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5" yWindow="-15" windowWidth="19440" windowHeight="5625"/>
  </bookViews>
  <sheets>
    <sheet name="03" sheetId="21" r:id="rId1"/>
    <sheet name="2020год" sheetId="20" state="hidden" r:id="rId2"/>
    <sheet name="Отчет 2020" sheetId="18" state="hidden" r:id="rId3"/>
    <sheet name="отчет 2019 черновой" sheetId="17" state="hidden" r:id="rId4"/>
  </sheets>
  <definedNames>
    <definedName name="_xlnm.Print_Area" localSheetId="0">'03'!$A$1:$AS$141</definedName>
    <definedName name="_xlnm.Print_Area" localSheetId="1">'2020год'!$A$1:$AS$121</definedName>
    <definedName name="_xlnm.Print_Area" localSheetId="2">'Отчет 2020'!$A$1:$AS$121</definedName>
  </definedNames>
  <calcPr calcId="125725" iterate="1"/>
</workbook>
</file>

<file path=xl/calcChain.xml><?xml version="1.0" encoding="utf-8"?>
<calcChain xmlns="http://schemas.openxmlformats.org/spreadsheetml/2006/main">
  <c r="E83" i="21"/>
  <c r="O113"/>
  <c r="L113"/>
  <c r="Z83"/>
  <c r="AI83"/>
  <c r="AI95"/>
  <c r="T113"/>
  <c r="W83"/>
  <c r="K83"/>
  <c r="N83"/>
  <c r="W42" l="1"/>
  <c r="E114" l="1"/>
  <c r="AP119"/>
  <c r="AO119"/>
  <c r="AM119"/>
  <c r="AL119"/>
  <c r="AJ119"/>
  <c r="AI119"/>
  <c r="AG119"/>
  <c r="AH119" s="1"/>
  <c r="AD119"/>
  <c r="AC119"/>
  <c r="AA119"/>
  <c r="Z119"/>
  <c r="X119"/>
  <c r="W119"/>
  <c r="U119"/>
  <c r="V119" s="1"/>
  <c r="R119"/>
  <c r="Q119"/>
  <c r="O119"/>
  <c r="N119"/>
  <c r="L119"/>
  <c r="K119"/>
  <c r="I119"/>
  <c r="F119" s="1"/>
  <c r="H119"/>
  <c r="P117"/>
  <c r="M117"/>
  <c r="P114"/>
  <c r="M114"/>
  <c r="J114"/>
  <c r="AP113"/>
  <c r="AQ113" s="1"/>
  <c r="AM113"/>
  <c r="AN113" s="1"/>
  <c r="AJ113"/>
  <c r="AI113"/>
  <c r="AG113"/>
  <c r="AH113" s="1"/>
  <c r="AD113"/>
  <c r="AE113" s="1"/>
  <c r="AA113"/>
  <c r="Z113"/>
  <c r="X113"/>
  <c r="Y113" s="1"/>
  <c r="U113"/>
  <c r="V113"/>
  <c r="R113"/>
  <c r="S113" s="1"/>
  <c r="Q113"/>
  <c r="P113"/>
  <c r="M113"/>
  <c r="I113"/>
  <c r="F113" s="1"/>
  <c r="H113"/>
  <c r="P111"/>
  <c r="M111"/>
  <c r="P108"/>
  <c r="M108"/>
  <c r="AP107"/>
  <c r="AQ107" s="1"/>
  <c r="AO107"/>
  <c r="AO104" s="1"/>
  <c r="AM107"/>
  <c r="AL107"/>
  <c r="AN107" s="1"/>
  <c r="AJ107"/>
  <c r="AK107" s="1"/>
  <c r="AI107"/>
  <c r="AG107"/>
  <c r="AH107"/>
  <c r="AD107"/>
  <c r="AE107" s="1"/>
  <c r="AC107"/>
  <c r="AC104" s="1"/>
  <c r="AA107"/>
  <c r="Z107"/>
  <c r="AB107" s="1"/>
  <c r="X107"/>
  <c r="Y107" s="1"/>
  <c r="W107"/>
  <c r="W104" s="1"/>
  <c r="U107"/>
  <c r="V107"/>
  <c r="R107"/>
  <c r="S107" s="1"/>
  <c r="Q107"/>
  <c r="Q104" s="1"/>
  <c r="O107"/>
  <c r="N107"/>
  <c r="P107" s="1"/>
  <c r="L107"/>
  <c r="M107" s="1"/>
  <c r="K107"/>
  <c r="K104" s="1"/>
  <c r="I107"/>
  <c r="H107"/>
  <c r="J107" s="1"/>
  <c r="F107"/>
  <c r="AP106"/>
  <c r="AO106"/>
  <c r="AM106"/>
  <c r="AN106" s="1"/>
  <c r="AL106"/>
  <c r="AJ106"/>
  <c r="AK106" s="1"/>
  <c r="AG106"/>
  <c r="AH106" s="1"/>
  <c r="AF106"/>
  <c r="AD106"/>
  <c r="AC106"/>
  <c r="AA106"/>
  <c r="AB106" s="1"/>
  <c r="Z106"/>
  <c r="X106"/>
  <c r="W106"/>
  <c r="U106"/>
  <c r="V106" s="1"/>
  <c r="T106"/>
  <c r="R106"/>
  <c r="Q106"/>
  <c r="O106"/>
  <c r="P106" s="1"/>
  <c r="N106"/>
  <c r="L106"/>
  <c r="K106"/>
  <c r="I106"/>
  <c r="J106" s="1"/>
  <c r="H106"/>
  <c r="AP105"/>
  <c r="AQ105" s="1"/>
  <c r="AO105"/>
  <c r="AM105"/>
  <c r="AL105"/>
  <c r="AJ105"/>
  <c r="AK105" s="1"/>
  <c r="AI105"/>
  <c r="AG105"/>
  <c r="AF105"/>
  <c r="AD105"/>
  <c r="AE105" s="1"/>
  <c r="AC105"/>
  <c r="AA105"/>
  <c r="Z105"/>
  <c r="X105"/>
  <c r="Y105" s="1"/>
  <c r="W105"/>
  <c r="U105"/>
  <c r="T105"/>
  <c r="R105"/>
  <c r="S105" s="1"/>
  <c r="Q105"/>
  <c r="O105"/>
  <c r="N105"/>
  <c r="L105"/>
  <c r="M105" s="1"/>
  <c r="K105"/>
  <c r="I105"/>
  <c r="F105" s="1"/>
  <c r="H105"/>
  <c r="AI104"/>
  <c r="T104"/>
  <c r="O104"/>
  <c r="T101"/>
  <c r="AF101"/>
  <c r="N104" l="1"/>
  <c r="P104" s="1"/>
  <c r="Z104"/>
  <c r="J105"/>
  <c r="P105"/>
  <c r="V105"/>
  <c r="AB105"/>
  <c r="AH105"/>
  <c r="AN105"/>
  <c r="AB113"/>
  <c r="L104"/>
  <c r="M104" s="1"/>
  <c r="J113"/>
  <c r="J119"/>
  <c r="P119"/>
  <c r="AB119"/>
  <c r="AN119"/>
  <c r="E113"/>
  <c r="G113" s="1"/>
  <c r="M106"/>
  <c r="S106"/>
  <c r="Y106"/>
  <c r="AE106"/>
  <c r="AQ106"/>
  <c r="AK113"/>
  <c r="M119"/>
  <c r="S119"/>
  <c r="Y119"/>
  <c r="AE119"/>
  <c r="AK119"/>
  <c r="AQ119"/>
  <c r="G117"/>
  <c r="G119"/>
  <c r="G105"/>
  <c r="AF104"/>
  <c r="AL104"/>
  <c r="E105"/>
  <c r="F106"/>
  <c r="G107"/>
  <c r="G108"/>
  <c r="G106" l="1"/>
  <c r="F104"/>
  <c r="G104" s="1"/>
  <c r="E104"/>
  <c r="AP101" l="1"/>
  <c r="AO101"/>
  <c r="AM101"/>
  <c r="AL101"/>
  <c r="AJ101"/>
  <c r="AI101"/>
  <c r="AG101"/>
  <c r="AD101"/>
  <c r="AC101"/>
  <c r="AA101"/>
  <c r="Z101"/>
  <c r="X101"/>
  <c r="W101"/>
  <c r="U101"/>
  <c r="R101"/>
  <c r="Q101"/>
  <c r="O101"/>
  <c r="N101"/>
  <c r="L101"/>
  <c r="K101"/>
  <c r="AF25"/>
  <c r="N25"/>
  <c r="W25"/>
  <c r="AO25"/>
  <c r="T25"/>
  <c r="B141" l="1"/>
  <c r="AP102"/>
  <c r="AQ102" s="1"/>
  <c r="AO102"/>
  <c r="AM102"/>
  <c r="AL102"/>
  <c r="AN102" s="1"/>
  <c r="AJ102"/>
  <c r="AK102" s="1"/>
  <c r="AI102"/>
  <c r="AG102"/>
  <c r="AF102"/>
  <c r="AH102" s="1"/>
  <c r="AD102"/>
  <c r="AE102" s="1"/>
  <c r="AC102"/>
  <c r="AA102"/>
  <c r="Z102"/>
  <c r="AB102" s="1"/>
  <c r="X102"/>
  <c r="W102"/>
  <c r="U102"/>
  <c r="V102" s="1"/>
  <c r="R102"/>
  <c r="Q102"/>
  <c r="Q98" s="1"/>
  <c r="O102"/>
  <c r="N102"/>
  <c r="L102"/>
  <c r="K102"/>
  <c r="I102"/>
  <c r="H102"/>
  <c r="AQ101"/>
  <c r="AN101"/>
  <c r="AK101"/>
  <c r="AH101"/>
  <c r="AE101"/>
  <c r="AB101"/>
  <c r="Y101"/>
  <c r="V101"/>
  <c r="S101"/>
  <c r="P101"/>
  <c r="M101"/>
  <c r="I101"/>
  <c r="H101"/>
  <c r="AP100"/>
  <c r="AO100"/>
  <c r="AM100"/>
  <c r="AL100"/>
  <c r="AJ100"/>
  <c r="AI100"/>
  <c r="AG100"/>
  <c r="AF100"/>
  <c r="AD100"/>
  <c r="AC100"/>
  <c r="AA100"/>
  <c r="Z100"/>
  <c r="X100"/>
  <c r="W100"/>
  <c r="U100"/>
  <c r="T100"/>
  <c r="R100"/>
  <c r="Q100"/>
  <c r="O100"/>
  <c r="N100"/>
  <c r="L100"/>
  <c r="K100"/>
  <c r="I100"/>
  <c r="H100"/>
  <c r="E100" s="1"/>
  <c r="AP99"/>
  <c r="AO99"/>
  <c r="AM99"/>
  <c r="AL99"/>
  <c r="AJ99"/>
  <c r="AI99"/>
  <c r="AG99"/>
  <c r="AF99"/>
  <c r="AD99"/>
  <c r="AC99"/>
  <c r="AA99"/>
  <c r="Z99"/>
  <c r="X99"/>
  <c r="W99"/>
  <c r="U99"/>
  <c r="T99"/>
  <c r="R99"/>
  <c r="Q99"/>
  <c r="O99"/>
  <c r="N99"/>
  <c r="L99"/>
  <c r="K99"/>
  <c r="I99"/>
  <c r="H99"/>
  <c r="E99" s="1"/>
  <c r="F99"/>
  <c r="AO98"/>
  <c r="AM98"/>
  <c r="AI98"/>
  <c r="AG98"/>
  <c r="AC98"/>
  <c r="AA98"/>
  <c r="W98"/>
  <c r="U98"/>
  <c r="AP96"/>
  <c r="AO96"/>
  <c r="AM96"/>
  <c r="AL96"/>
  <c r="AJ96"/>
  <c r="AI96"/>
  <c r="AG96"/>
  <c r="AF96"/>
  <c r="AD96"/>
  <c r="AC96"/>
  <c r="AA96"/>
  <c r="Z96"/>
  <c r="X96"/>
  <c r="W96"/>
  <c r="U96"/>
  <c r="T96"/>
  <c r="R96"/>
  <c r="Q96"/>
  <c r="O96"/>
  <c r="N96"/>
  <c r="L96"/>
  <c r="K96"/>
  <c r="I96"/>
  <c r="F96" s="1"/>
  <c r="H96"/>
  <c r="AP95"/>
  <c r="AP75" s="1"/>
  <c r="AO95"/>
  <c r="AM95"/>
  <c r="AN95" s="1"/>
  <c r="AL95"/>
  <c r="AJ95"/>
  <c r="AG95"/>
  <c r="AH95" s="1"/>
  <c r="AF95"/>
  <c r="AD95"/>
  <c r="AC95"/>
  <c r="AA95"/>
  <c r="AB95" s="1"/>
  <c r="X95"/>
  <c r="W95"/>
  <c r="U95"/>
  <c r="T95"/>
  <c r="R95"/>
  <c r="Q95"/>
  <c r="O95"/>
  <c r="N95"/>
  <c r="L95"/>
  <c r="K95"/>
  <c r="K92" s="1"/>
  <c r="I95"/>
  <c r="H95"/>
  <c r="AP94"/>
  <c r="AO94"/>
  <c r="AM94"/>
  <c r="AN94" s="1"/>
  <c r="AL94"/>
  <c r="AJ94"/>
  <c r="AI94"/>
  <c r="AG94"/>
  <c r="AH94" s="1"/>
  <c r="AF94"/>
  <c r="AD94"/>
  <c r="AC94"/>
  <c r="AA94"/>
  <c r="AB94" s="1"/>
  <c r="Z94"/>
  <c r="X94"/>
  <c r="W94"/>
  <c r="U94"/>
  <c r="V94" s="1"/>
  <c r="T94"/>
  <c r="R94"/>
  <c r="Q94"/>
  <c r="O94"/>
  <c r="P94" s="1"/>
  <c r="N94"/>
  <c r="L94"/>
  <c r="K94"/>
  <c r="I94"/>
  <c r="J94" s="1"/>
  <c r="H94"/>
  <c r="E94"/>
  <c r="AP93"/>
  <c r="AQ93" s="1"/>
  <c r="AO93"/>
  <c r="AM93"/>
  <c r="AL93"/>
  <c r="AL92" s="1"/>
  <c r="AJ93"/>
  <c r="AK93" s="1"/>
  <c r="AI93"/>
  <c r="AG93"/>
  <c r="AF93"/>
  <c r="AF92" s="1"/>
  <c r="AD93"/>
  <c r="AE93" s="1"/>
  <c r="AC93"/>
  <c r="AA93"/>
  <c r="Z93"/>
  <c r="Z92" s="1"/>
  <c r="X93"/>
  <c r="Y93" s="1"/>
  <c r="W93"/>
  <c r="U93"/>
  <c r="T93"/>
  <c r="T92" s="1"/>
  <c r="R93"/>
  <c r="S93" s="1"/>
  <c r="Q93"/>
  <c r="O93"/>
  <c r="N93"/>
  <c r="N92" s="1"/>
  <c r="L93"/>
  <c r="M93" s="1"/>
  <c r="K93"/>
  <c r="I93"/>
  <c r="H93"/>
  <c r="E93" s="1"/>
  <c r="F93"/>
  <c r="AI92"/>
  <c r="AG92"/>
  <c r="W92"/>
  <c r="U92"/>
  <c r="I92"/>
  <c r="AP90"/>
  <c r="AQ90" s="1"/>
  <c r="AO90"/>
  <c r="AM90"/>
  <c r="AL90"/>
  <c r="AJ90"/>
  <c r="AK90" s="1"/>
  <c r="AI90"/>
  <c r="AG90"/>
  <c r="AF90"/>
  <c r="AD90"/>
  <c r="AE90" s="1"/>
  <c r="AC90"/>
  <c r="AA90"/>
  <c r="Z90"/>
  <c r="X90"/>
  <c r="Y90" s="1"/>
  <c r="W90"/>
  <c r="U90"/>
  <c r="T90"/>
  <c r="R90"/>
  <c r="S90" s="1"/>
  <c r="Q90"/>
  <c r="O90"/>
  <c r="N90"/>
  <c r="L90"/>
  <c r="M90" s="1"/>
  <c r="K90"/>
  <c r="I90"/>
  <c r="F90" s="1"/>
  <c r="G90" s="1"/>
  <c r="H90"/>
  <c r="E90" s="1"/>
  <c r="AP89"/>
  <c r="AO89"/>
  <c r="AM89"/>
  <c r="AN89" s="1"/>
  <c r="AL89"/>
  <c r="AL75" s="1"/>
  <c r="AJ89"/>
  <c r="AI89"/>
  <c r="AK89" s="1"/>
  <c r="AG89"/>
  <c r="AH89" s="1"/>
  <c r="AF89"/>
  <c r="AF75" s="1"/>
  <c r="AD89"/>
  <c r="AC89"/>
  <c r="AA89"/>
  <c r="AB89" s="1"/>
  <c r="Z89"/>
  <c r="Z75" s="1"/>
  <c r="X89"/>
  <c r="W89"/>
  <c r="U89"/>
  <c r="T89"/>
  <c r="T75" s="1"/>
  <c r="R89"/>
  <c r="Q89"/>
  <c r="S89" s="1"/>
  <c r="O89"/>
  <c r="N89"/>
  <c r="N75" s="1"/>
  <c r="L89"/>
  <c r="L75" s="1"/>
  <c r="K89"/>
  <c r="K75" s="1"/>
  <c r="I89"/>
  <c r="J89" s="1"/>
  <c r="H89"/>
  <c r="AP88"/>
  <c r="AO88"/>
  <c r="AM88"/>
  <c r="AL88"/>
  <c r="AJ88"/>
  <c r="AI88"/>
  <c r="AG88"/>
  <c r="AF88"/>
  <c r="AD88"/>
  <c r="AC88"/>
  <c r="AA88"/>
  <c r="Z88"/>
  <c r="X88"/>
  <c r="W88"/>
  <c r="U88"/>
  <c r="T88"/>
  <c r="R88"/>
  <c r="Q88"/>
  <c r="O88"/>
  <c r="N88"/>
  <c r="L88"/>
  <c r="K88"/>
  <c r="I88"/>
  <c r="F88" s="1"/>
  <c r="H88"/>
  <c r="AP87"/>
  <c r="AP86" s="1"/>
  <c r="AO87"/>
  <c r="AM87"/>
  <c r="AN87" s="1"/>
  <c r="AL87"/>
  <c r="AJ87"/>
  <c r="AJ86" s="1"/>
  <c r="AI87"/>
  <c r="AG87"/>
  <c r="AH87" s="1"/>
  <c r="AF87"/>
  <c r="AD87"/>
  <c r="AD86" s="1"/>
  <c r="AC87"/>
  <c r="AA87"/>
  <c r="AB87" s="1"/>
  <c r="Z87"/>
  <c r="X87"/>
  <c r="X86" s="1"/>
  <c r="W87"/>
  <c r="U87"/>
  <c r="V87" s="1"/>
  <c r="T87"/>
  <c r="R87"/>
  <c r="R86" s="1"/>
  <c r="Q87"/>
  <c r="O87"/>
  <c r="P87" s="1"/>
  <c r="N87"/>
  <c r="L87"/>
  <c r="L86" s="1"/>
  <c r="K87"/>
  <c r="I87"/>
  <c r="J87" s="1"/>
  <c r="H87"/>
  <c r="E87"/>
  <c r="AF86"/>
  <c r="U86"/>
  <c r="T86"/>
  <c r="O86"/>
  <c r="N86"/>
  <c r="I86"/>
  <c r="H86"/>
  <c r="AP84"/>
  <c r="AO84"/>
  <c r="AM84"/>
  <c r="AL84"/>
  <c r="AJ84"/>
  <c r="AI84"/>
  <c r="AG84"/>
  <c r="AF84"/>
  <c r="AD84"/>
  <c r="AC84"/>
  <c r="AA84"/>
  <c r="Z84"/>
  <c r="X84"/>
  <c r="W84"/>
  <c r="U84"/>
  <c r="T84"/>
  <c r="T76" s="1"/>
  <c r="R84"/>
  <c r="Q84"/>
  <c r="O84"/>
  <c r="N84"/>
  <c r="L84"/>
  <c r="K84"/>
  <c r="I84"/>
  <c r="H84"/>
  <c r="AP83"/>
  <c r="AQ83" s="1"/>
  <c r="AM83"/>
  <c r="AM75" s="1"/>
  <c r="AN75" s="1"/>
  <c r="AJ83"/>
  <c r="AG83"/>
  <c r="AD83"/>
  <c r="AA83"/>
  <c r="X83"/>
  <c r="X75" s="1"/>
  <c r="U83"/>
  <c r="R83"/>
  <c r="R75" s="1"/>
  <c r="Q83"/>
  <c r="I83"/>
  <c r="H83"/>
  <c r="AP82"/>
  <c r="AO82"/>
  <c r="AM82"/>
  <c r="AL82"/>
  <c r="AJ82"/>
  <c r="AI82"/>
  <c r="AG82"/>
  <c r="AF82"/>
  <c r="AD82"/>
  <c r="AC82"/>
  <c r="AA82"/>
  <c r="Z82"/>
  <c r="X82"/>
  <c r="W82"/>
  <c r="U82"/>
  <c r="T82"/>
  <c r="R82"/>
  <c r="Q82"/>
  <c r="O82"/>
  <c r="N82"/>
  <c r="L82"/>
  <c r="K82"/>
  <c r="I82"/>
  <c r="H82"/>
  <c r="AP81"/>
  <c r="AO81"/>
  <c r="AM81"/>
  <c r="AL81"/>
  <c r="AJ81"/>
  <c r="AI81"/>
  <c r="AG81"/>
  <c r="AF81"/>
  <c r="AD81"/>
  <c r="AC81"/>
  <c r="AA81"/>
  <c r="Z81"/>
  <c r="X81"/>
  <c r="W81"/>
  <c r="U81"/>
  <c r="T81"/>
  <c r="R81"/>
  <c r="Q81"/>
  <c r="O81"/>
  <c r="N81"/>
  <c r="L81"/>
  <c r="K81"/>
  <c r="I81"/>
  <c r="H81"/>
  <c r="AO80"/>
  <c r="AD80"/>
  <c r="X80"/>
  <c r="L80"/>
  <c r="K80"/>
  <c r="AQ70"/>
  <c r="AN70"/>
  <c r="AK70"/>
  <c r="AH70"/>
  <c r="AE70"/>
  <c r="AB70"/>
  <c r="Y70"/>
  <c r="V70"/>
  <c r="S70"/>
  <c r="P70"/>
  <c r="M70"/>
  <c r="J70"/>
  <c r="F70"/>
  <c r="E70"/>
  <c r="AQ69"/>
  <c r="AN69"/>
  <c r="AK69"/>
  <c r="AH69"/>
  <c r="AE69"/>
  <c r="AB69"/>
  <c r="Y69"/>
  <c r="V69"/>
  <c r="S69"/>
  <c r="P69"/>
  <c r="M69"/>
  <c r="J69"/>
  <c r="F69"/>
  <c r="E69"/>
  <c r="AQ68"/>
  <c r="AN68"/>
  <c r="AK68"/>
  <c r="AH68"/>
  <c r="AE68"/>
  <c r="AB68"/>
  <c r="Y68"/>
  <c r="V68"/>
  <c r="S68"/>
  <c r="P68"/>
  <c r="M68"/>
  <c r="J68"/>
  <c r="F68"/>
  <c r="E68"/>
  <c r="AQ67"/>
  <c r="AN67"/>
  <c r="AK67"/>
  <c r="AH67"/>
  <c r="AE67"/>
  <c r="AB67"/>
  <c r="Y67"/>
  <c r="V67"/>
  <c r="S67"/>
  <c r="P67"/>
  <c r="M67"/>
  <c r="J67"/>
  <c r="F67"/>
  <c r="E67"/>
  <c r="E66" s="1"/>
  <c r="AP66"/>
  <c r="AP120" s="1"/>
  <c r="AO66"/>
  <c r="AM66"/>
  <c r="AL66"/>
  <c r="AL120" s="1"/>
  <c r="AJ66"/>
  <c r="AJ120" s="1"/>
  <c r="AI66"/>
  <c r="AG66"/>
  <c r="AF66"/>
  <c r="AF120" s="1"/>
  <c r="AD66"/>
  <c r="AD120" s="1"/>
  <c r="AC66"/>
  <c r="AA66"/>
  <c r="Z66"/>
  <c r="Z120" s="1"/>
  <c r="X66"/>
  <c r="X120" s="1"/>
  <c r="W66"/>
  <c r="U66"/>
  <c r="T66"/>
  <c r="R66"/>
  <c r="R120" s="1"/>
  <c r="Q66"/>
  <c r="O66"/>
  <c r="N66"/>
  <c r="N120" s="1"/>
  <c r="L66"/>
  <c r="L120" s="1"/>
  <c r="K66"/>
  <c r="I66"/>
  <c r="H66"/>
  <c r="H120" s="1"/>
  <c r="AP64"/>
  <c r="AO64"/>
  <c r="AO118" s="1"/>
  <c r="AM64"/>
  <c r="AM118" s="1"/>
  <c r="AN118" s="1"/>
  <c r="AL64"/>
  <c r="AL118" s="1"/>
  <c r="AJ64"/>
  <c r="AJ118" s="1"/>
  <c r="AI64"/>
  <c r="AI118" s="1"/>
  <c r="AG64"/>
  <c r="AG118" s="1"/>
  <c r="AH118" s="1"/>
  <c r="AF64"/>
  <c r="AF118" s="1"/>
  <c r="AD64"/>
  <c r="AD118" s="1"/>
  <c r="AC64"/>
  <c r="AC118" s="1"/>
  <c r="AA64"/>
  <c r="AA118" s="1"/>
  <c r="AB118" s="1"/>
  <c r="Z64"/>
  <c r="Z118" s="1"/>
  <c r="X64"/>
  <c r="X118" s="1"/>
  <c r="W64"/>
  <c r="W118" s="1"/>
  <c r="U64"/>
  <c r="U118" s="1"/>
  <c r="V118" s="1"/>
  <c r="T64"/>
  <c r="T118" s="1"/>
  <c r="T116" s="1"/>
  <c r="R64"/>
  <c r="R118" s="1"/>
  <c r="Q64"/>
  <c r="Q118" s="1"/>
  <c r="O64"/>
  <c r="O118" s="1"/>
  <c r="N64"/>
  <c r="N118" s="1"/>
  <c r="L64"/>
  <c r="L118" s="1"/>
  <c r="K64"/>
  <c r="K118" s="1"/>
  <c r="I64"/>
  <c r="H64"/>
  <c r="AP63"/>
  <c r="AP117" s="1"/>
  <c r="AO63"/>
  <c r="AQ63" s="1"/>
  <c r="AM63"/>
  <c r="AM117" s="1"/>
  <c r="AL63"/>
  <c r="AJ63"/>
  <c r="AJ117" s="1"/>
  <c r="AI63"/>
  <c r="AK63" s="1"/>
  <c r="AG63"/>
  <c r="AG117" s="1"/>
  <c r="AF63"/>
  <c r="AD63"/>
  <c r="AD117" s="1"/>
  <c r="AC63"/>
  <c r="AE63" s="1"/>
  <c r="AA63"/>
  <c r="AA117" s="1"/>
  <c r="Z63"/>
  <c r="X63"/>
  <c r="X117" s="1"/>
  <c r="W63"/>
  <c r="Y63" s="1"/>
  <c r="U63"/>
  <c r="U117" s="1"/>
  <c r="T63"/>
  <c r="R63"/>
  <c r="R117" s="1"/>
  <c r="Q63"/>
  <c r="S63" s="1"/>
  <c r="O63"/>
  <c r="N63"/>
  <c r="L63"/>
  <c r="K63"/>
  <c r="I63"/>
  <c r="J63" s="1"/>
  <c r="H63"/>
  <c r="AP62"/>
  <c r="AO62"/>
  <c r="AM62"/>
  <c r="AM60" s="1"/>
  <c r="AM114" s="1"/>
  <c r="AN114" s="1"/>
  <c r="AL62"/>
  <c r="AJ62"/>
  <c r="AI62"/>
  <c r="AG62"/>
  <c r="AF62"/>
  <c r="AD62"/>
  <c r="AC62"/>
  <c r="AA62"/>
  <c r="AA60" s="1"/>
  <c r="AA114" s="1"/>
  <c r="AB114" s="1"/>
  <c r="Z62"/>
  <c r="X62"/>
  <c r="W62"/>
  <c r="U62"/>
  <c r="T62"/>
  <c r="R62"/>
  <c r="Q62"/>
  <c r="O62"/>
  <c r="N62"/>
  <c r="L62"/>
  <c r="K62"/>
  <c r="I62"/>
  <c r="F62" s="1"/>
  <c r="H62"/>
  <c r="AP61"/>
  <c r="AP60" s="1"/>
  <c r="AP114" s="1"/>
  <c r="AQ114" s="1"/>
  <c r="AO61"/>
  <c r="AM61"/>
  <c r="AL61"/>
  <c r="AJ61"/>
  <c r="AJ60" s="1"/>
  <c r="AJ114" s="1"/>
  <c r="AK114" s="1"/>
  <c r="AI61"/>
  <c r="AG61"/>
  <c r="AF61"/>
  <c r="AD61"/>
  <c r="AD60" s="1"/>
  <c r="AD114" s="1"/>
  <c r="AE114" s="1"/>
  <c r="AC61"/>
  <c r="AA61"/>
  <c r="Z61"/>
  <c r="X61"/>
  <c r="X60" s="1"/>
  <c r="X114" s="1"/>
  <c r="Y114" s="1"/>
  <c r="W61"/>
  <c r="U61"/>
  <c r="T61"/>
  <c r="R61"/>
  <c r="R60" s="1"/>
  <c r="R114" s="1"/>
  <c r="Q61"/>
  <c r="O61"/>
  <c r="N61"/>
  <c r="L61"/>
  <c r="K61"/>
  <c r="I61"/>
  <c r="H61"/>
  <c r="E61"/>
  <c r="U60"/>
  <c r="U114" s="1"/>
  <c r="V114" s="1"/>
  <c r="AP58"/>
  <c r="AP112" s="1"/>
  <c r="AO58"/>
  <c r="AM58"/>
  <c r="AL58"/>
  <c r="AL112" s="1"/>
  <c r="AL110" s="1"/>
  <c r="AJ58"/>
  <c r="AI58"/>
  <c r="AG58"/>
  <c r="AF58"/>
  <c r="AF112" s="1"/>
  <c r="AF110" s="1"/>
  <c r="AD58"/>
  <c r="AD112" s="1"/>
  <c r="AC58"/>
  <c r="AA58"/>
  <c r="Z58"/>
  <c r="Z112" s="1"/>
  <c r="Z110" s="1"/>
  <c r="X58"/>
  <c r="W58"/>
  <c r="U58"/>
  <c r="T58"/>
  <c r="T112" s="1"/>
  <c r="T110" s="1"/>
  <c r="R58"/>
  <c r="R112" s="1"/>
  <c r="Q58"/>
  <c r="O58"/>
  <c r="N58"/>
  <c r="N112" s="1"/>
  <c r="N110" s="1"/>
  <c r="L58"/>
  <c r="L112" s="1"/>
  <c r="L110" s="1"/>
  <c r="K58"/>
  <c r="I58"/>
  <c r="H58"/>
  <c r="H112" s="1"/>
  <c r="F58"/>
  <c r="G58" s="1"/>
  <c r="E58"/>
  <c r="AP57"/>
  <c r="AP111" s="1"/>
  <c r="AO57"/>
  <c r="AM57"/>
  <c r="AM111" s="1"/>
  <c r="AL57"/>
  <c r="AJ57"/>
  <c r="AJ111" s="1"/>
  <c r="AI57"/>
  <c r="AG57"/>
  <c r="AG111" s="1"/>
  <c r="AF57"/>
  <c r="AD57"/>
  <c r="AD111" s="1"/>
  <c r="AC57"/>
  <c r="AA57"/>
  <c r="AA111" s="1"/>
  <c r="Z57"/>
  <c r="X57"/>
  <c r="X111" s="1"/>
  <c r="W57"/>
  <c r="U57"/>
  <c r="U111" s="1"/>
  <c r="T57"/>
  <c r="R57"/>
  <c r="R111" s="1"/>
  <c r="Q57"/>
  <c r="O57"/>
  <c r="N57"/>
  <c r="L57"/>
  <c r="K57"/>
  <c r="I57"/>
  <c r="I111" s="1"/>
  <c r="F111" s="1"/>
  <c r="H57"/>
  <c r="H111" s="1"/>
  <c r="AP56"/>
  <c r="AO56"/>
  <c r="AM56"/>
  <c r="AL56"/>
  <c r="AJ56"/>
  <c r="AI56"/>
  <c r="AG56"/>
  <c r="AH56" s="1"/>
  <c r="AF56"/>
  <c r="AD56"/>
  <c r="AC56"/>
  <c r="AA56"/>
  <c r="Z56"/>
  <c r="X56"/>
  <c r="W56"/>
  <c r="U56"/>
  <c r="V56" s="1"/>
  <c r="T56"/>
  <c r="R56"/>
  <c r="Q56"/>
  <c r="O56"/>
  <c r="P56" s="1"/>
  <c r="N56"/>
  <c r="L56"/>
  <c r="K56"/>
  <c r="I56"/>
  <c r="H56"/>
  <c r="E56" s="1"/>
  <c r="AP55"/>
  <c r="AO55"/>
  <c r="AM55"/>
  <c r="AL55"/>
  <c r="AJ55"/>
  <c r="AI55"/>
  <c r="AG55"/>
  <c r="AG54" s="1"/>
  <c r="AG108" s="1"/>
  <c r="AF55"/>
  <c r="AD55"/>
  <c r="AC55"/>
  <c r="AA55"/>
  <c r="Z55"/>
  <c r="X55"/>
  <c r="W55"/>
  <c r="U55"/>
  <c r="U54" s="1"/>
  <c r="U108" s="1"/>
  <c r="T55"/>
  <c r="R55"/>
  <c r="Q55"/>
  <c r="O55"/>
  <c r="N55"/>
  <c r="L55"/>
  <c r="K55"/>
  <c r="I55"/>
  <c r="F55" s="1"/>
  <c r="H55"/>
  <c r="AD54"/>
  <c r="AD108" s="1"/>
  <c r="R54"/>
  <c r="R108" s="1"/>
  <c r="AQ53"/>
  <c r="AN53"/>
  <c r="AK53"/>
  <c r="AH53"/>
  <c r="AE53"/>
  <c r="AB53"/>
  <c r="Y53"/>
  <c r="V53"/>
  <c r="S53"/>
  <c r="P53"/>
  <c r="M53"/>
  <c r="J53"/>
  <c r="F53"/>
  <c r="E53"/>
  <c r="AQ52"/>
  <c r="AN52"/>
  <c r="AK52"/>
  <c r="AH52"/>
  <c r="AE52"/>
  <c r="AB52"/>
  <c r="Y52"/>
  <c r="V52"/>
  <c r="S52"/>
  <c r="P52"/>
  <c r="M52"/>
  <c r="J52"/>
  <c r="G52"/>
  <c r="F52"/>
  <c r="AQ51"/>
  <c r="AN51"/>
  <c r="AK51"/>
  <c r="AH51"/>
  <c r="AE51"/>
  <c r="AB51"/>
  <c r="Y51"/>
  <c r="V51"/>
  <c r="S51"/>
  <c r="P51"/>
  <c r="M51"/>
  <c r="J51"/>
  <c r="F51"/>
  <c r="E51"/>
  <c r="G51" s="1"/>
  <c r="AQ50"/>
  <c r="AN50"/>
  <c r="AK50"/>
  <c r="AH50"/>
  <c r="AE50"/>
  <c r="AB50"/>
  <c r="Y50"/>
  <c r="V50"/>
  <c r="S50"/>
  <c r="P50"/>
  <c r="M50"/>
  <c r="J50"/>
  <c r="F50"/>
  <c r="G50" s="1"/>
  <c r="E50"/>
  <c r="AP49"/>
  <c r="AO49"/>
  <c r="AQ49" s="1"/>
  <c r="AM49"/>
  <c r="AN49" s="1"/>
  <c r="AL49"/>
  <c r="AJ49"/>
  <c r="AI49"/>
  <c r="AK49" s="1"/>
  <c r="AG49"/>
  <c r="AH49" s="1"/>
  <c r="AF49"/>
  <c r="AD49"/>
  <c r="AC49"/>
  <c r="AE49" s="1"/>
  <c r="AA49"/>
  <c r="AB49" s="1"/>
  <c r="Z49"/>
  <c r="X49"/>
  <c r="W49"/>
  <c r="Y49" s="1"/>
  <c r="U49"/>
  <c r="V49" s="1"/>
  <c r="T49"/>
  <c r="R49"/>
  <c r="Q49"/>
  <c r="S49" s="1"/>
  <c r="O49"/>
  <c r="P49" s="1"/>
  <c r="N49"/>
  <c r="L49"/>
  <c r="K49"/>
  <c r="M49" s="1"/>
  <c r="I49"/>
  <c r="J49" s="1"/>
  <c r="H49"/>
  <c r="E49"/>
  <c r="AQ48"/>
  <c r="AN48"/>
  <c r="AK48"/>
  <c r="AH48"/>
  <c r="AE48"/>
  <c r="AB48"/>
  <c r="Y48"/>
  <c r="V48"/>
  <c r="S48"/>
  <c r="P48"/>
  <c r="M48"/>
  <c r="J48"/>
  <c r="F48"/>
  <c r="G48" s="1"/>
  <c r="E48"/>
  <c r="AQ47"/>
  <c r="AN47"/>
  <c r="AK47"/>
  <c r="AH47"/>
  <c r="AE47"/>
  <c r="AB47"/>
  <c r="Y47"/>
  <c r="V47"/>
  <c r="S47"/>
  <c r="P47"/>
  <c r="M47"/>
  <c r="J47"/>
  <c r="F47"/>
  <c r="E47"/>
  <c r="AQ46"/>
  <c r="AN46"/>
  <c r="AK46"/>
  <c r="AH46"/>
  <c r="AE46"/>
  <c r="AB46"/>
  <c r="Y46"/>
  <c r="V46"/>
  <c r="S46"/>
  <c r="P46"/>
  <c r="M46"/>
  <c r="J46"/>
  <c r="F46"/>
  <c r="G46" s="1"/>
  <c r="E46"/>
  <c r="AQ45"/>
  <c r="AN45"/>
  <c r="AK45"/>
  <c r="AH45"/>
  <c r="AE45"/>
  <c r="AB45"/>
  <c r="Y45"/>
  <c r="V45"/>
  <c r="S45"/>
  <c r="P45"/>
  <c r="M45"/>
  <c r="J45"/>
  <c r="F45"/>
  <c r="E45"/>
  <c r="G45" s="1"/>
  <c r="AP44"/>
  <c r="AQ44" s="1"/>
  <c r="AO44"/>
  <c r="AM44"/>
  <c r="AL44"/>
  <c r="AN44" s="1"/>
  <c r="AJ44"/>
  <c r="AK44" s="1"/>
  <c r="AI44"/>
  <c r="AG44"/>
  <c r="AF44"/>
  <c r="AH44" s="1"/>
  <c r="AD44"/>
  <c r="AE44" s="1"/>
  <c r="AC44"/>
  <c r="AA44"/>
  <c r="Z44"/>
  <c r="AB44" s="1"/>
  <c r="X44"/>
  <c r="Y44" s="1"/>
  <c r="W44"/>
  <c r="U44"/>
  <c r="T44"/>
  <c r="V44" s="1"/>
  <c r="R44"/>
  <c r="Q44"/>
  <c r="O44"/>
  <c r="N44"/>
  <c r="L44"/>
  <c r="K44"/>
  <c r="I44"/>
  <c r="H44"/>
  <c r="J44" s="1"/>
  <c r="AQ43"/>
  <c r="AN43"/>
  <c r="AK43"/>
  <c r="AH43"/>
  <c r="AE43"/>
  <c r="AB43"/>
  <c r="Y43"/>
  <c r="V43"/>
  <c r="S43"/>
  <c r="P43"/>
  <c r="M43"/>
  <c r="J43"/>
  <c r="F43"/>
  <c r="E43"/>
  <c r="AQ42"/>
  <c r="AN42"/>
  <c r="AK42"/>
  <c r="AH42"/>
  <c r="AE42"/>
  <c r="AB42"/>
  <c r="Y42"/>
  <c r="V42"/>
  <c r="S42"/>
  <c r="P42"/>
  <c r="M42"/>
  <c r="J42"/>
  <c r="F42"/>
  <c r="E42"/>
  <c r="AQ41"/>
  <c r="AN41"/>
  <c r="AK41"/>
  <c r="AH41"/>
  <c r="AE41"/>
  <c r="AB41"/>
  <c r="Y41"/>
  <c r="V41"/>
  <c r="S41"/>
  <c r="P41"/>
  <c r="M41"/>
  <c r="J41"/>
  <c r="F41"/>
  <c r="E41"/>
  <c r="AQ40"/>
  <c r="AN40"/>
  <c r="AK40"/>
  <c r="AH40"/>
  <c r="AE40"/>
  <c r="AB40"/>
  <c r="Y40"/>
  <c r="V40"/>
  <c r="S40"/>
  <c r="P40"/>
  <c r="M40"/>
  <c r="J40"/>
  <c r="F40"/>
  <c r="E40"/>
  <c r="AP39"/>
  <c r="AO39"/>
  <c r="AM39"/>
  <c r="AL39"/>
  <c r="AJ39"/>
  <c r="AI39"/>
  <c r="AG39"/>
  <c r="AF39"/>
  <c r="AD39"/>
  <c r="AC39"/>
  <c r="AA39"/>
  <c r="Z39"/>
  <c r="X39"/>
  <c r="W39"/>
  <c r="U39"/>
  <c r="T39"/>
  <c r="R39"/>
  <c r="Q39"/>
  <c r="O39"/>
  <c r="N39"/>
  <c r="L39"/>
  <c r="K39"/>
  <c r="I39"/>
  <c r="H39"/>
  <c r="AP36"/>
  <c r="AQ36" s="1"/>
  <c r="AO36"/>
  <c r="AM36"/>
  <c r="AL36"/>
  <c r="AN36" s="1"/>
  <c r="AJ36"/>
  <c r="AK36" s="1"/>
  <c r="AI36"/>
  <c r="AG36"/>
  <c r="AF36"/>
  <c r="AH36" s="1"/>
  <c r="AD36"/>
  <c r="AE36" s="1"/>
  <c r="AC36"/>
  <c r="AA36"/>
  <c r="Z36"/>
  <c r="AB36" s="1"/>
  <c r="X36"/>
  <c r="Y36" s="1"/>
  <c r="W36"/>
  <c r="U36"/>
  <c r="T36"/>
  <c r="V36" s="1"/>
  <c r="R36"/>
  <c r="S36" s="1"/>
  <c r="Q36"/>
  <c r="O36"/>
  <c r="N36"/>
  <c r="P36" s="1"/>
  <c r="L36"/>
  <c r="M36" s="1"/>
  <c r="K36"/>
  <c r="I36"/>
  <c r="H36"/>
  <c r="E36" s="1"/>
  <c r="F36"/>
  <c r="AP35"/>
  <c r="AO35"/>
  <c r="AM35"/>
  <c r="AN35" s="1"/>
  <c r="AL35"/>
  <c r="AJ35"/>
  <c r="AI35"/>
  <c r="AG35"/>
  <c r="AF35"/>
  <c r="AD35"/>
  <c r="AC35"/>
  <c r="AA35"/>
  <c r="Z35"/>
  <c r="X35"/>
  <c r="W35"/>
  <c r="U35"/>
  <c r="T35"/>
  <c r="R35"/>
  <c r="Q35"/>
  <c r="O35"/>
  <c r="N35"/>
  <c r="L35"/>
  <c r="K35"/>
  <c r="I35"/>
  <c r="J35" s="1"/>
  <c r="H35"/>
  <c r="AP34"/>
  <c r="AQ34" s="1"/>
  <c r="AO34"/>
  <c r="AM34"/>
  <c r="AL34"/>
  <c r="AJ34"/>
  <c r="AK34" s="1"/>
  <c r="AI34"/>
  <c r="AG34"/>
  <c r="AF34"/>
  <c r="AD34"/>
  <c r="AE34" s="1"/>
  <c r="AC34"/>
  <c r="AA34"/>
  <c r="Z34"/>
  <c r="X34"/>
  <c r="Y34" s="1"/>
  <c r="W34"/>
  <c r="U34"/>
  <c r="T34"/>
  <c r="R34"/>
  <c r="S34" s="1"/>
  <c r="Q34"/>
  <c r="O34"/>
  <c r="N34"/>
  <c r="L34"/>
  <c r="M34" s="1"/>
  <c r="K34"/>
  <c r="I34"/>
  <c r="F34" s="1"/>
  <c r="H34"/>
  <c r="AP33"/>
  <c r="AO33"/>
  <c r="AQ33" s="1"/>
  <c r="AM33"/>
  <c r="AL33"/>
  <c r="AJ33"/>
  <c r="AI33"/>
  <c r="AK33" s="1"/>
  <c r="AG33"/>
  <c r="AF33"/>
  <c r="AD33"/>
  <c r="AC33"/>
  <c r="AE33" s="1"/>
  <c r="AA33"/>
  <c r="Z33"/>
  <c r="X33"/>
  <c r="W33"/>
  <c r="Y33" s="1"/>
  <c r="U33"/>
  <c r="T33"/>
  <c r="R33"/>
  <c r="Q33"/>
  <c r="S33" s="1"/>
  <c r="O33"/>
  <c r="N33"/>
  <c r="L33"/>
  <c r="K33"/>
  <c r="M33" s="1"/>
  <c r="I33"/>
  <c r="J33" s="1"/>
  <c r="H33"/>
  <c r="AP32"/>
  <c r="AO32"/>
  <c r="AJ32"/>
  <c r="AD32"/>
  <c r="AE32" s="1"/>
  <c r="AC32"/>
  <c r="X32"/>
  <c r="R32"/>
  <c r="S32" s="1"/>
  <c r="Q32"/>
  <c r="AQ31"/>
  <c r="AN31"/>
  <c r="AK31"/>
  <c r="AH31"/>
  <c r="AE31"/>
  <c r="AB31"/>
  <c r="Y31"/>
  <c r="V31"/>
  <c r="S31"/>
  <c r="P31"/>
  <c r="M31"/>
  <c r="J31"/>
  <c r="F31"/>
  <c r="E31"/>
  <c r="G31" s="1"/>
  <c r="AQ30"/>
  <c r="AN30"/>
  <c r="AK30"/>
  <c r="AH30"/>
  <c r="AE30"/>
  <c r="AB30"/>
  <c r="Y30"/>
  <c r="V30"/>
  <c r="S30"/>
  <c r="P30"/>
  <c r="M30"/>
  <c r="J30"/>
  <c r="F30"/>
  <c r="G30" s="1"/>
  <c r="E30"/>
  <c r="AQ29"/>
  <c r="AN29"/>
  <c r="AK29"/>
  <c r="AH29"/>
  <c r="AE29"/>
  <c r="AB29"/>
  <c r="Y29"/>
  <c r="V29"/>
  <c r="S29"/>
  <c r="P29"/>
  <c r="M29"/>
  <c r="J29"/>
  <c r="F29"/>
  <c r="E29"/>
  <c r="G29" s="1"/>
  <c r="AQ28"/>
  <c r="AN28"/>
  <c r="AK28"/>
  <c r="AH28"/>
  <c r="AE28"/>
  <c r="AB28"/>
  <c r="Y28"/>
  <c r="V28"/>
  <c r="S28"/>
  <c r="P28"/>
  <c r="M28"/>
  <c r="J28"/>
  <c r="F28"/>
  <c r="E28"/>
  <c r="AP27"/>
  <c r="AO27"/>
  <c r="AQ27" s="1"/>
  <c r="AM27"/>
  <c r="AN27" s="1"/>
  <c r="AL27"/>
  <c r="AJ27"/>
  <c r="AI27"/>
  <c r="AK27" s="1"/>
  <c r="AG27"/>
  <c r="AH27" s="1"/>
  <c r="AF27"/>
  <c r="AD27"/>
  <c r="AC27"/>
  <c r="AE27" s="1"/>
  <c r="AA27"/>
  <c r="AB27" s="1"/>
  <c r="Z27"/>
  <c r="X27"/>
  <c r="W27"/>
  <c r="Y27" s="1"/>
  <c r="U27"/>
  <c r="V27" s="1"/>
  <c r="T27"/>
  <c r="R27"/>
  <c r="Q27"/>
  <c r="S27" s="1"/>
  <c r="O27"/>
  <c r="P27" s="1"/>
  <c r="N27"/>
  <c r="L27"/>
  <c r="K27"/>
  <c r="M27" s="1"/>
  <c r="I27"/>
  <c r="J27" s="1"/>
  <c r="H27"/>
  <c r="E27"/>
  <c r="AQ26"/>
  <c r="AN26"/>
  <c r="AK26"/>
  <c r="AH26"/>
  <c r="AE26"/>
  <c r="AB26"/>
  <c r="Y26"/>
  <c r="V26"/>
  <c r="S26"/>
  <c r="P26"/>
  <c r="M26"/>
  <c r="J26"/>
  <c r="F26"/>
  <c r="G26" s="1"/>
  <c r="E26"/>
  <c r="AQ25"/>
  <c r="AN25"/>
  <c r="AK25"/>
  <c r="AH25"/>
  <c r="AE25"/>
  <c r="AB25"/>
  <c r="Y25"/>
  <c r="V25"/>
  <c r="S25"/>
  <c r="P25"/>
  <c r="M25"/>
  <c r="J25"/>
  <c r="F25"/>
  <c r="E25"/>
  <c r="AQ24"/>
  <c r="AN24"/>
  <c r="AK24"/>
  <c r="AH24"/>
  <c r="AE24"/>
  <c r="AB24"/>
  <c r="Y24"/>
  <c r="V24"/>
  <c r="S24"/>
  <c r="P24"/>
  <c r="M24"/>
  <c r="J24"/>
  <c r="F24"/>
  <c r="G24" s="1"/>
  <c r="E24"/>
  <c r="AQ23"/>
  <c r="AN23"/>
  <c r="AK23"/>
  <c r="AH23"/>
  <c r="AE23"/>
  <c r="AB23"/>
  <c r="Y23"/>
  <c r="V23"/>
  <c r="S23"/>
  <c r="P23"/>
  <c r="M23"/>
  <c r="J23"/>
  <c r="F23"/>
  <c r="E23"/>
  <c r="AP22"/>
  <c r="AQ22" s="1"/>
  <c r="AO22"/>
  <c r="AM22"/>
  <c r="AL22"/>
  <c r="AN22" s="1"/>
  <c r="AJ22"/>
  <c r="AK22" s="1"/>
  <c r="AI22"/>
  <c r="AG22"/>
  <c r="AF22"/>
  <c r="AH22" s="1"/>
  <c r="AD22"/>
  <c r="AE22" s="1"/>
  <c r="AC22"/>
  <c r="AA22"/>
  <c r="Z22"/>
  <c r="AB22" s="1"/>
  <c r="X22"/>
  <c r="Y22" s="1"/>
  <c r="W22"/>
  <c r="U22"/>
  <c r="T22"/>
  <c r="V22" s="1"/>
  <c r="R22"/>
  <c r="S22" s="1"/>
  <c r="Q22"/>
  <c r="O22"/>
  <c r="N22"/>
  <c r="L22"/>
  <c r="M22" s="1"/>
  <c r="K22"/>
  <c r="I22"/>
  <c r="H22"/>
  <c r="J22" s="1"/>
  <c r="F22"/>
  <c r="AQ21"/>
  <c r="AN21"/>
  <c r="AK21"/>
  <c r="AH21"/>
  <c r="AE21"/>
  <c r="AB21"/>
  <c r="Y21"/>
  <c r="V21"/>
  <c r="S21"/>
  <c r="P21"/>
  <c r="M21"/>
  <c r="J21"/>
  <c r="F21"/>
  <c r="E21"/>
  <c r="G21" s="1"/>
  <c r="AQ20"/>
  <c r="AN20"/>
  <c r="AK20"/>
  <c r="AH20"/>
  <c r="AE20"/>
  <c r="AB20"/>
  <c r="Y20"/>
  <c r="V20"/>
  <c r="S20"/>
  <c r="P20"/>
  <c r="M20"/>
  <c r="J20"/>
  <c r="F20"/>
  <c r="E20"/>
  <c r="AQ19"/>
  <c r="AN19"/>
  <c r="AK19"/>
  <c r="AH19"/>
  <c r="AE19"/>
  <c r="AB19"/>
  <c r="Y19"/>
  <c r="V19"/>
  <c r="S19"/>
  <c r="P19"/>
  <c r="M19"/>
  <c r="J19"/>
  <c r="F19"/>
  <c r="E19"/>
  <c r="G19" s="1"/>
  <c r="AQ18"/>
  <c r="AN18"/>
  <c r="AK18"/>
  <c r="AH18"/>
  <c r="AE18"/>
  <c r="AB18"/>
  <c r="Y18"/>
  <c r="V18"/>
  <c r="S18"/>
  <c r="P18"/>
  <c r="M18"/>
  <c r="J18"/>
  <c r="F18"/>
  <c r="E18"/>
  <c r="AP17"/>
  <c r="AO17"/>
  <c r="AQ17" s="1"/>
  <c r="AM17"/>
  <c r="AN17" s="1"/>
  <c r="AL17"/>
  <c r="AJ17"/>
  <c r="AI17"/>
  <c r="AK17" s="1"/>
  <c r="AG17"/>
  <c r="AH17" s="1"/>
  <c r="AF17"/>
  <c r="AD17"/>
  <c r="AC17"/>
  <c r="AE17" s="1"/>
  <c r="AA17"/>
  <c r="Z17"/>
  <c r="X17"/>
  <c r="W17"/>
  <c r="Y17" s="1"/>
  <c r="U17"/>
  <c r="V17" s="1"/>
  <c r="T17"/>
  <c r="R17"/>
  <c r="Q17"/>
  <c r="S17" s="1"/>
  <c r="O17"/>
  <c r="P17" s="1"/>
  <c r="N17"/>
  <c r="L17"/>
  <c r="K17"/>
  <c r="M17" s="1"/>
  <c r="I17"/>
  <c r="J17" s="1"/>
  <c r="H17"/>
  <c r="AQ16"/>
  <c r="AN16"/>
  <c r="AN64" s="1"/>
  <c r="AK16"/>
  <c r="AK64" s="1"/>
  <c r="AH16"/>
  <c r="AH64" s="1"/>
  <c r="AE16"/>
  <c r="AE64" s="1"/>
  <c r="AB16"/>
  <c r="AB64" s="1"/>
  <c r="Y16"/>
  <c r="Y64" s="1"/>
  <c r="V16"/>
  <c r="V64" s="1"/>
  <c r="S16"/>
  <c r="S64" s="1"/>
  <c r="P16"/>
  <c r="P64" s="1"/>
  <c r="M16"/>
  <c r="M64" s="1"/>
  <c r="J16"/>
  <c r="J64" s="1"/>
  <c r="F16"/>
  <c r="G16" s="1"/>
  <c r="E16"/>
  <c r="AQ15"/>
  <c r="AN15"/>
  <c r="AK15"/>
  <c r="AH15"/>
  <c r="AE15"/>
  <c r="AB15"/>
  <c r="Y15"/>
  <c r="V15"/>
  <c r="S15"/>
  <c r="P15"/>
  <c r="M15"/>
  <c r="J15"/>
  <c r="F15"/>
  <c r="E15"/>
  <c r="AQ14"/>
  <c r="AN14"/>
  <c r="AN62" s="1"/>
  <c r="AK14"/>
  <c r="AK62" s="1"/>
  <c r="AH14"/>
  <c r="AH62" s="1"/>
  <c r="AE14"/>
  <c r="AE62" s="1"/>
  <c r="AB14"/>
  <c r="AB62" s="1"/>
  <c r="Y14"/>
  <c r="Y62" s="1"/>
  <c r="V14"/>
  <c r="V62" s="1"/>
  <c r="S14"/>
  <c r="S62" s="1"/>
  <c r="P14"/>
  <c r="P62" s="1"/>
  <c r="M14"/>
  <c r="M62" s="1"/>
  <c r="J14"/>
  <c r="J62" s="1"/>
  <c r="F14"/>
  <c r="G14" s="1"/>
  <c r="E14"/>
  <c r="AQ13"/>
  <c r="AN13"/>
  <c r="AN61" s="1"/>
  <c r="AK13"/>
  <c r="AK61" s="1"/>
  <c r="AH13"/>
  <c r="AH61" s="1"/>
  <c r="AE13"/>
  <c r="AE61" s="1"/>
  <c r="AB13"/>
  <c r="AB61" s="1"/>
  <c r="Y13"/>
  <c r="Y61" s="1"/>
  <c r="V13"/>
  <c r="V61" s="1"/>
  <c r="S13"/>
  <c r="S61" s="1"/>
  <c r="P13"/>
  <c r="P61" s="1"/>
  <c r="M13"/>
  <c r="M61" s="1"/>
  <c r="J13"/>
  <c r="J61" s="1"/>
  <c r="F13"/>
  <c r="E13"/>
  <c r="AP12"/>
  <c r="AO12"/>
  <c r="AQ12" s="1"/>
  <c r="AM12"/>
  <c r="AL12"/>
  <c r="AJ12"/>
  <c r="AI12"/>
  <c r="AK12" s="1"/>
  <c r="AG12"/>
  <c r="AF12"/>
  <c r="AD12"/>
  <c r="AC12"/>
  <c r="AE12" s="1"/>
  <c r="AA12"/>
  <c r="Z12"/>
  <c r="X12"/>
  <c r="W12"/>
  <c r="Y12" s="1"/>
  <c r="U12"/>
  <c r="T12"/>
  <c r="R12"/>
  <c r="Q12"/>
  <c r="S12" s="1"/>
  <c r="O12"/>
  <c r="N12"/>
  <c r="L12"/>
  <c r="M12" s="1"/>
  <c r="K12"/>
  <c r="I12"/>
  <c r="H12"/>
  <c r="F12"/>
  <c r="G12" s="1"/>
  <c r="E12"/>
  <c r="G23" l="1"/>
  <c r="E22"/>
  <c r="G22" s="1"/>
  <c r="AE108"/>
  <c r="AD104"/>
  <c r="AE104" s="1"/>
  <c r="P118"/>
  <c r="O116"/>
  <c r="I73"/>
  <c r="F81"/>
  <c r="I80"/>
  <c r="J80" s="1"/>
  <c r="U73"/>
  <c r="U80"/>
  <c r="AA73"/>
  <c r="AA80"/>
  <c r="AM73"/>
  <c r="AN73" s="1"/>
  <c r="AM80"/>
  <c r="G18"/>
  <c r="F17"/>
  <c r="I118"/>
  <c r="F64"/>
  <c r="O73"/>
  <c r="P73" s="1"/>
  <c r="O80"/>
  <c r="AG73"/>
  <c r="AG80"/>
  <c r="S108"/>
  <c r="R104"/>
  <c r="S104" s="1"/>
  <c r="V108"/>
  <c r="U104"/>
  <c r="V104" s="1"/>
  <c r="AH108"/>
  <c r="AG104"/>
  <c r="AH104" s="1"/>
  <c r="J56"/>
  <c r="I54"/>
  <c r="AB56"/>
  <c r="AA54"/>
  <c r="AA108" s="1"/>
  <c r="AN56"/>
  <c r="AM54"/>
  <c r="AM108" s="1"/>
  <c r="U110"/>
  <c r="V110" s="1"/>
  <c r="V111"/>
  <c r="AB111"/>
  <c r="AG110"/>
  <c r="AH111"/>
  <c r="AN111"/>
  <c r="X112"/>
  <c r="X110" s="1"/>
  <c r="X54"/>
  <c r="X108" s="1"/>
  <c r="AJ112"/>
  <c r="AJ110" s="1"/>
  <c r="AJ54"/>
  <c r="AJ108" s="1"/>
  <c r="H74"/>
  <c r="E82"/>
  <c r="AH83"/>
  <c r="AG75"/>
  <c r="AH75" s="1"/>
  <c r="G28"/>
  <c r="F27"/>
  <c r="G27" s="1"/>
  <c r="P33"/>
  <c r="O32"/>
  <c r="V33"/>
  <c r="U32"/>
  <c r="AB33"/>
  <c r="AA32"/>
  <c r="AH33"/>
  <c r="AG32"/>
  <c r="AN33"/>
  <c r="AM32"/>
  <c r="F114"/>
  <c r="G114" s="1"/>
  <c r="S114"/>
  <c r="Y89"/>
  <c r="W75"/>
  <c r="Y75" s="1"/>
  <c r="AE89"/>
  <c r="AC75"/>
  <c r="AQ89"/>
  <c r="AO75"/>
  <c r="E34"/>
  <c r="H32"/>
  <c r="AA75"/>
  <c r="AB75" s="1"/>
  <c r="AB83"/>
  <c r="J84"/>
  <c r="P84"/>
  <c r="O76"/>
  <c r="P76" s="1"/>
  <c r="V84"/>
  <c r="AB84"/>
  <c r="AA76"/>
  <c r="AH84"/>
  <c r="AN84"/>
  <c r="AM76"/>
  <c r="AN76" s="1"/>
  <c r="O54"/>
  <c r="AH120"/>
  <c r="AN120"/>
  <c r="N74"/>
  <c r="N72" s="1"/>
  <c r="T74"/>
  <c r="Z74"/>
  <c r="AF74"/>
  <c r="AL74"/>
  <c r="H75"/>
  <c r="M86"/>
  <c r="S86"/>
  <c r="Y86"/>
  <c r="AK86"/>
  <c r="AQ86"/>
  <c r="K32"/>
  <c r="E39"/>
  <c r="G39" s="1"/>
  <c r="E44"/>
  <c r="S75"/>
  <c r="AQ75"/>
  <c r="I32"/>
  <c r="W32"/>
  <c r="AI32"/>
  <c r="AK32" s="1"/>
  <c r="E33"/>
  <c r="T32"/>
  <c r="V32" s="1"/>
  <c r="Z32"/>
  <c r="AF32"/>
  <c r="AH32" s="1"/>
  <c r="AL32"/>
  <c r="AN32" s="1"/>
  <c r="P34"/>
  <c r="V34"/>
  <c r="AB34"/>
  <c r="AH34"/>
  <c r="AP54"/>
  <c r="AP108" s="1"/>
  <c r="AG60"/>
  <c r="AG114" s="1"/>
  <c r="AH114" s="1"/>
  <c r="K60"/>
  <c r="AF80"/>
  <c r="AH80" s="1"/>
  <c r="F95"/>
  <c r="J111"/>
  <c r="E111"/>
  <c r="G111" s="1"/>
  <c r="H110"/>
  <c r="M58"/>
  <c r="K112"/>
  <c r="S58"/>
  <c r="Q112"/>
  <c r="Y58"/>
  <c r="W112"/>
  <c r="AE58"/>
  <c r="AC112"/>
  <c r="AK58"/>
  <c r="AI112"/>
  <c r="AQ58"/>
  <c r="AO112"/>
  <c r="V117"/>
  <c r="AB117"/>
  <c r="AA116"/>
  <c r="AH117"/>
  <c r="AN117"/>
  <c r="AM116"/>
  <c r="E64"/>
  <c r="H118"/>
  <c r="E81"/>
  <c r="E73" s="1"/>
  <c r="H73"/>
  <c r="P81"/>
  <c r="N73"/>
  <c r="V81"/>
  <c r="T73"/>
  <c r="T72" s="1"/>
  <c r="AB81"/>
  <c r="Z73"/>
  <c r="AH81"/>
  <c r="AF73"/>
  <c r="AN81"/>
  <c r="AL73"/>
  <c r="Q80"/>
  <c r="Q75"/>
  <c r="P89"/>
  <c r="O75"/>
  <c r="P75" s="1"/>
  <c r="S111"/>
  <c r="R110"/>
  <c r="Y111"/>
  <c r="AE111"/>
  <c r="AD110"/>
  <c r="AK111"/>
  <c r="AQ111"/>
  <c r="AP110"/>
  <c r="J58"/>
  <c r="I112"/>
  <c r="P58"/>
  <c r="O112"/>
  <c r="V58"/>
  <c r="U112"/>
  <c r="V112" s="1"/>
  <c r="AB58"/>
  <c r="AA112"/>
  <c r="AB112" s="1"/>
  <c r="AH58"/>
  <c r="AG112"/>
  <c r="AH112" s="1"/>
  <c r="AN58"/>
  <c r="AM112"/>
  <c r="AN112" s="1"/>
  <c r="AQ64"/>
  <c r="AP118"/>
  <c r="M66"/>
  <c r="K120"/>
  <c r="M120" s="1"/>
  <c r="S66"/>
  <c r="Q120"/>
  <c r="S120" s="1"/>
  <c r="Y66"/>
  <c r="W120"/>
  <c r="AE66"/>
  <c r="AC120"/>
  <c r="AK66"/>
  <c r="AI120"/>
  <c r="AK120" s="1"/>
  <c r="AQ66"/>
  <c r="AO120"/>
  <c r="M81"/>
  <c r="L73"/>
  <c r="M73" s="1"/>
  <c r="S81"/>
  <c r="R73"/>
  <c r="Y81"/>
  <c r="X73"/>
  <c r="AE81"/>
  <c r="AD73"/>
  <c r="AK81"/>
  <c r="AJ73"/>
  <c r="AK73" s="1"/>
  <c r="AQ81"/>
  <c r="AP73"/>
  <c r="M82"/>
  <c r="K74"/>
  <c r="S82"/>
  <c r="Y82"/>
  <c r="W74"/>
  <c r="AE82"/>
  <c r="AK82"/>
  <c r="AI74"/>
  <c r="AQ82"/>
  <c r="F44"/>
  <c r="G44" s="1"/>
  <c r="G47"/>
  <c r="S117"/>
  <c r="R116"/>
  <c r="Y117"/>
  <c r="X116"/>
  <c r="AE117"/>
  <c r="AD116"/>
  <c r="AK117"/>
  <c r="AJ116"/>
  <c r="AQ117"/>
  <c r="AP116"/>
  <c r="M118"/>
  <c r="K116"/>
  <c r="S118"/>
  <c r="Q116"/>
  <c r="Y118"/>
  <c r="W116"/>
  <c r="AE118"/>
  <c r="AC116"/>
  <c r="AK118"/>
  <c r="AI116"/>
  <c r="AQ118"/>
  <c r="AO116"/>
  <c r="J66"/>
  <c r="I120"/>
  <c r="P66"/>
  <c r="O120"/>
  <c r="P120" s="1"/>
  <c r="V66"/>
  <c r="U120"/>
  <c r="V120" s="1"/>
  <c r="AB66"/>
  <c r="AA120"/>
  <c r="AB120" s="1"/>
  <c r="AH66"/>
  <c r="AG120"/>
  <c r="AG116" s="1"/>
  <c r="AN66"/>
  <c r="AM120"/>
  <c r="J82"/>
  <c r="I74"/>
  <c r="J74" s="1"/>
  <c r="P82"/>
  <c r="V82"/>
  <c r="U74"/>
  <c r="V74" s="1"/>
  <c r="AB82"/>
  <c r="AH82"/>
  <c r="AG74"/>
  <c r="AH74" s="1"/>
  <c r="AN82"/>
  <c r="V83"/>
  <c r="U75"/>
  <c r="V75" s="1"/>
  <c r="AK83"/>
  <c r="AI75"/>
  <c r="AI72" s="1"/>
  <c r="M84"/>
  <c r="K76"/>
  <c r="S84"/>
  <c r="Q76"/>
  <c r="Y84"/>
  <c r="W76"/>
  <c r="AE84"/>
  <c r="AC76"/>
  <c r="AK84"/>
  <c r="AI76"/>
  <c r="AQ84"/>
  <c r="AO76"/>
  <c r="AN34"/>
  <c r="E35"/>
  <c r="V57"/>
  <c r="Z54"/>
  <c r="AF54"/>
  <c r="AH54" s="1"/>
  <c r="AL54"/>
  <c r="AQ61"/>
  <c r="O60"/>
  <c r="N116"/>
  <c r="P116" s="1"/>
  <c r="Z116"/>
  <c r="AF116"/>
  <c r="AL116"/>
  <c r="AN116" s="1"/>
  <c r="Y120"/>
  <c r="AE120"/>
  <c r="AQ120"/>
  <c r="L74"/>
  <c r="M74" s="1"/>
  <c r="R74"/>
  <c r="AD74"/>
  <c r="AP74"/>
  <c r="AP72" s="1"/>
  <c r="AD75"/>
  <c r="AE75" s="1"/>
  <c r="AL80"/>
  <c r="AN80" s="1"/>
  <c r="N76"/>
  <c r="Z76"/>
  <c r="AF76"/>
  <c r="AL76"/>
  <c r="J86"/>
  <c r="V86"/>
  <c r="M87"/>
  <c r="S87"/>
  <c r="W86"/>
  <c r="AC86"/>
  <c r="AE86" s="1"/>
  <c r="AI86"/>
  <c r="AO86"/>
  <c r="P90"/>
  <c r="V90"/>
  <c r="AB90"/>
  <c r="AH90"/>
  <c r="AN90"/>
  <c r="M94"/>
  <c r="S94"/>
  <c r="Y94"/>
  <c r="AE94"/>
  <c r="AK94"/>
  <c r="AQ94"/>
  <c r="AE95"/>
  <c r="AK95"/>
  <c r="AQ95"/>
  <c r="E17"/>
  <c r="G17" s="1"/>
  <c r="M39"/>
  <c r="S39"/>
  <c r="Y39"/>
  <c r="AE39"/>
  <c r="AK39"/>
  <c r="AQ39"/>
  <c r="G41"/>
  <c r="G43"/>
  <c r="H54"/>
  <c r="H108" s="1"/>
  <c r="H104" s="1"/>
  <c r="E55"/>
  <c r="G55" s="1"/>
  <c r="P55"/>
  <c r="V55"/>
  <c r="AB55"/>
  <c r="AH55"/>
  <c r="AN55"/>
  <c r="I60"/>
  <c r="F61"/>
  <c r="E62"/>
  <c r="T60"/>
  <c r="V60" s="1"/>
  <c r="Z60"/>
  <c r="AB60" s="1"/>
  <c r="AF60"/>
  <c r="AH60" s="1"/>
  <c r="AL60"/>
  <c r="AN60" s="1"/>
  <c r="L116"/>
  <c r="M116" s="1"/>
  <c r="G68"/>
  <c r="G70"/>
  <c r="T80"/>
  <c r="AJ80"/>
  <c r="Y83"/>
  <c r="AC80"/>
  <c r="AE80" s="1"/>
  <c r="AJ75"/>
  <c r="E84"/>
  <c r="L76"/>
  <c r="M76" s="1"/>
  <c r="R76"/>
  <c r="S76" s="1"/>
  <c r="X76"/>
  <c r="AD76"/>
  <c r="AE76" s="1"/>
  <c r="AJ76"/>
  <c r="AK76" s="1"/>
  <c r="AP76"/>
  <c r="AQ76" s="1"/>
  <c r="Z86"/>
  <c r="AL86"/>
  <c r="E88"/>
  <c r="G88" s="1"/>
  <c r="P88"/>
  <c r="V88"/>
  <c r="AB88"/>
  <c r="AH88"/>
  <c r="AN88"/>
  <c r="Q92"/>
  <c r="AC92"/>
  <c r="AO92"/>
  <c r="E95"/>
  <c r="E92" s="1"/>
  <c r="P95"/>
  <c r="V95"/>
  <c r="E96"/>
  <c r="G96" s="1"/>
  <c r="P96"/>
  <c r="V96"/>
  <c r="AB96"/>
  <c r="AH96"/>
  <c r="AN96"/>
  <c r="K98"/>
  <c r="M100"/>
  <c r="S100"/>
  <c r="Y100"/>
  <c r="AE100"/>
  <c r="AK100"/>
  <c r="J12"/>
  <c r="P12"/>
  <c r="V12"/>
  <c r="AB12"/>
  <c r="AH12"/>
  <c r="AN12"/>
  <c r="G13"/>
  <c r="G15"/>
  <c r="L32"/>
  <c r="M32" s="1"/>
  <c r="M35"/>
  <c r="S35"/>
  <c r="Y35"/>
  <c r="AE35"/>
  <c r="AK35"/>
  <c r="AQ35"/>
  <c r="J39"/>
  <c r="P39"/>
  <c r="G40"/>
  <c r="F39"/>
  <c r="F49"/>
  <c r="G49" s="1"/>
  <c r="G53"/>
  <c r="M55"/>
  <c r="S55"/>
  <c r="Y55"/>
  <c r="AE55"/>
  <c r="AK55"/>
  <c r="AQ55"/>
  <c r="M56"/>
  <c r="S56"/>
  <c r="Y56"/>
  <c r="AE56"/>
  <c r="AK56"/>
  <c r="AQ56"/>
  <c r="K54"/>
  <c r="Q54"/>
  <c r="S54" s="1"/>
  <c r="W54"/>
  <c r="Y54" s="1"/>
  <c r="AC54"/>
  <c r="AE54" s="1"/>
  <c r="AI54"/>
  <c r="AO54"/>
  <c r="E112"/>
  <c r="AH110"/>
  <c r="H60"/>
  <c r="AQ62"/>
  <c r="L60"/>
  <c r="M60" s="1"/>
  <c r="G67"/>
  <c r="G69"/>
  <c r="H80"/>
  <c r="R80"/>
  <c r="Z80"/>
  <c r="AP80"/>
  <c r="AQ80" s="1"/>
  <c r="K73"/>
  <c r="Q73"/>
  <c r="W73"/>
  <c r="W72" s="1"/>
  <c r="AC73"/>
  <c r="AI73"/>
  <c r="AO73"/>
  <c r="I75"/>
  <c r="J75" s="1"/>
  <c r="K86"/>
  <c r="Q86"/>
  <c r="M88"/>
  <c r="S88"/>
  <c r="Y88"/>
  <c r="AE88"/>
  <c r="AK88"/>
  <c r="AQ88"/>
  <c r="M75"/>
  <c r="O92"/>
  <c r="AA92"/>
  <c r="AB92" s="1"/>
  <c r="AM92"/>
  <c r="AN92" s="1"/>
  <c r="M95"/>
  <c r="S95"/>
  <c r="Y95"/>
  <c r="M96"/>
  <c r="S96"/>
  <c r="Y96"/>
  <c r="AE96"/>
  <c r="AK96"/>
  <c r="AQ96"/>
  <c r="AB35"/>
  <c r="AB17"/>
  <c r="G20"/>
  <c r="M80"/>
  <c r="V80"/>
  <c r="Z72"/>
  <c r="AL72"/>
  <c r="AQ100"/>
  <c r="I98"/>
  <c r="O98"/>
  <c r="P98" s="1"/>
  <c r="L72"/>
  <c r="M72" s="1"/>
  <c r="AF72"/>
  <c r="K72"/>
  <c r="E102"/>
  <c r="P102"/>
  <c r="F102"/>
  <c r="G102" s="1"/>
  <c r="G99"/>
  <c r="M99"/>
  <c r="S99"/>
  <c r="Y99"/>
  <c r="AE99"/>
  <c r="AK99"/>
  <c r="AQ99"/>
  <c r="N98"/>
  <c r="T98"/>
  <c r="V98" s="1"/>
  <c r="Z98"/>
  <c r="AF98"/>
  <c r="AH98" s="1"/>
  <c r="AL98"/>
  <c r="J100"/>
  <c r="P100"/>
  <c r="V100"/>
  <c r="AB100"/>
  <c r="AH100"/>
  <c r="AN100"/>
  <c r="J101"/>
  <c r="M102"/>
  <c r="S102"/>
  <c r="Y102"/>
  <c r="E101"/>
  <c r="E98" s="1"/>
  <c r="AN98"/>
  <c r="AB98"/>
  <c r="V39"/>
  <c r="AN83"/>
  <c r="P83"/>
  <c r="F83"/>
  <c r="F75" s="1"/>
  <c r="AN63"/>
  <c r="AB39"/>
  <c r="AE57"/>
  <c r="AB57"/>
  <c r="Y57"/>
  <c r="T54"/>
  <c r="V54" s="1"/>
  <c r="AN39"/>
  <c r="AN57"/>
  <c r="AI80"/>
  <c r="AK57"/>
  <c r="AH39"/>
  <c r="AE83"/>
  <c r="W80"/>
  <c r="Y80" s="1"/>
  <c r="F57"/>
  <c r="P57"/>
  <c r="L54"/>
  <c r="M83"/>
  <c r="N80"/>
  <c r="S57"/>
  <c r="S83"/>
  <c r="G42"/>
  <c r="AQ57"/>
  <c r="AO60"/>
  <c r="AQ60" s="1"/>
  <c r="AN54"/>
  <c r="AI60"/>
  <c r="AK60" s="1"/>
  <c r="AC60"/>
  <c r="AE60" s="1"/>
  <c r="AB63"/>
  <c r="AB54"/>
  <c r="W60"/>
  <c r="Y60" s="1"/>
  <c r="E57"/>
  <c r="S44"/>
  <c r="Q60"/>
  <c r="S60" s="1"/>
  <c r="P44"/>
  <c r="N54"/>
  <c r="M54"/>
  <c r="M57"/>
  <c r="M44"/>
  <c r="E63"/>
  <c r="E60" s="1"/>
  <c r="AH35"/>
  <c r="AH63"/>
  <c r="E89"/>
  <c r="E86" s="1"/>
  <c r="Y32"/>
  <c r="AQ32"/>
  <c r="V35"/>
  <c r="V63"/>
  <c r="V89"/>
  <c r="P22"/>
  <c r="P86"/>
  <c r="N32"/>
  <c r="P32" s="1"/>
  <c r="E32"/>
  <c r="P35"/>
  <c r="N60"/>
  <c r="P60" s="1"/>
  <c r="P63"/>
  <c r="M89"/>
  <c r="G25"/>
  <c r="M63"/>
  <c r="G34"/>
  <c r="G36"/>
  <c r="G61"/>
  <c r="J34"/>
  <c r="J36"/>
  <c r="J55"/>
  <c r="J57"/>
  <c r="F33"/>
  <c r="F35"/>
  <c r="G35" s="1"/>
  <c r="F56"/>
  <c r="AH57"/>
  <c r="G62"/>
  <c r="G64"/>
  <c r="P92"/>
  <c r="V92"/>
  <c r="AH92"/>
  <c r="G93"/>
  <c r="F63"/>
  <c r="F66"/>
  <c r="G66" s="1"/>
  <c r="J81"/>
  <c r="J83"/>
  <c r="Y87"/>
  <c r="AE87"/>
  <c r="AK87"/>
  <c r="AQ87"/>
  <c r="J88"/>
  <c r="J90"/>
  <c r="J93"/>
  <c r="P93"/>
  <c r="V93"/>
  <c r="AB93"/>
  <c r="AH93"/>
  <c r="AN93"/>
  <c r="J95"/>
  <c r="J96"/>
  <c r="J99"/>
  <c r="P99"/>
  <c r="V99"/>
  <c r="AB99"/>
  <c r="AH99"/>
  <c r="AN99"/>
  <c r="J102"/>
  <c r="F82"/>
  <c r="F84"/>
  <c r="AA86"/>
  <c r="AB86" s="1"/>
  <c r="AG86"/>
  <c r="AH86" s="1"/>
  <c r="AM86"/>
  <c r="AN86" s="1"/>
  <c r="F87"/>
  <c r="F89"/>
  <c r="H92"/>
  <c r="J92" s="1"/>
  <c r="L92"/>
  <c r="M92" s="1"/>
  <c r="R92"/>
  <c r="S92" s="1"/>
  <c r="X92"/>
  <c r="Y92" s="1"/>
  <c r="AD92"/>
  <c r="AJ92"/>
  <c r="AK92" s="1"/>
  <c r="AP92"/>
  <c r="AQ92" s="1"/>
  <c r="F94"/>
  <c r="G94" s="1"/>
  <c r="H98"/>
  <c r="J98" s="1"/>
  <c r="L98"/>
  <c r="M98" s="1"/>
  <c r="R98"/>
  <c r="S98" s="1"/>
  <c r="X98"/>
  <c r="Y98" s="1"/>
  <c r="AD98"/>
  <c r="AE98" s="1"/>
  <c r="AJ98"/>
  <c r="AK98" s="1"/>
  <c r="AP98"/>
  <c r="AQ98" s="1"/>
  <c r="F100"/>
  <c r="G100" s="1"/>
  <c r="F101"/>
  <c r="B121" i="20"/>
  <c r="AP101"/>
  <c r="AQ101" s="1"/>
  <c r="AO101"/>
  <c r="AM101"/>
  <c r="AL101"/>
  <c r="AN101" s="1"/>
  <c r="AJ101"/>
  <c r="AK101" s="1"/>
  <c r="AI101"/>
  <c r="AG101"/>
  <c r="AF101"/>
  <c r="AH101" s="1"/>
  <c r="AD101"/>
  <c r="AE101" s="1"/>
  <c r="AC101"/>
  <c r="AA101"/>
  <c r="Z101"/>
  <c r="AB101" s="1"/>
  <c r="X101"/>
  <c r="Y101" s="1"/>
  <c r="W101"/>
  <c r="U101"/>
  <c r="T101"/>
  <c r="V101" s="1"/>
  <c r="R101"/>
  <c r="S101" s="1"/>
  <c r="Q101"/>
  <c r="O101"/>
  <c r="N101"/>
  <c r="P101" s="1"/>
  <c r="L101"/>
  <c r="M101" s="1"/>
  <c r="K101"/>
  <c r="I101"/>
  <c r="H101"/>
  <c r="F101"/>
  <c r="AQ100"/>
  <c r="AN100"/>
  <c r="AK100"/>
  <c r="AH100"/>
  <c r="AE100"/>
  <c r="AB100"/>
  <c r="Y100"/>
  <c r="V100"/>
  <c r="S100"/>
  <c r="P100"/>
  <c r="M100"/>
  <c r="I100"/>
  <c r="H100"/>
  <c r="E100"/>
  <c r="AP99"/>
  <c r="AQ99" s="1"/>
  <c r="AO99"/>
  <c r="AM99"/>
  <c r="AL99"/>
  <c r="AN99" s="1"/>
  <c r="AJ99"/>
  <c r="AK99" s="1"/>
  <c r="AI99"/>
  <c r="AG99"/>
  <c r="AF99"/>
  <c r="AH99" s="1"/>
  <c r="AD99"/>
  <c r="AE99" s="1"/>
  <c r="AC99"/>
  <c r="AA99"/>
  <c r="Z99"/>
  <c r="AB99" s="1"/>
  <c r="X99"/>
  <c r="Y99" s="1"/>
  <c r="W99"/>
  <c r="U99"/>
  <c r="T99"/>
  <c r="V99" s="1"/>
  <c r="R99"/>
  <c r="S99" s="1"/>
  <c r="Q99"/>
  <c r="O99"/>
  <c r="N99"/>
  <c r="P99" s="1"/>
  <c r="L99"/>
  <c r="M99" s="1"/>
  <c r="K99"/>
  <c r="I99"/>
  <c r="H99"/>
  <c r="F99"/>
  <c r="AP98"/>
  <c r="AO98"/>
  <c r="AO97" s="1"/>
  <c r="AM98"/>
  <c r="AL98"/>
  <c r="AJ98"/>
  <c r="AI98"/>
  <c r="AI97" s="1"/>
  <c r="AG98"/>
  <c r="AF98"/>
  <c r="AD98"/>
  <c r="AC98"/>
  <c r="AC97" s="1"/>
  <c r="AA98"/>
  <c r="Z98"/>
  <c r="X98"/>
  <c r="W98"/>
  <c r="W97" s="1"/>
  <c r="U98"/>
  <c r="T98"/>
  <c r="R98"/>
  <c r="Q98"/>
  <c r="Q97" s="1"/>
  <c r="O98"/>
  <c r="N98"/>
  <c r="L98"/>
  <c r="K98"/>
  <c r="K97" s="1"/>
  <c r="I98"/>
  <c r="H98"/>
  <c r="E98"/>
  <c r="AJ97"/>
  <c r="AK97" s="1"/>
  <c r="AF97"/>
  <c r="X97"/>
  <c r="Y97" s="1"/>
  <c r="T97"/>
  <c r="L97"/>
  <c r="M97" s="1"/>
  <c r="H97"/>
  <c r="AP95"/>
  <c r="AO95"/>
  <c r="AQ95" s="1"/>
  <c r="AM95"/>
  <c r="AN95" s="1"/>
  <c r="AL95"/>
  <c r="AJ95"/>
  <c r="AI95"/>
  <c r="AK95" s="1"/>
  <c r="AG95"/>
  <c r="AH95" s="1"/>
  <c r="AF95"/>
  <c r="AD95"/>
  <c r="AC95"/>
  <c r="AE95" s="1"/>
  <c r="AA95"/>
  <c r="AB95" s="1"/>
  <c r="Z95"/>
  <c r="X95"/>
  <c r="W95"/>
  <c r="Y95" s="1"/>
  <c r="U95"/>
  <c r="V95" s="1"/>
  <c r="T95"/>
  <c r="R95"/>
  <c r="Q95"/>
  <c r="S95" s="1"/>
  <c r="O95"/>
  <c r="P95" s="1"/>
  <c r="N95"/>
  <c r="L95"/>
  <c r="K95"/>
  <c r="M95" s="1"/>
  <c r="I95"/>
  <c r="H95"/>
  <c r="AP94"/>
  <c r="AQ94" s="1"/>
  <c r="AO94"/>
  <c r="AM94"/>
  <c r="AL94"/>
  <c r="AN94" s="1"/>
  <c r="AJ94"/>
  <c r="AK94" s="1"/>
  <c r="AI94"/>
  <c r="AG94"/>
  <c r="AF94"/>
  <c r="AH94" s="1"/>
  <c r="AD94"/>
  <c r="AE94" s="1"/>
  <c r="AC94"/>
  <c r="AA94"/>
  <c r="Z94"/>
  <c r="AB94" s="1"/>
  <c r="X94"/>
  <c r="Y94" s="1"/>
  <c r="W94"/>
  <c r="U94"/>
  <c r="T94"/>
  <c r="V94" s="1"/>
  <c r="R94"/>
  <c r="S94" s="1"/>
  <c r="Q94"/>
  <c r="O94"/>
  <c r="N94"/>
  <c r="P94" s="1"/>
  <c r="L94"/>
  <c r="M94" s="1"/>
  <c r="K94"/>
  <c r="I94"/>
  <c r="H94"/>
  <c r="F94"/>
  <c r="AP93"/>
  <c r="AO93"/>
  <c r="AQ93" s="1"/>
  <c r="AM93"/>
  <c r="AN93" s="1"/>
  <c r="AL93"/>
  <c r="AJ93"/>
  <c r="AI93"/>
  <c r="AK93" s="1"/>
  <c r="AG93"/>
  <c r="AH93" s="1"/>
  <c r="AF93"/>
  <c r="AD93"/>
  <c r="AC93"/>
  <c r="AE93" s="1"/>
  <c r="AA93"/>
  <c r="AB93" s="1"/>
  <c r="Z93"/>
  <c r="X93"/>
  <c r="W93"/>
  <c r="Y93" s="1"/>
  <c r="U93"/>
  <c r="V93" s="1"/>
  <c r="T93"/>
  <c r="R93"/>
  <c r="Q93"/>
  <c r="S93" s="1"/>
  <c r="O93"/>
  <c r="P93" s="1"/>
  <c r="N93"/>
  <c r="L93"/>
  <c r="K93"/>
  <c r="M93" s="1"/>
  <c r="I93"/>
  <c r="H93"/>
  <c r="E93"/>
  <c r="AP92"/>
  <c r="AO92"/>
  <c r="AM92"/>
  <c r="AL92"/>
  <c r="AJ92"/>
  <c r="AI92"/>
  <c r="AG92"/>
  <c r="AF92"/>
  <c r="AF91" s="1"/>
  <c r="AD92"/>
  <c r="AC92"/>
  <c r="AA92"/>
  <c r="Z92"/>
  <c r="X92"/>
  <c r="W92"/>
  <c r="U92"/>
  <c r="T92"/>
  <c r="T91" s="1"/>
  <c r="R92"/>
  <c r="Q92"/>
  <c r="O92"/>
  <c r="N92"/>
  <c r="L92"/>
  <c r="F92" s="1"/>
  <c r="K92"/>
  <c r="I92"/>
  <c r="H92"/>
  <c r="AO91"/>
  <c r="AM91"/>
  <c r="AI91"/>
  <c r="AG91"/>
  <c r="AC91"/>
  <c r="AA91"/>
  <c r="W91"/>
  <c r="U91"/>
  <c r="Q91"/>
  <c r="O91"/>
  <c r="K91"/>
  <c r="I91"/>
  <c r="AP89"/>
  <c r="AO89"/>
  <c r="AM89"/>
  <c r="AL89"/>
  <c r="AL75" s="1"/>
  <c r="AJ89"/>
  <c r="AI89"/>
  <c r="AG89"/>
  <c r="AF89"/>
  <c r="AF75" s="1"/>
  <c r="AD89"/>
  <c r="AC89"/>
  <c r="AA89"/>
  <c r="Z89"/>
  <c r="Z75" s="1"/>
  <c r="X89"/>
  <c r="W89"/>
  <c r="U89"/>
  <c r="T89"/>
  <c r="T75" s="1"/>
  <c r="R89"/>
  <c r="Q89"/>
  <c r="O89"/>
  <c r="N89"/>
  <c r="N75" s="1"/>
  <c r="L89"/>
  <c r="K89"/>
  <c r="I89"/>
  <c r="H89"/>
  <c r="F89"/>
  <c r="AP88"/>
  <c r="AO88"/>
  <c r="AO74" s="1"/>
  <c r="AM88"/>
  <c r="AL88"/>
  <c r="AJ88"/>
  <c r="AI88"/>
  <c r="AI74" s="1"/>
  <c r="AG88"/>
  <c r="AF88"/>
  <c r="AD88"/>
  <c r="AC88"/>
  <c r="AE88" s="1"/>
  <c r="AA88"/>
  <c r="AB88" s="1"/>
  <c r="Z88"/>
  <c r="X88"/>
  <c r="W88"/>
  <c r="Y88" s="1"/>
  <c r="U88"/>
  <c r="V88" s="1"/>
  <c r="T88"/>
  <c r="R88"/>
  <c r="Q88"/>
  <c r="Q74" s="1"/>
  <c r="O88"/>
  <c r="N88"/>
  <c r="L88"/>
  <c r="K88"/>
  <c r="K74" s="1"/>
  <c r="I88"/>
  <c r="H88"/>
  <c r="E88"/>
  <c r="AP87"/>
  <c r="AO87"/>
  <c r="AM87"/>
  <c r="AL87"/>
  <c r="AL73" s="1"/>
  <c r="AJ87"/>
  <c r="AJ85" s="1"/>
  <c r="AI87"/>
  <c r="AG87"/>
  <c r="AF87"/>
  <c r="AF73" s="1"/>
  <c r="AD87"/>
  <c r="AC87"/>
  <c r="AA87"/>
  <c r="Z87"/>
  <c r="Z73" s="1"/>
  <c r="X87"/>
  <c r="X85" s="1"/>
  <c r="W87"/>
  <c r="U87"/>
  <c r="T87"/>
  <c r="T73" s="1"/>
  <c r="R87"/>
  <c r="Q87"/>
  <c r="O87"/>
  <c r="N87"/>
  <c r="N73" s="1"/>
  <c r="L87"/>
  <c r="F87" s="1"/>
  <c r="K87"/>
  <c r="I87"/>
  <c r="H87"/>
  <c r="H85" s="1"/>
  <c r="AP86"/>
  <c r="AO86"/>
  <c r="AM86"/>
  <c r="AL86"/>
  <c r="AJ86"/>
  <c r="AI86"/>
  <c r="AG86"/>
  <c r="AF86"/>
  <c r="AD86"/>
  <c r="AC86"/>
  <c r="AC85" s="1"/>
  <c r="AA86"/>
  <c r="Z86"/>
  <c r="X86"/>
  <c r="W86"/>
  <c r="U86"/>
  <c r="T86"/>
  <c r="R86"/>
  <c r="Q86"/>
  <c r="Q85" s="1"/>
  <c r="O86"/>
  <c r="N86"/>
  <c r="L86"/>
  <c r="K86"/>
  <c r="I86"/>
  <c r="H86"/>
  <c r="AP85"/>
  <c r="AL85"/>
  <c r="AD85"/>
  <c r="AE85" s="1"/>
  <c r="Z85"/>
  <c r="R85"/>
  <c r="S85" s="1"/>
  <c r="N85"/>
  <c r="AP83"/>
  <c r="AO83"/>
  <c r="AQ83" s="1"/>
  <c r="AM83"/>
  <c r="AN83" s="1"/>
  <c r="AL83"/>
  <c r="AJ83"/>
  <c r="AI83"/>
  <c r="AK83" s="1"/>
  <c r="AG83"/>
  <c r="AH83" s="1"/>
  <c r="AF83"/>
  <c r="AD83"/>
  <c r="AC83"/>
  <c r="AE83" s="1"/>
  <c r="AA83"/>
  <c r="AB83" s="1"/>
  <c r="Z83"/>
  <c r="X83"/>
  <c r="W83"/>
  <c r="Y83" s="1"/>
  <c r="U83"/>
  <c r="V83" s="1"/>
  <c r="T83"/>
  <c r="R83"/>
  <c r="Q83"/>
  <c r="S83" s="1"/>
  <c r="O83"/>
  <c r="P83" s="1"/>
  <c r="N83"/>
  <c r="L83"/>
  <c r="K83"/>
  <c r="M83" s="1"/>
  <c r="I83"/>
  <c r="H83"/>
  <c r="E83"/>
  <c r="AP82"/>
  <c r="AQ82" s="1"/>
  <c r="AO82"/>
  <c r="AM82"/>
  <c r="AL82"/>
  <c r="AN82" s="1"/>
  <c r="AJ82"/>
  <c r="AK82" s="1"/>
  <c r="AI82"/>
  <c r="AH82"/>
  <c r="AG82"/>
  <c r="AD82"/>
  <c r="AC82"/>
  <c r="AC74" s="1"/>
  <c r="AA82"/>
  <c r="Z82"/>
  <c r="X82"/>
  <c r="W82"/>
  <c r="W74" s="1"/>
  <c r="U82"/>
  <c r="R82"/>
  <c r="S82" s="1"/>
  <c r="Q82"/>
  <c r="O82"/>
  <c r="N82"/>
  <c r="P82" s="1"/>
  <c r="L82"/>
  <c r="M82" s="1"/>
  <c r="K82"/>
  <c r="I82"/>
  <c r="H82"/>
  <c r="E82" s="1"/>
  <c r="AP81"/>
  <c r="AO81"/>
  <c r="AQ81" s="1"/>
  <c r="AM81"/>
  <c r="AN81" s="1"/>
  <c r="AL81"/>
  <c r="AJ81"/>
  <c r="AI81"/>
  <c r="AK81" s="1"/>
  <c r="AG81"/>
  <c r="AH81" s="1"/>
  <c r="AF81"/>
  <c r="AD81"/>
  <c r="AC81"/>
  <c r="AE81" s="1"/>
  <c r="AA81"/>
  <c r="AB81" s="1"/>
  <c r="Z81"/>
  <c r="X81"/>
  <c r="W81"/>
  <c r="Y81" s="1"/>
  <c r="U81"/>
  <c r="V81" s="1"/>
  <c r="T81"/>
  <c r="R81"/>
  <c r="Q81"/>
  <c r="S81" s="1"/>
  <c r="O81"/>
  <c r="P81" s="1"/>
  <c r="N81"/>
  <c r="L81"/>
  <c r="K81"/>
  <c r="M81" s="1"/>
  <c r="I81"/>
  <c r="H81"/>
  <c r="AP80"/>
  <c r="AO80"/>
  <c r="AM80"/>
  <c r="AL80"/>
  <c r="AL79" s="1"/>
  <c r="AJ80"/>
  <c r="AI80"/>
  <c r="AG80"/>
  <c r="AF80"/>
  <c r="AF79" s="1"/>
  <c r="AD80"/>
  <c r="AC80"/>
  <c r="AA80"/>
  <c r="Z80"/>
  <c r="Z79" s="1"/>
  <c r="X80"/>
  <c r="W80"/>
  <c r="U80"/>
  <c r="T80"/>
  <c r="T79" s="1"/>
  <c r="R80"/>
  <c r="Q80"/>
  <c r="O80"/>
  <c r="N80"/>
  <c r="N79" s="1"/>
  <c r="L80"/>
  <c r="K80"/>
  <c r="I80"/>
  <c r="H80"/>
  <c r="F80"/>
  <c r="AO79"/>
  <c r="AM79"/>
  <c r="AI79"/>
  <c r="AG79"/>
  <c r="AH79" s="1"/>
  <c r="AC79"/>
  <c r="AA79"/>
  <c r="W79"/>
  <c r="U79"/>
  <c r="V79" s="1"/>
  <c r="Q79"/>
  <c r="O79"/>
  <c r="K79"/>
  <c r="I79"/>
  <c r="J76"/>
  <c r="AO75"/>
  <c r="AM75"/>
  <c r="AN75" s="1"/>
  <c r="AI75"/>
  <c r="AG75"/>
  <c r="AH75" s="1"/>
  <c r="AC75"/>
  <c r="AA75"/>
  <c r="AB75" s="1"/>
  <c r="W75"/>
  <c r="U75"/>
  <c r="V75" s="1"/>
  <c r="Q75"/>
  <c r="O75"/>
  <c r="P75" s="1"/>
  <c r="K75"/>
  <c r="I75"/>
  <c r="AP74"/>
  <c r="AQ74" s="1"/>
  <c r="AL74"/>
  <c r="AJ74"/>
  <c r="AK74" s="1"/>
  <c r="AF74"/>
  <c r="AD74"/>
  <c r="AE74" s="1"/>
  <c r="Z74"/>
  <c r="X74"/>
  <c r="Y74" s="1"/>
  <c r="T74"/>
  <c r="R74"/>
  <c r="S74" s="1"/>
  <c r="N74"/>
  <c r="L74"/>
  <c r="M74" s="1"/>
  <c r="H74"/>
  <c r="AO73"/>
  <c r="AM73"/>
  <c r="AN73" s="1"/>
  <c r="AI73"/>
  <c r="AG73"/>
  <c r="AH73" s="1"/>
  <c r="AC73"/>
  <c r="AA73"/>
  <c r="AB73" s="1"/>
  <c r="W73"/>
  <c r="U73"/>
  <c r="V73" s="1"/>
  <c r="Q73"/>
  <c r="O73"/>
  <c r="P73" s="1"/>
  <c r="K73"/>
  <c r="I73"/>
  <c r="AP72"/>
  <c r="AL72"/>
  <c r="AJ72"/>
  <c r="AG72"/>
  <c r="AH72" s="1"/>
  <c r="AF72"/>
  <c r="AD72"/>
  <c r="AC72"/>
  <c r="AE72" s="1"/>
  <c r="AA72"/>
  <c r="AB72" s="1"/>
  <c r="Z72"/>
  <c r="X72"/>
  <c r="W72"/>
  <c r="Y72" s="1"/>
  <c r="U72"/>
  <c r="V72" s="1"/>
  <c r="T72"/>
  <c r="R72"/>
  <c r="Q72"/>
  <c r="S72" s="1"/>
  <c r="O72"/>
  <c r="P72" s="1"/>
  <c r="N72"/>
  <c r="L72"/>
  <c r="K72"/>
  <c r="M72" s="1"/>
  <c r="I72"/>
  <c r="J72" s="1"/>
  <c r="H72"/>
  <c r="AL71"/>
  <c r="AF71"/>
  <c r="AC71"/>
  <c r="Z71"/>
  <c r="W71"/>
  <c r="T71"/>
  <c r="Q71"/>
  <c r="N71"/>
  <c r="K71"/>
  <c r="AQ69"/>
  <c r="AN69"/>
  <c r="AK69"/>
  <c r="AH69"/>
  <c r="AE69"/>
  <c r="AB69"/>
  <c r="Y69"/>
  <c r="V69"/>
  <c r="S69"/>
  <c r="P69"/>
  <c r="M69"/>
  <c r="J69"/>
  <c r="F69"/>
  <c r="E69"/>
  <c r="G69" s="1"/>
  <c r="AQ68"/>
  <c r="AN68"/>
  <c r="AK68"/>
  <c r="AH68"/>
  <c r="AE68"/>
  <c r="AB68"/>
  <c r="Y68"/>
  <c r="V68"/>
  <c r="S68"/>
  <c r="P68"/>
  <c r="M68"/>
  <c r="J68"/>
  <c r="F68"/>
  <c r="G68" s="1"/>
  <c r="E68"/>
  <c r="AQ67"/>
  <c r="AN67"/>
  <c r="AK67"/>
  <c r="AH67"/>
  <c r="AE67"/>
  <c r="AB67"/>
  <c r="Y67"/>
  <c r="V67"/>
  <c r="S67"/>
  <c r="P67"/>
  <c r="M67"/>
  <c r="J67"/>
  <c r="F67"/>
  <c r="E67"/>
  <c r="G67" s="1"/>
  <c r="AQ66"/>
  <c r="AN66"/>
  <c r="AK66"/>
  <c r="AH66"/>
  <c r="AE66"/>
  <c r="AB66"/>
  <c r="Y66"/>
  <c r="V66"/>
  <c r="S66"/>
  <c r="P66"/>
  <c r="M66"/>
  <c r="J66"/>
  <c r="F66"/>
  <c r="G66" s="1"/>
  <c r="E66"/>
  <c r="AP65"/>
  <c r="AO65"/>
  <c r="AQ65" s="1"/>
  <c r="AM65"/>
  <c r="AN65" s="1"/>
  <c r="AL65"/>
  <c r="AJ65"/>
  <c r="AI65"/>
  <c r="AK65" s="1"/>
  <c r="AG65"/>
  <c r="AH65" s="1"/>
  <c r="AF65"/>
  <c r="AD65"/>
  <c r="AC65"/>
  <c r="AE65" s="1"/>
  <c r="AA65"/>
  <c r="AB65" s="1"/>
  <c r="Z65"/>
  <c r="X65"/>
  <c r="W65"/>
  <c r="Y65" s="1"/>
  <c r="U65"/>
  <c r="V65" s="1"/>
  <c r="T65"/>
  <c r="R65"/>
  <c r="Q65"/>
  <c r="S65" s="1"/>
  <c r="O65"/>
  <c r="P65" s="1"/>
  <c r="N65"/>
  <c r="L65"/>
  <c r="K65"/>
  <c r="M65" s="1"/>
  <c r="I65"/>
  <c r="J65" s="1"/>
  <c r="H65"/>
  <c r="F65"/>
  <c r="E65"/>
  <c r="G65" s="1"/>
  <c r="AP57"/>
  <c r="AQ57" s="1"/>
  <c r="AO57"/>
  <c r="AM57"/>
  <c r="AN57" s="1"/>
  <c r="AL57"/>
  <c r="AJ57"/>
  <c r="AK57" s="1"/>
  <c r="AI57"/>
  <c r="AG57"/>
  <c r="AH57" s="1"/>
  <c r="AF57"/>
  <c r="AD57"/>
  <c r="AE57" s="1"/>
  <c r="AC57"/>
  <c r="AA57"/>
  <c r="AB57" s="1"/>
  <c r="Z57"/>
  <c r="X57"/>
  <c r="Y57" s="1"/>
  <c r="W57"/>
  <c r="U57"/>
  <c r="V57" s="1"/>
  <c r="T57"/>
  <c r="R57"/>
  <c r="S57" s="1"/>
  <c r="Q57"/>
  <c r="O57"/>
  <c r="P57" s="1"/>
  <c r="N57"/>
  <c r="L57"/>
  <c r="M57" s="1"/>
  <c r="K57"/>
  <c r="I57"/>
  <c r="J57" s="1"/>
  <c r="H57"/>
  <c r="F57"/>
  <c r="G57" s="1"/>
  <c r="E57"/>
  <c r="AP56"/>
  <c r="AQ56" s="1"/>
  <c r="AO56"/>
  <c r="AM56"/>
  <c r="AN56" s="1"/>
  <c r="AL56"/>
  <c r="AJ56"/>
  <c r="AK56" s="1"/>
  <c r="AI56"/>
  <c r="AG56"/>
  <c r="AH56" s="1"/>
  <c r="AF56"/>
  <c r="AD56"/>
  <c r="AE56" s="1"/>
  <c r="AC56"/>
  <c r="AA56"/>
  <c r="AB56" s="1"/>
  <c r="Z56"/>
  <c r="X56"/>
  <c r="Y56" s="1"/>
  <c r="W56"/>
  <c r="U56"/>
  <c r="V56" s="1"/>
  <c r="T56"/>
  <c r="R56"/>
  <c r="S56" s="1"/>
  <c r="Q56"/>
  <c r="O56"/>
  <c r="P56" s="1"/>
  <c r="N56"/>
  <c r="L56"/>
  <c r="M56" s="1"/>
  <c r="K56"/>
  <c r="I56"/>
  <c r="J56" s="1"/>
  <c r="H56"/>
  <c r="F56"/>
  <c r="G56" s="1"/>
  <c r="E56"/>
  <c r="AP55"/>
  <c r="AQ55" s="1"/>
  <c r="AO55"/>
  <c r="AM55"/>
  <c r="AN55" s="1"/>
  <c r="AL55"/>
  <c r="AJ55"/>
  <c r="AK55" s="1"/>
  <c r="AI55"/>
  <c r="AG55"/>
  <c r="AH55" s="1"/>
  <c r="AF55"/>
  <c r="AD55"/>
  <c r="AE55" s="1"/>
  <c r="AC55"/>
  <c r="AA55"/>
  <c r="AB55" s="1"/>
  <c r="Z55"/>
  <c r="X55"/>
  <c r="Y55" s="1"/>
  <c r="W55"/>
  <c r="U55"/>
  <c r="V55" s="1"/>
  <c r="T55"/>
  <c r="R55"/>
  <c r="S55" s="1"/>
  <c r="Q55"/>
  <c r="O55"/>
  <c r="P55" s="1"/>
  <c r="N55"/>
  <c r="L55"/>
  <c r="K55"/>
  <c r="M55" s="1"/>
  <c r="I55"/>
  <c r="H55"/>
  <c r="E55" s="1"/>
  <c r="F55"/>
  <c r="AP54"/>
  <c r="AO54"/>
  <c r="AQ54" s="1"/>
  <c r="AM54"/>
  <c r="AN54" s="1"/>
  <c r="AL54"/>
  <c r="AJ54"/>
  <c r="AI54"/>
  <c r="AK54" s="1"/>
  <c r="AG54"/>
  <c r="AH54" s="1"/>
  <c r="AF54"/>
  <c r="AD54"/>
  <c r="AC54"/>
  <c r="AE54" s="1"/>
  <c r="AA54"/>
  <c r="AB54" s="1"/>
  <c r="Z54"/>
  <c r="X54"/>
  <c r="W54"/>
  <c r="Y54" s="1"/>
  <c r="U54"/>
  <c r="V54" s="1"/>
  <c r="T54"/>
  <c r="R54"/>
  <c r="Q54"/>
  <c r="S54" s="1"/>
  <c r="O54"/>
  <c r="P54" s="1"/>
  <c r="N54"/>
  <c r="L54"/>
  <c r="K54"/>
  <c r="M54" s="1"/>
  <c r="I54"/>
  <c r="J54" s="1"/>
  <c r="H54"/>
  <c r="E54"/>
  <c r="E53" s="1"/>
  <c r="AP53"/>
  <c r="AL53"/>
  <c r="AJ53"/>
  <c r="AF53"/>
  <c r="AD53"/>
  <c r="Z53"/>
  <c r="X53"/>
  <c r="T53"/>
  <c r="R53"/>
  <c r="N53"/>
  <c r="L53"/>
  <c r="H53"/>
  <c r="AQ52"/>
  <c r="AN52"/>
  <c r="AK52"/>
  <c r="AH52"/>
  <c r="AE52"/>
  <c r="AB52"/>
  <c r="Y52"/>
  <c r="V52"/>
  <c r="S52"/>
  <c r="P52"/>
  <c r="M52"/>
  <c r="J52"/>
  <c r="F52"/>
  <c r="E52"/>
  <c r="G52" s="1"/>
  <c r="AQ51"/>
  <c r="AN51"/>
  <c r="AK51"/>
  <c r="AH51"/>
  <c r="AE51"/>
  <c r="AB51"/>
  <c r="Y51"/>
  <c r="V51"/>
  <c r="S51"/>
  <c r="P51"/>
  <c r="M51"/>
  <c r="J51"/>
  <c r="F51"/>
  <c r="G51" s="1"/>
  <c r="E51"/>
  <c r="AQ50"/>
  <c r="AN50"/>
  <c r="AK50"/>
  <c r="AH50"/>
  <c r="AE50"/>
  <c r="AB50"/>
  <c r="Y50"/>
  <c r="V50"/>
  <c r="S50"/>
  <c r="P50"/>
  <c r="M50"/>
  <c r="J50"/>
  <c r="F50"/>
  <c r="E50"/>
  <c r="G50" s="1"/>
  <c r="AQ49"/>
  <c r="AN49"/>
  <c r="AK49"/>
  <c r="AH49"/>
  <c r="AE49"/>
  <c r="AB49"/>
  <c r="Y49"/>
  <c r="V49"/>
  <c r="S49"/>
  <c r="P49"/>
  <c r="M49"/>
  <c r="J49"/>
  <c r="F49"/>
  <c r="G49" s="1"/>
  <c r="E49"/>
  <c r="AP48"/>
  <c r="AO48"/>
  <c r="AQ48" s="1"/>
  <c r="AM48"/>
  <c r="AN48" s="1"/>
  <c r="AL48"/>
  <c r="AJ48"/>
  <c r="AI48"/>
  <c r="AK48" s="1"/>
  <c r="AG48"/>
  <c r="AH48" s="1"/>
  <c r="AF48"/>
  <c r="AD48"/>
  <c r="AC48"/>
  <c r="AE48" s="1"/>
  <c r="AA48"/>
  <c r="AB48" s="1"/>
  <c r="Z48"/>
  <c r="X48"/>
  <c r="W48"/>
  <c r="Y48" s="1"/>
  <c r="U48"/>
  <c r="V48" s="1"/>
  <c r="T48"/>
  <c r="R48"/>
  <c r="Q48"/>
  <c r="S48" s="1"/>
  <c r="O48"/>
  <c r="P48" s="1"/>
  <c r="N48"/>
  <c r="L48"/>
  <c r="K48"/>
  <c r="M48" s="1"/>
  <c r="I48"/>
  <c r="J48" s="1"/>
  <c r="H48"/>
  <c r="E48"/>
  <c r="AQ47"/>
  <c r="AN47"/>
  <c r="AK47"/>
  <c r="AH47"/>
  <c r="AE47"/>
  <c r="AB47"/>
  <c r="Y47"/>
  <c r="V47"/>
  <c r="S47"/>
  <c r="P47"/>
  <c r="M47"/>
  <c r="J47"/>
  <c r="F47"/>
  <c r="G47" s="1"/>
  <c r="E47"/>
  <c r="AQ46"/>
  <c r="AN46"/>
  <c r="AK46"/>
  <c r="AH46"/>
  <c r="AE46"/>
  <c r="AB46"/>
  <c r="Y46"/>
  <c r="V46"/>
  <c r="S46"/>
  <c r="P46"/>
  <c r="M46"/>
  <c r="J46"/>
  <c r="F46"/>
  <c r="E46"/>
  <c r="G46" s="1"/>
  <c r="AQ45"/>
  <c r="AN45"/>
  <c r="AK45"/>
  <c r="AH45"/>
  <c r="AE45"/>
  <c r="AB45"/>
  <c r="Y45"/>
  <c r="V45"/>
  <c r="S45"/>
  <c r="P45"/>
  <c r="M45"/>
  <c r="J45"/>
  <c r="F45"/>
  <c r="G45" s="1"/>
  <c r="E45"/>
  <c r="AQ44"/>
  <c r="AN44"/>
  <c r="AK44"/>
  <c r="AH44"/>
  <c r="AE44"/>
  <c r="AB44"/>
  <c r="Y44"/>
  <c r="V44"/>
  <c r="S44"/>
  <c r="P44"/>
  <c r="M44"/>
  <c r="J44"/>
  <c r="F44"/>
  <c r="E44"/>
  <c r="G44" s="1"/>
  <c r="AP43"/>
  <c r="AQ43" s="1"/>
  <c r="AO43"/>
  <c r="AM43"/>
  <c r="AL43"/>
  <c r="AN43" s="1"/>
  <c r="AJ43"/>
  <c r="AK43" s="1"/>
  <c r="AI43"/>
  <c r="AG43"/>
  <c r="AF43"/>
  <c r="AH43" s="1"/>
  <c r="AD43"/>
  <c r="AE43" s="1"/>
  <c r="AC43"/>
  <c r="AA43"/>
  <c r="Z43"/>
  <c r="AB43" s="1"/>
  <c r="X43"/>
  <c r="Y43" s="1"/>
  <c r="W43"/>
  <c r="U43"/>
  <c r="T43"/>
  <c r="V43" s="1"/>
  <c r="R43"/>
  <c r="S43" s="1"/>
  <c r="Q43"/>
  <c r="O43"/>
  <c r="N43"/>
  <c r="P43" s="1"/>
  <c r="L43"/>
  <c r="M43" s="1"/>
  <c r="K43"/>
  <c r="I43"/>
  <c r="H43"/>
  <c r="J43" s="1"/>
  <c r="F43"/>
  <c r="AQ42"/>
  <c r="AN42"/>
  <c r="AK42"/>
  <c r="AH42"/>
  <c r="AE42"/>
  <c r="AB42"/>
  <c r="Y42"/>
  <c r="V42"/>
  <c r="S42"/>
  <c r="P42"/>
  <c r="M42"/>
  <c r="J42"/>
  <c r="F42"/>
  <c r="E42"/>
  <c r="G42" s="1"/>
  <c r="AQ41"/>
  <c r="AN41"/>
  <c r="AK41"/>
  <c r="AH41"/>
  <c r="AE41"/>
  <c r="AB41"/>
  <c r="Y41"/>
  <c r="V41"/>
  <c r="S41"/>
  <c r="P41"/>
  <c r="M41"/>
  <c r="J41"/>
  <c r="F41"/>
  <c r="G41" s="1"/>
  <c r="E41"/>
  <c r="AQ40"/>
  <c r="AN40"/>
  <c r="AK40"/>
  <c r="AH40"/>
  <c r="AE40"/>
  <c r="AB40"/>
  <c r="Y40"/>
  <c r="V40"/>
  <c r="S40"/>
  <c r="P40"/>
  <c r="M40"/>
  <c r="J40"/>
  <c r="F40"/>
  <c r="E40"/>
  <c r="G40" s="1"/>
  <c r="AQ39"/>
  <c r="AN39"/>
  <c r="AK39"/>
  <c r="AH39"/>
  <c r="AE39"/>
  <c r="AB39"/>
  <c r="Y39"/>
  <c r="V39"/>
  <c r="S39"/>
  <c r="P39"/>
  <c r="M39"/>
  <c r="J39"/>
  <c r="F39"/>
  <c r="G39" s="1"/>
  <c r="E39"/>
  <c r="AP38"/>
  <c r="AO38"/>
  <c r="AQ38" s="1"/>
  <c r="AM38"/>
  <c r="AN38" s="1"/>
  <c r="AL38"/>
  <c r="AJ38"/>
  <c r="AI38"/>
  <c r="AK38" s="1"/>
  <c r="AG38"/>
  <c r="AH38" s="1"/>
  <c r="AF38"/>
  <c r="AD38"/>
  <c r="AC38"/>
  <c r="AE38" s="1"/>
  <c r="AA38"/>
  <c r="AB38" s="1"/>
  <c r="Z38"/>
  <c r="X38"/>
  <c r="W38"/>
  <c r="Y38" s="1"/>
  <c r="U38"/>
  <c r="V38" s="1"/>
  <c r="T38"/>
  <c r="R38"/>
  <c r="Q38"/>
  <c r="S38" s="1"/>
  <c r="O38"/>
  <c r="P38" s="1"/>
  <c r="N38"/>
  <c r="L38"/>
  <c r="K38"/>
  <c r="M38" s="1"/>
  <c r="I38"/>
  <c r="J38" s="1"/>
  <c r="H38"/>
  <c r="E38"/>
  <c r="AP35"/>
  <c r="AP63" s="1"/>
  <c r="AQ63" s="1"/>
  <c r="AO35"/>
  <c r="AO63" s="1"/>
  <c r="AM35"/>
  <c r="AM63" s="1"/>
  <c r="AL35"/>
  <c r="AL63" s="1"/>
  <c r="AJ35"/>
  <c r="AJ63" s="1"/>
  <c r="AK63" s="1"/>
  <c r="AI35"/>
  <c r="AI63" s="1"/>
  <c r="AG35"/>
  <c r="AG63" s="1"/>
  <c r="AF35"/>
  <c r="AF63" s="1"/>
  <c r="AD35"/>
  <c r="AD63" s="1"/>
  <c r="AE63" s="1"/>
  <c r="AC35"/>
  <c r="AC63" s="1"/>
  <c r="AA35"/>
  <c r="AA63" s="1"/>
  <c r="Z35"/>
  <c r="Z63" s="1"/>
  <c r="X35"/>
  <c r="X63" s="1"/>
  <c r="Y63" s="1"/>
  <c r="W35"/>
  <c r="W63" s="1"/>
  <c r="U35"/>
  <c r="U63" s="1"/>
  <c r="T35"/>
  <c r="T63" s="1"/>
  <c r="R35"/>
  <c r="R63" s="1"/>
  <c r="S63" s="1"/>
  <c r="Q35"/>
  <c r="Q63" s="1"/>
  <c r="O35"/>
  <c r="O63" s="1"/>
  <c r="N35"/>
  <c r="N63" s="1"/>
  <c r="L35"/>
  <c r="L63" s="1"/>
  <c r="M63" s="1"/>
  <c r="K35"/>
  <c r="K63" s="1"/>
  <c r="I35"/>
  <c r="I63" s="1"/>
  <c r="H35"/>
  <c r="H63" s="1"/>
  <c r="E63" s="1"/>
  <c r="F35"/>
  <c r="AP34"/>
  <c r="AP62" s="1"/>
  <c r="AO34"/>
  <c r="AO62" s="1"/>
  <c r="AM34"/>
  <c r="AM62" s="1"/>
  <c r="AN62" s="1"/>
  <c r="AL34"/>
  <c r="AL62" s="1"/>
  <c r="AJ34"/>
  <c r="AJ62" s="1"/>
  <c r="AI34"/>
  <c r="AI62" s="1"/>
  <c r="AG34"/>
  <c r="AG62" s="1"/>
  <c r="AH62" s="1"/>
  <c r="AF34"/>
  <c r="AF62" s="1"/>
  <c r="AD34"/>
  <c r="AD62" s="1"/>
  <c r="AC34"/>
  <c r="AC62" s="1"/>
  <c r="AA34"/>
  <c r="AA62" s="1"/>
  <c r="AB62" s="1"/>
  <c r="Z34"/>
  <c r="Z62" s="1"/>
  <c r="X34"/>
  <c r="X62" s="1"/>
  <c r="W34"/>
  <c r="W62" s="1"/>
  <c r="U34"/>
  <c r="U62" s="1"/>
  <c r="V62" s="1"/>
  <c r="T34"/>
  <c r="T62" s="1"/>
  <c r="R34"/>
  <c r="R62" s="1"/>
  <c r="Q34"/>
  <c r="Q62" s="1"/>
  <c r="O34"/>
  <c r="O62" s="1"/>
  <c r="P62" s="1"/>
  <c r="N34"/>
  <c r="N62" s="1"/>
  <c r="L34"/>
  <c r="L62" s="1"/>
  <c r="K34"/>
  <c r="K62" s="1"/>
  <c r="I34"/>
  <c r="I62" s="1"/>
  <c r="H34"/>
  <c r="H62" s="1"/>
  <c r="E34"/>
  <c r="AP33"/>
  <c r="AP61" s="1"/>
  <c r="AQ61" s="1"/>
  <c r="AO33"/>
  <c r="AO61" s="1"/>
  <c r="AM33"/>
  <c r="AM61" s="1"/>
  <c r="AL33"/>
  <c r="AL61" s="1"/>
  <c r="AJ33"/>
  <c r="AJ61" s="1"/>
  <c r="AK61" s="1"/>
  <c r="AI33"/>
  <c r="AI61" s="1"/>
  <c r="AG33"/>
  <c r="AG61" s="1"/>
  <c r="AF33"/>
  <c r="AF61" s="1"/>
  <c r="AD33"/>
  <c r="AD61" s="1"/>
  <c r="AE61" s="1"/>
  <c r="AC33"/>
  <c r="AC61" s="1"/>
  <c r="AA33"/>
  <c r="AA61" s="1"/>
  <c r="Z33"/>
  <c r="Z61" s="1"/>
  <c r="X33"/>
  <c r="X61" s="1"/>
  <c r="Y61" s="1"/>
  <c r="W33"/>
  <c r="W61" s="1"/>
  <c r="U33"/>
  <c r="U61" s="1"/>
  <c r="T33"/>
  <c r="T61" s="1"/>
  <c r="R33"/>
  <c r="R61" s="1"/>
  <c r="S61" s="1"/>
  <c r="Q33"/>
  <c r="Q61" s="1"/>
  <c r="O33"/>
  <c r="O61" s="1"/>
  <c r="N33"/>
  <c r="N61" s="1"/>
  <c r="L33"/>
  <c r="L61" s="1"/>
  <c r="M61" s="1"/>
  <c r="K33"/>
  <c r="K61" s="1"/>
  <c r="I33"/>
  <c r="I61" s="1"/>
  <c r="H33"/>
  <c r="H61" s="1"/>
  <c r="E61" s="1"/>
  <c r="F33"/>
  <c r="AP32"/>
  <c r="AP60" s="1"/>
  <c r="AO32"/>
  <c r="AO60" s="1"/>
  <c r="AO59" s="1"/>
  <c r="AM32"/>
  <c r="AM60" s="1"/>
  <c r="AL32"/>
  <c r="AL60" s="1"/>
  <c r="AJ32"/>
  <c r="AJ60" s="1"/>
  <c r="AI32"/>
  <c r="AI60" s="1"/>
  <c r="AI59" s="1"/>
  <c r="AG32"/>
  <c r="AG60" s="1"/>
  <c r="AF32"/>
  <c r="AF60" s="1"/>
  <c r="AD32"/>
  <c r="AD60" s="1"/>
  <c r="AC32"/>
  <c r="AC60" s="1"/>
  <c r="AC59" s="1"/>
  <c r="AA32"/>
  <c r="AA60" s="1"/>
  <c r="Z32"/>
  <c r="Z60" s="1"/>
  <c r="X32"/>
  <c r="X60" s="1"/>
  <c r="W32"/>
  <c r="W60" s="1"/>
  <c r="W59" s="1"/>
  <c r="U32"/>
  <c r="U60" s="1"/>
  <c r="T32"/>
  <c r="T60" s="1"/>
  <c r="R32"/>
  <c r="R60" s="1"/>
  <c r="Q32"/>
  <c r="Q60" s="1"/>
  <c r="Q59" s="1"/>
  <c r="O32"/>
  <c r="O60" s="1"/>
  <c r="N32"/>
  <c r="N60" s="1"/>
  <c r="L32"/>
  <c r="L60" s="1"/>
  <c r="K32"/>
  <c r="K60" s="1"/>
  <c r="K59" s="1"/>
  <c r="I32"/>
  <c r="I60" s="1"/>
  <c r="H32"/>
  <c r="H60" s="1"/>
  <c r="E32"/>
  <c r="AP31"/>
  <c r="AL31"/>
  <c r="AJ31"/>
  <c r="AF31"/>
  <c r="AD31"/>
  <c r="Z31"/>
  <c r="X31"/>
  <c r="T31"/>
  <c r="R31"/>
  <c r="N31"/>
  <c r="L31"/>
  <c r="H31"/>
  <c r="AQ30"/>
  <c r="AN30"/>
  <c r="AK30"/>
  <c r="AH30"/>
  <c r="AE30"/>
  <c r="AB30"/>
  <c r="Y30"/>
  <c r="V30"/>
  <c r="S30"/>
  <c r="P30"/>
  <c r="M30"/>
  <c r="J30"/>
  <c r="F30"/>
  <c r="E30"/>
  <c r="G30" s="1"/>
  <c r="AQ29"/>
  <c r="AN29"/>
  <c r="AK29"/>
  <c r="AH29"/>
  <c r="AE29"/>
  <c r="AB29"/>
  <c r="Y29"/>
  <c r="V29"/>
  <c r="S29"/>
  <c r="P29"/>
  <c r="M29"/>
  <c r="J29"/>
  <c r="F29"/>
  <c r="G29" s="1"/>
  <c r="E29"/>
  <c r="AQ28"/>
  <c r="AN28"/>
  <c r="AK28"/>
  <c r="AH28"/>
  <c r="AE28"/>
  <c r="AB28"/>
  <c r="Y28"/>
  <c r="V28"/>
  <c r="S28"/>
  <c r="P28"/>
  <c r="M28"/>
  <c r="J28"/>
  <c r="F28"/>
  <c r="E28"/>
  <c r="G28" s="1"/>
  <c r="AQ27"/>
  <c r="AN27"/>
  <c r="AK27"/>
  <c r="AH27"/>
  <c r="AE27"/>
  <c r="AB27"/>
  <c r="Y27"/>
  <c r="V27"/>
  <c r="S27"/>
  <c r="P27"/>
  <c r="M27"/>
  <c r="J27"/>
  <c r="F27"/>
  <c r="G27" s="1"/>
  <c r="E27"/>
  <c r="AP26"/>
  <c r="AO26"/>
  <c r="AQ26" s="1"/>
  <c r="AM26"/>
  <c r="AN26" s="1"/>
  <c r="AL26"/>
  <c r="AJ26"/>
  <c r="AI26"/>
  <c r="AK26" s="1"/>
  <c r="AG26"/>
  <c r="AH26" s="1"/>
  <c r="AF26"/>
  <c r="AD26"/>
  <c r="AC26"/>
  <c r="AE26" s="1"/>
  <c r="AA26"/>
  <c r="AB26" s="1"/>
  <c r="Z26"/>
  <c r="X26"/>
  <c r="W26"/>
  <c r="Y26" s="1"/>
  <c r="U26"/>
  <c r="V26" s="1"/>
  <c r="T26"/>
  <c r="R26"/>
  <c r="Q26"/>
  <c r="S26" s="1"/>
  <c r="O26"/>
  <c r="P26" s="1"/>
  <c r="N26"/>
  <c r="L26"/>
  <c r="K26"/>
  <c r="M26" s="1"/>
  <c r="I26"/>
  <c r="J26" s="1"/>
  <c r="H26"/>
  <c r="E26"/>
  <c r="AQ25"/>
  <c r="AN25"/>
  <c r="AK25"/>
  <c r="AH25"/>
  <c r="AE25"/>
  <c r="AB25"/>
  <c r="Y25"/>
  <c r="V25"/>
  <c r="S25"/>
  <c r="P25"/>
  <c r="M25"/>
  <c r="J25"/>
  <c r="F25"/>
  <c r="G25" s="1"/>
  <c r="E25"/>
  <c r="AQ24"/>
  <c r="AN24"/>
  <c r="AK24"/>
  <c r="AH24"/>
  <c r="AE24"/>
  <c r="AB24"/>
  <c r="Y24"/>
  <c r="V24"/>
  <c r="S24"/>
  <c r="P24"/>
  <c r="M24"/>
  <c r="J24"/>
  <c r="F24"/>
  <c r="E24"/>
  <c r="G24" s="1"/>
  <c r="AQ23"/>
  <c r="AN23"/>
  <c r="AK23"/>
  <c r="AH23"/>
  <c r="AE23"/>
  <c r="AB23"/>
  <c r="Y23"/>
  <c r="V23"/>
  <c r="S23"/>
  <c r="P23"/>
  <c r="M23"/>
  <c r="J23"/>
  <c r="F23"/>
  <c r="G23" s="1"/>
  <c r="E23"/>
  <c r="AQ22"/>
  <c r="AN22"/>
  <c r="AK22"/>
  <c r="AH22"/>
  <c r="AE22"/>
  <c r="AB22"/>
  <c r="Y22"/>
  <c r="V22"/>
  <c r="S22"/>
  <c r="P22"/>
  <c r="M22"/>
  <c r="J22"/>
  <c r="F22"/>
  <c r="E22"/>
  <c r="G22" s="1"/>
  <c r="AP21"/>
  <c r="AQ21" s="1"/>
  <c r="AO21"/>
  <c r="AM21"/>
  <c r="AL21"/>
  <c r="AN21" s="1"/>
  <c r="AJ21"/>
  <c r="AK21" s="1"/>
  <c r="AI21"/>
  <c r="AG21"/>
  <c r="AF21"/>
  <c r="AH21" s="1"/>
  <c r="AD21"/>
  <c r="AE21" s="1"/>
  <c r="AC21"/>
  <c r="AA21"/>
  <c r="Z21"/>
  <c r="AB21" s="1"/>
  <c r="X21"/>
  <c r="Y21" s="1"/>
  <c r="W21"/>
  <c r="U21"/>
  <c r="T21"/>
  <c r="V21" s="1"/>
  <c r="R21"/>
  <c r="S21" s="1"/>
  <c r="Q21"/>
  <c r="O21"/>
  <c r="N21"/>
  <c r="P21" s="1"/>
  <c r="L21"/>
  <c r="M21" s="1"/>
  <c r="K21"/>
  <c r="I21"/>
  <c r="H21"/>
  <c r="J21" s="1"/>
  <c r="F21"/>
  <c r="AQ20"/>
  <c r="AN20"/>
  <c r="AK20"/>
  <c r="AH20"/>
  <c r="AE20"/>
  <c r="AB20"/>
  <c r="Y20"/>
  <c r="V20"/>
  <c r="S20"/>
  <c r="P20"/>
  <c r="M20"/>
  <c r="J20"/>
  <c r="F20"/>
  <c r="E20"/>
  <c r="G20" s="1"/>
  <c r="AQ19"/>
  <c r="AN19"/>
  <c r="AK19"/>
  <c r="AH19"/>
  <c r="AE19"/>
  <c r="AB19"/>
  <c r="Y19"/>
  <c r="V19"/>
  <c r="S19"/>
  <c r="P19"/>
  <c r="M19"/>
  <c r="J19"/>
  <c r="F19"/>
  <c r="G19" s="1"/>
  <c r="E19"/>
  <c r="AQ18"/>
  <c r="AN18"/>
  <c r="AK18"/>
  <c r="AH18"/>
  <c r="AE18"/>
  <c r="AB18"/>
  <c r="Y18"/>
  <c r="V18"/>
  <c r="S18"/>
  <c r="P18"/>
  <c r="M18"/>
  <c r="J18"/>
  <c r="F18"/>
  <c r="E18"/>
  <c r="G18" s="1"/>
  <c r="AQ17"/>
  <c r="AN17"/>
  <c r="AK17"/>
  <c r="AH17"/>
  <c r="AE17"/>
  <c r="AB17"/>
  <c r="Y17"/>
  <c r="V17"/>
  <c r="S17"/>
  <c r="P17"/>
  <c r="M17"/>
  <c r="J17"/>
  <c r="F17"/>
  <c r="G17" s="1"/>
  <c r="E17"/>
  <c r="AP16"/>
  <c r="AO16"/>
  <c r="AQ16" s="1"/>
  <c r="AM16"/>
  <c r="AN16" s="1"/>
  <c r="AL16"/>
  <c r="AJ16"/>
  <c r="AI16"/>
  <c r="AK16" s="1"/>
  <c r="AG16"/>
  <c r="AH16" s="1"/>
  <c r="AF16"/>
  <c r="AD16"/>
  <c r="AC16"/>
  <c r="AE16" s="1"/>
  <c r="AA16"/>
  <c r="AB16" s="1"/>
  <c r="Z16"/>
  <c r="X16"/>
  <c r="W16"/>
  <c r="Y16" s="1"/>
  <c r="U16"/>
  <c r="V16" s="1"/>
  <c r="T16"/>
  <c r="R16"/>
  <c r="Q16"/>
  <c r="S16" s="1"/>
  <c r="O16"/>
  <c r="P16" s="1"/>
  <c r="N16"/>
  <c r="L16"/>
  <c r="K16"/>
  <c r="M16" s="1"/>
  <c r="I16"/>
  <c r="J16" s="1"/>
  <c r="H16"/>
  <c r="E16"/>
  <c r="AQ15"/>
  <c r="AN15"/>
  <c r="AK15"/>
  <c r="AH15"/>
  <c r="AE15"/>
  <c r="AB15"/>
  <c r="Y15"/>
  <c r="V15"/>
  <c r="S15"/>
  <c r="P15"/>
  <c r="M15"/>
  <c r="J15"/>
  <c r="F15"/>
  <c r="G15" s="1"/>
  <c r="E15"/>
  <c r="AQ14"/>
  <c r="AN14"/>
  <c r="AK14"/>
  <c r="AH14"/>
  <c r="AE14"/>
  <c r="AB14"/>
  <c r="Y14"/>
  <c r="V14"/>
  <c r="S14"/>
  <c r="P14"/>
  <c r="M14"/>
  <c r="J14"/>
  <c r="F14"/>
  <c r="E14"/>
  <c r="G14" s="1"/>
  <c r="AQ13"/>
  <c r="AN13"/>
  <c r="AK13"/>
  <c r="AH13"/>
  <c r="AE13"/>
  <c r="AB13"/>
  <c r="Y13"/>
  <c r="V13"/>
  <c r="S13"/>
  <c r="P13"/>
  <c r="M13"/>
  <c r="J13"/>
  <c r="F13"/>
  <c r="G13" s="1"/>
  <c r="E13"/>
  <c r="AQ12"/>
  <c r="AN12"/>
  <c r="AK12"/>
  <c r="AH12"/>
  <c r="AE12"/>
  <c r="AB12"/>
  <c r="Y12"/>
  <c r="V12"/>
  <c r="S12"/>
  <c r="P12"/>
  <c r="M12"/>
  <c r="J12"/>
  <c r="F12"/>
  <c r="E12"/>
  <c r="G12" s="1"/>
  <c r="AP11"/>
  <c r="AO11"/>
  <c r="AQ11" s="1"/>
  <c r="AM11"/>
  <c r="AL11"/>
  <c r="AN11" s="1"/>
  <c r="AJ11"/>
  <c r="AI11"/>
  <c r="AK11" s="1"/>
  <c r="AG11"/>
  <c r="AF11"/>
  <c r="AH11" s="1"/>
  <c r="AD11"/>
  <c r="AC11"/>
  <c r="AE11" s="1"/>
  <c r="AA11"/>
  <c r="Z11"/>
  <c r="AB11" s="1"/>
  <c r="X11"/>
  <c r="W11"/>
  <c r="Y11" s="1"/>
  <c r="U11"/>
  <c r="T11"/>
  <c r="V11" s="1"/>
  <c r="R11"/>
  <c r="Q11"/>
  <c r="S11" s="1"/>
  <c r="O11"/>
  <c r="N11"/>
  <c r="P11" s="1"/>
  <c r="L11"/>
  <c r="M11" s="1"/>
  <c r="K11"/>
  <c r="I11"/>
  <c r="H11"/>
  <c r="J11" s="1"/>
  <c r="F11"/>
  <c r="AB80" i="21" l="1"/>
  <c r="G95"/>
  <c r="AK75"/>
  <c r="Y72"/>
  <c r="Y110"/>
  <c r="AK110"/>
  <c r="G84"/>
  <c r="J120"/>
  <c r="F120"/>
  <c r="G120" s="1"/>
  <c r="P112"/>
  <c r="O110"/>
  <c r="AQ112"/>
  <c r="AO110"/>
  <c r="AE112"/>
  <c r="AC110"/>
  <c r="S112"/>
  <c r="Q110"/>
  <c r="S110" s="1"/>
  <c r="J110"/>
  <c r="AK108"/>
  <c r="AJ104"/>
  <c r="AK104" s="1"/>
  <c r="AB108"/>
  <c r="AA104"/>
  <c r="AB104" s="1"/>
  <c r="AQ108"/>
  <c r="AP104"/>
  <c r="AQ104" s="1"/>
  <c r="AH73"/>
  <c r="J118"/>
  <c r="I116"/>
  <c r="F118"/>
  <c r="S73"/>
  <c r="R72"/>
  <c r="J112"/>
  <c r="F112"/>
  <c r="G112" s="1"/>
  <c r="E118"/>
  <c r="H116"/>
  <c r="AK112"/>
  <c r="AI110"/>
  <c r="Y112"/>
  <c r="W110"/>
  <c r="M112"/>
  <c r="K110"/>
  <c r="M110" s="1"/>
  <c r="Y108"/>
  <c r="X104"/>
  <c r="Y104" s="1"/>
  <c r="AN108"/>
  <c r="AM104"/>
  <c r="AN104" s="1"/>
  <c r="J54"/>
  <c r="I108"/>
  <c r="F74"/>
  <c r="AO72"/>
  <c r="AQ72" s="1"/>
  <c r="S80"/>
  <c r="AJ74"/>
  <c r="AK116"/>
  <c r="Y116"/>
  <c r="Y73"/>
  <c r="AQ110"/>
  <c r="AE110"/>
  <c r="AB76"/>
  <c r="V73"/>
  <c r="G89"/>
  <c r="G81"/>
  <c r="P80"/>
  <c r="X72"/>
  <c r="J60"/>
  <c r="AK54"/>
  <c r="H76"/>
  <c r="H72" s="1"/>
  <c r="AB116"/>
  <c r="U116"/>
  <c r="V116" s="1"/>
  <c r="E120"/>
  <c r="E76" s="1"/>
  <c r="J73"/>
  <c r="AE92"/>
  <c r="P54"/>
  <c r="G57"/>
  <c r="AK80"/>
  <c r="AD72"/>
  <c r="AQ54"/>
  <c r="Y76"/>
  <c r="X74"/>
  <c r="Y74" s="1"/>
  <c r="AH116"/>
  <c r="AM74"/>
  <c r="AN74" s="1"/>
  <c r="AA74"/>
  <c r="O74"/>
  <c r="P74" s="1"/>
  <c r="AQ116"/>
  <c r="AE116"/>
  <c r="S116"/>
  <c r="AO74"/>
  <c r="AQ74" s="1"/>
  <c r="AC74"/>
  <c r="AC72" s="1"/>
  <c r="Q74"/>
  <c r="Q72" s="1"/>
  <c r="S72" s="1"/>
  <c r="AQ73"/>
  <c r="AE73"/>
  <c r="AB32"/>
  <c r="AG76"/>
  <c r="AH76" s="1"/>
  <c r="U76"/>
  <c r="J32"/>
  <c r="E74"/>
  <c r="AM110"/>
  <c r="AN110" s="1"/>
  <c r="AA110"/>
  <c r="AB110" s="1"/>
  <c r="AB73"/>
  <c r="F73"/>
  <c r="G73" s="1"/>
  <c r="E80"/>
  <c r="E75"/>
  <c r="AE72"/>
  <c r="G101"/>
  <c r="O72"/>
  <c r="P72" s="1"/>
  <c r="G83"/>
  <c r="E54"/>
  <c r="G63"/>
  <c r="G87"/>
  <c r="F86"/>
  <c r="G86" s="1"/>
  <c r="F92"/>
  <c r="G92" s="1"/>
  <c r="F80"/>
  <c r="G82"/>
  <c r="F54"/>
  <c r="G56"/>
  <c r="G33"/>
  <c r="F32"/>
  <c r="G32" s="1"/>
  <c r="F98"/>
  <c r="G98" s="1"/>
  <c r="F60"/>
  <c r="G60" s="1"/>
  <c r="G55" i="20"/>
  <c r="E60"/>
  <c r="H59"/>
  <c r="M60"/>
  <c r="L59"/>
  <c r="M59" s="1"/>
  <c r="S60"/>
  <c r="R59"/>
  <c r="S59" s="1"/>
  <c r="Y60"/>
  <c r="X59"/>
  <c r="Y59" s="1"/>
  <c r="AE60"/>
  <c r="AD59"/>
  <c r="AE59" s="1"/>
  <c r="AK60"/>
  <c r="AJ59"/>
  <c r="AK59" s="1"/>
  <c r="AQ60"/>
  <c r="AP59"/>
  <c r="AQ59" s="1"/>
  <c r="J61"/>
  <c r="F61"/>
  <c r="G61" s="1"/>
  <c r="J63"/>
  <c r="F63"/>
  <c r="G63" s="1"/>
  <c r="E11"/>
  <c r="G11" s="1"/>
  <c r="F16"/>
  <c r="G16" s="1"/>
  <c r="E21"/>
  <c r="G21" s="1"/>
  <c r="F26"/>
  <c r="G26" s="1"/>
  <c r="I31"/>
  <c r="J31" s="1"/>
  <c r="K31"/>
  <c r="M31" s="1"/>
  <c r="O31"/>
  <c r="P31" s="1"/>
  <c r="Q31"/>
  <c r="S31" s="1"/>
  <c r="U31"/>
  <c r="V31" s="1"/>
  <c r="W31"/>
  <c r="Y31" s="1"/>
  <c r="AA31"/>
  <c r="AB31" s="1"/>
  <c r="AC31"/>
  <c r="AE31" s="1"/>
  <c r="AG31"/>
  <c r="AH31" s="1"/>
  <c r="AI31"/>
  <c r="AK31" s="1"/>
  <c r="AM31"/>
  <c r="AN31" s="1"/>
  <c r="AO31"/>
  <c r="AQ31" s="1"/>
  <c r="F32"/>
  <c r="J32"/>
  <c r="N59"/>
  <c r="P32"/>
  <c r="T59"/>
  <c r="V32"/>
  <c r="Z59"/>
  <c r="AB32"/>
  <c r="AF59"/>
  <c r="AH32"/>
  <c r="AL59"/>
  <c r="AN32"/>
  <c r="E33"/>
  <c r="E31" s="1"/>
  <c r="M33"/>
  <c r="P61"/>
  <c r="S33"/>
  <c r="V61"/>
  <c r="Y33"/>
  <c r="AB61"/>
  <c r="AE33"/>
  <c r="AH61"/>
  <c r="AK33"/>
  <c r="AN61"/>
  <c r="AQ33"/>
  <c r="F34"/>
  <c r="G34" s="1"/>
  <c r="E62"/>
  <c r="J34"/>
  <c r="M62"/>
  <c r="P34"/>
  <c r="S62"/>
  <c r="V34"/>
  <c r="Y62"/>
  <c r="AB34"/>
  <c r="AE62"/>
  <c r="AH34"/>
  <c r="AK62"/>
  <c r="AN34"/>
  <c r="AQ62"/>
  <c r="E35"/>
  <c r="G35" s="1"/>
  <c r="M35"/>
  <c r="P63"/>
  <c r="S35"/>
  <c r="V63"/>
  <c r="Y35"/>
  <c r="AB63"/>
  <c r="AE35"/>
  <c r="AH63"/>
  <c r="AK35"/>
  <c r="AN63"/>
  <c r="AQ35"/>
  <c r="F38"/>
  <c r="G38" s="1"/>
  <c r="E43"/>
  <c r="G43" s="1"/>
  <c r="F48"/>
  <c r="G48" s="1"/>
  <c r="I53"/>
  <c r="J53" s="1"/>
  <c r="K53"/>
  <c r="M53" s="1"/>
  <c r="O53"/>
  <c r="P53" s="1"/>
  <c r="Q53"/>
  <c r="S53" s="1"/>
  <c r="U53"/>
  <c r="V53" s="1"/>
  <c r="W53"/>
  <c r="Y53" s="1"/>
  <c r="AA53"/>
  <c r="AB53" s="1"/>
  <c r="AC53"/>
  <c r="AE53" s="1"/>
  <c r="AG53"/>
  <c r="AH53" s="1"/>
  <c r="AI53"/>
  <c r="AK53" s="1"/>
  <c r="AM53"/>
  <c r="AN53" s="1"/>
  <c r="AO53"/>
  <c r="AQ53" s="1"/>
  <c r="F54"/>
  <c r="J55"/>
  <c r="J60"/>
  <c r="F60"/>
  <c r="I59"/>
  <c r="J59" s="1"/>
  <c r="P60"/>
  <c r="O59"/>
  <c r="P59" s="1"/>
  <c r="V60"/>
  <c r="U59"/>
  <c r="V59" s="1"/>
  <c r="AB60"/>
  <c r="AA59"/>
  <c r="AB59" s="1"/>
  <c r="AH60"/>
  <c r="AG59"/>
  <c r="AH59" s="1"/>
  <c r="AN60"/>
  <c r="AM59"/>
  <c r="AN59" s="1"/>
  <c r="J62"/>
  <c r="F62"/>
  <c r="G62" s="1"/>
  <c r="M32"/>
  <c r="S32"/>
  <c r="Y32"/>
  <c r="AE32"/>
  <c r="AK32"/>
  <c r="AQ32"/>
  <c r="J33"/>
  <c r="P33"/>
  <c r="V33"/>
  <c r="AB33"/>
  <c r="AH33"/>
  <c r="AN33"/>
  <c r="M34"/>
  <c r="S34"/>
  <c r="Y34"/>
  <c r="AE34"/>
  <c r="AK34"/>
  <c r="AQ34"/>
  <c r="J35"/>
  <c r="P35"/>
  <c r="V35"/>
  <c r="AB35"/>
  <c r="AH35"/>
  <c r="AN35"/>
  <c r="E80"/>
  <c r="H79"/>
  <c r="M80"/>
  <c r="L79"/>
  <c r="M79" s="1"/>
  <c r="Y80"/>
  <c r="X79"/>
  <c r="Y79" s="1"/>
  <c r="AK80"/>
  <c r="AJ79"/>
  <c r="AK79" s="1"/>
  <c r="AB82"/>
  <c r="AA74"/>
  <c r="J83"/>
  <c r="F83"/>
  <c r="G83" s="1"/>
  <c r="P86"/>
  <c r="O85"/>
  <c r="P85" s="1"/>
  <c r="AB86"/>
  <c r="AA85"/>
  <c r="AB85" s="1"/>
  <c r="AI85"/>
  <c r="AK85" s="1"/>
  <c r="AI72"/>
  <c r="AN86"/>
  <c r="AM85"/>
  <c r="AN85" s="1"/>
  <c r="AM72"/>
  <c r="S87"/>
  <c r="R73"/>
  <c r="AE87"/>
  <c r="AD73"/>
  <c r="AQ87"/>
  <c r="AP73"/>
  <c r="J88"/>
  <c r="F88"/>
  <c r="G88" s="1"/>
  <c r="I74"/>
  <c r="AH88"/>
  <c r="AG74"/>
  <c r="E89"/>
  <c r="H75"/>
  <c r="E75" s="1"/>
  <c r="M89"/>
  <c r="L75"/>
  <c r="M75" s="1"/>
  <c r="Y89"/>
  <c r="X75"/>
  <c r="Y75" s="1"/>
  <c r="AK89"/>
  <c r="AJ75"/>
  <c r="AK75" s="1"/>
  <c r="S92"/>
  <c r="R91"/>
  <c r="S91" s="1"/>
  <c r="AE92"/>
  <c r="AD91"/>
  <c r="AE91" s="1"/>
  <c r="AQ92"/>
  <c r="AP91"/>
  <c r="AQ91" s="1"/>
  <c r="J93"/>
  <c r="F93"/>
  <c r="G93" s="1"/>
  <c r="J98"/>
  <c r="F98"/>
  <c r="I97"/>
  <c r="J97" s="1"/>
  <c r="V98"/>
  <c r="U97"/>
  <c r="V97" s="1"/>
  <c r="AH98"/>
  <c r="AG97"/>
  <c r="AH97" s="1"/>
  <c r="F72"/>
  <c r="E74"/>
  <c r="P79"/>
  <c r="AB79"/>
  <c r="AN79"/>
  <c r="J80"/>
  <c r="V80"/>
  <c r="AH80"/>
  <c r="E81"/>
  <c r="F82"/>
  <c r="G82" s="1"/>
  <c r="Y82"/>
  <c r="L85"/>
  <c r="T85"/>
  <c r="AF85"/>
  <c r="E86"/>
  <c r="K85"/>
  <c r="M86"/>
  <c r="W85"/>
  <c r="Y85" s="1"/>
  <c r="Y86"/>
  <c r="AK86"/>
  <c r="P87"/>
  <c r="AB87"/>
  <c r="AN87"/>
  <c r="S88"/>
  <c r="AQ88"/>
  <c r="J89"/>
  <c r="V89"/>
  <c r="AH89"/>
  <c r="V91"/>
  <c r="AH91"/>
  <c r="N91"/>
  <c r="P92"/>
  <c r="Z91"/>
  <c r="AB92"/>
  <c r="AL91"/>
  <c r="AN92"/>
  <c r="E94"/>
  <c r="J94"/>
  <c r="E95"/>
  <c r="N97"/>
  <c r="R97"/>
  <c r="S97" s="1"/>
  <c r="Z97"/>
  <c r="AD97"/>
  <c r="AE97" s="1"/>
  <c r="AL97"/>
  <c r="AP97"/>
  <c r="AQ97" s="1"/>
  <c r="S98"/>
  <c r="AE98"/>
  <c r="AQ98"/>
  <c r="E99"/>
  <c r="J99"/>
  <c r="E101"/>
  <c r="J101"/>
  <c r="G80"/>
  <c r="S80"/>
  <c r="R79"/>
  <c r="S79" s="1"/>
  <c r="AE80"/>
  <c r="AD79"/>
  <c r="AE79" s="1"/>
  <c r="AQ80"/>
  <c r="AP79"/>
  <c r="AQ79" s="1"/>
  <c r="J81"/>
  <c r="F81"/>
  <c r="G81" s="1"/>
  <c r="V82"/>
  <c r="U74"/>
  <c r="J86"/>
  <c r="F86"/>
  <c r="I85"/>
  <c r="J85" s="1"/>
  <c r="V86"/>
  <c r="U85"/>
  <c r="V85" s="1"/>
  <c r="AH86"/>
  <c r="AG85"/>
  <c r="AH85" s="1"/>
  <c r="AO85"/>
  <c r="AO72"/>
  <c r="AO71" s="1"/>
  <c r="E87"/>
  <c r="G87" s="1"/>
  <c r="H73"/>
  <c r="M87"/>
  <c r="L73"/>
  <c r="F73" s="1"/>
  <c r="Y87"/>
  <c r="X73"/>
  <c r="AK87"/>
  <c r="AJ73"/>
  <c r="P88"/>
  <c r="O74"/>
  <c r="AN88"/>
  <c r="AM74"/>
  <c r="AN74" s="1"/>
  <c r="S89"/>
  <c r="R75"/>
  <c r="S75" s="1"/>
  <c r="AE89"/>
  <c r="AD75"/>
  <c r="AE75" s="1"/>
  <c r="AQ89"/>
  <c r="AP75"/>
  <c r="AQ75" s="1"/>
  <c r="E92"/>
  <c r="E91" s="1"/>
  <c r="H91"/>
  <c r="J91" s="1"/>
  <c r="M92"/>
  <c r="L91"/>
  <c r="M91" s="1"/>
  <c r="Y92"/>
  <c r="X91"/>
  <c r="Y91" s="1"/>
  <c r="AK92"/>
  <c r="AJ91"/>
  <c r="AK91" s="1"/>
  <c r="J95"/>
  <c r="F95"/>
  <c r="G95" s="1"/>
  <c r="P98"/>
  <c r="O97"/>
  <c r="P97" s="1"/>
  <c r="AB98"/>
  <c r="AA97"/>
  <c r="AB97" s="1"/>
  <c r="AN98"/>
  <c r="AM97"/>
  <c r="AN97" s="1"/>
  <c r="J100"/>
  <c r="F100"/>
  <c r="G100" s="1"/>
  <c r="AK72"/>
  <c r="J79"/>
  <c r="P80"/>
  <c r="AB80"/>
  <c r="AN80"/>
  <c r="J82"/>
  <c r="AE82"/>
  <c r="AQ85"/>
  <c r="S86"/>
  <c r="AE86"/>
  <c r="AQ86"/>
  <c r="J87"/>
  <c r="V87"/>
  <c r="AH87"/>
  <c r="M88"/>
  <c r="AK88"/>
  <c r="G89"/>
  <c r="P89"/>
  <c r="AB89"/>
  <c r="AN89"/>
  <c r="P91"/>
  <c r="AB91"/>
  <c r="AN91"/>
  <c r="J92"/>
  <c r="V92"/>
  <c r="AH92"/>
  <c r="G94"/>
  <c r="E97"/>
  <c r="M98"/>
  <c r="Y98"/>
  <c r="AK98"/>
  <c r="G99"/>
  <c r="G101"/>
  <c r="AK74" i="21" l="1"/>
  <c r="AJ72"/>
  <c r="AK72" s="1"/>
  <c r="G118"/>
  <c r="F116"/>
  <c r="V76"/>
  <c r="U72"/>
  <c r="V72" s="1"/>
  <c r="AB74"/>
  <c r="AA72"/>
  <c r="AB72" s="1"/>
  <c r="F110"/>
  <c r="G110" s="1"/>
  <c r="P110"/>
  <c r="J108"/>
  <c r="I104"/>
  <c r="J104" s="1"/>
  <c r="I76"/>
  <c r="AE74"/>
  <c r="G74"/>
  <c r="E72"/>
  <c r="S74"/>
  <c r="AM72"/>
  <c r="AN72" s="1"/>
  <c r="G75"/>
  <c r="E116"/>
  <c r="AG72"/>
  <c r="AH72" s="1"/>
  <c r="E110"/>
  <c r="F76"/>
  <c r="J116"/>
  <c r="G80"/>
  <c r="G54"/>
  <c r="G86" i="20"/>
  <c r="F85"/>
  <c r="V74"/>
  <c r="U71"/>
  <c r="V71" s="1"/>
  <c r="AP71"/>
  <c r="AQ71" s="1"/>
  <c r="AQ73"/>
  <c r="AD71"/>
  <c r="AE71" s="1"/>
  <c r="AE73"/>
  <c r="R71"/>
  <c r="S71" s="1"/>
  <c r="S73"/>
  <c r="AN72"/>
  <c r="AM71"/>
  <c r="AN71" s="1"/>
  <c r="G60"/>
  <c r="F59"/>
  <c r="G54"/>
  <c r="F53"/>
  <c r="G53" s="1"/>
  <c r="F79"/>
  <c r="G79" s="1"/>
  <c r="E85"/>
  <c r="AQ72"/>
  <c r="E79"/>
  <c r="J75"/>
  <c r="F91"/>
  <c r="G91" s="1"/>
  <c r="G33"/>
  <c r="P74"/>
  <c r="O71"/>
  <c r="P71" s="1"/>
  <c r="AK73"/>
  <c r="AJ71"/>
  <c r="AK71" s="1"/>
  <c r="Y73"/>
  <c r="X71"/>
  <c r="Y71" s="1"/>
  <c r="M73"/>
  <c r="L71"/>
  <c r="M71" s="1"/>
  <c r="E73"/>
  <c r="G73" s="1"/>
  <c r="H71"/>
  <c r="G98"/>
  <c r="F97"/>
  <c r="G97" s="1"/>
  <c r="AH74"/>
  <c r="AG71"/>
  <c r="AH71" s="1"/>
  <c r="J74"/>
  <c r="F74"/>
  <c r="G74" s="1"/>
  <c r="I71"/>
  <c r="E72"/>
  <c r="E71" s="1"/>
  <c r="AI71"/>
  <c r="AB74"/>
  <c r="AA71"/>
  <c r="AB71" s="1"/>
  <c r="G32"/>
  <c r="F31"/>
  <c r="G31" s="1"/>
  <c r="J73"/>
  <c r="M85"/>
  <c r="F75"/>
  <c r="G75" s="1"/>
  <c r="G92"/>
  <c r="E59"/>
  <c r="J76" i="21" l="1"/>
  <c r="I72"/>
  <c r="J72" s="1"/>
  <c r="G76"/>
  <c r="F72"/>
  <c r="G72" s="1"/>
  <c r="G116"/>
  <c r="J71" i="20"/>
  <c r="G72"/>
  <c r="G59"/>
  <c r="G85"/>
  <c r="F71"/>
  <c r="G71" s="1"/>
  <c r="B121" i="18" l="1"/>
  <c r="AP101"/>
  <c r="AQ101" s="1"/>
  <c r="AO101"/>
  <c r="AM101"/>
  <c r="AL101"/>
  <c r="AN101" s="1"/>
  <c r="AJ101"/>
  <c r="AK101" s="1"/>
  <c r="AI101"/>
  <c r="AG101"/>
  <c r="AF101"/>
  <c r="AH101" s="1"/>
  <c r="AD101"/>
  <c r="AE101" s="1"/>
  <c r="AC101"/>
  <c r="AA101"/>
  <c r="Z101"/>
  <c r="AB101" s="1"/>
  <c r="X101"/>
  <c r="Y101" s="1"/>
  <c r="W101"/>
  <c r="U101"/>
  <c r="T101"/>
  <c r="V101" s="1"/>
  <c r="R101"/>
  <c r="S101" s="1"/>
  <c r="Q101"/>
  <c r="O101"/>
  <c r="N101"/>
  <c r="P101" s="1"/>
  <c r="L101"/>
  <c r="M101" s="1"/>
  <c r="K101"/>
  <c r="I101"/>
  <c r="H101"/>
  <c r="E101" s="1"/>
  <c r="F101"/>
  <c r="G101" s="1"/>
  <c r="AQ100"/>
  <c r="AN100"/>
  <c r="AK100"/>
  <c r="AH100"/>
  <c r="AE100"/>
  <c r="AB100"/>
  <c r="Y100"/>
  <c r="V100"/>
  <c r="S100"/>
  <c r="P100"/>
  <c r="M100"/>
  <c r="I100"/>
  <c r="J100" s="1"/>
  <c r="H100"/>
  <c r="E100"/>
  <c r="AP99"/>
  <c r="AQ99" s="1"/>
  <c r="AO99"/>
  <c r="AM99"/>
  <c r="AL99"/>
  <c r="AN99" s="1"/>
  <c r="AJ99"/>
  <c r="AK99" s="1"/>
  <c r="AI99"/>
  <c r="AG99"/>
  <c r="AF99"/>
  <c r="AH99" s="1"/>
  <c r="AD99"/>
  <c r="AE99" s="1"/>
  <c r="AC99"/>
  <c r="AA99"/>
  <c r="Z99"/>
  <c r="AB99" s="1"/>
  <c r="X99"/>
  <c r="Y99" s="1"/>
  <c r="W99"/>
  <c r="U99"/>
  <c r="T99"/>
  <c r="V99" s="1"/>
  <c r="R99"/>
  <c r="S99" s="1"/>
  <c r="Q99"/>
  <c r="O99"/>
  <c r="N99"/>
  <c r="P99" s="1"/>
  <c r="L99"/>
  <c r="M99" s="1"/>
  <c r="K99"/>
  <c r="I99"/>
  <c r="H99"/>
  <c r="E99" s="1"/>
  <c r="F99"/>
  <c r="AP98"/>
  <c r="AO98"/>
  <c r="AO97" s="1"/>
  <c r="AM98"/>
  <c r="AN98" s="1"/>
  <c r="AL98"/>
  <c r="AJ98"/>
  <c r="AI98"/>
  <c r="AI97" s="1"/>
  <c r="AG98"/>
  <c r="AH98" s="1"/>
  <c r="AF98"/>
  <c r="AD98"/>
  <c r="AC98"/>
  <c r="AC97" s="1"/>
  <c r="AA98"/>
  <c r="AB98" s="1"/>
  <c r="Z98"/>
  <c r="X98"/>
  <c r="W98"/>
  <c r="W97" s="1"/>
  <c r="U98"/>
  <c r="V98" s="1"/>
  <c r="T98"/>
  <c r="R98"/>
  <c r="Q98"/>
  <c r="Q97" s="1"/>
  <c r="O98"/>
  <c r="P98" s="1"/>
  <c r="N98"/>
  <c r="L98"/>
  <c r="K98"/>
  <c r="K97" s="1"/>
  <c r="I98"/>
  <c r="J98" s="1"/>
  <c r="H98"/>
  <c r="E98"/>
  <c r="E97" s="1"/>
  <c r="AP97"/>
  <c r="AQ97" s="1"/>
  <c r="AL97"/>
  <c r="AJ97"/>
  <c r="AK97" s="1"/>
  <c r="AF97"/>
  <c r="AD97"/>
  <c r="AE97" s="1"/>
  <c r="Z97"/>
  <c r="X97"/>
  <c r="Y97" s="1"/>
  <c r="T97"/>
  <c r="R97"/>
  <c r="S97" s="1"/>
  <c r="N97"/>
  <c r="L97"/>
  <c r="M97" s="1"/>
  <c r="H97"/>
  <c r="AP95"/>
  <c r="AO95"/>
  <c r="AQ95" s="1"/>
  <c r="AM95"/>
  <c r="AN95" s="1"/>
  <c r="AL95"/>
  <c r="AJ95"/>
  <c r="AI95"/>
  <c r="AK95" s="1"/>
  <c r="AG95"/>
  <c r="AH95" s="1"/>
  <c r="AF95"/>
  <c r="AD95"/>
  <c r="AC95"/>
  <c r="AE95" s="1"/>
  <c r="AA95"/>
  <c r="AB95" s="1"/>
  <c r="Z95"/>
  <c r="X95"/>
  <c r="W95"/>
  <c r="Y95" s="1"/>
  <c r="U95"/>
  <c r="V95" s="1"/>
  <c r="T95"/>
  <c r="R95"/>
  <c r="Q95"/>
  <c r="S95" s="1"/>
  <c r="O95"/>
  <c r="P95" s="1"/>
  <c r="N95"/>
  <c r="L95"/>
  <c r="K95"/>
  <c r="M95" s="1"/>
  <c r="I95"/>
  <c r="J95" s="1"/>
  <c r="H95"/>
  <c r="E95"/>
  <c r="AP94"/>
  <c r="AQ94" s="1"/>
  <c r="AO94"/>
  <c r="AM94"/>
  <c r="AL94"/>
  <c r="AN94" s="1"/>
  <c r="AJ94"/>
  <c r="AK94" s="1"/>
  <c r="AI94"/>
  <c r="AG94"/>
  <c r="AF94"/>
  <c r="AH94" s="1"/>
  <c r="AD94"/>
  <c r="AE94" s="1"/>
  <c r="AC94"/>
  <c r="AA94"/>
  <c r="Z94"/>
  <c r="AB94" s="1"/>
  <c r="X94"/>
  <c r="Y94" s="1"/>
  <c r="W94"/>
  <c r="U94"/>
  <c r="T94"/>
  <c r="V94" s="1"/>
  <c r="R94"/>
  <c r="S94" s="1"/>
  <c r="Q94"/>
  <c r="O94"/>
  <c r="N94"/>
  <c r="P94" s="1"/>
  <c r="L94"/>
  <c r="M94" s="1"/>
  <c r="K94"/>
  <c r="I94"/>
  <c r="H94"/>
  <c r="E94" s="1"/>
  <c r="F94"/>
  <c r="G94" s="1"/>
  <c r="AP93"/>
  <c r="AO93"/>
  <c r="AQ93" s="1"/>
  <c r="AM93"/>
  <c r="AN93" s="1"/>
  <c r="AL93"/>
  <c r="AJ93"/>
  <c r="AI93"/>
  <c r="AK93" s="1"/>
  <c r="AG93"/>
  <c r="AH93" s="1"/>
  <c r="AF93"/>
  <c r="AD93"/>
  <c r="AC93"/>
  <c r="AE93" s="1"/>
  <c r="AA93"/>
  <c r="AB93" s="1"/>
  <c r="Z93"/>
  <c r="X93"/>
  <c r="W93"/>
  <c r="Y93" s="1"/>
  <c r="U93"/>
  <c r="V93" s="1"/>
  <c r="T93"/>
  <c r="R93"/>
  <c r="Q93"/>
  <c r="S93" s="1"/>
  <c r="O93"/>
  <c r="P93" s="1"/>
  <c r="N93"/>
  <c r="L93"/>
  <c r="K93"/>
  <c r="M93" s="1"/>
  <c r="I93"/>
  <c r="J93" s="1"/>
  <c r="H93"/>
  <c r="E93"/>
  <c r="AP92"/>
  <c r="AQ92" s="1"/>
  <c r="AO92"/>
  <c r="AM92"/>
  <c r="AL92"/>
  <c r="AL91" s="1"/>
  <c r="AJ92"/>
  <c r="AK92" s="1"/>
  <c r="AI92"/>
  <c r="AG92"/>
  <c r="AF92"/>
  <c r="AF91" s="1"/>
  <c r="AD92"/>
  <c r="AE92" s="1"/>
  <c r="AC92"/>
  <c r="AA92"/>
  <c r="Z92"/>
  <c r="Z91" s="1"/>
  <c r="X92"/>
  <c r="Y92" s="1"/>
  <c r="W92"/>
  <c r="U92"/>
  <c r="T92"/>
  <c r="T91" s="1"/>
  <c r="R92"/>
  <c r="S92" s="1"/>
  <c r="Q92"/>
  <c r="O92"/>
  <c r="N92"/>
  <c r="N91" s="1"/>
  <c r="L92"/>
  <c r="M92" s="1"/>
  <c r="K92"/>
  <c r="I92"/>
  <c r="H92"/>
  <c r="E92" s="1"/>
  <c r="E91" s="1"/>
  <c r="F92"/>
  <c r="G92" s="1"/>
  <c r="AO91"/>
  <c r="AM91"/>
  <c r="AN91" s="1"/>
  <c r="AI91"/>
  <c r="AG91"/>
  <c r="AH91" s="1"/>
  <c r="AC91"/>
  <c r="AA91"/>
  <c r="AB91" s="1"/>
  <c r="W91"/>
  <c r="U91"/>
  <c r="V91" s="1"/>
  <c r="Q91"/>
  <c r="O91"/>
  <c r="P91" s="1"/>
  <c r="K91"/>
  <c r="I91"/>
  <c r="AP89"/>
  <c r="AQ89" s="1"/>
  <c r="AO89"/>
  <c r="AM89"/>
  <c r="AL89"/>
  <c r="AN89" s="1"/>
  <c r="AJ89"/>
  <c r="AK89" s="1"/>
  <c r="AI89"/>
  <c r="AG89"/>
  <c r="AF89"/>
  <c r="AH89" s="1"/>
  <c r="AD89"/>
  <c r="AE89" s="1"/>
  <c r="AC89"/>
  <c r="AA89"/>
  <c r="Z89"/>
  <c r="AB89" s="1"/>
  <c r="X89"/>
  <c r="Y89" s="1"/>
  <c r="W89"/>
  <c r="U89"/>
  <c r="T89"/>
  <c r="V89" s="1"/>
  <c r="R89"/>
  <c r="S89" s="1"/>
  <c r="Q89"/>
  <c r="O89"/>
  <c r="N89"/>
  <c r="P89" s="1"/>
  <c r="L89"/>
  <c r="M89" s="1"/>
  <c r="K89"/>
  <c r="I89"/>
  <c r="H89"/>
  <c r="E89" s="1"/>
  <c r="F89"/>
  <c r="AP88"/>
  <c r="AM88"/>
  <c r="AN88" s="1"/>
  <c r="AL88"/>
  <c r="AJ88"/>
  <c r="AG88"/>
  <c r="AD88"/>
  <c r="AC88"/>
  <c r="AE88" s="1"/>
  <c r="AA88"/>
  <c r="X88"/>
  <c r="U88"/>
  <c r="R88"/>
  <c r="O88"/>
  <c r="L88"/>
  <c r="I88"/>
  <c r="J88" s="1"/>
  <c r="H88"/>
  <c r="AP87"/>
  <c r="AQ87" s="1"/>
  <c r="AO87"/>
  <c r="AM87"/>
  <c r="AL87"/>
  <c r="AN87" s="1"/>
  <c r="AJ87"/>
  <c r="AK87" s="1"/>
  <c r="AI87"/>
  <c r="AG87"/>
  <c r="AF87"/>
  <c r="AH87" s="1"/>
  <c r="AD87"/>
  <c r="AE87" s="1"/>
  <c r="AC87"/>
  <c r="AA87"/>
  <c r="Z87"/>
  <c r="AB87" s="1"/>
  <c r="X87"/>
  <c r="Y87" s="1"/>
  <c r="W87"/>
  <c r="U87"/>
  <c r="T87"/>
  <c r="V87" s="1"/>
  <c r="R87"/>
  <c r="S87" s="1"/>
  <c r="Q87"/>
  <c r="O87"/>
  <c r="N87"/>
  <c r="P87" s="1"/>
  <c r="L87"/>
  <c r="M87" s="1"/>
  <c r="K87"/>
  <c r="I87"/>
  <c r="H87"/>
  <c r="E87" s="1"/>
  <c r="F87"/>
  <c r="AP86"/>
  <c r="AO86"/>
  <c r="AM86"/>
  <c r="AN86" s="1"/>
  <c r="AL86"/>
  <c r="AJ86"/>
  <c r="AI86"/>
  <c r="AG86"/>
  <c r="AH86" s="1"/>
  <c r="AF86"/>
  <c r="AD86"/>
  <c r="AC86"/>
  <c r="AC85" s="1"/>
  <c r="AA86"/>
  <c r="AB86" s="1"/>
  <c r="Z86"/>
  <c r="X86"/>
  <c r="W86"/>
  <c r="U86"/>
  <c r="V86" s="1"/>
  <c r="T86"/>
  <c r="R86"/>
  <c r="Q86"/>
  <c r="O86"/>
  <c r="P86" s="1"/>
  <c r="N86"/>
  <c r="L86"/>
  <c r="K86"/>
  <c r="I86"/>
  <c r="J86" s="1"/>
  <c r="H86"/>
  <c r="E86"/>
  <c r="AP85"/>
  <c r="AL85"/>
  <c r="AJ85"/>
  <c r="AD85"/>
  <c r="AE85" s="1"/>
  <c r="X85"/>
  <c r="R85"/>
  <c r="L85"/>
  <c r="H85"/>
  <c r="AH84"/>
  <c r="AP83"/>
  <c r="AQ83" s="1"/>
  <c r="AO83"/>
  <c r="AM83"/>
  <c r="AL83"/>
  <c r="AN83" s="1"/>
  <c r="AN75" s="1"/>
  <c r="AJ83"/>
  <c r="AK83" s="1"/>
  <c r="AK75" s="1"/>
  <c r="AI83"/>
  <c r="AG83"/>
  <c r="AF83"/>
  <c r="AH83" s="1"/>
  <c r="AH75" s="1"/>
  <c r="AD83"/>
  <c r="AE83" s="1"/>
  <c r="AE75" s="1"/>
  <c r="AC83"/>
  <c r="AA83"/>
  <c r="Z83"/>
  <c r="AB83" s="1"/>
  <c r="AB75" s="1"/>
  <c r="X83"/>
  <c r="Y83" s="1"/>
  <c r="Y75" s="1"/>
  <c r="W83"/>
  <c r="U83"/>
  <c r="T83"/>
  <c r="V83" s="1"/>
  <c r="V75" s="1"/>
  <c r="R83"/>
  <c r="S83" s="1"/>
  <c r="S75" s="1"/>
  <c r="Q83"/>
  <c r="O83"/>
  <c r="N83"/>
  <c r="P83" s="1"/>
  <c r="P75" s="1"/>
  <c r="L83"/>
  <c r="M83" s="1"/>
  <c r="M75" s="1"/>
  <c r="K83"/>
  <c r="I83"/>
  <c r="H83"/>
  <c r="E83" s="1"/>
  <c r="F83"/>
  <c r="G83" s="1"/>
  <c r="AP82"/>
  <c r="AO82"/>
  <c r="AQ82" s="1"/>
  <c r="AM82"/>
  <c r="AN82" s="1"/>
  <c r="AN74" s="1"/>
  <c r="AL82"/>
  <c r="AJ82"/>
  <c r="AI82"/>
  <c r="AK82" s="1"/>
  <c r="AG82"/>
  <c r="AD82"/>
  <c r="AC82"/>
  <c r="AE82" s="1"/>
  <c r="AA82"/>
  <c r="AB82" s="1"/>
  <c r="Z82"/>
  <c r="X82"/>
  <c r="W82"/>
  <c r="Y82" s="1"/>
  <c r="U82"/>
  <c r="V82" s="1"/>
  <c r="T82"/>
  <c r="R82"/>
  <c r="Q82"/>
  <c r="S82" s="1"/>
  <c r="O82"/>
  <c r="P82" s="1"/>
  <c r="P74" s="1"/>
  <c r="N82"/>
  <c r="L82"/>
  <c r="K82"/>
  <c r="M82" s="1"/>
  <c r="M74" s="1"/>
  <c r="I82"/>
  <c r="J82" s="1"/>
  <c r="J74" s="1"/>
  <c r="H82"/>
  <c r="AP81"/>
  <c r="AM81"/>
  <c r="AL81"/>
  <c r="AN81" s="1"/>
  <c r="AN73" s="1"/>
  <c r="AJ81"/>
  <c r="AK81" s="1"/>
  <c r="AK73" s="1"/>
  <c r="AI81"/>
  <c r="AG81"/>
  <c r="AF81"/>
  <c r="AH81" s="1"/>
  <c r="AH73" s="1"/>
  <c r="AD81"/>
  <c r="AE81" s="1"/>
  <c r="AE73" s="1"/>
  <c r="AC81"/>
  <c r="AA81"/>
  <c r="Z81"/>
  <c r="AB81" s="1"/>
  <c r="AB73" s="1"/>
  <c r="X81"/>
  <c r="Y81" s="1"/>
  <c r="Y73" s="1"/>
  <c r="W81"/>
  <c r="U81"/>
  <c r="T81"/>
  <c r="V81" s="1"/>
  <c r="V73" s="1"/>
  <c r="R81"/>
  <c r="S81" s="1"/>
  <c r="S73" s="1"/>
  <c r="Q81"/>
  <c r="O81"/>
  <c r="N81"/>
  <c r="P81" s="1"/>
  <c r="P73" s="1"/>
  <c r="L81"/>
  <c r="M81" s="1"/>
  <c r="M73" s="1"/>
  <c r="K81"/>
  <c r="I81"/>
  <c r="H81"/>
  <c r="F81"/>
  <c r="AP80"/>
  <c r="AO80"/>
  <c r="AM80"/>
  <c r="AN80" s="1"/>
  <c r="AN72" s="1"/>
  <c r="AL80"/>
  <c r="AJ80"/>
  <c r="AI80"/>
  <c r="AI79" s="1"/>
  <c r="AG80"/>
  <c r="AH80" s="1"/>
  <c r="AH72" s="1"/>
  <c r="AF80"/>
  <c r="AD80"/>
  <c r="AC80"/>
  <c r="AC79" s="1"/>
  <c r="AA80"/>
  <c r="AB80" s="1"/>
  <c r="AB72" s="1"/>
  <c r="Z80"/>
  <c r="X80"/>
  <c r="W80"/>
  <c r="W79" s="1"/>
  <c r="U80"/>
  <c r="V80" s="1"/>
  <c r="V72" s="1"/>
  <c r="T80"/>
  <c r="R80"/>
  <c r="Q80"/>
  <c r="Q79" s="1"/>
  <c r="O80"/>
  <c r="P80" s="1"/>
  <c r="P72" s="1"/>
  <c r="N80"/>
  <c r="L80"/>
  <c r="K80"/>
  <c r="K79" s="1"/>
  <c r="I80"/>
  <c r="J80" s="1"/>
  <c r="J72" s="1"/>
  <c r="H80"/>
  <c r="E80"/>
  <c r="AP79"/>
  <c r="AL79"/>
  <c r="AJ79"/>
  <c r="AK79" s="1"/>
  <c r="AD79"/>
  <c r="AE79" s="1"/>
  <c r="Z79"/>
  <c r="X79"/>
  <c r="Y79" s="1"/>
  <c r="T79"/>
  <c r="R79"/>
  <c r="S79" s="1"/>
  <c r="N79"/>
  <c r="L79"/>
  <c r="M79" s="1"/>
  <c r="H79"/>
  <c r="J76"/>
  <c r="AP75"/>
  <c r="AQ75" s="1"/>
  <c r="AO75"/>
  <c r="AM75"/>
  <c r="AL75"/>
  <c r="AJ75"/>
  <c r="AI75"/>
  <c r="AG75"/>
  <c r="AF75"/>
  <c r="AD75"/>
  <c r="AC75"/>
  <c r="AA75"/>
  <c r="Z75"/>
  <c r="X75"/>
  <c r="W75"/>
  <c r="U75"/>
  <c r="T75"/>
  <c r="R75"/>
  <c r="Q75"/>
  <c r="O75"/>
  <c r="N75"/>
  <c r="L75"/>
  <c r="K75"/>
  <c r="I75"/>
  <c r="H75"/>
  <c r="E75" s="1"/>
  <c r="F75"/>
  <c r="AP74"/>
  <c r="AM74"/>
  <c r="AL74"/>
  <c r="AJ74"/>
  <c r="AG74"/>
  <c r="AD74"/>
  <c r="AC74"/>
  <c r="AA74"/>
  <c r="X74"/>
  <c r="U74"/>
  <c r="R74"/>
  <c r="O74"/>
  <c r="L74"/>
  <c r="I74"/>
  <c r="F74" s="1"/>
  <c r="H74"/>
  <c r="AP73"/>
  <c r="AM73"/>
  <c r="AL73"/>
  <c r="AJ73"/>
  <c r="AI73"/>
  <c r="AG73"/>
  <c r="AF73"/>
  <c r="AD73"/>
  <c r="AC73"/>
  <c r="AA73"/>
  <c r="Z73"/>
  <c r="X73"/>
  <c r="W73"/>
  <c r="U73"/>
  <c r="T73"/>
  <c r="R73"/>
  <c r="Q73"/>
  <c r="O73"/>
  <c r="N73"/>
  <c r="L73"/>
  <c r="K73"/>
  <c r="I73"/>
  <c r="H73"/>
  <c r="F73"/>
  <c r="AP72"/>
  <c r="AO72"/>
  <c r="AM72"/>
  <c r="AM71" s="1"/>
  <c r="AL72"/>
  <c r="AJ72"/>
  <c r="AI72"/>
  <c r="AG72"/>
  <c r="AG71" s="1"/>
  <c r="AF72"/>
  <c r="AD72"/>
  <c r="AC72"/>
  <c r="AC71" s="1"/>
  <c r="AA72"/>
  <c r="AA71" s="1"/>
  <c r="Z72"/>
  <c r="X72"/>
  <c r="W72"/>
  <c r="U72"/>
  <c r="U71" s="1"/>
  <c r="T72"/>
  <c r="R72"/>
  <c r="Q72"/>
  <c r="E72" s="1"/>
  <c r="O72"/>
  <c r="O71" s="1"/>
  <c r="N72"/>
  <c r="L72"/>
  <c r="K72"/>
  <c r="I72"/>
  <c r="H72"/>
  <c r="AP71"/>
  <c r="AL71"/>
  <c r="AN71" s="1"/>
  <c r="AJ71"/>
  <c r="AD71"/>
  <c r="AE71" s="1"/>
  <c r="X71"/>
  <c r="R71"/>
  <c r="L71"/>
  <c r="H71"/>
  <c r="AQ69"/>
  <c r="AN69"/>
  <c r="AK69"/>
  <c r="AH69"/>
  <c r="AE69"/>
  <c r="AB69"/>
  <c r="Y69"/>
  <c r="V69"/>
  <c r="S69"/>
  <c r="P69"/>
  <c r="M69"/>
  <c r="J69"/>
  <c r="F69"/>
  <c r="E69"/>
  <c r="G69" s="1"/>
  <c r="AQ68"/>
  <c r="AN68"/>
  <c r="AK68"/>
  <c r="AH68"/>
  <c r="AE68"/>
  <c r="AB68"/>
  <c r="Y68"/>
  <c r="V68"/>
  <c r="S68"/>
  <c r="P68"/>
  <c r="M68"/>
  <c r="J68"/>
  <c r="F68"/>
  <c r="G68" s="1"/>
  <c r="E68"/>
  <c r="AQ67"/>
  <c r="AN67"/>
  <c r="AK67"/>
  <c r="AH67"/>
  <c r="AE67"/>
  <c r="AB67"/>
  <c r="Y67"/>
  <c r="V67"/>
  <c r="S67"/>
  <c r="P67"/>
  <c r="M67"/>
  <c r="J67"/>
  <c r="F67"/>
  <c r="E67"/>
  <c r="G67" s="1"/>
  <c r="AQ66"/>
  <c r="AN66"/>
  <c r="AN65" s="1"/>
  <c r="AK66"/>
  <c r="AH66"/>
  <c r="AH65" s="1"/>
  <c r="AE66"/>
  <c r="AB66"/>
  <c r="AB65" s="1"/>
  <c r="Y66"/>
  <c r="V66"/>
  <c r="V65" s="1"/>
  <c r="S66"/>
  <c r="P66"/>
  <c r="P65" s="1"/>
  <c r="M66"/>
  <c r="J66"/>
  <c r="J65" s="1"/>
  <c r="F66"/>
  <c r="G66" s="1"/>
  <c r="G65" s="1"/>
  <c r="E66"/>
  <c r="AP65"/>
  <c r="AO65"/>
  <c r="AQ65" s="1"/>
  <c r="AM65"/>
  <c r="AL65"/>
  <c r="AK65"/>
  <c r="AJ65"/>
  <c r="AI65"/>
  <c r="AG65"/>
  <c r="AF65"/>
  <c r="AE65"/>
  <c r="AD65"/>
  <c r="AC65"/>
  <c r="AA65"/>
  <c r="Z65"/>
  <c r="Y65"/>
  <c r="X65"/>
  <c r="W65"/>
  <c r="U65"/>
  <c r="T65"/>
  <c r="S65"/>
  <c r="R65"/>
  <c r="Q65"/>
  <c r="O65"/>
  <c r="N65"/>
  <c r="M65"/>
  <c r="L65"/>
  <c r="K65"/>
  <c r="I65"/>
  <c r="H65"/>
  <c r="E65"/>
  <c r="AP57"/>
  <c r="AO57"/>
  <c r="AQ57" s="1"/>
  <c r="AM57"/>
  <c r="AN57" s="1"/>
  <c r="AL57"/>
  <c r="AJ57"/>
  <c r="AI57"/>
  <c r="AK57" s="1"/>
  <c r="AG57"/>
  <c r="AH57" s="1"/>
  <c r="AF57"/>
  <c r="AD57"/>
  <c r="AC57"/>
  <c r="AE57" s="1"/>
  <c r="AA57"/>
  <c r="AB57" s="1"/>
  <c r="Z57"/>
  <c r="X57"/>
  <c r="W57"/>
  <c r="Y57" s="1"/>
  <c r="U57"/>
  <c r="V57" s="1"/>
  <c r="T57"/>
  <c r="R57"/>
  <c r="Q57"/>
  <c r="S57" s="1"/>
  <c r="O57"/>
  <c r="P57" s="1"/>
  <c r="N57"/>
  <c r="L57"/>
  <c r="K57"/>
  <c r="M57" s="1"/>
  <c r="I57"/>
  <c r="F57" s="1"/>
  <c r="G57" s="1"/>
  <c r="H57"/>
  <c r="E57"/>
  <c r="AP56"/>
  <c r="AQ56" s="1"/>
  <c r="AO56"/>
  <c r="AM56"/>
  <c r="AL56"/>
  <c r="AN56" s="1"/>
  <c r="AJ56"/>
  <c r="AK56" s="1"/>
  <c r="AI56"/>
  <c r="AG56"/>
  <c r="AF56"/>
  <c r="AH56" s="1"/>
  <c r="AD56"/>
  <c r="AE56" s="1"/>
  <c r="AC56"/>
  <c r="AA56"/>
  <c r="Z56"/>
  <c r="AB56" s="1"/>
  <c r="X56"/>
  <c r="Y56" s="1"/>
  <c r="W56"/>
  <c r="U56"/>
  <c r="T56"/>
  <c r="V56" s="1"/>
  <c r="R56"/>
  <c r="S56" s="1"/>
  <c r="Q56"/>
  <c r="O56"/>
  <c r="N56"/>
  <c r="P56" s="1"/>
  <c r="L56"/>
  <c r="M56" s="1"/>
  <c r="K56"/>
  <c r="I56"/>
  <c r="H56"/>
  <c r="E56" s="1"/>
  <c r="F56"/>
  <c r="G56" s="1"/>
  <c r="AP55"/>
  <c r="AO55"/>
  <c r="AQ55" s="1"/>
  <c r="AM55"/>
  <c r="AN55" s="1"/>
  <c r="AL55"/>
  <c r="AJ55"/>
  <c r="AI55"/>
  <c r="AK55" s="1"/>
  <c r="AG55"/>
  <c r="AH55" s="1"/>
  <c r="AF55"/>
  <c r="AD55"/>
  <c r="AC55"/>
  <c r="AE55" s="1"/>
  <c r="AA55"/>
  <c r="AB55" s="1"/>
  <c r="Z55"/>
  <c r="X55"/>
  <c r="W55"/>
  <c r="Y55" s="1"/>
  <c r="U55"/>
  <c r="V55" s="1"/>
  <c r="T55"/>
  <c r="R55"/>
  <c r="Q55"/>
  <c r="S55" s="1"/>
  <c r="O55"/>
  <c r="P55" s="1"/>
  <c r="N55"/>
  <c r="L55"/>
  <c r="K55"/>
  <c r="M55" s="1"/>
  <c r="I55"/>
  <c r="F55" s="1"/>
  <c r="G55" s="1"/>
  <c r="H55"/>
  <c r="E55"/>
  <c r="AP54"/>
  <c r="AQ54" s="1"/>
  <c r="AO54"/>
  <c r="AM54"/>
  <c r="AL54"/>
  <c r="AN54" s="1"/>
  <c r="AJ54"/>
  <c r="AK54" s="1"/>
  <c r="AI54"/>
  <c r="AG54"/>
  <c r="AF54"/>
  <c r="AH54" s="1"/>
  <c r="AD54"/>
  <c r="AE54" s="1"/>
  <c r="AC54"/>
  <c r="AA54"/>
  <c r="Z54"/>
  <c r="AB54" s="1"/>
  <c r="X54"/>
  <c r="Y54" s="1"/>
  <c r="W54"/>
  <c r="U54"/>
  <c r="T54"/>
  <c r="V54" s="1"/>
  <c r="R54"/>
  <c r="S54" s="1"/>
  <c r="Q54"/>
  <c r="O54"/>
  <c r="N54"/>
  <c r="P54" s="1"/>
  <c r="L54"/>
  <c r="M54" s="1"/>
  <c r="K54"/>
  <c r="I54"/>
  <c r="H54"/>
  <c r="E54" s="1"/>
  <c r="E53" s="1"/>
  <c r="F54"/>
  <c r="G54" s="1"/>
  <c r="G53" s="1"/>
  <c r="AO53"/>
  <c r="AM53"/>
  <c r="AI53"/>
  <c r="AG53"/>
  <c r="AC53"/>
  <c r="AA53"/>
  <c r="W53"/>
  <c r="U53"/>
  <c r="Q53"/>
  <c r="O53"/>
  <c r="K53"/>
  <c r="I53"/>
  <c r="AQ52"/>
  <c r="AN52"/>
  <c r="AK52"/>
  <c r="AH52"/>
  <c r="AE52"/>
  <c r="AB52"/>
  <c r="Y52"/>
  <c r="V52"/>
  <c r="S52"/>
  <c r="P52"/>
  <c r="M52"/>
  <c r="J52"/>
  <c r="F52"/>
  <c r="G52" s="1"/>
  <c r="E52"/>
  <c r="AQ51"/>
  <c r="AN51"/>
  <c r="AK51"/>
  <c r="AH51"/>
  <c r="AE51"/>
  <c r="AB51"/>
  <c r="Y51"/>
  <c r="V51"/>
  <c r="S51"/>
  <c r="P51"/>
  <c r="M51"/>
  <c r="J51"/>
  <c r="F51"/>
  <c r="E51"/>
  <c r="G51" s="1"/>
  <c r="AQ50"/>
  <c r="AN50"/>
  <c r="AK50"/>
  <c r="AH50"/>
  <c r="AE50"/>
  <c r="AB50"/>
  <c r="Y50"/>
  <c r="V50"/>
  <c r="S50"/>
  <c r="P50"/>
  <c r="M50"/>
  <c r="J50"/>
  <c r="F50"/>
  <c r="G50" s="1"/>
  <c r="E50"/>
  <c r="AQ49"/>
  <c r="AN49"/>
  <c r="AK49"/>
  <c r="AH49"/>
  <c r="AE49"/>
  <c r="AB49"/>
  <c r="Y49"/>
  <c r="V49"/>
  <c r="S49"/>
  <c r="P49"/>
  <c r="M49"/>
  <c r="J49"/>
  <c r="F49"/>
  <c r="E49"/>
  <c r="G49" s="1"/>
  <c r="AP48"/>
  <c r="AQ48" s="1"/>
  <c r="AO48"/>
  <c r="AM48"/>
  <c r="AL48"/>
  <c r="AN48" s="1"/>
  <c r="AJ48"/>
  <c r="AK48" s="1"/>
  <c r="AI48"/>
  <c r="AG48"/>
  <c r="AF48"/>
  <c r="AH48" s="1"/>
  <c r="AD48"/>
  <c r="AE48" s="1"/>
  <c r="AC48"/>
  <c r="AA48"/>
  <c r="Z48"/>
  <c r="AB48" s="1"/>
  <c r="X48"/>
  <c r="Y48" s="1"/>
  <c r="W48"/>
  <c r="U48"/>
  <c r="T48"/>
  <c r="V48" s="1"/>
  <c r="R48"/>
  <c r="S48" s="1"/>
  <c r="Q48"/>
  <c r="O48"/>
  <c r="N48"/>
  <c r="P48" s="1"/>
  <c r="L48"/>
  <c r="M48" s="1"/>
  <c r="K48"/>
  <c r="I48"/>
  <c r="H48"/>
  <c r="J48" s="1"/>
  <c r="F48"/>
  <c r="AQ47"/>
  <c r="AN47"/>
  <c r="AK47"/>
  <c r="AH47"/>
  <c r="AE47"/>
  <c r="AB47"/>
  <c r="Y47"/>
  <c r="V47"/>
  <c r="S47"/>
  <c r="P47"/>
  <c r="M47"/>
  <c r="J47"/>
  <c r="F47"/>
  <c r="E47"/>
  <c r="G47" s="1"/>
  <c r="AQ46"/>
  <c r="AN46"/>
  <c r="AK46"/>
  <c r="AH46"/>
  <c r="AE46"/>
  <c r="AB46"/>
  <c r="Y46"/>
  <c r="V46"/>
  <c r="S46"/>
  <c r="P46"/>
  <c r="M46"/>
  <c r="J46"/>
  <c r="F46"/>
  <c r="G46" s="1"/>
  <c r="E46"/>
  <c r="AQ45"/>
  <c r="AN45"/>
  <c r="AK45"/>
  <c r="AH45"/>
  <c r="AE45"/>
  <c r="AB45"/>
  <c r="Y45"/>
  <c r="V45"/>
  <c r="S45"/>
  <c r="P45"/>
  <c r="M45"/>
  <c r="J45"/>
  <c r="F45"/>
  <c r="E45"/>
  <c r="G45" s="1"/>
  <c r="AQ44"/>
  <c r="AN44"/>
  <c r="AK44"/>
  <c r="AH44"/>
  <c r="AE44"/>
  <c r="AB44"/>
  <c r="Y44"/>
  <c r="V44"/>
  <c r="S44"/>
  <c r="P44"/>
  <c r="M44"/>
  <c r="J44"/>
  <c r="F44"/>
  <c r="G44" s="1"/>
  <c r="E44"/>
  <c r="AP43"/>
  <c r="AO43"/>
  <c r="AQ43" s="1"/>
  <c r="AM43"/>
  <c r="AN43" s="1"/>
  <c r="AL43"/>
  <c r="AJ43"/>
  <c r="AI43"/>
  <c r="AK43" s="1"/>
  <c r="AG43"/>
  <c r="AH43" s="1"/>
  <c r="AF43"/>
  <c r="AD43"/>
  <c r="AC43"/>
  <c r="AE43" s="1"/>
  <c r="AA43"/>
  <c r="AB43" s="1"/>
  <c r="Z43"/>
  <c r="X43"/>
  <c r="W43"/>
  <c r="Y43" s="1"/>
  <c r="U43"/>
  <c r="V43" s="1"/>
  <c r="T43"/>
  <c r="R43"/>
  <c r="Q43"/>
  <c r="S43" s="1"/>
  <c r="O43"/>
  <c r="P43" s="1"/>
  <c r="N43"/>
  <c r="L43"/>
  <c r="K43"/>
  <c r="M43" s="1"/>
  <c r="I43"/>
  <c r="J43" s="1"/>
  <c r="H43"/>
  <c r="E43"/>
  <c r="AQ42"/>
  <c r="AN42"/>
  <c r="AK42"/>
  <c r="AH42"/>
  <c r="AE42"/>
  <c r="AB42"/>
  <c r="Y42"/>
  <c r="V42"/>
  <c r="S42"/>
  <c r="P42"/>
  <c r="M42"/>
  <c r="J42"/>
  <c r="J57" s="1"/>
  <c r="F42"/>
  <c r="G42" s="1"/>
  <c r="E42"/>
  <c r="AQ41"/>
  <c r="AN41"/>
  <c r="AK41"/>
  <c r="AH41"/>
  <c r="AE41"/>
  <c r="AB41"/>
  <c r="Y41"/>
  <c r="V41"/>
  <c r="S41"/>
  <c r="P41"/>
  <c r="M41"/>
  <c r="J41"/>
  <c r="J56" s="1"/>
  <c r="F41"/>
  <c r="E41"/>
  <c r="G41" s="1"/>
  <c r="AQ40"/>
  <c r="AN40"/>
  <c r="AK40"/>
  <c r="AH40"/>
  <c r="AE40"/>
  <c r="AB40"/>
  <c r="Y40"/>
  <c r="V40"/>
  <c r="S40"/>
  <c r="P40"/>
  <c r="M40"/>
  <c r="J40"/>
  <c r="J55" s="1"/>
  <c r="F40"/>
  <c r="G40" s="1"/>
  <c r="E40"/>
  <c r="AQ39"/>
  <c r="AQ38" s="1"/>
  <c r="AN39"/>
  <c r="AK39"/>
  <c r="AK38" s="1"/>
  <c r="AH39"/>
  <c r="AE39"/>
  <c r="AE38" s="1"/>
  <c r="AB39"/>
  <c r="Y39"/>
  <c r="Y38" s="1"/>
  <c r="V39"/>
  <c r="S39"/>
  <c r="S38" s="1"/>
  <c r="P39"/>
  <c r="M39"/>
  <c r="M38" s="1"/>
  <c r="J39"/>
  <c r="J54" s="1"/>
  <c r="J53" s="1"/>
  <c r="F39"/>
  <c r="E39"/>
  <c r="G39" s="1"/>
  <c r="AP38"/>
  <c r="AO38"/>
  <c r="AN38"/>
  <c r="AM38"/>
  <c r="AL38"/>
  <c r="AJ38"/>
  <c r="AI38"/>
  <c r="AH38"/>
  <c r="AG38"/>
  <c r="AF38"/>
  <c r="AD38"/>
  <c r="AC38"/>
  <c r="AB38"/>
  <c r="AA38"/>
  <c r="Z38"/>
  <c r="X38"/>
  <c r="W38"/>
  <c r="V38"/>
  <c r="U38"/>
  <c r="T38"/>
  <c r="R38"/>
  <c r="Q38"/>
  <c r="P38"/>
  <c r="O38"/>
  <c r="N38"/>
  <c r="L38"/>
  <c r="K38"/>
  <c r="I38"/>
  <c r="H38"/>
  <c r="J38" s="1"/>
  <c r="F38"/>
  <c r="AP35"/>
  <c r="AP63" s="1"/>
  <c r="AO35"/>
  <c r="AQ35" s="1"/>
  <c r="AM35"/>
  <c r="AM63" s="1"/>
  <c r="AL35"/>
  <c r="AL63" s="1"/>
  <c r="AJ35"/>
  <c r="AJ63" s="1"/>
  <c r="AI35"/>
  <c r="AK35" s="1"/>
  <c r="AG35"/>
  <c r="AG63" s="1"/>
  <c r="AF35"/>
  <c r="AF63" s="1"/>
  <c r="AD35"/>
  <c r="AD63" s="1"/>
  <c r="AC35"/>
  <c r="AE35" s="1"/>
  <c r="AA35"/>
  <c r="AA63" s="1"/>
  <c r="Z35"/>
  <c r="Z63" s="1"/>
  <c r="X35"/>
  <c r="X63" s="1"/>
  <c r="W35"/>
  <c r="Y35" s="1"/>
  <c r="U35"/>
  <c r="T35"/>
  <c r="T63" s="1"/>
  <c r="R35"/>
  <c r="R63" s="1"/>
  <c r="S63" s="1"/>
  <c r="Q35"/>
  <c r="Q63" s="1"/>
  <c r="O35"/>
  <c r="N35"/>
  <c r="N63" s="1"/>
  <c r="L35"/>
  <c r="L63" s="1"/>
  <c r="K35"/>
  <c r="K63" s="1"/>
  <c r="I35"/>
  <c r="H35"/>
  <c r="H63" s="1"/>
  <c r="E35"/>
  <c r="AP34"/>
  <c r="AM34"/>
  <c r="AM62" s="1"/>
  <c r="AL34"/>
  <c r="AL62" s="1"/>
  <c r="AJ34"/>
  <c r="AG34"/>
  <c r="AG62" s="1"/>
  <c r="AD34"/>
  <c r="AC34"/>
  <c r="AC62" s="1"/>
  <c r="AA34"/>
  <c r="AA62" s="1"/>
  <c r="X34"/>
  <c r="U34"/>
  <c r="U62" s="1"/>
  <c r="R34"/>
  <c r="O34"/>
  <c r="O62" s="1"/>
  <c r="L34"/>
  <c r="I34"/>
  <c r="I62" s="1"/>
  <c r="H34"/>
  <c r="F34"/>
  <c r="AP33"/>
  <c r="AP61" s="1"/>
  <c r="AM33"/>
  <c r="AL33"/>
  <c r="AL61" s="1"/>
  <c r="AJ33"/>
  <c r="AJ61" s="1"/>
  <c r="AI33"/>
  <c r="AI61" s="1"/>
  <c r="AG33"/>
  <c r="AF33"/>
  <c r="AF61" s="1"/>
  <c r="AD33"/>
  <c r="AD61" s="1"/>
  <c r="AE61" s="1"/>
  <c r="AC33"/>
  <c r="AC61" s="1"/>
  <c r="AA33"/>
  <c r="Z33"/>
  <c r="Z61" s="1"/>
  <c r="X33"/>
  <c r="X61" s="1"/>
  <c r="W33"/>
  <c r="W61" s="1"/>
  <c r="U33"/>
  <c r="T33"/>
  <c r="T61" s="1"/>
  <c r="R33"/>
  <c r="R61" s="1"/>
  <c r="S61" s="1"/>
  <c r="Q33"/>
  <c r="Q61" s="1"/>
  <c r="O33"/>
  <c r="N33"/>
  <c r="N61" s="1"/>
  <c r="L33"/>
  <c r="L61" s="1"/>
  <c r="K33"/>
  <c r="K61" s="1"/>
  <c r="I33"/>
  <c r="H33"/>
  <c r="H61" s="1"/>
  <c r="AP32"/>
  <c r="AO32"/>
  <c r="AO60" s="1"/>
  <c r="AM32"/>
  <c r="AM60" s="1"/>
  <c r="AL32"/>
  <c r="AL60" s="1"/>
  <c r="AL59" s="1"/>
  <c r="AJ32"/>
  <c r="AI32"/>
  <c r="AI60" s="1"/>
  <c r="AG32"/>
  <c r="AG60" s="1"/>
  <c r="AF32"/>
  <c r="AF60" s="1"/>
  <c r="AD32"/>
  <c r="AC32"/>
  <c r="AC60" s="1"/>
  <c r="AA32"/>
  <c r="AA60" s="1"/>
  <c r="Z32"/>
  <c r="Z60" s="1"/>
  <c r="X32"/>
  <c r="W32"/>
  <c r="W60" s="1"/>
  <c r="U32"/>
  <c r="U60" s="1"/>
  <c r="T32"/>
  <c r="T60" s="1"/>
  <c r="R32"/>
  <c r="Q32"/>
  <c r="Q60" s="1"/>
  <c r="O32"/>
  <c r="O60" s="1"/>
  <c r="N32"/>
  <c r="N60" s="1"/>
  <c r="L32"/>
  <c r="F32" s="1"/>
  <c r="K32"/>
  <c r="K60" s="1"/>
  <c r="I32"/>
  <c r="I60" s="1"/>
  <c r="H32"/>
  <c r="H60" s="1"/>
  <c r="E32"/>
  <c r="AP31"/>
  <c r="AM31"/>
  <c r="AL31"/>
  <c r="AN31" s="1"/>
  <c r="AJ31"/>
  <c r="AG31"/>
  <c r="AD31"/>
  <c r="AE31" s="1"/>
  <c r="AC31"/>
  <c r="AA31"/>
  <c r="X31"/>
  <c r="U31"/>
  <c r="R31"/>
  <c r="O31"/>
  <c r="L31"/>
  <c r="I31"/>
  <c r="H31"/>
  <c r="J31" s="1"/>
  <c r="AQ30"/>
  <c r="AN30"/>
  <c r="AK30"/>
  <c r="AH30"/>
  <c r="AE30"/>
  <c r="AB30"/>
  <c r="Y30"/>
  <c r="V30"/>
  <c r="S30"/>
  <c r="P30"/>
  <c r="M30"/>
  <c r="J30"/>
  <c r="F30"/>
  <c r="E30"/>
  <c r="G30" s="1"/>
  <c r="AQ29"/>
  <c r="AN29"/>
  <c r="AK29"/>
  <c r="AH29"/>
  <c r="AE29"/>
  <c r="AB29"/>
  <c r="Y29"/>
  <c r="V29"/>
  <c r="S29"/>
  <c r="P29"/>
  <c r="M29"/>
  <c r="J29"/>
  <c r="F29"/>
  <c r="G29" s="1"/>
  <c r="E29"/>
  <c r="AQ28"/>
  <c r="AO28"/>
  <c r="AO81" s="1"/>
  <c r="AO73" s="1"/>
  <c r="AN28"/>
  <c r="AK28"/>
  <c r="AH28"/>
  <c r="AE28"/>
  <c r="AB28"/>
  <c r="Y28"/>
  <c r="V28"/>
  <c r="S28"/>
  <c r="P28"/>
  <c r="M28"/>
  <c r="J28"/>
  <c r="F28"/>
  <c r="G28" s="1"/>
  <c r="E28"/>
  <c r="AQ27"/>
  <c r="AN27"/>
  <c r="AK27"/>
  <c r="AH27"/>
  <c r="AE27"/>
  <c r="AB27"/>
  <c r="Y27"/>
  <c r="V27"/>
  <c r="S27"/>
  <c r="P27"/>
  <c r="M27"/>
  <c r="J27"/>
  <c r="F27"/>
  <c r="E27"/>
  <c r="G27" s="1"/>
  <c r="AP26"/>
  <c r="AQ26" s="1"/>
  <c r="AO26"/>
  <c r="AM26"/>
  <c r="AL26"/>
  <c r="AN26" s="1"/>
  <c r="AJ26"/>
  <c r="AK26" s="1"/>
  <c r="AI26"/>
  <c r="AG26"/>
  <c r="AF26"/>
  <c r="AH26" s="1"/>
  <c r="AD26"/>
  <c r="AE26" s="1"/>
  <c r="AC26"/>
  <c r="AA26"/>
  <c r="Z26"/>
  <c r="AB26" s="1"/>
  <c r="X26"/>
  <c r="Y26" s="1"/>
  <c r="W26"/>
  <c r="U26"/>
  <c r="T26"/>
  <c r="V26" s="1"/>
  <c r="R26"/>
  <c r="S26" s="1"/>
  <c r="Q26"/>
  <c r="O26"/>
  <c r="N26"/>
  <c r="P26" s="1"/>
  <c r="L26"/>
  <c r="M26" s="1"/>
  <c r="K26"/>
  <c r="I26"/>
  <c r="H26"/>
  <c r="J26" s="1"/>
  <c r="F26"/>
  <c r="AQ25"/>
  <c r="AN25"/>
  <c r="AK25"/>
  <c r="AH25"/>
  <c r="AE25"/>
  <c r="AB25"/>
  <c r="Y25"/>
  <c r="V25"/>
  <c r="S25"/>
  <c r="P25"/>
  <c r="M25"/>
  <c r="J25"/>
  <c r="F25"/>
  <c r="E25"/>
  <c r="G25" s="1"/>
  <c r="AO24"/>
  <c r="AQ24" s="1"/>
  <c r="AN24"/>
  <c r="AK24"/>
  <c r="AI24"/>
  <c r="AH24"/>
  <c r="AF24"/>
  <c r="AF88" s="1"/>
  <c r="AF85" s="1"/>
  <c r="AE24"/>
  <c r="Z24"/>
  <c r="Z88" s="1"/>
  <c r="W24"/>
  <c r="Y24" s="1"/>
  <c r="T24"/>
  <c r="T88" s="1"/>
  <c r="Q24"/>
  <c r="S24" s="1"/>
  <c r="N24"/>
  <c r="N88" s="1"/>
  <c r="K24"/>
  <c r="M24" s="1"/>
  <c r="J24"/>
  <c r="F24"/>
  <c r="E24"/>
  <c r="G24" s="1"/>
  <c r="AQ23"/>
  <c r="AN23"/>
  <c r="AK23"/>
  <c r="AH23"/>
  <c r="AE23"/>
  <c r="AB23"/>
  <c r="Y23"/>
  <c r="V23"/>
  <c r="S23"/>
  <c r="P23"/>
  <c r="M23"/>
  <c r="J23"/>
  <c r="F23"/>
  <c r="G23" s="1"/>
  <c r="E23"/>
  <c r="AQ22"/>
  <c r="AN22"/>
  <c r="AK22"/>
  <c r="AH22"/>
  <c r="AE22"/>
  <c r="AB22"/>
  <c r="Y22"/>
  <c r="V22"/>
  <c r="S22"/>
  <c r="P22"/>
  <c r="M22"/>
  <c r="J22"/>
  <c r="F22"/>
  <c r="E22"/>
  <c r="G22" s="1"/>
  <c r="AP21"/>
  <c r="AQ21" s="1"/>
  <c r="AO21"/>
  <c r="AM21"/>
  <c r="AL21"/>
  <c r="AN21" s="1"/>
  <c r="AJ21"/>
  <c r="AK21" s="1"/>
  <c r="AI21"/>
  <c r="AG21"/>
  <c r="AF21"/>
  <c r="AH21" s="1"/>
  <c r="AD21"/>
  <c r="AE21" s="1"/>
  <c r="AC21"/>
  <c r="AA21"/>
  <c r="Z21"/>
  <c r="AB21" s="1"/>
  <c r="X21"/>
  <c r="Y21" s="1"/>
  <c r="W21"/>
  <c r="U21"/>
  <c r="T21"/>
  <c r="V21" s="1"/>
  <c r="R21"/>
  <c r="S21" s="1"/>
  <c r="Q21"/>
  <c r="O21"/>
  <c r="N21"/>
  <c r="P21" s="1"/>
  <c r="L21"/>
  <c r="M21" s="1"/>
  <c r="K21"/>
  <c r="I21"/>
  <c r="H21"/>
  <c r="J21" s="1"/>
  <c r="F21"/>
  <c r="AQ20"/>
  <c r="AN20"/>
  <c r="AK20"/>
  <c r="AH20"/>
  <c r="AE20"/>
  <c r="AB20"/>
  <c r="Y20"/>
  <c r="V20"/>
  <c r="S20"/>
  <c r="P20"/>
  <c r="M20"/>
  <c r="J20"/>
  <c r="F20"/>
  <c r="E20"/>
  <c r="G20" s="1"/>
  <c r="AQ19"/>
  <c r="AN19"/>
  <c r="AK19"/>
  <c r="AH19"/>
  <c r="AF19"/>
  <c r="AF82" s="1"/>
  <c r="AE19"/>
  <c r="AB19"/>
  <c r="Y19"/>
  <c r="V19"/>
  <c r="S19"/>
  <c r="P19"/>
  <c r="M19"/>
  <c r="J19"/>
  <c r="F19"/>
  <c r="E19"/>
  <c r="G19" s="1"/>
  <c r="AQ18"/>
  <c r="AN18"/>
  <c r="AK18"/>
  <c r="AH18"/>
  <c r="AE18"/>
  <c r="AB18"/>
  <c r="Y18"/>
  <c r="V18"/>
  <c r="S18"/>
  <c r="P18"/>
  <c r="M18"/>
  <c r="J18"/>
  <c r="F18"/>
  <c r="G18" s="1"/>
  <c r="E18"/>
  <c r="AQ17"/>
  <c r="AN17"/>
  <c r="AK17"/>
  <c r="AH17"/>
  <c r="AE17"/>
  <c r="AB17"/>
  <c r="Y17"/>
  <c r="V17"/>
  <c r="S17"/>
  <c r="P17"/>
  <c r="M17"/>
  <c r="J17"/>
  <c r="F17"/>
  <c r="E17"/>
  <c r="G17" s="1"/>
  <c r="AP16"/>
  <c r="AQ16" s="1"/>
  <c r="AO16"/>
  <c r="AM16"/>
  <c r="AL16"/>
  <c r="AN16" s="1"/>
  <c r="AJ16"/>
  <c r="AK16" s="1"/>
  <c r="AI16"/>
  <c r="AG16"/>
  <c r="AF16"/>
  <c r="AH16" s="1"/>
  <c r="AD16"/>
  <c r="AE16" s="1"/>
  <c r="AC16"/>
  <c r="AA16"/>
  <c r="Z16"/>
  <c r="AB16" s="1"/>
  <c r="X16"/>
  <c r="Y16" s="1"/>
  <c r="W16"/>
  <c r="U16"/>
  <c r="T16"/>
  <c r="V16" s="1"/>
  <c r="R16"/>
  <c r="S16" s="1"/>
  <c r="Q16"/>
  <c r="O16"/>
  <c r="N16"/>
  <c r="P16" s="1"/>
  <c r="L16"/>
  <c r="M16" s="1"/>
  <c r="K16"/>
  <c r="I16"/>
  <c r="H16"/>
  <c r="J16" s="1"/>
  <c r="F16"/>
  <c r="AQ15"/>
  <c r="AN15"/>
  <c r="AK15"/>
  <c r="AH15"/>
  <c r="AE15"/>
  <c r="AB15"/>
  <c r="Y15"/>
  <c r="V15"/>
  <c r="S15"/>
  <c r="P15"/>
  <c r="M15"/>
  <c r="J15"/>
  <c r="F15"/>
  <c r="E15"/>
  <c r="G15" s="1"/>
  <c r="AQ14"/>
  <c r="AN14"/>
  <c r="AK14"/>
  <c r="AH14"/>
  <c r="AE14"/>
  <c r="AB14"/>
  <c r="Y14"/>
  <c r="V14"/>
  <c r="S14"/>
  <c r="P14"/>
  <c r="M14"/>
  <c r="J14"/>
  <c r="F14"/>
  <c r="G14" s="1"/>
  <c r="E14"/>
  <c r="AQ13"/>
  <c r="AN13"/>
  <c r="AK13"/>
  <c r="AH13"/>
  <c r="AE13"/>
  <c r="AB13"/>
  <c r="Y13"/>
  <c r="V13"/>
  <c r="S13"/>
  <c r="P13"/>
  <c r="M13"/>
  <c r="J13"/>
  <c r="F13"/>
  <c r="E13"/>
  <c r="G13" s="1"/>
  <c r="AQ12"/>
  <c r="AN12"/>
  <c r="AK12"/>
  <c r="AH12"/>
  <c r="AE12"/>
  <c r="AB12"/>
  <c r="Y12"/>
  <c r="V12"/>
  <c r="V11" s="1"/>
  <c r="S12"/>
  <c r="P12"/>
  <c r="M12"/>
  <c r="J12"/>
  <c r="F12"/>
  <c r="G12" s="1"/>
  <c r="E12"/>
  <c r="AP11"/>
  <c r="AO11"/>
  <c r="AQ11" s="1"/>
  <c r="AM11"/>
  <c r="AL11"/>
  <c r="AN11" s="1"/>
  <c r="AJ11"/>
  <c r="AI11"/>
  <c r="AK11" s="1"/>
  <c r="AG11"/>
  <c r="AF11"/>
  <c r="AH11" s="1"/>
  <c r="AD11"/>
  <c r="AC11"/>
  <c r="AE11" s="1"/>
  <c r="AA11"/>
  <c r="Z11"/>
  <c r="AB11" s="1"/>
  <c r="X11"/>
  <c r="W11"/>
  <c r="Y11" s="1"/>
  <c r="T11"/>
  <c r="R11"/>
  <c r="Q11"/>
  <c r="S11" s="1"/>
  <c r="O11"/>
  <c r="N11"/>
  <c r="P11" s="1"/>
  <c r="L11"/>
  <c r="M11" s="1"/>
  <c r="K11"/>
  <c r="I11"/>
  <c r="H11"/>
  <c r="J11" s="1"/>
  <c r="F11"/>
  <c r="G11" s="1"/>
  <c r="E11"/>
  <c r="G32" l="1"/>
  <c r="AF74"/>
  <c r="AF71" s="1"/>
  <c r="AH71" s="1"/>
  <c r="E82"/>
  <c r="AF79"/>
  <c r="AI88"/>
  <c r="AI34"/>
  <c r="J60"/>
  <c r="R60"/>
  <c r="S32"/>
  <c r="V60"/>
  <c r="AD60"/>
  <c r="AE32"/>
  <c r="AH60"/>
  <c r="AP60"/>
  <c r="AQ32"/>
  <c r="I61"/>
  <c r="I59" s="1"/>
  <c r="J59" s="1"/>
  <c r="J33"/>
  <c r="F33"/>
  <c r="U61"/>
  <c r="V61" s="1"/>
  <c r="V33"/>
  <c r="AG61"/>
  <c r="AH61" s="1"/>
  <c r="AH33"/>
  <c r="H62"/>
  <c r="AD62"/>
  <c r="AE62" s="1"/>
  <c r="AE34"/>
  <c r="AJ62"/>
  <c r="AK34"/>
  <c r="AP62"/>
  <c r="I63"/>
  <c r="J35"/>
  <c r="F35"/>
  <c r="G35" s="1"/>
  <c r="U63"/>
  <c r="V63" s="1"/>
  <c r="V35"/>
  <c r="E16"/>
  <c r="G16" s="1"/>
  <c r="E21"/>
  <c r="G21" s="1"/>
  <c r="P24"/>
  <c r="V24"/>
  <c r="AB24"/>
  <c r="E26"/>
  <c r="G26" s="1"/>
  <c r="P32"/>
  <c r="AB32"/>
  <c r="AN32"/>
  <c r="M61"/>
  <c r="S33"/>
  <c r="Y61"/>
  <c r="AE33"/>
  <c r="AK61"/>
  <c r="AO33"/>
  <c r="J34"/>
  <c r="N34"/>
  <c r="T34"/>
  <c r="Z34"/>
  <c r="AN62"/>
  <c r="M63"/>
  <c r="S35"/>
  <c r="AB63"/>
  <c r="AH63"/>
  <c r="AN63"/>
  <c r="K88"/>
  <c r="K34"/>
  <c r="N74"/>
  <c r="N71" s="1"/>
  <c r="P71" s="1"/>
  <c r="N85"/>
  <c r="Q88"/>
  <c r="Q34"/>
  <c r="T74"/>
  <c r="T71" s="1"/>
  <c r="V71" s="1"/>
  <c r="T85"/>
  <c r="W88"/>
  <c r="W34"/>
  <c r="Z74"/>
  <c r="Z71" s="1"/>
  <c r="AB71" s="1"/>
  <c r="Z85"/>
  <c r="AO88"/>
  <c r="AO34"/>
  <c r="AO62" s="1"/>
  <c r="E60"/>
  <c r="H59"/>
  <c r="L60"/>
  <c r="M32"/>
  <c r="P60"/>
  <c r="X60"/>
  <c r="Y32"/>
  <c r="AB60"/>
  <c r="AJ60"/>
  <c r="AK32"/>
  <c r="AN60"/>
  <c r="O61"/>
  <c r="P61" s="1"/>
  <c r="P33"/>
  <c r="AA61"/>
  <c r="AB61" s="1"/>
  <c r="AB33"/>
  <c r="AM61"/>
  <c r="AN61" s="1"/>
  <c r="AN33"/>
  <c r="J62"/>
  <c r="L62"/>
  <c r="F62" s="1"/>
  <c r="M34"/>
  <c r="R62"/>
  <c r="S34"/>
  <c r="X62"/>
  <c r="Y34"/>
  <c r="O63"/>
  <c r="P63" s="1"/>
  <c r="P35"/>
  <c r="J32"/>
  <c r="V32"/>
  <c r="AH32"/>
  <c r="M33"/>
  <c r="Y33"/>
  <c r="AK33"/>
  <c r="AF34"/>
  <c r="AN34"/>
  <c r="M35"/>
  <c r="P53"/>
  <c r="AB53"/>
  <c r="AN53"/>
  <c r="AB35"/>
  <c r="AH35"/>
  <c r="AN35"/>
  <c r="E38"/>
  <c r="G38" s="1"/>
  <c r="F43"/>
  <c r="G43" s="1"/>
  <c r="E48"/>
  <c r="G48" s="1"/>
  <c r="F53"/>
  <c r="H53"/>
  <c r="L53"/>
  <c r="M53" s="1"/>
  <c r="N53"/>
  <c r="R53"/>
  <c r="S53" s="1"/>
  <c r="T53"/>
  <c r="V53" s="1"/>
  <c r="X53"/>
  <c r="Y53" s="1"/>
  <c r="Z53"/>
  <c r="AD53"/>
  <c r="AE53" s="1"/>
  <c r="AF53"/>
  <c r="AH53" s="1"/>
  <c r="AJ53"/>
  <c r="AK53" s="1"/>
  <c r="AL53"/>
  <c r="AP53"/>
  <c r="AQ53" s="1"/>
  <c r="W63"/>
  <c r="Y63" s="1"/>
  <c r="AC63"/>
  <c r="AE63" s="1"/>
  <c r="AI63"/>
  <c r="AK63" s="1"/>
  <c r="AO63"/>
  <c r="AQ63" s="1"/>
  <c r="F65"/>
  <c r="E73"/>
  <c r="AQ73"/>
  <c r="G75"/>
  <c r="AQ79"/>
  <c r="AO79"/>
  <c r="AE74"/>
  <c r="AH82"/>
  <c r="AH74" s="1"/>
  <c r="Y85"/>
  <c r="AQ85"/>
  <c r="K85"/>
  <c r="M85" s="1"/>
  <c r="Q85"/>
  <c r="S85" s="1"/>
  <c r="W85"/>
  <c r="AI85"/>
  <c r="AK85" s="1"/>
  <c r="AO85"/>
  <c r="G87"/>
  <c r="P88"/>
  <c r="V88"/>
  <c r="AB88"/>
  <c r="G89"/>
  <c r="G99"/>
  <c r="F72"/>
  <c r="I71"/>
  <c r="J71" s="1"/>
  <c r="G73"/>
  <c r="E81"/>
  <c r="G81" s="1"/>
  <c r="AQ81"/>
  <c r="V74"/>
  <c r="AB74"/>
  <c r="AH88"/>
  <c r="AQ72"/>
  <c r="M80"/>
  <c r="M72" s="1"/>
  <c r="S80"/>
  <c r="S72" s="1"/>
  <c r="Y80"/>
  <c r="Y72" s="1"/>
  <c r="AE80"/>
  <c r="AE72" s="1"/>
  <c r="AK80"/>
  <c r="AK72" s="1"/>
  <c r="AQ80"/>
  <c r="J81"/>
  <c r="J73" s="1"/>
  <c r="J83"/>
  <c r="J75" s="1"/>
  <c r="M86"/>
  <c r="S86"/>
  <c r="Y86"/>
  <c r="AE86"/>
  <c r="AK86"/>
  <c r="AQ86"/>
  <c r="J87"/>
  <c r="J89"/>
  <c r="J92"/>
  <c r="P92"/>
  <c r="V92"/>
  <c r="AB92"/>
  <c r="AH92"/>
  <c r="AN92"/>
  <c r="J94"/>
  <c r="M98"/>
  <c r="S98"/>
  <c r="Y98"/>
  <c r="AE98"/>
  <c r="AK98"/>
  <c r="AQ98"/>
  <c r="J99"/>
  <c r="J101"/>
  <c r="I79"/>
  <c r="J79" s="1"/>
  <c r="O79"/>
  <c r="P79" s="1"/>
  <c r="U79"/>
  <c r="V79" s="1"/>
  <c r="AA79"/>
  <c r="AB79" s="1"/>
  <c r="AG79"/>
  <c r="AH79" s="1"/>
  <c r="AM79"/>
  <c r="AN79" s="1"/>
  <c r="F80"/>
  <c r="F82"/>
  <c r="G82" s="1"/>
  <c r="I85"/>
  <c r="J85" s="1"/>
  <c r="O85"/>
  <c r="P85" s="1"/>
  <c r="U85"/>
  <c r="V85" s="1"/>
  <c r="AA85"/>
  <c r="AB85" s="1"/>
  <c r="AG85"/>
  <c r="AH85" s="1"/>
  <c r="AM85"/>
  <c r="AN85" s="1"/>
  <c r="F86"/>
  <c r="F88"/>
  <c r="H91"/>
  <c r="J91" s="1"/>
  <c r="L91"/>
  <c r="M91" s="1"/>
  <c r="R91"/>
  <c r="S91" s="1"/>
  <c r="X91"/>
  <c r="Y91" s="1"/>
  <c r="AD91"/>
  <c r="AE91" s="1"/>
  <c r="AJ91"/>
  <c r="AK91" s="1"/>
  <c r="AP91"/>
  <c r="AQ91" s="1"/>
  <c r="F93"/>
  <c r="G93" s="1"/>
  <c r="F95"/>
  <c r="G95" s="1"/>
  <c r="I97"/>
  <c r="J97" s="1"/>
  <c r="O97"/>
  <c r="P97" s="1"/>
  <c r="U97"/>
  <c r="V97" s="1"/>
  <c r="AA97"/>
  <c r="AB97" s="1"/>
  <c r="AG97"/>
  <c r="AH97" s="1"/>
  <c r="AM97"/>
  <c r="AN97" s="1"/>
  <c r="F98"/>
  <c r="F100"/>
  <c r="G100" s="1"/>
  <c r="L57" i="17"/>
  <c r="I59"/>
  <c r="I60"/>
  <c r="I57"/>
  <c r="I55"/>
  <c r="G57"/>
  <c r="H57"/>
  <c r="J57"/>
  <c r="K57"/>
  <c r="M57"/>
  <c r="O57" s="1"/>
  <c r="N57"/>
  <c r="P57"/>
  <c r="Q57"/>
  <c r="E57"/>
  <c r="H58"/>
  <c r="AS59"/>
  <c r="AS60"/>
  <c r="AP60"/>
  <c r="AM59"/>
  <c r="AJ59"/>
  <c r="AJ60"/>
  <c r="AG60"/>
  <c r="AD60"/>
  <c r="AA60"/>
  <c r="X60"/>
  <c r="U60"/>
  <c r="R60"/>
  <c r="O60"/>
  <c r="L60"/>
  <c r="AR60"/>
  <c r="G60"/>
  <c r="H60"/>
  <c r="J60"/>
  <c r="K60"/>
  <c r="M60"/>
  <c r="N60"/>
  <c r="P60"/>
  <c r="Q60"/>
  <c r="S60"/>
  <c r="T60"/>
  <c r="V60"/>
  <c r="W60"/>
  <c r="Y60"/>
  <c r="Z60"/>
  <c r="AB60"/>
  <c r="AC60"/>
  <c r="AE60"/>
  <c r="AF60"/>
  <c r="AH60"/>
  <c r="AI60"/>
  <c r="AL60"/>
  <c r="AN60"/>
  <c r="AO60"/>
  <c r="AQ60"/>
  <c r="E60"/>
  <c r="E59"/>
  <c r="F59"/>
  <c r="G59"/>
  <c r="H59"/>
  <c r="J59"/>
  <c r="K59"/>
  <c r="M59"/>
  <c r="N59"/>
  <c r="P59"/>
  <c r="Q59"/>
  <c r="S59"/>
  <c r="T59"/>
  <c r="V59"/>
  <c r="W59"/>
  <c r="Y59"/>
  <c r="Z59"/>
  <c r="AB59"/>
  <c r="AC59"/>
  <c r="AE59"/>
  <c r="AF59"/>
  <c r="AH59"/>
  <c r="AI59"/>
  <c r="AK59"/>
  <c r="AL59"/>
  <c r="AN59"/>
  <c r="AO59"/>
  <c r="AQ59"/>
  <c r="AR59"/>
  <c r="F55"/>
  <c r="G55"/>
  <c r="H55"/>
  <c r="J55"/>
  <c r="K55"/>
  <c r="L55"/>
  <c r="M55"/>
  <c r="N55"/>
  <c r="O55"/>
  <c r="P55"/>
  <c r="Q55"/>
  <c r="R55"/>
  <c r="S55"/>
  <c r="T55"/>
  <c r="U55" s="1"/>
  <c r="V55"/>
  <c r="W55"/>
  <c r="X55" s="1"/>
  <c r="Y55"/>
  <c r="Z55"/>
  <c r="AA55" s="1"/>
  <c r="AB55"/>
  <c r="AC55"/>
  <c r="AD55" s="1"/>
  <c r="AE55"/>
  <c r="AF55"/>
  <c r="AG55" s="1"/>
  <c r="AH55"/>
  <c r="AI55"/>
  <c r="AJ55" s="1"/>
  <c r="AK55"/>
  <c r="AL55"/>
  <c r="AM55" s="1"/>
  <c r="AN55"/>
  <c r="AO55"/>
  <c r="AP55" s="1"/>
  <c r="AQ55"/>
  <c r="AR55"/>
  <c r="AS55" s="1"/>
  <c r="E55"/>
  <c r="J34"/>
  <c r="K34"/>
  <c r="N34"/>
  <c r="Q34"/>
  <c r="T34"/>
  <c r="W34"/>
  <c r="Z34"/>
  <c r="AC34"/>
  <c r="AE34"/>
  <c r="AF34"/>
  <c r="AG34" s="1"/>
  <c r="AI34"/>
  <c r="AL34"/>
  <c r="AN34"/>
  <c r="AO34"/>
  <c r="AP34" s="1"/>
  <c r="AR34"/>
  <c r="J33"/>
  <c r="K33"/>
  <c r="AH33"/>
  <c r="AI33"/>
  <c r="AK33"/>
  <c r="AL33"/>
  <c r="AN33"/>
  <c r="AO33"/>
  <c r="AR33"/>
  <c r="AR84"/>
  <c r="AQ84"/>
  <c r="AO84"/>
  <c r="AN84"/>
  <c r="AS81"/>
  <c r="AQ81"/>
  <c r="AP81"/>
  <c r="AR78"/>
  <c r="AQ78"/>
  <c r="AS78" s="1"/>
  <c r="AO78"/>
  <c r="AP78" s="1"/>
  <c r="AN78"/>
  <c r="G78"/>
  <c r="G98" i="18" l="1"/>
  <c r="F97"/>
  <c r="G97" s="1"/>
  <c r="G86"/>
  <c r="F85"/>
  <c r="G80"/>
  <c r="F79"/>
  <c r="AF62"/>
  <c r="AH34"/>
  <c r="AF31"/>
  <c r="AH31" s="1"/>
  <c r="W62"/>
  <c r="W59" s="1"/>
  <c r="W31"/>
  <c r="Y31" s="1"/>
  <c r="Q62"/>
  <c r="Q59" s="1"/>
  <c r="Q31"/>
  <c r="S31" s="1"/>
  <c r="K62"/>
  <c r="K59" s="1"/>
  <c r="K31"/>
  <c r="M31" s="1"/>
  <c r="Z62"/>
  <c r="Z31"/>
  <c r="AB31" s="1"/>
  <c r="AB34"/>
  <c r="N62"/>
  <c r="N31"/>
  <c r="P31" s="1"/>
  <c r="P34"/>
  <c r="AO61"/>
  <c r="E33"/>
  <c r="AQ33"/>
  <c r="AO31"/>
  <c r="AQ31" s="1"/>
  <c r="J63"/>
  <c r="F63"/>
  <c r="AK88"/>
  <c r="AK74" s="1"/>
  <c r="AI74"/>
  <c r="AI71" s="1"/>
  <c r="AK71" s="1"/>
  <c r="F91"/>
  <c r="G91" s="1"/>
  <c r="E79"/>
  <c r="E63"/>
  <c r="AM59"/>
  <c r="AN59" s="1"/>
  <c r="AA59"/>
  <c r="O59"/>
  <c r="AQ62"/>
  <c r="AG59"/>
  <c r="U59"/>
  <c r="G72"/>
  <c r="F71"/>
  <c r="AK60"/>
  <c r="AJ59"/>
  <c r="Y60"/>
  <c r="X59"/>
  <c r="Y59" s="1"/>
  <c r="M60"/>
  <c r="L59"/>
  <c r="M59" s="1"/>
  <c r="AQ88"/>
  <c r="AO74"/>
  <c r="Y88"/>
  <c r="Y74" s="1"/>
  <c r="W74"/>
  <c r="W71" s="1"/>
  <c r="Y71" s="1"/>
  <c r="S88"/>
  <c r="S74" s="1"/>
  <c r="Q74"/>
  <c r="Q71" s="1"/>
  <c r="S71" s="1"/>
  <c r="M88"/>
  <c r="E88"/>
  <c r="E85" s="1"/>
  <c r="K74"/>
  <c r="T62"/>
  <c r="T31"/>
  <c r="V31" s="1"/>
  <c r="V34"/>
  <c r="J61"/>
  <c r="F61"/>
  <c r="AQ60"/>
  <c r="AP59"/>
  <c r="AE60"/>
  <c r="AD59"/>
  <c r="S60"/>
  <c r="R59"/>
  <c r="S59" s="1"/>
  <c r="AI62"/>
  <c r="AI59" s="1"/>
  <c r="AI31"/>
  <c r="AK31" s="1"/>
  <c r="G88"/>
  <c r="AC59"/>
  <c r="Y62"/>
  <c r="S62"/>
  <c r="M62"/>
  <c r="AQ34"/>
  <c r="E34"/>
  <c r="G34" s="1"/>
  <c r="G33"/>
  <c r="F60"/>
  <c r="F31"/>
  <c r="R57" i="17"/>
  <c r="L34"/>
  <c r="AM33"/>
  <c r="AJ33"/>
  <c r="I24"/>
  <c r="G94"/>
  <c r="E94"/>
  <c r="AM93"/>
  <c r="AJ93"/>
  <c r="AG93"/>
  <c r="AD93"/>
  <c r="AA93"/>
  <c r="X93"/>
  <c r="U93"/>
  <c r="F93"/>
  <c r="E93"/>
  <c r="AR92"/>
  <c r="H92" s="1"/>
  <c r="AO92"/>
  <c r="F92"/>
  <c r="F90" s="1"/>
  <c r="E92"/>
  <c r="E90" s="1"/>
  <c r="E91"/>
  <c r="AQ90"/>
  <c r="AN90"/>
  <c r="AL90"/>
  <c r="AK90"/>
  <c r="AI90"/>
  <c r="AH90"/>
  <c r="AF90"/>
  <c r="AG90" s="1"/>
  <c r="AE90"/>
  <c r="AC90"/>
  <c r="AD90" s="1"/>
  <c r="AB90"/>
  <c r="Z90"/>
  <c r="Y90"/>
  <c r="W90"/>
  <c r="V90"/>
  <c r="X90" s="1"/>
  <c r="T90"/>
  <c r="S90"/>
  <c r="Q90"/>
  <c r="P90"/>
  <c r="N90"/>
  <c r="M90"/>
  <c r="K90"/>
  <c r="J90"/>
  <c r="G88"/>
  <c r="E88"/>
  <c r="H87"/>
  <c r="X87"/>
  <c r="F87"/>
  <c r="E87"/>
  <c r="F86"/>
  <c r="E86"/>
  <c r="G85"/>
  <c r="E85"/>
  <c r="AL84"/>
  <c r="AK84"/>
  <c r="AI84"/>
  <c r="AH84"/>
  <c r="AF84"/>
  <c r="AE84"/>
  <c r="AC84"/>
  <c r="AB84"/>
  <c r="Z84"/>
  <c r="Y84"/>
  <c r="W84"/>
  <c r="X84" s="1"/>
  <c r="V84"/>
  <c r="T84"/>
  <c r="S84"/>
  <c r="Q84"/>
  <c r="P84"/>
  <c r="N84"/>
  <c r="M84"/>
  <c r="K84"/>
  <c r="J84"/>
  <c r="AM81"/>
  <c r="AJ81"/>
  <c r="AG81"/>
  <c r="AD81"/>
  <c r="AA81"/>
  <c r="X81"/>
  <c r="U81"/>
  <c r="R81"/>
  <c r="O81"/>
  <c r="L81"/>
  <c r="F81"/>
  <c r="E81"/>
  <c r="H80"/>
  <c r="F80"/>
  <c r="E80"/>
  <c r="AL78"/>
  <c r="AK78"/>
  <c r="AI78"/>
  <c r="AH78"/>
  <c r="AF78"/>
  <c r="AE78"/>
  <c r="AC78"/>
  <c r="AD78" s="1"/>
  <c r="AB78"/>
  <c r="Z78"/>
  <c r="AA78" s="1"/>
  <c r="Y78"/>
  <c r="W78"/>
  <c r="V78"/>
  <c r="T78"/>
  <c r="S78"/>
  <c r="U78" s="1"/>
  <c r="Q78"/>
  <c r="P78"/>
  <c r="N78"/>
  <c r="M78"/>
  <c r="K78"/>
  <c r="J78"/>
  <c r="AS75"/>
  <c r="AP75"/>
  <c r="I75"/>
  <c r="AM75"/>
  <c r="AJ75"/>
  <c r="AG75"/>
  <c r="AD75"/>
  <c r="AA75"/>
  <c r="X75"/>
  <c r="U75"/>
  <c r="H75"/>
  <c r="F75"/>
  <c r="AS74"/>
  <c r="H74"/>
  <c r="AM74"/>
  <c r="I74"/>
  <c r="F74"/>
  <c r="AQ72"/>
  <c r="AO72"/>
  <c r="AO93" s="1"/>
  <c r="AN72"/>
  <c r="AL72"/>
  <c r="AK72"/>
  <c r="AI72"/>
  <c r="AH72"/>
  <c r="AF72"/>
  <c r="AE72"/>
  <c r="AC72"/>
  <c r="AB72"/>
  <c r="Z72"/>
  <c r="AA72" s="1"/>
  <c r="Y72"/>
  <c r="W72"/>
  <c r="V72"/>
  <c r="T72"/>
  <c r="S72"/>
  <c r="Q72"/>
  <c r="P72"/>
  <c r="N72"/>
  <c r="M72"/>
  <c r="K72"/>
  <c r="J72"/>
  <c r="G72"/>
  <c r="I72" s="1"/>
  <c r="AS67"/>
  <c r="AP67"/>
  <c r="AM67"/>
  <c r="AJ67"/>
  <c r="AG67"/>
  <c r="AD67"/>
  <c r="AA67"/>
  <c r="X67"/>
  <c r="U67"/>
  <c r="H67"/>
  <c r="I67"/>
  <c r="F67"/>
  <c r="F64" s="1"/>
  <c r="AM66"/>
  <c r="AJ66"/>
  <c r="H66"/>
  <c r="I66"/>
  <c r="F66"/>
  <c r="AS64"/>
  <c r="AP64"/>
  <c r="AM64"/>
  <c r="AJ64"/>
  <c r="AG64"/>
  <c r="AD64"/>
  <c r="AA64"/>
  <c r="X64"/>
  <c r="Q64"/>
  <c r="P64"/>
  <c r="N64"/>
  <c r="M64"/>
  <c r="K64"/>
  <c r="J64"/>
  <c r="I64"/>
  <c r="AS57"/>
  <c r="AP57"/>
  <c r="AM57"/>
  <c r="AJ57"/>
  <c r="AG57"/>
  <c r="AD57"/>
  <c r="AA57"/>
  <c r="X57"/>
  <c r="U57"/>
  <c r="AS52"/>
  <c r="AP52"/>
  <c r="AM52"/>
  <c r="AJ52"/>
  <c r="AG52"/>
  <c r="AD52"/>
  <c r="AA52"/>
  <c r="X52"/>
  <c r="U52"/>
  <c r="I52"/>
  <c r="X50"/>
  <c r="H50"/>
  <c r="F50"/>
  <c r="E50"/>
  <c r="I50" s="1"/>
  <c r="H49"/>
  <c r="G49"/>
  <c r="G47" s="1"/>
  <c r="F49"/>
  <c r="E49"/>
  <c r="E47" s="1"/>
  <c r="AR47"/>
  <c r="AQ47"/>
  <c r="AO47"/>
  <c r="AN47"/>
  <c r="AL47"/>
  <c r="AK47"/>
  <c r="AI47"/>
  <c r="AH47"/>
  <c r="AF47"/>
  <c r="AE47"/>
  <c r="AC47"/>
  <c r="AB47"/>
  <c r="Z47"/>
  <c r="Y47"/>
  <c r="W47"/>
  <c r="X47" s="1"/>
  <c r="V47"/>
  <c r="T47"/>
  <c r="S47"/>
  <c r="Q47"/>
  <c r="P47"/>
  <c r="N47"/>
  <c r="M47"/>
  <c r="K47"/>
  <c r="J47"/>
  <c r="AS45"/>
  <c r="AP45"/>
  <c r="AM45"/>
  <c r="AJ45"/>
  <c r="AG45"/>
  <c r="AD45"/>
  <c r="AA45"/>
  <c r="W45"/>
  <c r="X45" s="1"/>
  <c r="U45"/>
  <c r="H45"/>
  <c r="F45"/>
  <c r="E45"/>
  <c r="H44"/>
  <c r="G44"/>
  <c r="F44"/>
  <c r="E44"/>
  <c r="E42" s="1"/>
  <c r="AR42"/>
  <c r="AQ42"/>
  <c r="AO42"/>
  <c r="AN42"/>
  <c r="AP42" s="1"/>
  <c r="AL42"/>
  <c r="AM42" s="1"/>
  <c r="AK42"/>
  <c r="AI42"/>
  <c r="AH42"/>
  <c r="AF42"/>
  <c r="AE42"/>
  <c r="AC42"/>
  <c r="AD42" s="1"/>
  <c r="AB42"/>
  <c r="Z42"/>
  <c r="AA42" s="1"/>
  <c r="Y42"/>
  <c r="W42"/>
  <c r="X42" s="1"/>
  <c r="V42"/>
  <c r="T42"/>
  <c r="S42"/>
  <c r="Q42"/>
  <c r="P42"/>
  <c r="N42"/>
  <c r="M42"/>
  <c r="K42"/>
  <c r="J42"/>
  <c r="AS40"/>
  <c r="AP40"/>
  <c r="AM40"/>
  <c r="AJ40"/>
  <c r="AG40"/>
  <c r="AD40"/>
  <c r="AA40"/>
  <c r="X40"/>
  <c r="U40"/>
  <c r="I40"/>
  <c r="H40"/>
  <c r="F40"/>
  <c r="H39"/>
  <c r="G39"/>
  <c r="F39"/>
  <c r="E39"/>
  <c r="E37" s="1"/>
  <c r="AR37"/>
  <c r="AS37" s="1"/>
  <c r="AQ37"/>
  <c r="AO37"/>
  <c r="AN37"/>
  <c r="AL37"/>
  <c r="AK37"/>
  <c r="AM37" s="1"/>
  <c r="AI37"/>
  <c r="AH37"/>
  <c r="AF37"/>
  <c r="AE37"/>
  <c r="AC37"/>
  <c r="AB37"/>
  <c r="Z37"/>
  <c r="Y37"/>
  <c r="W37"/>
  <c r="X37" s="1"/>
  <c r="V37"/>
  <c r="T37"/>
  <c r="U37" s="1"/>
  <c r="S37"/>
  <c r="Q37"/>
  <c r="P37"/>
  <c r="N37"/>
  <c r="M37"/>
  <c r="K37"/>
  <c r="J37"/>
  <c r="AS31"/>
  <c r="AP31"/>
  <c r="AM31"/>
  <c r="AJ31"/>
  <c r="AG31"/>
  <c r="AD31"/>
  <c r="AA31"/>
  <c r="X31"/>
  <c r="U31"/>
  <c r="R31"/>
  <c r="O31"/>
  <c r="L31"/>
  <c r="I31"/>
  <c r="F31"/>
  <c r="H29"/>
  <c r="G29"/>
  <c r="F29"/>
  <c r="E29"/>
  <c r="AQ28"/>
  <c r="AM28"/>
  <c r="AJ28"/>
  <c r="H28"/>
  <c r="G28"/>
  <c r="G26" s="1"/>
  <c r="AR26"/>
  <c r="AO26"/>
  <c r="AN26"/>
  <c r="AL26"/>
  <c r="AK26"/>
  <c r="AM26" s="1"/>
  <c r="AI26"/>
  <c r="AH26"/>
  <c r="AF26"/>
  <c r="AE26"/>
  <c r="AC26"/>
  <c r="AB26"/>
  <c r="Z26"/>
  <c r="Y26"/>
  <c r="W26"/>
  <c r="V26"/>
  <c r="T26"/>
  <c r="S26"/>
  <c r="Q26"/>
  <c r="P26"/>
  <c r="N26"/>
  <c r="M26"/>
  <c r="K26"/>
  <c r="J26"/>
  <c r="AQ24"/>
  <c r="AP24"/>
  <c r="AK24"/>
  <c r="AH24"/>
  <c r="AJ24" s="1"/>
  <c r="AG24"/>
  <c r="AB24"/>
  <c r="Y24"/>
  <c r="V24"/>
  <c r="U24"/>
  <c r="S24"/>
  <c r="S34" s="1"/>
  <c r="U34" s="1"/>
  <c r="P24"/>
  <c r="M24"/>
  <c r="M34" s="1"/>
  <c r="O34" s="1"/>
  <c r="L24"/>
  <c r="H23"/>
  <c r="G23"/>
  <c r="F23"/>
  <c r="E23"/>
  <c r="AR21"/>
  <c r="AQ21"/>
  <c r="AO21"/>
  <c r="AN21"/>
  <c r="AP21" s="1"/>
  <c r="AL21"/>
  <c r="AI21"/>
  <c r="AH21"/>
  <c r="AF21"/>
  <c r="AE21"/>
  <c r="AC21"/>
  <c r="Z21"/>
  <c r="W21"/>
  <c r="T21"/>
  <c r="S21"/>
  <c r="Q21"/>
  <c r="N21"/>
  <c r="K21"/>
  <c r="J21"/>
  <c r="G21"/>
  <c r="I21" s="1"/>
  <c r="E21"/>
  <c r="AS19"/>
  <c r="AM19"/>
  <c r="AJ19"/>
  <c r="AH19"/>
  <c r="AH34" s="1"/>
  <c r="AJ34" s="1"/>
  <c r="I19"/>
  <c r="H19"/>
  <c r="F19"/>
  <c r="H18"/>
  <c r="G18"/>
  <c r="G16" s="1"/>
  <c r="F18"/>
  <c r="E18"/>
  <c r="AR16"/>
  <c r="AQ16"/>
  <c r="AO16"/>
  <c r="AN16"/>
  <c r="AL16"/>
  <c r="AK16"/>
  <c r="AM16" s="1"/>
  <c r="AI16"/>
  <c r="AJ16" s="1"/>
  <c r="AH16"/>
  <c r="AF16"/>
  <c r="AE16"/>
  <c r="AC16"/>
  <c r="AB16"/>
  <c r="Z16"/>
  <c r="Y16"/>
  <c r="W16"/>
  <c r="V16"/>
  <c r="T16"/>
  <c r="S16"/>
  <c r="Q16"/>
  <c r="P16"/>
  <c r="N16"/>
  <c r="M16"/>
  <c r="K16"/>
  <c r="J16"/>
  <c r="E16"/>
  <c r="X14"/>
  <c r="H14"/>
  <c r="H34" s="1"/>
  <c r="G14"/>
  <c r="G34" s="1"/>
  <c r="F14"/>
  <c r="E14"/>
  <c r="H13"/>
  <c r="G13"/>
  <c r="F13"/>
  <c r="E13"/>
  <c r="AR11"/>
  <c r="AS11" s="1"/>
  <c r="AQ11"/>
  <c r="AO11"/>
  <c r="AN11"/>
  <c r="AL11"/>
  <c r="AK11"/>
  <c r="AI11"/>
  <c r="AH11"/>
  <c r="AF11"/>
  <c r="AE11"/>
  <c r="AC11"/>
  <c r="AB11"/>
  <c r="Z11"/>
  <c r="Y11"/>
  <c r="W11"/>
  <c r="X11" s="1"/>
  <c r="V11"/>
  <c r="T11"/>
  <c r="S11"/>
  <c r="Q11"/>
  <c r="P11"/>
  <c r="N11"/>
  <c r="M11"/>
  <c r="K11"/>
  <c r="J11"/>
  <c r="E74" i="18" l="1"/>
  <c r="K71"/>
  <c r="M71" s="1"/>
  <c r="P62"/>
  <c r="N59"/>
  <c r="AH62"/>
  <c r="AF59"/>
  <c r="AH59"/>
  <c r="AK62"/>
  <c r="P59"/>
  <c r="G63"/>
  <c r="E31"/>
  <c r="G31" s="1"/>
  <c r="G60"/>
  <c r="F59"/>
  <c r="T59"/>
  <c r="V62"/>
  <c r="AQ74"/>
  <c r="AO71"/>
  <c r="AQ71" s="1"/>
  <c r="E61"/>
  <c r="AQ61"/>
  <c r="AO59"/>
  <c r="Z59"/>
  <c r="AB62"/>
  <c r="AE59"/>
  <c r="AQ59"/>
  <c r="AK59"/>
  <c r="V59"/>
  <c r="E62"/>
  <c r="G62" s="1"/>
  <c r="AB59"/>
  <c r="G79"/>
  <c r="G85"/>
  <c r="F11" i="17"/>
  <c r="H11"/>
  <c r="H33"/>
  <c r="R24"/>
  <c r="P34"/>
  <c r="R34" s="1"/>
  <c r="AA24"/>
  <c r="Y34"/>
  <c r="AA34" s="1"/>
  <c r="AK21"/>
  <c r="AM21" s="1"/>
  <c r="AK34"/>
  <c r="AS28"/>
  <c r="AQ33"/>
  <c r="AS33" s="1"/>
  <c r="E11"/>
  <c r="I14"/>
  <c r="E34"/>
  <c r="I34" s="1"/>
  <c r="X24"/>
  <c r="V34"/>
  <c r="X34" s="1"/>
  <c r="AD24"/>
  <c r="AB34"/>
  <c r="AD34" s="1"/>
  <c r="AS24"/>
  <c r="AQ34"/>
  <c r="AS34" s="1"/>
  <c r="G33"/>
  <c r="AS16"/>
  <c r="M21"/>
  <c r="O21" s="1"/>
  <c r="AS21"/>
  <c r="O24"/>
  <c r="AM24"/>
  <c r="AQ26"/>
  <c r="AS26" s="1"/>
  <c r="F28"/>
  <c r="F33" s="1"/>
  <c r="AA37"/>
  <c r="AJ37"/>
  <c r="AP37"/>
  <c r="U42"/>
  <c r="AS42"/>
  <c r="G45"/>
  <c r="R78"/>
  <c r="X78"/>
  <c r="AG78"/>
  <c r="F78"/>
  <c r="AA84"/>
  <c r="F84"/>
  <c r="U90"/>
  <c r="AA90"/>
  <c r="AJ90"/>
  <c r="E78"/>
  <c r="L78"/>
  <c r="AJ78"/>
  <c r="I87"/>
  <c r="AM90"/>
  <c r="L21"/>
  <c r="Y21"/>
  <c r="AA21" s="1"/>
  <c r="AG21"/>
  <c r="E28"/>
  <c r="E26" s="1"/>
  <c r="I26" s="1"/>
  <c r="H37"/>
  <c r="AG37"/>
  <c r="AG42"/>
  <c r="H64"/>
  <c r="U72"/>
  <c r="AO90"/>
  <c r="AP90" s="1"/>
  <c r="AM78"/>
  <c r="G92"/>
  <c r="G42"/>
  <c r="I42" s="1"/>
  <c r="U21"/>
  <c r="F26"/>
  <c r="AD37"/>
  <c r="I16"/>
  <c r="AJ21"/>
  <c r="AJ26"/>
  <c r="AJ42"/>
  <c r="X72"/>
  <c r="E84"/>
  <c r="AP72"/>
  <c r="AM72"/>
  <c r="F72"/>
  <c r="AJ72"/>
  <c r="AG72"/>
  <c r="AD72"/>
  <c r="U64"/>
  <c r="I45"/>
  <c r="H86"/>
  <c r="I78"/>
  <c r="F24"/>
  <c r="F34" s="1"/>
  <c r="F60" s="1"/>
  <c r="F58" s="1"/>
  <c r="F57" s="1"/>
  <c r="I47"/>
  <c r="G11"/>
  <c r="I11" s="1"/>
  <c r="V21"/>
  <c r="X21" s="1"/>
  <c r="F42"/>
  <c r="F16"/>
  <c r="H21"/>
  <c r="P21"/>
  <c r="AB21"/>
  <c r="AD21" s="1"/>
  <c r="H26"/>
  <c r="H42"/>
  <c r="H47"/>
  <c r="AR72"/>
  <c r="H72" s="1"/>
  <c r="O78"/>
  <c r="AP93"/>
  <c r="H16"/>
  <c r="I28"/>
  <c r="G37"/>
  <c r="I37" s="1"/>
  <c r="F47"/>
  <c r="F37"/>
  <c r="G74" i="18" l="1"/>
  <c r="E71"/>
  <c r="G71" s="1"/>
  <c r="E59"/>
  <c r="G61"/>
  <c r="G59"/>
  <c r="AM34" i="17"/>
  <c r="AK60"/>
  <c r="AM60" s="1"/>
  <c r="E33"/>
  <c r="I33" s="1"/>
  <c r="H78"/>
  <c r="H81"/>
  <c r="I81"/>
  <c r="G84"/>
  <c r="I84" s="1"/>
  <c r="AS72"/>
  <c r="H84"/>
  <c r="R21"/>
  <c r="F21"/>
  <c r="H93" l="1"/>
  <c r="AS93"/>
  <c r="AR90"/>
  <c r="G93"/>
  <c r="AS90" l="1"/>
  <c r="H90"/>
  <c r="I93"/>
  <c r="G90"/>
  <c r="I90" s="1"/>
</calcChain>
</file>

<file path=xl/comments1.xml><?xml version="1.0" encoding="utf-8"?>
<comments xmlns="http://schemas.openxmlformats.org/spreadsheetml/2006/main">
  <authors>
    <author>Автор</author>
  </authors>
  <commentList>
    <comment ref="AF19" authorId="0">
      <text>
        <r>
          <rPr>
            <b/>
            <sz val="12"/>
            <color indexed="81"/>
            <rFont val="Tahoma"/>
            <family val="2"/>
            <charset val="204"/>
          </rPr>
          <t>разница между заложенной суммы (МП) и экономией при проведении торгов СИЗ.</t>
        </r>
      </text>
    </comment>
    <comment ref="AO19" authorId="0">
      <text>
        <r>
          <rPr>
            <b/>
            <sz val="12"/>
            <color indexed="81"/>
            <rFont val="Tahoma"/>
            <family val="2"/>
            <charset val="204"/>
          </rPr>
          <t>Добавленная сумма УГЗиП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O28" authorId="0">
      <text>
        <r>
          <rPr>
            <b/>
            <sz val="12"/>
            <color indexed="81"/>
            <rFont val="Tahoma"/>
            <family val="2"/>
            <charset val="204"/>
          </rPr>
          <t>Разница сумм - выделенные деньги (МП) и при торгах контрактов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82" authorId="0">
      <text>
        <r>
          <rPr>
            <b/>
            <sz val="9"/>
            <color indexed="81"/>
            <rFont val="Tahoma"/>
            <family val="2"/>
            <charset val="204"/>
          </rPr>
          <t>деньги на соревнования +11</t>
        </r>
      </text>
    </comment>
    <comment ref="U82" authorId="0">
      <text>
        <r>
          <rPr>
            <b/>
            <sz val="9"/>
            <color indexed="81"/>
            <rFont val="Tahoma"/>
            <family val="2"/>
            <charset val="204"/>
          </rPr>
          <t>деньги на соревнования +11</t>
        </r>
      </text>
    </comment>
    <comment ref="AF82" authorId="0">
      <text>
        <r>
          <rPr>
            <b/>
            <sz val="9"/>
            <color indexed="81"/>
            <rFont val="Tahoma"/>
            <family val="2"/>
            <charset val="204"/>
          </rPr>
          <t>деньги на соревнования +15</t>
        </r>
      </text>
    </comment>
    <comment ref="AG82" authorId="0">
      <text>
        <r>
          <rPr>
            <b/>
            <sz val="9"/>
            <color indexed="81"/>
            <rFont val="Tahoma"/>
            <family val="2"/>
            <charset val="204"/>
          </rPr>
          <t>деньги на соревнования +15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88" author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6"/>
            <color indexed="81"/>
            <rFont val="Tahoma"/>
            <family val="2"/>
            <charset val="204"/>
          </rPr>
          <t>23703,2 - в программе</t>
        </r>
      </text>
    </comment>
    <comment ref="AO94" authorId="0">
      <text>
        <r>
          <rPr>
            <b/>
            <sz val="16"/>
            <color indexed="81"/>
            <rFont val="Tahoma"/>
            <family val="2"/>
            <charset val="204"/>
          </rPr>
          <t>денгьги УГЗиП (стоят в СИЗах)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H19" authorId="0">
      <text>
        <r>
          <rPr>
            <b/>
            <sz val="12"/>
            <color indexed="81"/>
            <rFont val="Tahoma"/>
            <family val="2"/>
            <charset val="204"/>
          </rPr>
          <t>разница между заложенной суммы (МП) и экономией при проведении торгов СИЗ.</t>
        </r>
      </text>
    </comment>
    <comment ref="AQ19" authorId="0">
      <text>
        <r>
          <rPr>
            <b/>
            <sz val="12"/>
            <color indexed="81"/>
            <rFont val="Tahoma"/>
            <family val="2"/>
            <charset val="204"/>
          </rPr>
          <t>Добавленная сумма УГЗиП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Q28" authorId="0">
      <text>
        <r>
          <rPr>
            <b/>
            <sz val="12"/>
            <color indexed="81"/>
            <rFont val="Tahoma"/>
            <family val="2"/>
            <charset val="204"/>
          </rPr>
          <t>Разница сумм - выделенные деньги (МП) и при торгах контрактов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81" author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6"/>
            <color indexed="81"/>
            <rFont val="Tahoma"/>
            <family val="2"/>
            <charset val="204"/>
          </rPr>
          <t>23703,2 - в программе</t>
        </r>
      </text>
    </comment>
  </commentList>
</comments>
</file>

<file path=xl/sharedStrings.xml><?xml version="1.0" encoding="utf-8"?>
<sst xmlns="http://schemas.openxmlformats.org/spreadsheetml/2006/main" count="788" uniqueCount="108">
  <si>
    <t>№</t>
  </si>
  <si>
    <t>Наименование программных мероприятий</t>
  </si>
  <si>
    <t>Исполнитель</t>
  </si>
  <si>
    <t>Источники финансирования</t>
  </si>
  <si>
    <t>Объем финансирования всего на год, тыс.руб.</t>
  </si>
  <si>
    <t>План</t>
  </si>
  <si>
    <t>Факт</t>
  </si>
  <si>
    <t>Исполнение, %</t>
  </si>
  <si>
    <t>в том числе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</si>
  <si>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</si>
  <si>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</si>
  <si>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</si>
  <si>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</si>
  <si>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</si>
  <si>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</si>
  <si>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</si>
  <si>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</si>
  <si>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</si>
  <si>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</si>
  <si>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</si>
  <si>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</si>
  <si>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Исполнение мероприятия</t>
  </si>
  <si>
    <t>Причина отклонения фактически исполненных расходных обязательств от запланированных</t>
  </si>
  <si>
    <t>всего:</t>
  </si>
  <si>
    <t>Всего по программе</t>
  </si>
  <si>
    <t>отдел гражданской защиты населения администрации города Урай</t>
  </si>
  <si>
    <t>1.</t>
  </si>
  <si>
    <t>Бюджет ХМАО - Югры</t>
  </si>
  <si>
    <t>Муниципальное казенное учреждение «Единая дежурно-диспетчерская служба города Урай</t>
  </si>
  <si>
    <t>Подпрограмма 2. Укрепление пожарной безопасности в городе Урай</t>
  </si>
  <si>
    <t xml:space="preserve">муниципальное казенное учреждение «Управление градостроительства, землеполь
зования и природопользования города Урай»
</t>
  </si>
  <si>
    <t>Подпрограмма 1. Обеспечение защиты населения и территории муниципального образования город Урай от чрезвычайных ситуаций</t>
  </si>
  <si>
    <t xml:space="preserve">                                                                          комплексный план (сетевой график) реализации</t>
  </si>
  <si>
    <t xml:space="preserve"> муниципальной программы  "Защита населения и территории от чрезвычайных ситуаций, совершенствование гражданской обороны и обеспечение первичных мер пожарной безопасности» на 2019-2030 годы"</t>
  </si>
  <si>
    <t>И.В. Хусаинова</t>
  </si>
  <si>
    <t>Комплексный план (сетевой график) реализации</t>
  </si>
  <si>
    <t>отдел гражданской защиты населения администрации города Урай, МКУ "Управление материально-технического обеспечения" города Урай</t>
  </si>
  <si>
    <t>7=6/5*100</t>
  </si>
  <si>
    <t>1.1</t>
  </si>
  <si>
    <t>1.2</t>
  </si>
  <si>
    <t>1.3</t>
  </si>
  <si>
    <t>1.4</t>
  </si>
  <si>
    <t>Профилактика инфекционных и паразитарных заболеваний (3)</t>
  </si>
  <si>
    <t>Проведение ежегодного смотра-конкурса санитарных постов                                     (1)</t>
  </si>
  <si>
    <t xml:space="preserve">Создание, замена резерва средств индивидуальной защиты                                  (1)
</t>
  </si>
  <si>
    <t>Обеспечение деятельности муниципального казенного учреждения «Единая дежурно-диспетчерская служба города Урай»                                 (2)</t>
  </si>
  <si>
    <t>2.</t>
  </si>
  <si>
    <t>2.1</t>
  </si>
  <si>
    <t>Ведение противопожарной пропаганды среди населения  города Урай о соблюдении Правил пожарной безопасности на территории города Урай                                 (4)</t>
  </si>
  <si>
    <t>Проведение мероприятий, направленных на приобретение знаний и навыков в области пожарной безопасности                                 (4)</t>
  </si>
  <si>
    <t>2.2</t>
  </si>
  <si>
    <t>2.3</t>
  </si>
  <si>
    <t>Проведение мероприятий, направленных на прокладку и содержание проложенных минерализованных полос                                 (5)</t>
  </si>
  <si>
    <t>Проверка ФАКТА</t>
  </si>
  <si>
    <t>Проверка ПЛАНА</t>
  </si>
  <si>
    <t>Инвестиции в объекты муниципальной собственности</t>
  </si>
  <si>
    <t>Прочие расходы</t>
  </si>
  <si>
    <t>В том числе:</t>
  </si>
  <si>
    <t>Ответственный исполнитель 
(отдел гражданской защиты населения администрации города Урай)</t>
  </si>
  <si>
    <t>Соисполнитель 1 (муниципальное казенное учреждение «Единая дежурно-диспетчерская служба города Урай»)</t>
  </si>
  <si>
    <t>Соисполнитель 2 (муниципальное казенное учреждение «Управление градостроительства, землепользования и природопользования города Урай»)</t>
  </si>
  <si>
    <t>Соисполнитель 3 (муниципальное казенное учреждение «Управление материально-технического обеспечения города Урай»)</t>
  </si>
  <si>
    <t>федеральный бюджет</t>
  </si>
  <si>
    <t xml:space="preserve">местный бюджет </t>
  </si>
  <si>
    <t xml:space="preserve">иные источники финансирования </t>
  </si>
  <si>
    <t>Приложение  
к Порядку принятия решения о разработке муниципальных  программ муниципального образования</t>
  </si>
  <si>
    <t xml:space="preserve"> городской округ  город Урай, их формирования, утверждения, корректировки и реализации</t>
  </si>
  <si>
    <t>Отчет о ходе исполнения комплексного плана (сетевого графика)  реализации муниципальной программы  "Защита населения и территорий отчрезвычайных ситуаций, совершенствование гражданской обороны и обеспечение первичных мер пожарной безопасности"  на 2019-2030 годы»  за  2019 год</t>
  </si>
  <si>
    <t>Основные мероприятия муниципальной программы (их взаимосвязь с целевыми показателями муниципальной программы)</t>
  </si>
  <si>
    <t>Ответственный исполнитель/ соисполнитель</t>
  </si>
  <si>
    <t xml:space="preserve">Финансовые затраты на реализацию (тыс.руб.) </t>
  </si>
  <si>
    <t>Подпрограмма 1  "Обеспечение защиты населения и территории муниципального образования город Урай от чрезвычайных ситуаций"</t>
  </si>
  <si>
    <t>Профилактика инфекционных и паразитарных заболеваний         (3)</t>
  </si>
  <si>
    <t>Итого по подпрограмме 1:</t>
  </si>
  <si>
    <t>Подпрограмма 2 "Укрепление пожарной безопасности в городе Урай"</t>
  </si>
  <si>
    <t>Итого по подпрограмме 2:</t>
  </si>
  <si>
    <t>Всего по муниципальной программе:</t>
  </si>
  <si>
    <t>Ответственный исполнитель 
отдел гражданской защиты населения администрации города Урай</t>
  </si>
  <si>
    <t>Соисполнитель 1            МКУ «Единая дежурно-диспетчерская служба города Урай»</t>
  </si>
  <si>
    <t>Соисполнитель 2             МКУ «Управление градостроительства, землепользования и природопользования города Урай»</t>
  </si>
  <si>
    <t>Соисполнитель 3                  МКУ «Управление материально-технического обеспечения города Урай»</t>
  </si>
  <si>
    <t xml:space="preserve"> &lt;*&gt; Указывается при наличии подпрограмм.
Примечание:
1. В графах 5, 8, 11 и т.д. указывается план финансирования мероприятий муниципальной программы на соответствующий финансовый год, откорректированный в течение отчетного периода.
2. В графах 6, 9, 12 и т.д. указывается кассовое исполнение денежных средств, направленных на реализацию мероприятия муниципальной программы (ГРБС).
3. В графе 17 указывается аналитическая информация о ходе реализации мероприятия, информация о причинах замедления выполнения либо невыполнения мероприятия (заполняется ежеквартально).
4. В графе 18 указываются причины неисполнения объема финансирования в отчетном периоде (заполняется ежемесячно).
</t>
  </si>
  <si>
    <t xml:space="preserve">Ответственный исполнитель </t>
  </si>
  <si>
    <t>Согласовано:</t>
  </si>
  <si>
    <t>муниципальной программы:</t>
  </si>
  <si>
    <t>Комитет по финансам  администрации города Урай</t>
  </si>
  <si>
    <t>«__»_________20__г.  подпись____________ Е.А. Казанцев</t>
  </si>
  <si>
    <t xml:space="preserve">___________________ И.В. Хусаинова
</t>
  </si>
  <si>
    <t xml:space="preserve">                     (подпись)</t>
  </si>
  <si>
    <t>Исполнитель:_____________ М.А. Ромащенко</t>
  </si>
  <si>
    <t>«___» _____________20__ г.</t>
  </si>
  <si>
    <t>тел.: 8(34676) 3-32-97 (025)</t>
  </si>
  <si>
    <t>на 31 января 2020 года</t>
  </si>
  <si>
    <t xml:space="preserve">Создание, замена резерва средств индивидуальной защиты,
хранение резерва материальных ресурсов для ликвидации чрезвычайных ситуаций.
</t>
  </si>
  <si>
    <t>тел.: 8(34676) 9-10-40 (025)</t>
  </si>
  <si>
    <t>Исполнитель:_____________ Д.В. Сапич</t>
  </si>
  <si>
    <t>тел.: 8(34676) 9-10-40 (026)</t>
  </si>
  <si>
    <t>на март 2021 года</t>
  </si>
  <si>
    <t xml:space="preserve">Создание, замена резерва средств индивидуальной защиты,
хранение резерва материальных ресурсов для ликвидации чрезвычайных ситуаций (1)
</t>
  </si>
  <si>
    <t xml:space="preserve">Обеспечение деятельности МКУ "ЕДДС": в течение 1 квартала оперативно-дежурными сменами принято и обработано 4615 звонков жителей города Урай, в том числе по вопросам ЖКХ 1507 звонков. По Системе-112 принято 4726 звонков. Общее количество выездов АСФ (спасатели) – 166 выездов, спасено 5 человек.  </t>
  </si>
  <si>
    <t>Перенос льготных отпусков работников на другой период, перенос выплаты материальной помощи на более поздний период, длительные больничные листы сотрудников, отсутствие необходимости ремонта автомобиля в 1 квартале, обучение работников перенесено на 2 квартал, отсутствие командировок в 1 квартале, меньший расход ГСМ в связи с меньшим количеством выездов.</t>
  </si>
  <si>
    <t>отдел гражданской защиты населения администрации города Урай, Управление информационных технологий и связи администрации города Урай</t>
  </si>
  <si>
    <t>Не выполнение плана за первый квартал произошло из-за отсутствия оборудования (автономных пожарных извещателей) у исполнителя договора об оказании услуг по установке пожарных извещателей.</t>
  </si>
  <si>
    <t>Соисполнитель 4 (муниципальное казенное учреждение «Управление жилищно-коммунального хозяйства города Урай»)</t>
  </si>
  <si>
    <t>Соисполнитель 5 (органы администрации города Урай: управление информационных технологий и связи администрации города Урай)</t>
  </si>
  <si>
    <t>Соисполнитель 6 (Управление образования и молодежной политики администрации города Урай»)</t>
  </si>
  <si>
    <t xml:space="preserve">В рамках данного мероприятия МКУ "УМТО г.Урай" осуществляет содержание и обслуживание пожарной автоматики </t>
  </si>
  <si>
    <t>Заключен договор с ООО "ПиП" на оказание услуг по установке автономных пожарных извещателей в жилье многодетных семей и инвалидов, а также ветеранов ВОВ.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</si>
</sst>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6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sz val="1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4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164" fontId="3" fillId="5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165" fontId="2" fillId="5" borderId="1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1" fillId="4" borderId="0" xfId="0" applyFont="1" applyFill="1"/>
    <xf numFmtId="49" fontId="2" fillId="0" borderId="0" xfId="0" applyNumberFormat="1" applyFon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/>
    <xf numFmtId="49" fontId="1" fillId="0" borderId="0" xfId="0" applyNumberFormat="1" applyFont="1" applyFill="1"/>
    <xf numFmtId="0" fontId="2" fillId="8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165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left" vertical="center" wrapText="1"/>
    </xf>
    <xf numFmtId="165" fontId="6" fillId="0" borderId="0" xfId="0" applyNumberFormat="1" applyFont="1" applyFill="1" applyBorder="1" applyAlignment="1" applyProtection="1">
      <alignment horizontal="right" vertical="center"/>
      <protection hidden="1"/>
    </xf>
    <xf numFmtId="165" fontId="8" fillId="0" borderId="0" xfId="0" applyNumberFormat="1" applyFont="1" applyFill="1" applyBorder="1" applyAlignment="1" applyProtection="1">
      <alignment horizontal="right" vertical="center"/>
      <protection hidden="1"/>
    </xf>
    <xf numFmtId="165" fontId="2" fillId="0" borderId="0" xfId="0" applyNumberFormat="1" applyFont="1" applyFill="1" applyBorder="1" applyAlignment="1" applyProtection="1">
      <alignment horizontal="right" vertical="center"/>
      <protection hidden="1"/>
    </xf>
    <xf numFmtId="165" fontId="10" fillId="0" borderId="0" xfId="0" applyNumberFormat="1" applyFont="1" applyFill="1" applyBorder="1" applyAlignment="1" applyProtection="1">
      <alignment horizontal="right" vertical="center"/>
      <protection hidden="1"/>
    </xf>
    <xf numFmtId="165" fontId="3" fillId="0" borderId="0" xfId="0" applyNumberFormat="1" applyFont="1" applyFill="1" applyBorder="1" applyAlignment="1" applyProtection="1">
      <alignment horizontal="right" vertical="center"/>
      <protection hidden="1"/>
    </xf>
    <xf numFmtId="165" fontId="12" fillId="0" borderId="0" xfId="0" applyNumberFormat="1" applyFont="1" applyFill="1" applyBorder="1" applyAlignment="1" applyProtection="1">
      <alignment horizontal="right" vertical="center"/>
      <protection hidden="1"/>
    </xf>
    <xf numFmtId="0" fontId="3" fillId="5" borderId="1" xfId="0" applyFont="1" applyFill="1" applyBorder="1" applyAlignment="1">
      <alignment horizontal="left" vertical="center" wrapText="1"/>
    </xf>
    <xf numFmtId="165" fontId="6" fillId="5" borderId="1" xfId="0" applyNumberFormat="1" applyFont="1" applyFill="1" applyBorder="1" applyAlignment="1" applyProtection="1">
      <alignment horizontal="right" vertical="center"/>
      <protection hidden="1"/>
    </xf>
    <xf numFmtId="165" fontId="8" fillId="5" borderId="1" xfId="0" applyNumberFormat="1" applyFont="1" applyFill="1" applyBorder="1" applyAlignment="1" applyProtection="1">
      <alignment horizontal="right" vertical="center"/>
      <protection hidden="1"/>
    </xf>
    <xf numFmtId="165" fontId="12" fillId="5" borderId="1" xfId="0" applyNumberFormat="1" applyFont="1" applyFill="1" applyBorder="1" applyAlignment="1" applyProtection="1">
      <alignment horizontal="right" vertical="center"/>
      <protection hidden="1"/>
    </xf>
    <xf numFmtId="165" fontId="10" fillId="5" borderId="1" xfId="0" applyNumberFormat="1" applyFont="1" applyFill="1" applyBorder="1" applyAlignment="1" applyProtection="1">
      <alignment horizontal="right" vertical="center"/>
      <protection hidden="1"/>
    </xf>
    <xf numFmtId="164" fontId="3" fillId="4" borderId="0" xfId="0" applyNumberFormat="1" applyFont="1" applyFill="1" applyBorder="1" applyAlignment="1">
      <alignment horizontal="left" vertical="center" wrapText="1"/>
    </xf>
    <xf numFmtId="165" fontId="6" fillId="4" borderId="0" xfId="0" applyNumberFormat="1" applyFont="1" applyFill="1" applyBorder="1" applyAlignment="1" applyProtection="1">
      <alignment horizontal="right" vertical="center"/>
      <protection hidden="1"/>
    </xf>
    <xf numFmtId="165" fontId="8" fillId="4" borderId="0" xfId="0" applyNumberFormat="1" applyFont="1" applyFill="1" applyBorder="1" applyAlignment="1" applyProtection="1">
      <alignment horizontal="right" vertical="center"/>
      <protection hidden="1"/>
    </xf>
    <xf numFmtId="165" fontId="10" fillId="4" borderId="0" xfId="0" applyNumberFormat="1" applyFont="1" applyFill="1" applyBorder="1" applyAlignment="1" applyProtection="1">
      <alignment horizontal="right" vertical="center"/>
      <protection hidden="1"/>
    </xf>
    <xf numFmtId="165" fontId="2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1" fillId="4" borderId="0" xfId="0" applyFont="1" applyFill="1" applyBorder="1"/>
    <xf numFmtId="165" fontId="12" fillId="0" borderId="3" xfId="0" applyNumberFormat="1" applyFont="1" applyFill="1" applyBorder="1" applyAlignment="1" applyProtection="1">
      <alignment horizontal="right" vertical="center"/>
      <protection hidden="1"/>
    </xf>
    <xf numFmtId="0" fontId="3" fillId="2" borderId="7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vertical="center" wrapText="1"/>
    </xf>
    <xf numFmtId="164" fontId="3" fillId="5" borderId="7" xfId="0" applyNumberFormat="1" applyFont="1" applyFill="1" applyBorder="1" applyAlignment="1">
      <alignment horizontal="left" vertical="center" wrapText="1"/>
    </xf>
    <xf numFmtId="165" fontId="12" fillId="4" borderId="3" xfId="0" applyNumberFormat="1" applyFont="1" applyFill="1" applyBorder="1" applyAlignment="1" applyProtection="1">
      <alignment horizontal="right" vertical="center"/>
      <protection hidden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165" fontId="2" fillId="0" borderId="4" xfId="0" applyNumberFormat="1" applyFont="1" applyFill="1" applyBorder="1" applyAlignment="1">
      <alignment horizontal="center" vertical="center"/>
    </xf>
    <xf numFmtId="0" fontId="2" fillId="0" borderId="0" xfId="0" applyFont="1" applyFill="1" applyAlignment="1"/>
    <xf numFmtId="0" fontId="1" fillId="0" borderId="0" xfId="0" applyFont="1" applyFill="1" applyAlignment="1"/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65" fontId="2" fillId="0" borderId="2" xfId="0" applyNumberFormat="1" applyFont="1" applyFill="1" applyBorder="1" applyAlignment="1" applyProtection="1">
      <alignment horizontal="center" vertical="center"/>
      <protection locked="0"/>
    </xf>
    <xf numFmtId="165" fontId="2" fillId="0" borderId="2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165" fontId="2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3" fillId="5" borderId="1" xfId="0" applyNumberFormat="1" applyFont="1" applyFill="1" applyBorder="1" applyAlignment="1" applyProtection="1">
      <alignment horizontal="center" vertical="center"/>
      <protection hidden="1"/>
    </xf>
    <xf numFmtId="165" fontId="2" fillId="5" borderId="1" xfId="0" applyNumberFormat="1" applyFont="1" applyFill="1" applyBorder="1" applyAlignment="1" applyProtection="1">
      <alignment horizontal="center" vertical="center"/>
      <protection hidden="1"/>
    </xf>
    <xf numFmtId="165" fontId="10" fillId="5" borderId="4" xfId="0" applyNumberFormat="1" applyFont="1" applyFill="1" applyBorder="1" applyAlignment="1" applyProtection="1">
      <alignment horizontal="center" vertical="center"/>
      <protection hidden="1"/>
    </xf>
    <xf numFmtId="165" fontId="10" fillId="5" borderId="1" xfId="0" applyNumberFormat="1" applyFont="1" applyFill="1" applyBorder="1" applyAlignment="1" applyProtection="1">
      <alignment horizontal="center" vertical="center"/>
      <protection hidden="1"/>
    </xf>
    <xf numFmtId="165" fontId="8" fillId="2" borderId="1" xfId="0" applyNumberFormat="1" applyFont="1" applyFill="1" applyBorder="1" applyAlignment="1" applyProtection="1">
      <alignment horizontal="center" vertical="center"/>
      <protection hidden="1"/>
    </xf>
    <xf numFmtId="165" fontId="6" fillId="2" borderId="1" xfId="0" applyNumberFormat="1" applyFont="1" applyFill="1" applyBorder="1" applyAlignment="1" applyProtection="1">
      <alignment horizontal="center" vertical="center"/>
      <protection hidden="1"/>
    </xf>
    <xf numFmtId="165" fontId="11" fillId="2" borderId="4" xfId="0" applyNumberFormat="1" applyFont="1" applyFill="1" applyBorder="1" applyAlignment="1" applyProtection="1">
      <alignment horizontal="center" vertical="center"/>
      <protection hidden="1"/>
    </xf>
    <xf numFmtId="165" fontId="3" fillId="2" borderId="1" xfId="0" applyNumberFormat="1" applyFont="1" applyFill="1" applyBorder="1" applyAlignment="1" applyProtection="1">
      <alignment horizontal="center" vertical="center"/>
      <protection hidden="1"/>
    </xf>
    <xf numFmtId="165" fontId="6" fillId="5" borderId="1" xfId="0" applyNumberFormat="1" applyFont="1" applyFill="1" applyBorder="1" applyAlignment="1" applyProtection="1">
      <alignment horizontal="center" vertical="center"/>
      <protection hidden="1"/>
    </xf>
    <xf numFmtId="165" fontId="11" fillId="5" borderId="4" xfId="0" applyNumberFormat="1" applyFont="1" applyFill="1" applyBorder="1" applyAlignment="1" applyProtection="1">
      <alignment horizontal="center" vertical="center"/>
      <protection hidden="1"/>
    </xf>
    <xf numFmtId="165" fontId="12" fillId="5" borderId="1" xfId="0" applyNumberFormat="1" applyFont="1" applyFill="1" applyBorder="1" applyAlignment="1" applyProtection="1">
      <alignment horizontal="center" vertical="center"/>
      <protection hidden="1"/>
    </xf>
    <xf numFmtId="165" fontId="8" fillId="5" borderId="1" xfId="0" applyNumberFormat="1" applyFont="1" applyFill="1" applyBorder="1" applyAlignment="1" applyProtection="1">
      <alignment horizontal="center" vertical="center"/>
      <protection hidden="1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 wrapText="1"/>
    </xf>
    <xf numFmtId="165" fontId="10" fillId="6" borderId="1" xfId="0" applyNumberFormat="1" applyFont="1" applyFill="1" applyBorder="1" applyAlignment="1" applyProtection="1">
      <alignment horizontal="center" vertical="center"/>
      <protection hidden="1"/>
    </xf>
    <xf numFmtId="165" fontId="10" fillId="6" borderId="4" xfId="0" applyNumberFormat="1" applyFont="1" applyFill="1" applyBorder="1" applyAlignment="1" applyProtection="1">
      <alignment horizontal="center" vertical="center"/>
      <protection hidden="1"/>
    </xf>
    <xf numFmtId="165" fontId="10" fillId="4" borderId="1" xfId="0" applyNumberFormat="1" applyFont="1" applyFill="1" applyBorder="1" applyAlignment="1" applyProtection="1">
      <alignment horizontal="center" vertical="center"/>
      <protection hidden="1"/>
    </xf>
    <xf numFmtId="165" fontId="10" fillId="4" borderId="4" xfId="0" applyNumberFormat="1" applyFont="1" applyFill="1" applyBorder="1" applyAlignment="1" applyProtection="1">
      <alignment horizontal="center" vertical="center"/>
      <protection hidden="1"/>
    </xf>
    <xf numFmtId="165" fontId="10" fillId="0" borderId="1" xfId="0" applyNumberFormat="1" applyFont="1" applyFill="1" applyBorder="1" applyAlignment="1" applyProtection="1">
      <alignment horizontal="center" vertical="center"/>
      <protection hidden="1"/>
    </xf>
    <xf numFmtId="165" fontId="8" fillId="8" borderId="1" xfId="0" applyNumberFormat="1" applyFont="1" applyFill="1" applyBorder="1" applyAlignment="1" applyProtection="1">
      <alignment horizontal="center" vertical="center"/>
      <protection hidden="1"/>
    </xf>
    <xf numFmtId="2" fontId="10" fillId="4" borderId="1" xfId="0" applyNumberFormat="1" applyFont="1" applyFill="1" applyBorder="1" applyAlignment="1" applyProtection="1">
      <alignment horizontal="center" vertical="center"/>
      <protection hidden="1"/>
    </xf>
    <xf numFmtId="165" fontId="10" fillId="8" borderId="4" xfId="0" applyNumberFormat="1" applyFont="1" applyFill="1" applyBorder="1" applyAlignment="1" applyProtection="1">
      <alignment horizontal="center" vertical="center"/>
      <protection hidden="1"/>
    </xf>
    <xf numFmtId="165" fontId="8" fillId="6" borderId="1" xfId="0" applyNumberFormat="1" applyFont="1" applyFill="1" applyBorder="1" applyAlignment="1" applyProtection="1">
      <alignment horizontal="center" vertical="center"/>
      <protection hidden="1"/>
    </xf>
    <xf numFmtId="165" fontId="8" fillId="4" borderId="1" xfId="0" applyNumberFormat="1" applyFont="1" applyFill="1" applyBorder="1" applyAlignment="1" applyProtection="1">
      <alignment horizontal="center" vertical="center"/>
      <protection hidden="1"/>
    </xf>
    <xf numFmtId="165" fontId="8" fillId="0" borderId="1" xfId="0" applyNumberFormat="1" applyFont="1" applyFill="1" applyBorder="1" applyAlignment="1" applyProtection="1">
      <alignment horizontal="center" vertical="center"/>
      <protection hidden="1"/>
    </xf>
    <xf numFmtId="2" fontId="8" fillId="4" borderId="1" xfId="0" applyNumberFormat="1" applyFont="1" applyFill="1" applyBorder="1" applyAlignment="1" applyProtection="1">
      <alignment horizontal="center" vertical="center"/>
      <protection hidden="1"/>
    </xf>
    <xf numFmtId="165" fontId="10" fillId="0" borderId="1" xfId="0" applyNumberFormat="1" applyFont="1" applyFill="1" applyBorder="1" applyAlignment="1">
      <alignment horizontal="center" vertical="center"/>
    </xf>
    <xf numFmtId="165" fontId="10" fillId="8" borderId="1" xfId="0" applyNumberFormat="1" applyFont="1" applyFill="1" applyBorder="1" applyAlignment="1" applyProtection="1">
      <alignment horizontal="center" vertical="center"/>
      <protection hidden="1"/>
    </xf>
    <xf numFmtId="165" fontId="8" fillId="0" borderId="2" xfId="0" applyNumberFormat="1" applyFont="1" applyFill="1" applyBorder="1" applyAlignment="1" applyProtection="1">
      <alignment horizontal="center" vertical="center"/>
      <protection hidden="1"/>
    </xf>
    <xf numFmtId="165" fontId="8" fillId="8" borderId="2" xfId="0" applyNumberFormat="1" applyFont="1" applyFill="1" applyBorder="1" applyAlignment="1" applyProtection="1">
      <alignment horizontal="center" vertical="center"/>
      <protection hidden="1"/>
    </xf>
    <xf numFmtId="2" fontId="10" fillId="4" borderId="2" xfId="0" applyNumberFormat="1" applyFont="1" applyFill="1" applyBorder="1" applyAlignment="1" applyProtection="1">
      <alignment horizontal="center" vertical="center"/>
      <protection hidden="1"/>
    </xf>
    <xf numFmtId="165" fontId="10" fillId="8" borderId="2" xfId="0" applyNumberFormat="1" applyFont="1" applyFill="1" applyBorder="1" applyAlignment="1" applyProtection="1">
      <alignment horizontal="center" vertical="center"/>
      <protection hidden="1"/>
    </xf>
    <xf numFmtId="165" fontId="8" fillId="9" borderId="1" xfId="0" applyNumberFormat="1" applyFont="1" applyFill="1" applyBorder="1" applyAlignment="1" applyProtection="1">
      <alignment horizontal="center" vertical="center"/>
      <protection hidden="1"/>
    </xf>
    <xf numFmtId="165" fontId="10" fillId="9" borderId="1" xfId="0" applyNumberFormat="1" applyFont="1" applyFill="1" applyBorder="1" applyAlignment="1" applyProtection="1">
      <alignment horizontal="center" vertical="center"/>
      <protection hidden="1"/>
    </xf>
    <xf numFmtId="165" fontId="10" fillId="9" borderId="4" xfId="0" applyNumberFormat="1" applyFont="1" applyFill="1" applyBorder="1" applyAlignment="1" applyProtection="1">
      <alignment horizontal="center" vertical="center"/>
      <protection hidden="1"/>
    </xf>
    <xf numFmtId="0" fontId="8" fillId="6" borderId="1" xfId="0" applyFont="1" applyFill="1" applyBorder="1" applyAlignment="1">
      <alignment horizontal="center" vertical="center" wrapText="1"/>
    </xf>
    <xf numFmtId="165" fontId="10" fillId="6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4" borderId="1" xfId="0" applyFont="1" applyFill="1" applyBorder="1" applyAlignment="1">
      <alignment horizontal="center" vertical="center" wrapText="1"/>
    </xf>
    <xf numFmtId="165" fontId="10" fillId="4" borderId="1" xfId="0" applyNumberFormat="1" applyFont="1" applyFill="1" applyBorder="1" applyAlignment="1" applyProtection="1">
      <alignment horizontal="center" vertical="center" wrapText="1"/>
      <protection hidden="1"/>
    </xf>
    <xf numFmtId="165" fontId="10" fillId="0" borderId="1" xfId="0" applyNumberFormat="1" applyFont="1" applyFill="1" applyBorder="1" applyAlignment="1" applyProtection="1">
      <alignment horizontal="center" vertical="center" wrapText="1"/>
      <protection hidden="1"/>
    </xf>
    <xf numFmtId="164" fontId="8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 applyProtection="1">
      <alignment horizontal="center" vertical="center"/>
      <protection locked="0"/>
    </xf>
    <xf numFmtId="165" fontId="10" fillId="4" borderId="1" xfId="0" applyNumberFormat="1" applyFont="1" applyFill="1" applyBorder="1" applyAlignment="1" applyProtection="1">
      <alignment horizontal="center" vertical="center"/>
      <protection locked="0"/>
    </xf>
    <xf numFmtId="164" fontId="8" fillId="4" borderId="1" xfId="0" applyNumberFormat="1" applyFont="1" applyFill="1" applyBorder="1" applyAlignment="1">
      <alignment horizontal="center" vertical="center" wrapText="1"/>
    </xf>
    <xf numFmtId="0" fontId="8" fillId="9" borderId="1" xfId="0" applyFont="1" applyFill="1" applyBorder="1" applyAlignment="1" applyProtection="1">
      <alignment horizontal="center" vertical="center" wrapText="1"/>
      <protection hidden="1"/>
    </xf>
    <xf numFmtId="0" fontId="8" fillId="4" borderId="1" xfId="0" applyFont="1" applyFill="1" applyBorder="1" applyAlignment="1" applyProtection="1">
      <alignment horizontal="center" vertical="center" wrapText="1"/>
      <protection hidden="1"/>
    </xf>
    <xf numFmtId="164" fontId="8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 applyProtection="1">
      <alignment horizontal="center" vertical="center"/>
      <protection locked="0"/>
    </xf>
    <xf numFmtId="165" fontId="10" fillId="0" borderId="2" xfId="0" applyNumberFormat="1" applyFont="1" applyFill="1" applyBorder="1" applyAlignment="1">
      <alignment horizontal="center" vertical="center"/>
    </xf>
    <xf numFmtId="165" fontId="10" fillId="9" borderId="1" xfId="0" applyNumberFormat="1" applyFont="1" applyFill="1" applyBorder="1" applyAlignment="1" applyProtection="1">
      <alignment horizontal="center" vertical="center"/>
      <protection locked="0"/>
    </xf>
    <xf numFmtId="165" fontId="10" fillId="9" borderId="1" xfId="0" applyNumberFormat="1" applyFont="1" applyFill="1" applyBorder="1" applyAlignment="1" applyProtection="1">
      <alignment horizontal="center" vertical="center" wrapText="1"/>
      <protection hidden="1"/>
    </xf>
    <xf numFmtId="165" fontId="10" fillId="9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 applyProtection="1">
      <alignment horizontal="center" vertical="center" wrapText="1"/>
      <protection hidden="1"/>
    </xf>
    <xf numFmtId="0" fontId="8" fillId="0" borderId="1" xfId="0" applyFont="1" applyFill="1" applyBorder="1" applyAlignment="1">
      <alignment horizontal="center" vertical="center" wrapText="1"/>
    </xf>
    <xf numFmtId="165" fontId="10" fillId="6" borderId="5" xfId="0" applyNumberFormat="1" applyFont="1" applyFill="1" applyBorder="1" applyAlignment="1" applyProtection="1">
      <alignment horizontal="center" vertical="center"/>
      <protection hidden="1"/>
    </xf>
    <xf numFmtId="165" fontId="10" fillId="4" borderId="5" xfId="0" applyNumberFormat="1" applyFont="1" applyFill="1" applyBorder="1" applyAlignment="1" applyProtection="1">
      <alignment horizontal="center" vertical="center"/>
      <protection hidden="1"/>
    </xf>
    <xf numFmtId="165" fontId="10" fillId="0" borderId="5" xfId="0" applyNumberFormat="1" applyFont="1" applyFill="1" applyBorder="1" applyAlignment="1" applyProtection="1">
      <alignment horizontal="center" vertical="center"/>
      <protection hidden="1"/>
    </xf>
    <xf numFmtId="165" fontId="8" fillId="0" borderId="1" xfId="0" applyNumberFormat="1" applyFont="1" applyFill="1" applyBorder="1" applyAlignment="1" applyProtection="1">
      <alignment horizontal="center" vertical="center"/>
      <protection locked="0"/>
    </xf>
    <xf numFmtId="165" fontId="10" fillId="9" borderId="5" xfId="0" applyNumberFormat="1" applyFont="1" applyFill="1" applyBorder="1" applyAlignment="1" applyProtection="1">
      <alignment horizontal="center" vertical="center"/>
      <protection hidden="1"/>
    </xf>
    <xf numFmtId="165" fontId="10" fillId="2" borderId="1" xfId="0" applyNumberFormat="1" applyFont="1" applyFill="1" applyBorder="1" applyAlignment="1" applyProtection="1">
      <alignment horizontal="center" vertical="center"/>
      <protection hidden="1"/>
    </xf>
    <xf numFmtId="165" fontId="10" fillId="0" borderId="0" xfId="0" applyNumberFormat="1" applyFont="1" applyFill="1" applyBorder="1" applyAlignment="1" applyProtection="1">
      <alignment horizontal="center" vertical="center"/>
      <protection hidden="1"/>
    </xf>
    <xf numFmtId="165" fontId="8" fillId="0" borderId="0" xfId="0" applyNumberFormat="1" applyFont="1" applyFill="1" applyBorder="1" applyAlignment="1" applyProtection="1">
      <alignment horizontal="center" vertical="center"/>
      <protection hidden="1"/>
    </xf>
    <xf numFmtId="165" fontId="10" fillId="5" borderId="1" xfId="0" applyNumberFormat="1" applyFont="1" applyFill="1" applyBorder="1" applyAlignment="1">
      <alignment horizontal="center" vertical="center"/>
    </xf>
    <xf numFmtId="165" fontId="10" fillId="5" borderId="1" xfId="0" applyNumberFormat="1" applyFont="1" applyFill="1" applyBorder="1" applyAlignment="1" applyProtection="1">
      <alignment horizontal="center" vertical="center"/>
      <protection locked="0"/>
    </xf>
    <xf numFmtId="165" fontId="10" fillId="2" borderId="5" xfId="0" applyNumberFormat="1" applyFont="1" applyFill="1" applyBorder="1" applyAlignment="1" applyProtection="1">
      <alignment horizontal="center" vertical="center"/>
      <protection hidden="1"/>
    </xf>
    <xf numFmtId="165" fontId="10" fillId="5" borderId="5" xfId="0" applyNumberFormat="1" applyFont="1" applyFill="1" applyBorder="1" applyAlignment="1" applyProtection="1">
      <alignment horizontal="center" vertical="center"/>
      <protection hidden="1"/>
    </xf>
    <xf numFmtId="165" fontId="10" fillId="2" borderId="4" xfId="0" applyNumberFormat="1" applyFont="1" applyFill="1" applyBorder="1" applyAlignment="1" applyProtection="1">
      <alignment horizontal="center" vertical="center"/>
      <protection hidden="1"/>
    </xf>
    <xf numFmtId="165" fontId="8" fillId="4" borderId="0" xfId="0" applyNumberFormat="1" applyFont="1" applyFill="1" applyBorder="1" applyAlignment="1" applyProtection="1">
      <alignment horizontal="center" vertical="center"/>
      <protection hidden="1"/>
    </xf>
    <xf numFmtId="165" fontId="10" fillId="4" borderId="0" xfId="0" applyNumberFormat="1" applyFont="1" applyFill="1" applyBorder="1" applyAlignment="1" applyProtection="1">
      <alignment horizontal="center" vertical="center"/>
      <protection hidden="1"/>
    </xf>
    <xf numFmtId="165" fontId="10" fillId="4" borderId="1" xfId="0" applyNumberFormat="1" applyFont="1" applyFill="1" applyBorder="1" applyAlignment="1">
      <alignment horizontal="center" vertical="center"/>
    </xf>
    <xf numFmtId="49" fontId="3" fillId="5" borderId="2" xfId="0" applyNumberFormat="1" applyFont="1" applyFill="1" applyBorder="1" applyAlignment="1">
      <alignment horizontal="center" vertical="center"/>
    </xf>
    <xf numFmtId="49" fontId="8" fillId="5" borderId="1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vertical="center"/>
    </xf>
    <xf numFmtId="165" fontId="10" fillId="9" borderId="4" xfId="0" applyNumberFormat="1" applyFont="1" applyFill="1" applyBorder="1" applyAlignment="1" applyProtection="1">
      <alignment horizontal="center" vertical="center"/>
      <protection locked="0"/>
    </xf>
    <xf numFmtId="165" fontId="10" fillId="9" borderId="8" xfId="0" applyNumberFormat="1" applyFont="1" applyFill="1" applyBorder="1" applyAlignment="1" applyProtection="1">
      <alignment horizontal="center" vertical="center"/>
      <protection hidden="1"/>
    </xf>
    <xf numFmtId="165" fontId="18" fillId="0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protection locked="0" hidden="1"/>
    </xf>
    <xf numFmtId="49" fontId="2" fillId="0" borderId="0" xfId="0" applyNumberFormat="1" applyFont="1" applyFill="1" applyAlignment="1" applyProtection="1">
      <alignment vertical="center"/>
      <protection locked="0" hidden="1"/>
    </xf>
    <xf numFmtId="49" fontId="2" fillId="0" borderId="0" xfId="0" applyNumberFormat="1" applyFont="1" applyFill="1" applyAlignment="1" applyProtection="1">
      <protection locked="0" hidden="1"/>
    </xf>
    <xf numFmtId="0" fontId="2" fillId="0" borderId="0" xfId="0" applyFont="1" applyFill="1" applyAlignment="1" applyProtection="1">
      <protection locked="0" hidden="1"/>
    </xf>
    <xf numFmtId="4" fontId="2" fillId="0" borderId="0" xfId="0" applyNumberFormat="1" applyFont="1" applyFill="1" applyAlignment="1" applyProtection="1">
      <protection locked="0" hidden="1"/>
    </xf>
    <xf numFmtId="0" fontId="1" fillId="0" borderId="0" xfId="0" applyFont="1" applyFill="1" applyBorder="1" applyAlignment="1" applyProtection="1">
      <protection locked="0" hidden="1"/>
    </xf>
    <xf numFmtId="0" fontId="2" fillId="0" borderId="1" xfId="0" applyFont="1" applyFill="1" applyBorder="1" applyAlignment="1" applyProtection="1">
      <alignment horizontal="center" vertical="center" wrapText="1"/>
      <protection locked="0" hidden="1"/>
    </xf>
    <xf numFmtId="0" fontId="1" fillId="0" borderId="0" xfId="0" applyFont="1" applyFill="1" applyAlignment="1" applyProtection="1">
      <alignment horizontal="center"/>
      <protection locked="0" hidden="1"/>
    </xf>
    <xf numFmtId="0" fontId="1" fillId="0" borderId="0" xfId="0" applyFont="1" applyFill="1" applyBorder="1" applyAlignment="1" applyProtection="1">
      <alignment horizontal="center"/>
      <protection locked="0" hidden="1"/>
    </xf>
    <xf numFmtId="49" fontId="2" fillId="0" borderId="1" xfId="0" applyNumberFormat="1" applyFont="1" applyFill="1" applyBorder="1" applyAlignment="1" applyProtection="1">
      <alignment horizontal="center" vertical="center"/>
      <protection locked="0" hidden="1"/>
    </xf>
    <xf numFmtId="0" fontId="1" fillId="0" borderId="0" xfId="0" applyFont="1" applyFill="1" applyAlignment="1" applyProtection="1">
      <alignment horizontal="center" vertical="center"/>
      <protection locked="0" hidden="1"/>
    </xf>
    <xf numFmtId="0" fontId="1" fillId="0" borderId="0" xfId="0" applyFont="1" applyFill="1" applyBorder="1" applyAlignment="1" applyProtection="1">
      <alignment horizontal="center" vertical="center"/>
      <protection locked="0" hidden="1"/>
    </xf>
    <xf numFmtId="0" fontId="1" fillId="0" borderId="0" xfId="0" applyFont="1" applyFill="1" applyProtection="1">
      <protection locked="0" hidden="1"/>
    </xf>
    <xf numFmtId="0" fontId="1" fillId="0" borderId="0" xfId="0" applyFont="1" applyFill="1" applyBorder="1" applyProtection="1">
      <protection locked="0" hidden="1"/>
    </xf>
    <xf numFmtId="0" fontId="3" fillId="4" borderId="1" xfId="0" applyFont="1" applyFill="1" applyBorder="1" applyAlignment="1" applyProtection="1">
      <alignment horizontal="left" vertical="center" wrapText="1"/>
      <protection locked="0" hidden="1"/>
    </xf>
    <xf numFmtId="0" fontId="1" fillId="4" borderId="0" xfId="0" applyFont="1" applyFill="1" applyProtection="1">
      <protection locked="0" hidden="1"/>
    </xf>
    <xf numFmtId="164" fontId="3" fillId="4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" fillId="0" borderId="16" xfId="0" applyFont="1" applyFill="1" applyBorder="1" applyProtection="1">
      <protection locked="0" hidden="1"/>
    </xf>
    <xf numFmtId="49" fontId="3" fillId="0" borderId="0" xfId="0" applyNumberFormat="1" applyFont="1" applyFill="1" applyBorder="1" applyAlignment="1" applyProtection="1">
      <alignment horizontal="center" vertical="center"/>
      <protection locked="0" hidden="1"/>
    </xf>
    <xf numFmtId="164" fontId="3" fillId="0" borderId="0" xfId="0" applyNumberFormat="1" applyFont="1" applyFill="1" applyBorder="1" applyAlignment="1" applyProtection="1">
      <alignment horizontal="left" vertical="center" wrapText="1"/>
      <protection locked="0" hidden="1"/>
    </xf>
    <xf numFmtId="165" fontId="6" fillId="0" borderId="0" xfId="0" applyNumberFormat="1" applyFont="1" applyFill="1" applyBorder="1" applyAlignment="1" applyProtection="1">
      <alignment horizontal="right" vertical="center"/>
      <protection locked="0" hidden="1"/>
    </xf>
    <xf numFmtId="165" fontId="2" fillId="0" borderId="0" xfId="0" applyNumberFormat="1" applyFont="1" applyFill="1" applyBorder="1" applyAlignment="1" applyProtection="1">
      <alignment horizontal="right" vertical="center"/>
      <protection locked="0" hidden="1"/>
    </xf>
    <xf numFmtId="165" fontId="3" fillId="0" borderId="0" xfId="0" applyNumberFormat="1" applyFont="1" applyFill="1" applyBorder="1" applyAlignment="1" applyProtection="1">
      <alignment horizontal="right" vertical="center"/>
      <protection locked="0" hidden="1"/>
    </xf>
    <xf numFmtId="0" fontId="3" fillId="0" borderId="0" xfId="0" applyFont="1" applyFill="1" applyBorder="1" applyAlignment="1" applyProtection="1">
      <alignment horizontal="center" vertical="center" wrapText="1"/>
      <protection locked="0" hidden="1"/>
    </xf>
    <xf numFmtId="165" fontId="2" fillId="0" borderId="0" xfId="0" applyNumberFormat="1" applyFont="1" applyFill="1" applyBorder="1" applyAlignment="1" applyProtection="1">
      <alignment horizontal="center" vertical="center"/>
      <protection locked="0" hidden="1"/>
    </xf>
    <xf numFmtId="165" fontId="12" fillId="0" borderId="0" xfId="0" applyNumberFormat="1" applyFont="1" applyFill="1" applyBorder="1" applyAlignment="1" applyProtection="1">
      <alignment horizontal="right" vertical="center"/>
      <protection locked="0" hidden="1"/>
    </xf>
    <xf numFmtId="0" fontId="2" fillId="0" borderId="0" xfId="0" applyFont="1" applyFill="1" applyProtection="1">
      <protection locked="0" hidden="1"/>
    </xf>
    <xf numFmtId="49" fontId="1" fillId="0" borderId="0" xfId="0" applyNumberFormat="1" applyFont="1" applyFill="1" applyProtection="1">
      <protection locked="0" hidden="1"/>
    </xf>
    <xf numFmtId="0" fontId="1" fillId="0" borderId="0" xfId="0" applyFont="1" applyFill="1" applyAlignment="1" applyProtection="1">
      <alignment wrapText="1"/>
      <protection locked="0" hidden="1"/>
    </xf>
    <xf numFmtId="165" fontId="2" fillId="4" borderId="1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2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4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1" xfId="0" applyNumberFormat="1" applyFont="1" applyFill="1" applyBorder="1" applyAlignment="1" applyProtection="1">
      <alignment horizontal="center" vertical="center"/>
      <protection hidden="1"/>
    </xf>
    <xf numFmtId="165" fontId="3" fillId="4" borderId="1" xfId="0" applyNumberFormat="1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Alignment="1" applyProtection="1">
      <alignment wrapText="1"/>
      <protection locked="0" hidden="1"/>
    </xf>
    <xf numFmtId="49" fontId="3" fillId="4" borderId="0" xfId="0" applyNumberFormat="1" applyFont="1" applyFill="1" applyBorder="1" applyAlignment="1" applyProtection="1">
      <alignment horizontal="center" vertical="center"/>
      <protection locked="0" hidden="1"/>
    </xf>
    <xf numFmtId="164" fontId="3" fillId="4" borderId="0" xfId="0" applyNumberFormat="1" applyFont="1" applyFill="1" applyBorder="1" applyAlignment="1" applyProtection="1">
      <alignment horizontal="left" vertical="center" wrapText="1"/>
      <protection locked="0" hidden="1"/>
    </xf>
    <xf numFmtId="0" fontId="3" fillId="4" borderId="7" xfId="0" applyFont="1" applyFill="1" applyBorder="1" applyAlignment="1" applyProtection="1">
      <alignment horizontal="left" vertical="center" wrapText="1"/>
      <protection locked="0" hidden="1"/>
    </xf>
    <xf numFmtId="164" fontId="3" fillId="4" borderId="7" xfId="0" applyNumberFormat="1" applyFont="1" applyFill="1" applyBorder="1" applyAlignment="1" applyProtection="1">
      <alignment horizontal="left" vertical="center" wrapText="1"/>
      <protection locked="0" hidden="1"/>
    </xf>
    <xf numFmtId="164" fontId="2" fillId="4" borderId="1" xfId="0" applyNumberFormat="1" applyFont="1" applyFill="1" applyBorder="1" applyAlignment="1" applyProtection="1">
      <alignment horizontal="center" vertical="center"/>
      <protection hidden="1"/>
    </xf>
    <xf numFmtId="164" fontId="3" fillId="4" borderId="1" xfId="0" applyNumberFormat="1" applyFont="1" applyFill="1" applyBorder="1" applyAlignment="1" applyProtection="1">
      <alignment horizontal="center" vertical="center"/>
      <protection hidden="1"/>
    </xf>
    <xf numFmtId="165" fontId="2" fillId="4" borderId="4" xfId="0" applyNumberFormat="1" applyFont="1" applyFill="1" applyBorder="1" applyAlignment="1" applyProtection="1">
      <alignment horizontal="center" vertical="center"/>
      <protection hidden="1"/>
    </xf>
    <xf numFmtId="165" fontId="20" fillId="4" borderId="3" xfId="0" applyNumberFormat="1" applyFont="1" applyFill="1" applyBorder="1" applyAlignment="1" applyProtection="1">
      <alignment horizontal="center" vertical="center"/>
      <protection hidden="1"/>
    </xf>
    <xf numFmtId="165" fontId="2" fillId="4" borderId="22" xfId="0" applyNumberFormat="1" applyFont="1" applyFill="1" applyBorder="1" applyAlignment="1" applyProtection="1">
      <alignment horizontal="center" vertical="center"/>
      <protection hidden="1"/>
    </xf>
    <xf numFmtId="165" fontId="3" fillId="4" borderId="22" xfId="0" applyNumberFormat="1" applyFont="1" applyFill="1" applyBorder="1" applyAlignment="1" applyProtection="1">
      <alignment horizontal="center" vertical="center"/>
      <protection hidden="1"/>
    </xf>
    <xf numFmtId="164" fontId="2" fillId="4" borderId="22" xfId="0" applyNumberFormat="1" applyFont="1" applyFill="1" applyBorder="1" applyAlignment="1" applyProtection="1">
      <alignment horizontal="center" vertical="center"/>
      <protection hidden="1"/>
    </xf>
    <xf numFmtId="165" fontId="2" fillId="4" borderId="22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7" xfId="0" applyNumberFormat="1" applyFont="1" applyFill="1" applyBorder="1" applyAlignment="1" applyProtection="1">
      <alignment horizontal="center" vertical="center"/>
      <protection hidden="1"/>
    </xf>
    <xf numFmtId="165" fontId="2" fillId="4" borderId="28" xfId="0" applyNumberFormat="1" applyFont="1" applyFill="1" applyBorder="1" applyAlignment="1" applyProtection="1">
      <alignment horizontal="center" vertical="center"/>
      <protection hidden="1"/>
    </xf>
    <xf numFmtId="165" fontId="3" fillId="4" borderId="7" xfId="0" applyNumberFormat="1" applyFont="1" applyFill="1" applyBorder="1" applyAlignment="1" applyProtection="1">
      <alignment horizontal="center" vertical="center"/>
      <protection hidden="1"/>
    </xf>
    <xf numFmtId="165" fontId="3" fillId="4" borderId="28" xfId="0" applyNumberFormat="1" applyFont="1" applyFill="1" applyBorder="1" applyAlignment="1" applyProtection="1">
      <alignment horizontal="center" vertical="center"/>
      <protection hidden="1"/>
    </xf>
    <xf numFmtId="0" fontId="3" fillId="4" borderId="27" xfId="0" applyFont="1" applyFill="1" applyBorder="1" applyAlignment="1" applyProtection="1">
      <alignment horizontal="left" vertical="center" wrapText="1"/>
      <protection locked="0" hidden="1"/>
    </xf>
    <xf numFmtId="164" fontId="3" fillId="4" borderId="27" xfId="0" applyNumberFormat="1" applyFont="1" applyFill="1" applyBorder="1" applyAlignment="1" applyProtection="1">
      <alignment horizontal="left" vertical="center" wrapText="1"/>
      <protection locked="0" hidden="1"/>
    </xf>
    <xf numFmtId="164" fontId="3" fillId="4" borderId="29" xfId="0" applyNumberFormat="1" applyFont="1" applyFill="1" applyBorder="1" applyAlignment="1" applyProtection="1">
      <alignment horizontal="left" vertical="center" wrapText="1"/>
      <protection locked="0" hidden="1"/>
    </xf>
    <xf numFmtId="0" fontId="3" fillId="4" borderId="30" xfId="0" applyFont="1" applyFill="1" applyBorder="1" applyAlignment="1" applyProtection="1">
      <alignment horizontal="left" vertical="center" wrapText="1"/>
      <protection locked="0" hidden="1"/>
    </xf>
    <xf numFmtId="164" fontId="2" fillId="4" borderId="17" xfId="0" applyNumberFormat="1" applyFont="1" applyFill="1" applyBorder="1" applyAlignment="1" applyProtection="1">
      <alignment horizontal="center" vertical="center"/>
      <protection hidden="1"/>
    </xf>
    <xf numFmtId="165" fontId="2" fillId="4" borderId="17" xfId="0" applyNumberFormat="1" applyFont="1" applyFill="1" applyBorder="1" applyAlignment="1" applyProtection="1">
      <alignment horizontal="center" vertical="center"/>
      <protection hidden="1"/>
    </xf>
    <xf numFmtId="49" fontId="3" fillId="4" borderId="32" xfId="0" applyNumberFormat="1" applyFont="1" applyFill="1" applyBorder="1" applyAlignment="1" applyProtection="1">
      <alignment horizontal="center" vertical="center"/>
      <protection locked="0" hidden="1"/>
    </xf>
    <xf numFmtId="0" fontId="2" fillId="4" borderId="32" xfId="0" applyFont="1" applyFill="1" applyBorder="1" applyAlignment="1" applyProtection="1">
      <alignment horizontal="center" vertical="center" wrapText="1"/>
      <protection locked="0" hidden="1"/>
    </xf>
    <xf numFmtId="164" fontId="3" fillId="4" borderId="32" xfId="0" applyNumberFormat="1" applyFont="1" applyFill="1" applyBorder="1" applyAlignment="1" applyProtection="1">
      <alignment horizontal="left" vertical="center" wrapText="1"/>
      <protection locked="0" hidden="1"/>
    </xf>
    <xf numFmtId="165" fontId="3" fillId="4" borderId="32" xfId="0" applyNumberFormat="1" applyFont="1" applyFill="1" applyBorder="1" applyAlignment="1" applyProtection="1">
      <alignment horizontal="center" vertical="center"/>
      <protection locked="0" hidden="1"/>
    </xf>
    <xf numFmtId="2" fontId="3" fillId="4" borderId="32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32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17" xfId="0" applyNumberFormat="1" applyFont="1" applyFill="1" applyBorder="1" applyAlignment="1" applyProtection="1">
      <alignment horizontal="center" vertical="center" wrapText="1"/>
      <protection hidden="1"/>
    </xf>
    <xf numFmtId="165" fontId="2" fillId="4" borderId="32" xfId="0" applyNumberFormat="1" applyFont="1" applyFill="1" applyBorder="1" applyAlignment="1" applyProtection="1">
      <alignment horizontal="center" vertical="center" wrapText="1"/>
      <protection locked="0" hidden="1"/>
    </xf>
    <xf numFmtId="164" fontId="3" fillId="4" borderId="35" xfId="0" applyNumberFormat="1" applyFont="1" applyFill="1" applyBorder="1" applyAlignment="1" applyProtection="1">
      <alignment horizontal="left" vertical="center" wrapText="1"/>
      <protection locked="0" hidden="1"/>
    </xf>
    <xf numFmtId="165" fontId="2" fillId="4" borderId="26" xfId="0" applyNumberFormat="1" applyFont="1" applyFill="1" applyBorder="1" applyAlignment="1" applyProtection="1">
      <alignment horizontal="center" vertical="center"/>
      <protection hidden="1"/>
    </xf>
    <xf numFmtId="164" fontId="3" fillId="4" borderId="22" xfId="0" applyNumberFormat="1" applyFont="1" applyFill="1" applyBorder="1" applyAlignment="1" applyProtection="1">
      <alignment horizontal="center" vertical="center"/>
      <protection hidden="1"/>
    </xf>
    <xf numFmtId="165" fontId="3" fillId="4" borderId="37" xfId="0" applyNumberFormat="1" applyFont="1" applyFill="1" applyBorder="1" applyAlignment="1" applyProtection="1">
      <alignment horizontal="center" vertical="center"/>
      <protection hidden="1"/>
    </xf>
    <xf numFmtId="165" fontId="2" fillId="4" borderId="22" xfId="0" applyNumberFormat="1" applyFont="1" applyFill="1" applyBorder="1" applyAlignment="1" applyProtection="1">
      <alignment horizontal="center" vertical="center" wrapText="1"/>
      <protection hidden="1"/>
    </xf>
    <xf numFmtId="165" fontId="2" fillId="4" borderId="39" xfId="0" applyNumberFormat="1" applyFont="1" applyFill="1" applyBorder="1" applyAlignment="1" applyProtection="1">
      <alignment horizontal="center" vertical="center"/>
      <protection hidden="1"/>
    </xf>
    <xf numFmtId="165" fontId="2" fillId="4" borderId="33" xfId="0" applyNumberFormat="1" applyFont="1" applyFill="1" applyBorder="1" applyAlignment="1" applyProtection="1">
      <alignment horizontal="center" vertical="center"/>
      <protection hidden="1"/>
    </xf>
    <xf numFmtId="165" fontId="2" fillId="4" borderId="40" xfId="0" applyNumberFormat="1" applyFont="1" applyFill="1" applyBorder="1" applyAlignment="1" applyProtection="1">
      <alignment horizontal="center" vertical="center"/>
      <protection hidden="1"/>
    </xf>
    <xf numFmtId="164" fontId="3" fillId="4" borderId="41" xfId="0" applyNumberFormat="1" applyFont="1" applyFill="1" applyBorder="1" applyAlignment="1" applyProtection="1">
      <alignment horizontal="left" vertical="center" wrapText="1"/>
      <protection locked="0" hidden="1"/>
    </xf>
    <xf numFmtId="164" fontId="3" fillId="4" borderId="42" xfId="0" applyNumberFormat="1" applyFont="1" applyFill="1" applyBorder="1" applyAlignment="1" applyProtection="1">
      <alignment horizontal="left" vertical="center" wrapText="1"/>
      <protection locked="0" hidden="1"/>
    </xf>
    <xf numFmtId="164" fontId="3" fillId="4" borderId="1" xfId="0" applyNumberFormat="1" applyFont="1" applyFill="1" applyBorder="1" applyAlignment="1" applyProtection="1">
      <alignment horizontal="left" vertical="center" wrapText="1"/>
      <protection hidden="1"/>
    </xf>
    <xf numFmtId="0" fontId="3" fillId="4" borderId="22" xfId="0" applyFont="1" applyFill="1" applyBorder="1" applyAlignment="1" applyProtection="1">
      <alignment horizontal="left" vertical="center" wrapText="1"/>
      <protection locked="0" hidden="1"/>
    </xf>
    <xf numFmtId="164" fontId="3" fillId="4" borderId="22" xfId="0" applyNumberFormat="1" applyFont="1" applyFill="1" applyBorder="1" applyAlignment="1" applyProtection="1">
      <alignment horizontal="left" vertical="center" wrapText="1"/>
      <protection hidden="1"/>
    </xf>
    <xf numFmtId="0" fontId="3" fillId="4" borderId="10" xfId="0" applyFont="1" applyFill="1" applyBorder="1" applyAlignment="1" applyProtection="1">
      <alignment horizontal="left" vertical="center" wrapText="1"/>
      <protection locked="0" hidden="1"/>
    </xf>
    <xf numFmtId="164" fontId="3" fillId="4" borderId="15" xfId="0" applyNumberFormat="1" applyFont="1" applyFill="1" applyBorder="1" applyAlignment="1" applyProtection="1">
      <alignment horizontal="left" vertical="center" wrapText="1"/>
      <protection locked="0" hidden="1"/>
    </xf>
    <xf numFmtId="0" fontId="3" fillId="4" borderId="0" xfId="0" applyFont="1" applyFill="1" applyBorder="1" applyAlignment="1" applyProtection="1">
      <alignment horizontal="left" vertical="center" wrapText="1"/>
      <protection locked="0" hidden="1"/>
    </xf>
    <xf numFmtId="165" fontId="6" fillId="4" borderId="1" xfId="0" applyNumberFormat="1" applyFont="1" applyFill="1" applyBorder="1" applyAlignment="1" applyProtection="1">
      <alignment horizontal="center" vertical="center"/>
      <protection hidden="1"/>
    </xf>
    <xf numFmtId="165" fontId="12" fillId="4" borderId="1" xfId="0" applyNumberFormat="1" applyFont="1" applyFill="1" applyBorder="1" applyAlignment="1" applyProtection="1">
      <alignment horizontal="center" vertical="center"/>
      <protection hidden="1"/>
    </xf>
    <xf numFmtId="165" fontId="6" fillId="4" borderId="0" xfId="0" applyNumberFormat="1" applyFont="1" applyFill="1" applyBorder="1" applyAlignment="1" applyProtection="1">
      <alignment horizontal="center" vertical="center"/>
      <protection locked="0" hidden="1"/>
    </xf>
    <xf numFmtId="165" fontId="12" fillId="4" borderId="3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0" xfId="0" applyNumberFormat="1" applyFont="1" applyFill="1" applyBorder="1" applyAlignment="1" applyProtection="1">
      <alignment horizontal="center" vertical="center"/>
      <protection locked="0" hidden="1"/>
    </xf>
    <xf numFmtId="165" fontId="3" fillId="4" borderId="0" xfId="0" applyNumberFormat="1" applyFont="1" applyFill="1" applyBorder="1" applyAlignment="1" applyProtection="1">
      <alignment horizontal="center" vertical="center"/>
      <protection locked="0" hidden="1"/>
    </xf>
    <xf numFmtId="165" fontId="6" fillId="4" borderId="1" xfId="0" applyNumberFormat="1" applyFont="1" applyFill="1" applyBorder="1" applyAlignment="1" applyProtection="1">
      <alignment horizontal="center" vertical="center"/>
      <protection locked="0" hidden="1"/>
    </xf>
    <xf numFmtId="165" fontId="12" fillId="4" borderId="1" xfId="0" applyNumberFormat="1" applyFont="1" applyFill="1" applyBorder="1" applyAlignment="1" applyProtection="1">
      <alignment horizontal="center" vertical="center"/>
      <protection locked="0" hidden="1"/>
    </xf>
    <xf numFmtId="165" fontId="3" fillId="4" borderId="1" xfId="0" applyNumberFormat="1" applyFont="1" applyFill="1" applyBorder="1" applyAlignment="1" applyProtection="1">
      <alignment horizontal="center" vertical="center"/>
      <protection locked="0" hidden="1"/>
    </xf>
    <xf numFmtId="165" fontId="6" fillId="0" borderId="0" xfId="0" applyNumberFormat="1" applyFont="1" applyFill="1" applyBorder="1" applyAlignment="1" applyProtection="1">
      <alignment horizontal="center" vertical="center"/>
      <protection locked="0" hidden="1"/>
    </xf>
    <xf numFmtId="165" fontId="12" fillId="0" borderId="3" xfId="0" applyNumberFormat="1" applyFont="1" applyFill="1" applyBorder="1" applyAlignment="1" applyProtection="1">
      <alignment horizontal="center" vertical="center"/>
      <protection locked="0" hidden="1"/>
    </xf>
    <xf numFmtId="165" fontId="3" fillId="4" borderId="3" xfId="0" applyNumberFormat="1" applyFont="1" applyFill="1" applyBorder="1" applyAlignment="1" applyProtection="1">
      <alignment horizontal="center" vertical="center"/>
      <protection locked="0" hidden="1"/>
    </xf>
    <xf numFmtId="165" fontId="3" fillId="0" borderId="0" xfId="0" applyNumberFormat="1" applyFont="1" applyFill="1" applyBorder="1" applyAlignment="1" applyProtection="1">
      <alignment horizontal="center" vertical="center"/>
      <protection locked="0" hidden="1"/>
    </xf>
    <xf numFmtId="165" fontId="6" fillId="4" borderId="4" xfId="0" applyNumberFormat="1" applyFont="1" applyFill="1" applyBorder="1" applyAlignment="1" applyProtection="1">
      <alignment horizontal="center" vertical="center"/>
      <protection locked="0" hidden="1"/>
    </xf>
    <xf numFmtId="165" fontId="12" fillId="4" borderId="4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49" xfId="0" applyNumberFormat="1" applyFont="1" applyFill="1" applyBorder="1" applyAlignment="1" applyProtection="1">
      <alignment horizontal="center" vertical="center"/>
      <protection hidden="1"/>
    </xf>
    <xf numFmtId="165" fontId="12" fillId="4" borderId="0" xfId="0" applyNumberFormat="1" applyFont="1" applyFill="1" applyBorder="1" applyAlignment="1" applyProtection="1">
      <alignment horizontal="center" vertical="center"/>
      <protection locked="0" hidden="1"/>
    </xf>
    <xf numFmtId="165" fontId="3" fillId="4" borderId="3" xfId="0" applyNumberFormat="1" applyFont="1" applyFill="1" applyBorder="1" applyAlignment="1" applyProtection="1">
      <alignment horizontal="center" vertical="center"/>
      <protection hidden="1"/>
    </xf>
    <xf numFmtId="165" fontId="2" fillId="4" borderId="3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/>
    <xf numFmtId="0" fontId="1" fillId="0" borderId="0" xfId="0" applyFont="1" applyFill="1" applyAlignment="1"/>
    <xf numFmtId="165" fontId="2" fillId="0" borderId="4" xfId="0" applyNumberFormat="1" applyFont="1" applyFill="1" applyBorder="1" applyAlignment="1" applyProtection="1">
      <alignment horizontal="center" vertical="center"/>
      <protection locked="0" hidden="1"/>
    </xf>
    <xf numFmtId="165" fontId="2" fillId="0" borderId="2" xfId="0" applyNumberFormat="1" applyFont="1" applyFill="1" applyBorder="1" applyAlignment="1" applyProtection="1">
      <alignment horizontal="center" vertical="center"/>
      <protection locked="0" hidden="1"/>
    </xf>
    <xf numFmtId="165" fontId="2" fillId="0" borderId="3" xfId="0" applyNumberFormat="1" applyFont="1" applyFill="1" applyBorder="1" applyAlignment="1" applyProtection="1">
      <alignment horizontal="center" vertical="center"/>
      <protection locked="0" hidden="1"/>
    </xf>
    <xf numFmtId="165" fontId="2" fillId="0" borderId="1" xfId="0" applyNumberFormat="1" applyFont="1" applyFill="1" applyBorder="1" applyAlignment="1" applyProtection="1">
      <alignment horizontal="center" vertical="center"/>
      <protection locked="0" hidden="1"/>
    </xf>
    <xf numFmtId="0" fontId="2" fillId="4" borderId="0" xfId="0" applyFont="1" applyFill="1" applyBorder="1" applyAlignment="1" applyProtection="1">
      <alignment horizontal="center" vertical="center" wrapText="1"/>
      <protection locked="0" hidden="1"/>
    </xf>
    <xf numFmtId="0" fontId="2" fillId="0" borderId="0" xfId="0" applyFont="1" applyFill="1" applyBorder="1" applyAlignment="1" applyProtection="1">
      <alignment horizontal="center" vertical="center" wrapText="1"/>
      <protection locked="0" hidden="1"/>
    </xf>
    <xf numFmtId="49" fontId="3" fillId="0" borderId="2" xfId="0" applyNumberFormat="1" applyFont="1" applyFill="1" applyBorder="1" applyAlignment="1" applyProtection="1">
      <alignment horizontal="center" vertical="center"/>
      <protection locked="0" hidden="1"/>
    </xf>
    <xf numFmtId="0" fontId="2" fillId="0" borderId="1" xfId="0" applyFont="1" applyFill="1" applyBorder="1" applyAlignment="1" applyProtection="1">
      <alignment horizontal="center" vertical="center"/>
      <protection locked="0" hidden="1"/>
    </xf>
    <xf numFmtId="0" fontId="2" fillId="0" borderId="4" xfId="0" applyFont="1" applyFill="1" applyBorder="1" applyAlignment="1" applyProtection="1">
      <alignment horizontal="center" vertical="center"/>
      <protection locked="0" hidden="1"/>
    </xf>
    <xf numFmtId="165" fontId="3" fillId="0" borderId="0" xfId="0" applyNumberFormat="1" applyFont="1" applyFill="1" applyBorder="1" applyAlignment="1" applyProtection="1">
      <alignment horizontal="right" vertical="center"/>
      <protection hidden="1"/>
    </xf>
    <xf numFmtId="165" fontId="2" fillId="4" borderId="0" xfId="0" applyNumberFormat="1" applyFont="1" applyFill="1" applyBorder="1" applyAlignment="1" applyProtection="1">
      <alignment horizontal="center" vertical="center"/>
      <protection hidden="1"/>
    </xf>
    <xf numFmtId="165" fontId="12" fillId="4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9" xfId="0" applyFont="1" applyFill="1" applyBorder="1" applyProtection="1">
      <protection locked="0" hidden="1"/>
    </xf>
    <xf numFmtId="165" fontId="20" fillId="4" borderId="23" xfId="0" applyNumberFormat="1" applyFont="1" applyFill="1" applyBorder="1" applyAlignment="1" applyProtection="1">
      <alignment horizontal="center" vertical="center"/>
      <protection hidden="1"/>
    </xf>
    <xf numFmtId="49" fontId="2" fillId="0" borderId="8" xfId="0" applyNumberFormat="1" applyFont="1" applyFill="1" applyBorder="1" applyAlignment="1" applyProtection="1">
      <alignment horizontal="center" vertical="center"/>
      <protection locked="0" hidden="1"/>
    </xf>
    <xf numFmtId="0" fontId="2" fillId="0" borderId="10" xfId="0" applyFont="1" applyFill="1" applyBorder="1" applyAlignment="1" applyProtection="1">
      <alignment horizontal="center" vertical="center"/>
      <protection locked="0" hidden="1"/>
    </xf>
    <xf numFmtId="165" fontId="2" fillId="4" borderId="15" xfId="0" applyNumberFormat="1" applyFont="1" applyFill="1" applyBorder="1" applyAlignment="1" applyProtection="1">
      <alignment horizontal="center" vertical="center"/>
      <protection hidden="1"/>
    </xf>
    <xf numFmtId="164" fontId="2" fillId="4" borderId="3" xfId="0" applyNumberFormat="1" applyFont="1" applyFill="1" applyBorder="1" applyAlignment="1" applyProtection="1">
      <alignment horizontal="center" vertical="center"/>
      <protection hidden="1"/>
    </xf>
    <xf numFmtId="165" fontId="2" fillId="4" borderId="2" xfId="0" applyNumberFormat="1" applyFont="1" applyFill="1" applyBorder="1" applyAlignment="1" applyProtection="1">
      <alignment horizontal="center" vertical="center"/>
      <protection hidden="1"/>
    </xf>
    <xf numFmtId="165" fontId="2" fillId="4" borderId="53" xfId="0" applyNumberFormat="1" applyFont="1" applyFill="1" applyBorder="1" applyAlignment="1" applyProtection="1">
      <alignment horizontal="center" vertical="center"/>
      <protection hidden="1"/>
    </xf>
    <xf numFmtId="165" fontId="20" fillId="4" borderId="57" xfId="0" applyNumberFormat="1" applyFont="1" applyFill="1" applyBorder="1" applyAlignment="1" applyProtection="1">
      <alignment horizontal="center" vertical="center"/>
      <protection hidden="1"/>
    </xf>
    <xf numFmtId="164" fontId="20" fillId="4" borderId="50" xfId="0" applyNumberFormat="1" applyFont="1" applyFill="1" applyBorder="1" applyAlignment="1" applyProtection="1">
      <alignment horizontal="center" vertical="center"/>
      <protection hidden="1"/>
    </xf>
    <xf numFmtId="165" fontId="20" fillId="4" borderId="50" xfId="0" applyNumberFormat="1" applyFont="1" applyFill="1" applyBorder="1" applyAlignment="1" applyProtection="1">
      <alignment horizontal="center" vertical="center"/>
      <protection hidden="1"/>
    </xf>
    <xf numFmtId="165" fontId="20" fillId="4" borderId="50" xfId="0" applyNumberFormat="1" applyFont="1" applyFill="1" applyBorder="1" applyAlignment="1" applyProtection="1">
      <alignment horizontal="center" vertical="center"/>
      <protection locked="0" hidden="1"/>
    </xf>
    <xf numFmtId="165" fontId="20" fillId="4" borderId="58" xfId="0" applyNumberFormat="1" applyFont="1" applyFill="1" applyBorder="1" applyAlignment="1" applyProtection="1">
      <alignment horizontal="center" vertical="center"/>
      <protection hidden="1"/>
    </xf>
    <xf numFmtId="165" fontId="3" fillId="4" borderId="15" xfId="0" applyNumberFormat="1" applyFont="1" applyFill="1" applyBorder="1" applyAlignment="1" applyProtection="1">
      <alignment horizontal="center" vertical="center"/>
      <protection hidden="1"/>
    </xf>
    <xf numFmtId="165" fontId="2" fillId="4" borderId="3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3" xfId="0" applyNumberFormat="1" applyFont="1" applyFill="1" applyBorder="1" applyAlignment="1" applyProtection="1">
      <alignment horizontal="center" vertical="center" wrapText="1"/>
      <protection hidden="1"/>
    </xf>
    <xf numFmtId="165" fontId="2" fillId="4" borderId="47" xfId="0" applyNumberFormat="1" applyFont="1" applyFill="1" applyBorder="1" applyAlignment="1" applyProtection="1">
      <alignment horizontal="center" vertical="center"/>
      <protection hidden="1"/>
    </xf>
    <xf numFmtId="164" fontId="3" fillId="4" borderId="3" xfId="0" applyNumberFormat="1" applyFont="1" applyFill="1" applyBorder="1" applyAlignment="1" applyProtection="1">
      <alignment horizontal="center" vertical="center"/>
      <protection hidden="1"/>
    </xf>
    <xf numFmtId="165" fontId="5" fillId="4" borderId="57" xfId="0" applyNumberFormat="1" applyFont="1" applyFill="1" applyBorder="1" applyAlignment="1" applyProtection="1">
      <alignment horizontal="center" vertical="center"/>
      <protection hidden="1"/>
    </xf>
    <xf numFmtId="164" fontId="5" fillId="4" borderId="50" xfId="0" applyNumberFormat="1" applyFont="1" applyFill="1" applyBorder="1" applyAlignment="1" applyProtection="1">
      <alignment horizontal="center" vertical="center"/>
      <protection hidden="1"/>
    </xf>
    <xf numFmtId="165" fontId="5" fillId="4" borderId="50" xfId="0" applyNumberFormat="1" applyFont="1" applyFill="1" applyBorder="1" applyAlignment="1" applyProtection="1">
      <alignment horizontal="center" vertical="center"/>
      <protection hidden="1"/>
    </xf>
    <xf numFmtId="165" fontId="20" fillId="4" borderId="50" xfId="0" applyNumberFormat="1" applyFont="1" applyFill="1" applyBorder="1" applyAlignment="1" applyProtection="1">
      <alignment horizontal="center" vertical="center" wrapText="1"/>
      <protection hidden="1"/>
    </xf>
    <xf numFmtId="165" fontId="2" fillId="4" borderId="8" xfId="0" applyNumberFormat="1" applyFont="1" applyFill="1" applyBorder="1" applyAlignment="1" applyProtection="1">
      <alignment horizontal="center" vertical="center"/>
      <protection hidden="1"/>
    </xf>
    <xf numFmtId="165" fontId="2" fillId="4" borderId="41" xfId="0" applyNumberFormat="1" applyFont="1" applyFill="1" applyBorder="1" applyAlignment="1" applyProtection="1">
      <alignment horizontal="center" vertical="center"/>
      <protection hidden="1"/>
    </xf>
    <xf numFmtId="165" fontId="2" fillId="4" borderId="51" xfId="0" applyNumberFormat="1" applyFont="1" applyFill="1" applyBorder="1" applyAlignment="1" applyProtection="1">
      <alignment horizontal="center" vertical="center"/>
      <protection hidden="1"/>
    </xf>
    <xf numFmtId="165" fontId="5" fillId="4" borderId="58" xfId="0" applyNumberFormat="1" applyFont="1" applyFill="1" applyBorder="1" applyAlignment="1" applyProtection="1">
      <alignment horizontal="center" vertical="center"/>
      <protection hidden="1"/>
    </xf>
    <xf numFmtId="0" fontId="3" fillId="4" borderId="51" xfId="0" applyFont="1" applyFill="1" applyBorder="1" applyAlignment="1" applyProtection="1">
      <alignment horizontal="left" vertical="center" wrapText="1"/>
      <protection locked="0" hidden="1"/>
    </xf>
    <xf numFmtId="0" fontId="3" fillId="4" borderId="60" xfId="0" applyFont="1" applyFill="1" applyBorder="1" applyAlignment="1" applyProtection="1">
      <alignment horizontal="left" vertical="center" wrapText="1"/>
      <protection locked="0" hidden="1"/>
    </xf>
    <xf numFmtId="0" fontId="3" fillId="4" borderId="3" xfId="0" applyFont="1" applyFill="1" applyBorder="1" applyAlignment="1" applyProtection="1">
      <alignment horizontal="left" vertical="center" wrapText="1"/>
      <protection locked="0" hidden="1"/>
    </xf>
    <xf numFmtId="0" fontId="3" fillId="4" borderId="3" xfId="0" applyFont="1" applyFill="1" applyBorder="1" applyAlignment="1" applyProtection="1">
      <alignment horizontal="left" vertical="center" wrapText="1"/>
      <protection hidden="1"/>
    </xf>
    <xf numFmtId="0" fontId="3" fillId="4" borderId="57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locked="0" hidden="1"/>
    </xf>
    <xf numFmtId="0" fontId="1" fillId="10" borderId="0" xfId="0" applyFont="1" applyFill="1" applyBorder="1" applyProtection="1">
      <protection locked="0" hidden="1"/>
    </xf>
    <xf numFmtId="0" fontId="1" fillId="0" borderId="34" xfId="0" applyFont="1" applyFill="1" applyBorder="1" applyProtection="1">
      <protection locked="0" hidden="1"/>
    </xf>
    <xf numFmtId="0" fontId="1" fillId="0" borderId="36" xfId="0" applyFont="1" applyFill="1" applyBorder="1" applyProtection="1">
      <protection locked="0" hidden="1"/>
    </xf>
    <xf numFmtId="0" fontId="3" fillId="4" borderId="57" xfId="0" applyFont="1" applyFill="1" applyBorder="1" applyAlignment="1" applyProtection="1">
      <alignment horizontal="left" vertical="center" wrapText="1"/>
      <protection locked="0" hidden="1"/>
    </xf>
    <xf numFmtId="165" fontId="6" fillId="4" borderId="50" xfId="0" applyNumberFormat="1" applyFont="1" applyFill="1" applyBorder="1" applyAlignment="1" applyProtection="1">
      <alignment horizontal="center" vertical="center"/>
      <protection hidden="1"/>
    </xf>
    <xf numFmtId="165" fontId="6" fillId="4" borderId="58" xfId="0" applyNumberFormat="1" applyFont="1" applyFill="1" applyBorder="1" applyAlignment="1" applyProtection="1">
      <alignment horizontal="center" vertical="center"/>
      <protection hidden="1"/>
    </xf>
    <xf numFmtId="0" fontId="3" fillId="4" borderId="65" xfId="0" applyFont="1" applyFill="1" applyBorder="1" applyAlignment="1" applyProtection="1">
      <alignment horizontal="left" vertical="center" wrapText="1"/>
      <protection locked="0" hidden="1"/>
    </xf>
    <xf numFmtId="165" fontId="12" fillId="4" borderId="24" xfId="0" applyNumberFormat="1" applyFont="1" applyFill="1" applyBorder="1" applyAlignment="1" applyProtection="1">
      <alignment horizontal="center" vertical="center"/>
      <protection hidden="1"/>
    </xf>
    <xf numFmtId="165" fontId="3" fillId="4" borderId="24" xfId="0" applyNumberFormat="1" applyFont="1" applyFill="1" applyBorder="1" applyAlignment="1" applyProtection="1">
      <alignment horizontal="center" vertical="center"/>
      <protection hidden="1"/>
    </xf>
    <xf numFmtId="165" fontId="3" fillId="4" borderId="38" xfId="0" applyNumberFormat="1" applyFont="1" applyFill="1" applyBorder="1" applyAlignment="1" applyProtection="1">
      <alignment horizontal="center" vertical="center"/>
      <protection hidden="1"/>
    </xf>
    <xf numFmtId="0" fontId="3" fillId="4" borderId="66" xfId="0" applyFont="1" applyFill="1" applyBorder="1" applyAlignment="1" applyProtection="1">
      <alignment horizontal="left" vertical="center" wrapText="1"/>
      <protection locked="0" hidden="1"/>
    </xf>
    <xf numFmtId="165" fontId="3" fillId="4" borderId="39" xfId="0" applyNumberFormat="1" applyFont="1" applyFill="1" applyBorder="1" applyAlignment="1" applyProtection="1">
      <alignment horizontal="center" vertical="center"/>
      <protection hidden="1"/>
    </xf>
    <xf numFmtId="164" fontId="3" fillId="4" borderId="66" xfId="0" applyNumberFormat="1" applyFont="1" applyFill="1" applyBorder="1" applyAlignment="1" applyProtection="1">
      <alignment horizontal="left" vertical="center" wrapText="1"/>
      <protection locked="0" hidden="1"/>
    </xf>
    <xf numFmtId="164" fontId="3" fillId="4" borderId="26" xfId="0" applyNumberFormat="1" applyFont="1" applyFill="1" applyBorder="1" applyAlignment="1" applyProtection="1">
      <alignment horizontal="left" vertical="center" wrapText="1"/>
      <protection locked="0" hidden="1"/>
    </xf>
    <xf numFmtId="165" fontId="12" fillId="4" borderId="22" xfId="0" applyNumberFormat="1" applyFont="1" applyFill="1" applyBorder="1" applyAlignment="1" applyProtection="1">
      <alignment horizontal="center" vertical="center"/>
      <protection hidden="1"/>
    </xf>
    <xf numFmtId="165" fontId="3" fillId="4" borderId="33" xfId="0" applyNumberFormat="1" applyFont="1" applyFill="1" applyBorder="1" applyAlignment="1" applyProtection="1">
      <alignment horizontal="center" vertical="center"/>
      <protection hidden="1"/>
    </xf>
    <xf numFmtId="0" fontId="1" fillId="0" borderId="14" xfId="0" applyFont="1" applyFill="1" applyBorder="1" applyProtection="1">
      <protection locked="0" hidden="1"/>
    </xf>
    <xf numFmtId="0" fontId="3" fillId="0" borderId="1" xfId="0" applyFont="1" applyFill="1" applyBorder="1" applyAlignment="1" applyProtection="1">
      <alignment horizontal="left" vertical="center" wrapText="1"/>
      <protection locked="0" hidden="1"/>
    </xf>
    <xf numFmtId="165" fontId="6" fillId="0" borderId="1" xfId="0" applyNumberFormat="1" applyFont="1" applyFill="1" applyBorder="1" applyAlignment="1" applyProtection="1">
      <alignment horizontal="center" vertical="center"/>
      <protection hidden="1"/>
    </xf>
    <xf numFmtId="165" fontId="12" fillId="0" borderId="1" xfId="0" applyNumberFormat="1" applyFont="1" applyFill="1" applyBorder="1" applyAlignment="1" applyProtection="1">
      <alignment horizontal="center" vertical="center"/>
      <protection hidden="1"/>
    </xf>
    <xf numFmtId="165" fontId="3" fillId="0" borderId="1" xfId="0" applyNumberFormat="1" applyFont="1" applyFill="1" applyBorder="1" applyAlignment="1" applyProtection="1">
      <alignment horizontal="center" vertical="center"/>
      <protection hidden="1"/>
    </xf>
    <xf numFmtId="165" fontId="2" fillId="0" borderId="1" xfId="0" applyNumberFormat="1" applyFont="1" applyFill="1" applyBorder="1" applyAlignment="1" applyProtection="1">
      <alignment horizontal="center"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locked="0" hidden="1"/>
    </xf>
    <xf numFmtId="0" fontId="3" fillId="0" borderId="51" xfId="0" applyFont="1" applyFill="1" applyBorder="1" applyAlignment="1" applyProtection="1">
      <alignment horizontal="left" vertical="center" wrapText="1"/>
      <protection locked="0" hidden="1"/>
    </xf>
    <xf numFmtId="165" fontId="5" fillId="0" borderId="57" xfId="0" applyNumberFormat="1" applyFont="1" applyFill="1" applyBorder="1" applyAlignment="1" applyProtection="1">
      <alignment horizontal="center" vertical="center"/>
      <protection hidden="1"/>
    </xf>
    <xf numFmtId="165" fontId="5" fillId="0" borderId="50" xfId="0" applyNumberFormat="1" applyFont="1" applyFill="1" applyBorder="1" applyAlignment="1" applyProtection="1">
      <alignment horizontal="center" vertical="center"/>
      <protection hidden="1"/>
    </xf>
    <xf numFmtId="165" fontId="20" fillId="0" borderId="50" xfId="0" applyNumberFormat="1" applyFont="1" applyFill="1" applyBorder="1" applyAlignment="1" applyProtection="1">
      <alignment horizontal="center" vertical="center"/>
      <protection hidden="1"/>
    </xf>
    <xf numFmtId="165" fontId="20" fillId="0" borderId="58" xfId="0" applyNumberFormat="1" applyFont="1" applyFill="1" applyBorder="1" applyAlignment="1" applyProtection="1">
      <alignment horizontal="center" vertical="center"/>
      <protection hidden="1"/>
    </xf>
    <xf numFmtId="0" fontId="3" fillId="0" borderId="3" xfId="0" applyFont="1" applyFill="1" applyBorder="1" applyAlignment="1" applyProtection="1">
      <alignment horizontal="left" vertical="center" wrapText="1"/>
      <protection locked="0" hidden="1"/>
    </xf>
    <xf numFmtId="165" fontId="2" fillId="0" borderId="3" xfId="0" applyNumberFormat="1" applyFont="1" applyFill="1" applyBorder="1" applyAlignment="1" applyProtection="1">
      <alignment horizontal="center" vertical="center"/>
      <protection hidden="1"/>
    </xf>
    <xf numFmtId="165" fontId="2" fillId="0" borderId="47" xfId="0" applyNumberFormat="1" applyFont="1" applyFill="1" applyBorder="1" applyAlignment="1" applyProtection="1">
      <alignment horizontal="center" vertical="center"/>
      <protection hidden="1"/>
    </xf>
    <xf numFmtId="165" fontId="2" fillId="0" borderId="39" xfId="0" applyNumberFormat="1" applyFont="1" applyFill="1" applyBorder="1" applyAlignment="1" applyProtection="1">
      <alignment horizontal="center" vertical="center"/>
      <protection hidden="1"/>
    </xf>
    <xf numFmtId="164" fontId="3" fillId="0" borderId="4" xfId="0" applyNumberFormat="1" applyFont="1" applyFill="1" applyBorder="1" applyAlignment="1" applyProtection="1">
      <alignment horizontal="left" vertical="center" wrapText="1"/>
      <protection locked="0" hidden="1"/>
    </xf>
    <xf numFmtId="165" fontId="2" fillId="0" borderId="4" xfId="0" applyNumberFormat="1" applyFont="1" applyFill="1" applyBorder="1" applyAlignment="1" applyProtection="1">
      <alignment horizontal="center" vertical="center"/>
      <protection hidden="1"/>
    </xf>
    <xf numFmtId="165" fontId="3" fillId="0" borderId="4" xfId="0" applyNumberFormat="1" applyFont="1" applyFill="1" applyBorder="1" applyAlignment="1" applyProtection="1">
      <alignment horizontal="center" vertical="center"/>
      <protection locked="0" hidden="1"/>
    </xf>
    <xf numFmtId="165" fontId="2" fillId="0" borderId="33" xfId="0" applyNumberFormat="1" applyFont="1" applyFill="1" applyBorder="1" applyAlignment="1" applyProtection="1">
      <alignment horizontal="center" vertical="center"/>
      <protection hidden="1"/>
    </xf>
    <xf numFmtId="0" fontId="3" fillId="0" borderId="22" xfId="0" applyFont="1" applyFill="1" applyBorder="1" applyAlignment="1" applyProtection="1">
      <alignment horizontal="left" vertical="center" wrapText="1"/>
      <protection locked="0" hidden="1"/>
    </xf>
    <xf numFmtId="165" fontId="2" fillId="0" borderId="22" xfId="0" applyNumberFormat="1" applyFont="1" applyFill="1" applyBorder="1" applyAlignment="1" applyProtection="1">
      <alignment horizontal="center" vertical="center"/>
      <protection hidden="1"/>
    </xf>
    <xf numFmtId="165" fontId="2" fillId="0" borderId="22" xfId="0" applyNumberFormat="1" applyFont="1" applyFill="1" applyBorder="1" applyAlignment="1" applyProtection="1">
      <alignment horizontal="center" vertical="center"/>
      <protection locked="0" hidden="1"/>
    </xf>
    <xf numFmtId="165" fontId="12" fillId="4" borderId="3" xfId="0" applyNumberFormat="1" applyFont="1" applyFill="1" applyBorder="1" applyAlignment="1" applyProtection="1">
      <alignment horizontal="center" vertical="center"/>
      <protection hidden="1"/>
    </xf>
    <xf numFmtId="165" fontId="6" fillId="4" borderId="4" xfId="0" applyNumberFormat="1" applyFont="1" applyFill="1" applyBorder="1" applyAlignment="1" applyProtection="1">
      <alignment horizontal="center" vertical="center"/>
      <protection hidden="1"/>
    </xf>
    <xf numFmtId="165" fontId="3" fillId="4" borderId="0" xfId="0" applyNumberFormat="1" applyFont="1" applyFill="1" applyBorder="1" applyAlignment="1" applyProtection="1">
      <alignment horizontal="center" vertical="center"/>
      <protection hidden="1"/>
    </xf>
    <xf numFmtId="165" fontId="6" fillId="0" borderId="0" xfId="0" applyNumberFormat="1" applyFont="1" applyFill="1" applyBorder="1" applyAlignment="1" applyProtection="1">
      <alignment horizontal="center" vertical="center"/>
      <protection hidden="1"/>
    </xf>
    <xf numFmtId="165" fontId="12" fillId="0" borderId="3" xfId="0" applyNumberFormat="1" applyFont="1" applyFill="1" applyBorder="1" applyAlignment="1" applyProtection="1">
      <alignment horizontal="center" vertical="center"/>
      <protection hidden="1"/>
    </xf>
    <xf numFmtId="165" fontId="12" fillId="4" borderId="4" xfId="0" applyNumberFormat="1" applyFont="1" applyFill="1" applyBorder="1" applyAlignment="1" applyProtection="1">
      <alignment horizontal="center" vertical="center"/>
      <protection hidden="1"/>
    </xf>
    <xf numFmtId="165" fontId="6" fillId="4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4" xfId="0" applyFont="1" applyFill="1" applyBorder="1" applyAlignment="1" applyProtection="1">
      <alignment horizontal="left" vertical="center" wrapText="1"/>
      <protection locked="0" hidden="1"/>
    </xf>
    <xf numFmtId="165" fontId="2" fillId="0" borderId="68" xfId="0" applyNumberFormat="1" applyFont="1" applyFill="1" applyBorder="1" applyAlignment="1" applyProtection="1">
      <alignment horizontal="center" vertical="center"/>
      <protection hidden="1"/>
    </xf>
    <xf numFmtId="165" fontId="2" fillId="4" borderId="50" xfId="0" applyNumberFormat="1" applyFont="1" applyFill="1" applyBorder="1" applyAlignment="1" applyProtection="1">
      <alignment horizontal="center" vertical="center"/>
      <protection hidden="1"/>
    </xf>
    <xf numFmtId="165" fontId="2" fillId="0" borderId="50" xfId="0" applyNumberFormat="1" applyFont="1" applyFill="1" applyBorder="1" applyAlignment="1" applyProtection="1">
      <alignment horizontal="center" vertical="center"/>
      <protection hidden="1"/>
    </xf>
    <xf numFmtId="165" fontId="2" fillId="0" borderId="12" xfId="0" applyNumberFormat="1" applyFont="1" applyFill="1" applyBorder="1" applyAlignment="1" applyProtection="1">
      <alignment horizontal="center" vertical="center"/>
      <protection locked="0" hidden="1"/>
    </xf>
    <xf numFmtId="0" fontId="2" fillId="4" borderId="69" xfId="0" applyFont="1" applyFill="1" applyBorder="1" applyAlignment="1" applyProtection="1">
      <alignment horizontal="center" vertical="center" wrapText="1"/>
      <protection locked="0" hidden="1"/>
    </xf>
    <xf numFmtId="164" fontId="3" fillId="4" borderId="69" xfId="0" applyNumberFormat="1" applyFont="1" applyFill="1" applyBorder="1" applyAlignment="1" applyProtection="1">
      <alignment horizontal="left" vertical="center" wrapText="1"/>
      <protection locked="0" hidden="1"/>
    </xf>
    <xf numFmtId="165" fontId="3" fillId="4" borderId="69" xfId="0" applyNumberFormat="1" applyFont="1" applyFill="1" applyBorder="1" applyAlignment="1" applyProtection="1">
      <alignment horizontal="center" vertical="center"/>
      <protection locked="0" hidden="1"/>
    </xf>
    <xf numFmtId="2" fontId="3" fillId="4" borderId="69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69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69" xfId="0" applyNumberFormat="1" applyFont="1" applyFill="1" applyBorder="1" applyAlignment="1" applyProtection="1">
      <alignment horizontal="center" vertical="center" wrapText="1"/>
      <protection locked="0" hidden="1"/>
    </xf>
    <xf numFmtId="165" fontId="20" fillId="4" borderId="70" xfId="0" applyNumberFormat="1" applyFont="1" applyFill="1" applyBorder="1" applyAlignment="1" applyProtection="1">
      <alignment horizontal="center" vertical="center"/>
      <protection hidden="1"/>
    </xf>
    <xf numFmtId="165" fontId="12" fillId="4" borderId="51" xfId="0" applyNumberFormat="1" applyFont="1" applyFill="1" applyBorder="1" applyAlignment="1" applyProtection="1">
      <alignment horizontal="center" vertical="center"/>
      <protection hidden="1"/>
    </xf>
    <xf numFmtId="165" fontId="12" fillId="4" borderId="50" xfId="0" applyNumberFormat="1" applyFont="1" applyFill="1" applyBorder="1" applyAlignment="1" applyProtection="1">
      <alignment horizontal="center" vertical="center"/>
      <protection hidden="1"/>
    </xf>
    <xf numFmtId="165" fontId="12" fillId="4" borderId="58" xfId="0" applyNumberFormat="1" applyFont="1" applyFill="1" applyBorder="1" applyAlignment="1" applyProtection="1">
      <alignment horizontal="center" vertical="center"/>
      <protection hidden="1"/>
    </xf>
    <xf numFmtId="165" fontId="3" fillId="0" borderId="0" xfId="0" applyNumberFormat="1" applyFont="1" applyFill="1" applyBorder="1" applyAlignment="1" applyProtection="1">
      <alignment horizontal="right" vertical="center"/>
      <protection hidden="1"/>
    </xf>
    <xf numFmtId="0" fontId="2" fillId="4" borderId="0" xfId="0" applyFont="1" applyFill="1" applyBorder="1" applyAlignment="1" applyProtection="1">
      <alignment horizontal="center" vertical="center" wrapText="1"/>
      <protection locked="0" hidden="1"/>
    </xf>
    <xf numFmtId="165" fontId="2" fillId="0" borderId="1" xfId="0" applyNumberFormat="1" applyFont="1" applyFill="1" applyBorder="1" applyAlignment="1" applyProtection="1">
      <alignment horizontal="center" vertical="center"/>
      <protection locked="0" hidden="1"/>
    </xf>
    <xf numFmtId="0" fontId="2" fillId="0" borderId="1" xfId="0" applyFont="1" applyFill="1" applyBorder="1" applyAlignment="1" applyProtection="1">
      <alignment horizontal="center" vertical="center" wrapText="1"/>
      <protection locked="0" hidden="1"/>
    </xf>
    <xf numFmtId="165" fontId="2" fillId="0" borderId="4" xfId="0" applyNumberFormat="1" applyFont="1" applyFill="1" applyBorder="1" applyAlignment="1" applyProtection="1">
      <alignment horizontal="center" vertical="center"/>
      <protection locked="0" hidden="1"/>
    </xf>
    <xf numFmtId="165" fontId="2" fillId="0" borderId="2" xfId="0" applyNumberFormat="1" applyFont="1" applyFill="1" applyBorder="1" applyAlignment="1" applyProtection="1">
      <alignment horizontal="center" vertical="center"/>
      <protection locked="0" hidden="1"/>
    </xf>
    <xf numFmtId="165" fontId="2" fillId="0" borderId="3" xfId="0" applyNumberFormat="1" applyFont="1" applyFill="1" applyBorder="1" applyAlignment="1" applyProtection="1">
      <alignment horizontal="center" vertical="center"/>
      <protection locked="0" hidden="1"/>
    </xf>
    <xf numFmtId="0" fontId="2" fillId="0" borderId="0" xfId="0" applyFont="1" applyFill="1" applyBorder="1" applyAlignment="1" applyProtection="1">
      <alignment horizontal="center" vertical="center" wrapText="1"/>
      <protection locked="0" hidden="1"/>
    </xf>
    <xf numFmtId="49" fontId="3" fillId="0" borderId="11" xfId="0" applyNumberFormat="1" applyFont="1" applyFill="1" applyBorder="1" applyAlignment="1" applyProtection="1">
      <alignment horizontal="center" vertical="center"/>
      <protection locked="0" hidden="1"/>
    </xf>
    <xf numFmtId="0" fontId="2" fillId="0" borderId="1" xfId="0" applyFont="1" applyFill="1" applyBorder="1" applyAlignment="1" applyProtection="1">
      <alignment horizontal="center" vertical="center"/>
      <protection locked="0" hidden="1"/>
    </xf>
    <xf numFmtId="0" fontId="2" fillId="0" borderId="4" xfId="0" applyFont="1" applyFill="1" applyBorder="1" applyAlignment="1" applyProtection="1">
      <alignment horizontal="center" vertical="center"/>
      <protection locked="0" hidden="1"/>
    </xf>
    <xf numFmtId="165" fontId="2" fillId="0" borderId="4" xfId="0" applyNumberFormat="1" applyFont="1" applyFill="1" applyBorder="1" applyAlignment="1" applyProtection="1">
      <alignment horizontal="center" vertical="center"/>
      <protection locked="0"/>
    </xf>
    <xf numFmtId="165" fontId="2" fillId="0" borderId="2" xfId="0" applyNumberFormat="1" applyFont="1" applyFill="1" applyBorder="1" applyAlignment="1" applyProtection="1">
      <alignment horizontal="center" vertical="center"/>
      <protection locked="0"/>
    </xf>
    <xf numFmtId="165" fontId="2" fillId="0" borderId="3" xfId="0" applyNumberFormat="1" applyFont="1" applyFill="1" applyBorder="1" applyAlignment="1" applyProtection="1">
      <alignment horizontal="center" vertical="center"/>
      <protection locked="0"/>
    </xf>
    <xf numFmtId="165" fontId="20" fillId="0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protection locked="0"/>
    </xf>
    <xf numFmtId="49" fontId="2" fillId="0" borderId="0" xfId="0" applyNumberFormat="1" applyFont="1" applyFill="1" applyAlignment="1" applyProtection="1">
      <alignment vertical="center"/>
      <protection locked="0"/>
    </xf>
    <xf numFmtId="49" fontId="2" fillId="0" borderId="0" xfId="0" applyNumberFormat="1" applyFont="1" applyFill="1" applyAlignment="1" applyProtection="1">
      <protection locked="0"/>
    </xf>
    <xf numFmtId="0" fontId="2" fillId="0" borderId="0" xfId="0" applyFont="1" applyFill="1" applyAlignment="1" applyProtection="1">
      <protection locked="0"/>
    </xf>
    <xf numFmtId="4" fontId="2" fillId="0" borderId="0" xfId="0" applyNumberFormat="1" applyFont="1" applyFill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49" fontId="2" fillId="0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" fillId="4" borderId="51" xfId="0" applyFont="1" applyFill="1" applyBorder="1" applyAlignment="1" applyProtection="1">
      <alignment horizontal="left" vertical="center" wrapText="1"/>
      <protection locked="0"/>
    </xf>
    <xf numFmtId="165" fontId="20" fillId="4" borderId="50" xfId="0" applyNumberFormat="1" applyFont="1" applyFill="1" applyBorder="1" applyAlignment="1" applyProtection="1">
      <alignment horizontal="center" vertical="center"/>
      <protection locked="0"/>
    </xf>
    <xf numFmtId="165" fontId="20" fillId="4" borderId="7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Fill="1" applyBorder="1" applyProtection="1">
      <protection locked="0"/>
    </xf>
    <xf numFmtId="0" fontId="3" fillId="4" borderId="30" xfId="0" applyFont="1" applyFill="1" applyBorder="1" applyAlignment="1" applyProtection="1">
      <alignment horizontal="left" vertical="center" wrapText="1"/>
      <protection locked="0"/>
    </xf>
    <xf numFmtId="165" fontId="2" fillId="4" borderId="2" xfId="0" applyNumberFormat="1" applyFont="1" applyFill="1" applyBorder="1" applyAlignment="1" applyProtection="1">
      <alignment horizontal="center" vertical="center"/>
      <protection locked="0"/>
    </xf>
    <xf numFmtId="165" fontId="2" fillId="4" borderId="3" xfId="0" applyNumberFormat="1" applyFont="1" applyFill="1" applyBorder="1" applyAlignment="1" applyProtection="1">
      <alignment horizontal="center" vertical="center"/>
      <protection locked="0"/>
    </xf>
    <xf numFmtId="0" fontId="3" fillId="4" borderId="27" xfId="0" applyFont="1" applyFill="1" applyBorder="1" applyAlignment="1" applyProtection="1">
      <alignment horizontal="left" vertical="center" wrapText="1"/>
      <protection locked="0"/>
    </xf>
    <xf numFmtId="165" fontId="2" fillId="4" borderId="4" xfId="0" applyNumberFormat="1" applyFont="1" applyFill="1" applyBorder="1" applyAlignment="1" applyProtection="1">
      <alignment horizontal="center" vertical="center"/>
      <protection locked="0"/>
    </xf>
    <xf numFmtId="165" fontId="2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Protection="1">
      <protection locked="0"/>
    </xf>
    <xf numFmtId="164" fontId="3" fillId="4" borderId="27" xfId="0" applyNumberFormat="1" applyFont="1" applyFill="1" applyBorder="1" applyAlignment="1" applyProtection="1">
      <alignment horizontal="left" vertical="center" wrapText="1"/>
      <protection locked="0"/>
    </xf>
    <xf numFmtId="164" fontId="3" fillId="4" borderId="29" xfId="0" applyNumberFormat="1" applyFont="1" applyFill="1" applyBorder="1" applyAlignment="1" applyProtection="1">
      <alignment horizontal="left" vertical="center" wrapText="1"/>
      <protection locked="0"/>
    </xf>
    <xf numFmtId="165" fontId="2" fillId="4" borderId="28" xfId="0" applyNumberFormat="1" applyFont="1" applyFill="1" applyBorder="1" applyAlignment="1" applyProtection="1">
      <alignment horizontal="center" vertical="center"/>
      <protection locked="0"/>
    </xf>
    <xf numFmtId="165" fontId="2" fillId="4" borderId="22" xfId="0" applyNumberFormat="1" applyFont="1" applyFill="1" applyBorder="1" applyAlignment="1" applyProtection="1">
      <alignment horizontal="center" vertical="center"/>
      <protection locked="0"/>
    </xf>
    <xf numFmtId="165" fontId="5" fillId="4" borderId="50" xfId="0" applyNumberFormat="1" applyFont="1" applyFill="1" applyBorder="1" applyAlignment="1" applyProtection="1">
      <alignment horizontal="center" vertical="center"/>
      <protection locked="0"/>
    </xf>
    <xf numFmtId="165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3" fillId="4" borderId="35" xfId="0" applyNumberFormat="1" applyFont="1" applyFill="1" applyBorder="1" applyAlignment="1" applyProtection="1">
      <alignment horizontal="left" vertical="center" wrapText="1"/>
      <protection locked="0"/>
    </xf>
    <xf numFmtId="0" fontId="3" fillId="4" borderId="60" xfId="0" applyFont="1" applyFill="1" applyBorder="1" applyAlignment="1" applyProtection="1">
      <alignment horizontal="left" vertical="center" wrapText="1"/>
      <protection locked="0"/>
    </xf>
    <xf numFmtId="164" fontId="3" fillId="4" borderId="41" xfId="0" applyNumberFormat="1" applyFont="1" applyFill="1" applyBorder="1" applyAlignment="1" applyProtection="1">
      <alignment horizontal="left" vertical="center" wrapText="1"/>
      <protection locked="0"/>
    </xf>
    <xf numFmtId="165" fontId="2" fillId="4" borderId="8" xfId="0" applyNumberFormat="1" applyFont="1" applyFill="1" applyBorder="1" applyAlignment="1" applyProtection="1">
      <alignment horizontal="center" vertical="center"/>
      <protection locked="0"/>
    </xf>
    <xf numFmtId="164" fontId="3" fillId="4" borderId="42" xfId="0" applyNumberFormat="1" applyFont="1" applyFill="1" applyBorder="1" applyAlignment="1" applyProtection="1">
      <alignment horizontal="left" vertical="center" wrapText="1"/>
      <protection locked="0"/>
    </xf>
    <xf numFmtId="165" fontId="2" fillId="4" borderId="17" xfId="0" applyNumberFormat="1" applyFont="1" applyFill="1" applyBorder="1" applyAlignment="1" applyProtection="1">
      <alignment horizontal="center" vertical="center"/>
      <protection locked="0"/>
    </xf>
    <xf numFmtId="49" fontId="3" fillId="4" borderId="32" xfId="0" applyNumberFormat="1" applyFont="1" applyFill="1" applyBorder="1" applyAlignment="1" applyProtection="1">
      <alignment horizontal="center" vertical="center"/>
      <protection locked="0"/>
    </xf>
    <xf numFmtId="0" fontId="2" fillId="4" borderId="69" xfId="0" applyFont="1" applyFill="1" applyBorder="1" applyAlignment="1" applyProtection="1">
      <alignment horizontal="center" vertical="center" wrapText="1"/>
      <protection locked="0"/>
    </xf>
    <xf numFmtId="164" fontId="3" fillId="4" borderId="69" xfId="0" applyNumberFormat="1" applyFont="1" applyFill="1" applyBorder="1" applyAlignment="1" applyProtection="1">
      <alignment horizontal="left" vertical="center" wrapText="1"/>
      <protection locked="0"/>
    </xf>
    <xf numFmtId="165" fontId="3" fillId="4" borderId="69" xfId="0" applyNumberFormat="1" applyFont="1" applyFill="1" applyBorder="1" applyAlignment="1" applyProtection="1">
      <alignment horizontal="center" vertical="center"/>
      <protection locked="0"/>
    </xf>
    <xf numFmtId="2" fontId="3" fillId="4" borderId="69" xfId="0" applyNumberFormat="1" applyFont="1" applyFill="1" applyBorder="1" applyAlignment="1" applyProtection="1">
      <alignment horizontal="center" vertical="center"/>
      <protection locked="0"/>
    </xf>
    <xf numFmtId="165" fontId="2" fillId="4" borderId="69" xfId="0" applyNumberFormat="1" applyFont="1" applyFill="1" applyBorder="1" applyAlignment="1" applyProtection="1">
      <alignment horizontal="center" vertical="center"/>
      <protection locked="0"/>
    </xf>
    <xf numFmtId="165" fontId="2" fillId="4" borderId="6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165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4" borderId="57" xfId="0" applyFont="1" applyFill="1" applyBorder="1" applyAlignment="1" applyProtection="1">
      <alignment horizontal="left" vertical="center" wrapText="1"/>
      <protection locked="0"/>
    </xf>
    <xf numFmtId="0" fontId="3" fillId="4" borderId="3" xfId="0" applyFont="1" applyFill="1" applyBorder="1" applyAlignment="1" applyProtection="1">
      <alignment horizontal="left" vertical="center" wrapText="1"/>
      <protection locked="0"/>
    </xf>
    <xf numFmtId="165" fontId="3" fillId="4" borderId="3" xfId="0" applyNumberFormat="1" applyFont="1" applyFill="1" applyBorder="1" applyAlignment="1" applyProtection="1">
      <alignment horizontal="center" vertical="center"/>
      <protection locked="0"/>
    </xf>
    <xf numFmtId="165" fontId="12" fillId="4" borderId="3" xfId="0" applyNumberFormat="1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165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22" xfId="0" applyFont="1" applyFill="1" applyBorder="1" applyAlignment="1" applyProtection="1">
      <alignment horizontal="left" vertical="center" wrapText="1"/>
      <protection locked="0"/>
    </xf>
    <xf numFmtId="0" fontId="3" fillId="0" borderId="51" xfId="0" applyFont="1" applyFill="1" applyBorder="1" applyAlignment="1" applyProtection="1">
      <alignment horizontal="left" vertical="center" wrapText="1"/>
      <protection locked="0"/>
    </xf>
    <xf numFmtId="165" fontId="5" fillId="0" borderId="50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164" fontId="3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4" xfId="0" applyNumberFormat="1" applyFont="1" applyFill="1" applyBorder="1" applyAlignment="1" applyProtection="1">
      <alignment horizontal="left" vertical="center" wrapText="1"/>
      <protection locked="0"/>
    </xf>
    <xf numFmtId="165" fontId="3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1" fillId="0" borderId="16" xfId="0" applyFont="1" applyFill="1" applyBorder="1" applyProtection="1">
      <protection locked="0"/>
    </xf>
    <xf numFmtId="164" fontId="3" fillId="4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4" borderId="2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34" xfId="0" applyFont="1" applyFill="1" applyBorder="1" applyProtection="1"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165" fontId="2" fillId="0" borderId="0" xfId="0" applyNumberFormat="1" applyFont="1" applyFill="1" applyBorder="1" applyAlignment="1" applyProtection="1">
      <alignment horizontal="right" vertical="center"/>
      <protection locked="0"/>
    </xf>
    <xf numFmtId="165" fontId="3" fillId="0" borderId="0" xfId="0" applyNumberFormat="1" applyFont="1" applyFill="1" applyBorder="1" applyAlignment="1" applyProtection="1">
      <alignment horizontal="right" vertical="center"/>
      <protection locked="0"/>
    </xf>
    <xf numFmtId="165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10" borderId="0" xfId="0" applyFont="1" applyFill="1" applyBorder="1" applyProtection="1">
      <protection locked="0"/>
    </xf>
    <xf numFmtId="0" fontId="3" fillId="4" borderId="65" xfId="0" applyFont="1" applyFill="1" applyBorder="1" applyAlignment="1" applyProtection="1">
      <alignment horizontal="left" vertical="center" wrapText="1"/>
      <protection locked="0"/>
    </xf>
    <xf numFmtId="0" fontId="3" fillId="4" borderId="66" xfId="0" applyFont="1" applyFill="1" applyBorder="1" applyAlignment="1" applyProtection="1">
      <alignment horizontal="left" vertical="center" wrapText="1"/>
      <protection locked="0"/>
    </xf>
    <xf numFmtId="165" fontId="12" fillId="4" borderId="1" xfId="0" applyNumberFormat="1" applyFont="1" applyFill="1" applyBorder="1" applyAlignment="1" applyProtection="1">
      <alignment horizontal="center" vertical="center"/>
      <protection locked="0"/>
    </xf>
    <xf numFmtId="164" fontId="3" fillId="4" borderId="66" xfId="0" applyNumberFormat="1" applyFont="1" applyFill="1" applyBorder="1" applyAlignment="1" applyProtection="1">
      <alignment horizontal="left" vertical="center" wrapText="1"/>
      <protection locked="0"/>
    </xf>
    <xf numFmtId="164" fontId="3" fillId="4" borderId="26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0" xfId="0" applyNumberFormat="1" applyFont="1" applyFill="1" applyBorder="1" applyAlignment="1" applyProtection="1">
      <alignment horizontal="left" vertical="center" wrapText="1"/>
      <protection locked="0"/>
    </xf>
    <xf numFmtId="165" fontId="6" fillId="0" borderId="0" xfId="0" applyNumberFormat="1" applyFont="1" applyFill="1" applyBorder="1" applyAlignment="1" applyProtection="1">
      <alignment horizontal="center" vertical="center"/>
      <protection locked="0"/>
    </xf>
    <xf numFmtId="165" fontId="12" fillId="0" borderId="3" xfId="0" applyNumberFormat="1" applyFont="1" applyFill="1" applyBorder="1" applyAlignment="1" applyProtection="1">
      <alignment horizontal="center" vertical="center"/>
      <protection locked="0"/>
    </xf>
    <xf numFmtId="165" fontId="3" fillId="0" borderId="0" xfId="0" applyNumberFormat="1" applyFont="1" applyFill="1" applyBorder="1" applyAlignment="1" applyProtection="1">
      <alignment horizontal="center" vertical="center"/>
      <protection locked="0"/>
    </xf>
    <xf numFmtId="165" fontId="3" fillId="4" borderId="0" xfId="0" applyNumberFormat="1" applyFont="1" applyFill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 applyProtection="1">
      <alignment horizontal="left" vertical="center" wrapText="1"/>
      <protection locked="0"/>
    </xf>
    <xf numFmtId="165" fontId="6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0" xfId="0" applyFont="1" applyFill="1" applyBorder="1" applyAlignment="1" applyProtection="1">
      <alignment horizontal="left" vertical="center" wrapText="1"/>
      <protection locked="0"/>
    </xf>
    <xf numFmtId="0" fontId="3" fillId="4" borderId="0" xfId="0" applyFont="1" applyFill="1" applyBorder="1" applyAlignment="1" applyProtection="1">
      <alignment horizontal="left" vertical="center" wrapText="1"/>
      <protection locked="0"/>
    </xf>
    <xf numFmtId="164" fontId="3" fillId="4" borderId="15" xfId="0" applyNumberFormat="1" applyFont="1" applyFill="1" applyBorder="1" applyAlignment="1" applyProtection="1">
      <alignment horizontal="left" vertical="center" wrapText="1"/>
      <protection locked="0"/>
    </xf>
    <xf numFmtId="165" fontId="6" fillId="4" borderId="4" xfId="0" applyNumberFormat="1" applyFont="1" applyFill="1" applyBorder="1" applyAlignment="1" applyProtection="1">
      <alignment horizontal="center" vertical="center"/>
      <protection locked="0"/>
    </xf>
    <xf numFmtId="165" fontId="12" fillId="4" borderId="4" xfId="0" applyNumberFormat="1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164" fontId="3" fillId="4" borderId="0" xfId="0" applyNumberFormat="1" applyFont="1" applyFill="1" applyBorder="1" applyAlignment="1" applyProtection="1">
      <alignment horizontal="left" vertical="center" wrapText="1"/>
      <protection locked="0"/>
    </xf>
    <xf numFmtId="165" fontId="6" fillId="4" borderId="0" xfId="0" applyNumberFormat="1" applyFont="1" applyFill="1" applyBorder="1" applyAlignment="1" applyProtection="1">
      <alignment horizontal="center" vertical="center"/>
      <protection locked="0"/>
    </xf>
    <xf numFmtId="165" fontId="12" fillId="4" borderId="0" xfId="0" applyNumberFormat="1" applyFont="1" applyFill="1" applyBorder="1" applyAlignment="1" applyProtection="1">
      <alignment horizontal="center" vertical="center"/>
      <protection locked="0"/>
    </xf>
    <xf numFmtId="165" fontId="2" fillId="4" borderId="0" xfId="0" applyNumberFormat="1" applyFont="1" applyFill="1" applyBorder="1" applyAlignment="1" applyProtection="1">
      <alignment horizontal="center" vertical="center"/>
      <protection locked="0"/>
    </xf>
    <xf numFmtId="164" fontId="3" fillId="4" borderId="7" xfId="0" applyNumberFormat="1" applyFont="1" applyFill="1" applyBorder="1" applyAlignment="1" applyProtection="1">
      <alignment horizontal="left" vertical="center" wrapText="1"/>
      <protection locked="0"/>
    </xf>
    <xf numFmtId="165" fontId="6" fillId="0" borderId="0" xfId="0" applyNumberFormat="1" applyFont="1" applyFill="1" applyBorder="1" applyAlignment="1" applyProtection="1">
      <alignment horizontal="right" vertical="center"/>
      <protection locked="0"/>
    </xf>
    <xf numFmtId="165" fontId="12" fillId="0" borderId="0" xfId="0" applyNumberFormat="1" applyFont="1" applyFill="1" applyBorder="1" applyAlignment="1" applyProtection="1">
      <alignment horizontal="right" vertical="center"/>
      <protection locked="0"/>
    </xf>
    <xf numFmtId="164" fontId="3" fillId="0" borderId="5" xfId="0" applyNumberFormat="1" applyFont="1" applyFill="1" applyBorder="1" applyAlignment="1" applyProtection="1">
      <alignment horizontal="left" vertical="center" wrapText="1"/>
      <protection locked="0"/>
    </xf>
    <xf numFmtId="165" fontId="6" fillId="0" borderId="6" xfId="0" applyNumberFormat="1" applyFont="1" applyFill="1" applyBorder="1" applyAlignment="1" applyProtection="1">
      <alignment horizontal="right" vertical="center"/>
      <protection locked="0"/>
    </xf>
    <xf numFmtId="165" fontId="12" fillId="0" borderId="6" xfId="0" applyNumberFormat="1" applyFont="1" applyFill="1" applyBorder="1" applyAlignment="1" applyProtection="1">
      <alignment horizontal="right" vertical="center"/>
      <protection locked="0"/>
    </xf>
    <xf numFmtId="165" fontId="3" fillId="0" borderId="6" xfId="0" applyNumberFormat="1" applyFont="1" applyFill="1" applyBorder="1" applyAlignment="1" applyProtection="1">
      <alignment horizontal="right" vertical="center"/>
      <protection locked="0"/>
    </xf>
    <xf numFmtId="165" fontId="2" fillId="0" borderId="6" xfId="0" applyNumberFormat="1" applyFont="1" applyFill="1" applyBorder="1" applyAlignment="1" applyProtection="1">
      <alignment horizontal="right" vertical="center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165" fontId="2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Protection="1">
      <protection locked="0"/>
    </xf>
    <xf numFmtId="49" fontId="3" fillId="4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Protection="1">
      <protection locked="0"/>
    </xf>
    <xf numFmtId="0" fontId="16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protection locked="0"/>
    </xf>
    <xf numFmtId="49" fontId="1" fillId="0" borderId="0" xfId="0" applyNumberFormat="1" applyFont="1" applyFill="1" applyProtection="1">
      <protection locked="0"/>
    </xf>
    <xf numFmtId="0" fontId="1" fillId="0" borderId="0" xfId="0" applyFont="1" applyFill="1" applyAlignment="1" applyProtection="1">
      <alignment wrapText="1"/>
      <protection locked="0"/>
    </xf>
    <xf numFmtId="0" fontId="19" fillId="0" borderId="0" xfId="0" applyFont="1" applyFill="1" applyAlignment="1" applyProtection="1">
      <alignment wrapText="1"/>
      <protection locked="0"/>
    </xf>
    <xf numFmtId="49" fontId="2" fillId="0" borderId="58" xfId="0" applyNumberFormat="1" applyFont="1" applyFill="1" applyBorder="1" applyAlignment="1" applyProtection="1">
      <alignment horizontal="center" vertical="center"/>
      <protection locked="0"/>
    </xf>
    <xf numFmtId="165" fontId="3" fillId="0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164" fontId="3" fillId="0" borderId="7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165" fontId="3" fillId="0" borderId="0" xfId="0" applyNumberFormat="1" applyFont="1" applyFill="1" applyBorder="1" applyAlignment="1" applyProtection="1">
      <alignment horizontal="center" vertical="center"/>
      <protection hidden="1"/>
    </xf>
    <xf numFmtId="165" fontId="2" fillId="3" borderId="1" xfId="0" applyNumberFormat="1" applyFont="1" applyFill="1" applyBorder="1" applyAlignment="1" applyProtection="1">
      <alignment horizontal="center" vertical="center"/>
      <protection locked="0"/>
    </xf>
    <xf numFmtId="0" fontId="3" fillId="11" borderId="57" xfId="0" applyFont="1" applyFill="1" applyBorder="1" applyAlignment="1" applyProtection="1">
      <alignment horizontal="left" vertical="center" wrapText="1"/>
      <protection locked="0"/>
    </xf>
    <xf numFmtId="165" fontId="6" fillId="11" borderId="50" xfId="0" applyNumberFormat="1" applyFont="1" applyFill="1" applyBorder="1" applyAlignment="1" applyProtection="1">
      <alignment horizontal="center" vertical="center"/>
      <protection hidden="1"/>
    </xf>
    <xf numFmtId="165" fontId="6" fillId="11" borderId="58" xfId="0" applyNumberFormat="1" applyFont="1" applyFill="1" applyBorder="1" applyAlignment="1" applyProtection="1">
      <alignment horizontal="center" vertical="center"/>
      <protection hidden="1"/>
    </xf>
    <xf numFmtId="0" fontId="1" fillId="11" borderId="36" xfId="0" applyFont="1" applyFill="1" applyBorder="1" applyProtection="1">
      <protection locked="0"/>
    </xf>
    <xf numFmtId="0" fontId="3" fillId="11" borderId="7" xfId="0" applyFont="1" applyFill="1" applyBorder="1" applyAlignment="1" applyProtection="1">
      <alignment horizontal="left" vertical="center" wrapText="1"/>
      <protection locked="0"/>
    </xf>
    <xf numFmtId="165" fontId="6" fillId="11" borderId="1" xfId="0" applyNumberFormat="1" applyFont="1" applyFill="1" applyBorder="1" applyAlignment="1" applyProtection="1">
      <alignment horizontal="center" vertical="center"/>
      <protection hidden="1"/>
    </xf>
    <xf numFmtId="165" fontId="12" fillId="11" borderId="1" xfId="0" applyNumberFormat="1" applyFont="1" applyFill="1" applyBorder="1" applyAlignment="1" applyProtection="1">
      <alignment horizontal="center" vertical="center"/>
      <protection hidden="1"/>
    </xf>
    <xf numFmtId="0" fontId="1" fillId="11" borderId="0" xfId="0" applyFont="1" applyFill="1" applyProtection="1"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5" fontId="3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49" fontId="2" fillId="0" borderId="4" xfId="0" applyNumberFormat="1" applyFont="1" applyFill="1" applyBorder="1" applyAlignment="1" applyProtection="1">
      <alignment horizontal="center" vertical="center"/>
      <protection locked="0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49" fontId="2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11" fillId="5" borderId="54" xfId="0" applyFont="1" applyFill="1" applyBorder="1" applyAlignment="1" applyProtection="1">
      <alignment horizontal="center" vertical="center" wrapText="1"/>
      <protection locked="0"/>
    </xf>
    <xf numFmtId="0" fontId="11" fillId="5" borderId="55" xfId="0" applyFont="1" applyFill="1" applyBorder="1" applyAlignment="1" applyProtection="1">
      <alignment horizontal="center" vertical="center" wrapText="1"/>
      <protection locked="0"/>
    </xf>
    <xf numFmtId="0" fontId="11" fillId="5" borderId="56" xfId="0" applyFont="1" applyFill="1" applyBorder="1" applyAlignment="1" applyProtection="1">
      <alignment horizontal="center" vertical="center" wrapText="1"/>
      <protection locked="0"/>
    </xf>
    <xf numFmtId="49" fontId="3" fillId="0" borderId="48" xfId="0" applyNumberFormat="1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71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165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65" fontId="2" fillId="0" borderId="12" xfId="0" applyNumberFormat="1" applyFont="1" applyFill="1" applyBorder="1" applyAlignment="1" applyProtection="1">
      <alignment horizontal="center" vertical="top" wrapText="1"/>
      <protection locked="0"/>
    </xf>
    <xf numFmtId="165" fontId="2" fillId="0" borderId="15" xfId="0" applyNumberFormat="1" applyFont="1" applyFill="1" applyBorder="1" applyAlignment="1" applyProtection="1">
      <alignment horizontal="center" vertical="top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49" fontId="3" fillId="0" borderId="19" xfId="0" applyNumberFormat="1" applyFont="1" applyFill="1" applyBorder="1" applyAlignment="1" applyProtection="1">
      <alignment horizontal="center" vertical="center"/>
      <protection locked="0"/>
    </xf>
    <xf numFmtId="49" fontId="3" fillId="0" borderId="20" xfId="0" applyNumberFormat="1" applyFont="1" applyFill="1" applyBorder="1" applyAlignment="1" applyProtection="1">
      <alignment horizontal="center" vertical="center"/>
      <protection locked="0"/>
    </xf>
    <xf numFmtId="49" fontId="3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165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165" fontId="2" fillId="0" borderId="4" xfId="0" applyNumberFormat="1" applyFont="1" applyFill="1" applyBorder="1" applyAlignment="1" applyProtection="1">
      <alignment horizontal="center" vertical="center"/>
      <protection locked="0"/>
    </xf>
    <xf numFmtId="165" fontId="2" fillId="0" borderId="2" xfId="0" applyNumberFormat="1" applyFont="1" applyFill="1" applyBorder="1" applyAlignment="1" applyProtection="1">
      <alignment horizontal="center" vertical="center"/>
      <protection locked="0"/>
    </xf>
    <xf numFmtId="165" fontId="2" fillId="0" borderId="3" xfId="0" applyNumberFormat="1" applyFont="1" applyFill="1" applyBorder="1" applyAlignment="1" applyProtection="1">
      <alignment horizontal="center" vertical="center"/>
      <protection locked="0"/>
    </xf>
    <xf numFmtId="49" fontId="3" fillId="0" borderId="4" xfId="0" applyNumberFormat="1" applyFont="1" applyFill="1" applyBorder="1" applyAlignment="1" applyProtection="1">
      <alignment horizontal="center" vertical="center"/>
      <protection locked="0"/>
    </xf>
    <xf numFmtId="49" fontId="3" fillId="0" borderId="23" xfId="0" applyNumberFormat="1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165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48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49" fontId="3" fillId="0" borderId="18" xfId="0" applyNumberFormat="1" applyFont="1" applyFill="1" applyBorder="1" applyAlignment="1" applyProtection="1">
      <alignment horizontal="center" vertical="center"/>
      <protection locked="0"/>
    </xf>
    <xf numFmtId="0" fontId="2" fillId="4" borderId="43" xfId="0" applyFont="1" applyFill="1" applyBorder="1" applyAlignment="1" applyProtection="1">
      <alignment horizontal="center" vertical="center" wrapText="1"/>
      <protection locked="0"/>
    </xf>
    <xf numFmtId="0" fontId="2" fillId="4" borderId="44" xfId="0" applyFont="1" applyFill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 applyProtection="1">
      <alignment horizontal="center" vertical="center" wrapText="1"/>
      <protection locked="0"/>
    </xf>
    <xf numFmtId="0" fontId="2" fillId="4" borderId="45" xfId="0" applyFont="1" applyFill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 wrapText="1"/>
      <protection locked="0"/>
    </xf>
    <xf numFmtId="0" fontId="2" fillId="4" borderId="46" xfId="0" applyFont="1" applyFill="1" applyBorder="1" applyAlignment="1" applyProtection="1">
      <alignment horizontal="center" vertical="center" wrapText="1"/>
      <protection locked="0"/>
    </xf>
    <xf numFmtId="165" fontId="2" fillId="0" borderId="52" xfId="0" applyNumberFormat="1" applyFont="1" applyFill="1" applyBorder="1" applyAlignment="1" applyProtection="1">
      <alignment horizontal="center" vertical="center"/>
      <protection locked="0"/>
    </xf>
    <xf numFmtId="165" fontId="2" fillId="0" borderId="20" xfId="0" applyNumberFormat="1" applyFont="1" applyFill="1" applyBorder="1" applyAlignment="1" applyProtection="1">
      <alignment horizontal="center" vertical="center"/>
      <protection locked="0"/>
    </xf>
    <xf numFmtId="165" fontId="2" fillId="0" borderId="67" xfId="0" applyNumberFormat="1" applyFont="1" applyFill="1" applyBorder="1" applyAlignment="1" applyProtection="1">
      <alignment horizontal="center" vertical="center"/>
      <protection locked="0"/>
    </xf>
    <xf numFmtId="0" fontId="11" fillId="5" borderId="36" xfId="0" applyFont="1" applyFill="1" applyBorder="1" applyAlignment="1" applyProtection="1">
      <alignment horizontal="center" vertical="center" wrapText="1"/>
      <protection locked="0"/>
    </xf>
    <xf numFmtId="0" fontId="11" fillId="5" borderId="44" xfId="0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23" xfId="0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 applyProtection="1">
      <alignment horizontal="center" vertical="center" wrapText="1"/>
      <protection locked="0"/>
    </xf>
    <xf numFmtId="0" fontId="2" fillId="4" borderId="23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2" fillId="4" borderId="8" xfId="0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 wrapText="1"/>
      <protection locked="0"/>
    </xf>
    <xf numFmtId="0" fontId="2" fillId="4" borderId="24" xfId="0" applyFont="1" applyFill="1" applyBorder="1" applyAlignment="1" applyProtection="1">
      <alignment horizontal="center" vertical="center" wrapText="1"/>
      <protection locked="0"/>
    </xf>
    <xf numFmtId="0" fontId="2" fillId="4" borderId="59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22" xfId="0" applyFont="1" applyFill="1" applyBorder="1" applyAlignment="1" applyProtection="1">
      <alignment horizontal="center" vertical="center" wrapText="1"/>
      <protection locked="0"/>
    </xf>
    <xf numFmtId="165" fontId="2" fillId="0" borderId="52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67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62" xfId="0" applyFont="1" applyFill="1" applyBorder="1" applyAlignment="1" applyProtection="1">
      <alignment horizontal="center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0" fontId="2" fillId="4" borderId="63" xfId="0" applyFont="1" applyFill="1" applyBorder="1" applyAlignment="1" applyProtection="1">
      <alignment horizontal="center" vertical="center" wrapText="1"/>
      <protection locked="0"/>
    </xf>
    <xf numFmtId="0" fontId="2" fillId="4" borderId="61" xfId="0" applyFont="1" applyFill="1" applyBorder="1" applyAlignment="1" applyProtection="1">
      <alignment horizontal="center" vertical="center" wrapText="1"/>
      <protection locked="0"/>
    </xf>
    <xf numFmtId="0" fontId="2" fillId="4" borderId="34" xfId="0" applyFont="1" applyFill="1" applyBorder="1" applyAlignment="1" applyProtection="1">
      <alignment horizontal="center" vertical="center" wrapText="1"/>
      <protection locked="0"/>
    </xf>
    <xf numFmtId="0" fontId="2" fillId="4" borderId="64" xfId="0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Fill="1" applyBorder="1" applyAlignment="1" applyProtection="1">
      <alignment horizontal="left"/>
      <protection locked="0"/>
    </xf>
    <xf numFmtId="165" fontId="3" fillId="0" borderId="0" xfId="0" applyNumberFormat="1" applyFont="1" applyFill="1" applyBorder="1" applyAlignment="1" applyProtection="1">
      <alignment horizontal="center" vertical="center"/>
      <protection locked="0"/>
    </xf>
    <xf numFmtId="165" fontId="3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NumberFormat="1" applyFont="1" applyFill="1" applyBorder="1" applyAlignment="1" applyProtection="1">
      <alignment horizontal="left" vertical="top"/>
      <protection locked="0"/>
    </xf>
    <xf numFmtId="165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/>
      <protection locked="0" hidden="1"/>
    </xf>
    <xf numFmtId="0" fontId="2" fillId="0" borderId="0" xfId="0" applyFont="1" applyFill="1" applyAlignment="1" applyProtection="1">
      <alignment horizontal="left" vertical="center"/>
      <protection locked="0" hidden="1"/>
    </xf>
    <xf numFmtId="0" fontId="2" fillId="0" borderId="0" xfId="0" applyFont="1" applyFill="1" applyAlignment="1" applyProtection="1">
      <alignment horizontal="center" vertical="center"/>
      <protection locked="0" hidden="1"/>
    </xf>
    <xf numFmtId="49" fontId="2" fillId="0" borderId="4" xfId="0" applyNumberFormat="1" applyFont="1" applyFill="1" applyBorder="1" applyAlignment="1" applyProtection="1">
      <alignment horizontal="center" vertical="center"/>
      <protection locked="0" hidden="1"/>
    </xf>
    <xf numFmtId="49" fontId="2" fillId="0" borderId="2" xfId="0" applyNumberFormat="1" applyFont="1" applyFill="1" applyBorder="1" applyAlignment="1" applyProtection="1">
      <alignment horizontal="center" vertical="center"/>
      <protection locked="0" hidden="1"/>
    </xf>
    <xf numFmtId="49" fontId="2" fillId="0" borderId="3" xfId="0" applyNumberFormat="1" applyFont="1" applyFill="1" applyBorder="1" applyAlignment="1" applyProtection="1">
      <alignment horizontal="center" vertical="center"/>
      <protection locked="0" hidden="1"/>
    </xf>
    <xf numFmtId="0" fontId="2" fillId="0" borderId="4" xfId="0" applyFont="1" applyFill="1" applyBorder="1" applyAlignment="1" applyProtection="1">
      <alignment horizontal="center" vertical="center" wrapText="1"/>
      <protection locked="0" hidden="1"/>
    </xf>
    <xf numFmtId="0" fontId="2" fillId="0" borderId="2" xfId="0" applyFont="1" applyFill="1" applyBorder="1" applyAlignment="1" applyProtection="1">
      <alignment horizontal="center" vertical="center" wrapText="1"/>
      <protection locked="0" hidden="1"/>
    </xf>
    <xf numFmtId="0" fontId="2" fillId="0" borderId="3" xfId="0" applyFont="1" applyFill="1" applyBorder="1" applyAlignment="1" applyProtection="1">
      <alignment horizontal="center" vertical="center" wrapText="1"/>
      <protection locked="0" hidden="1"/>
    </xf>
    <xf numFmtId="0" fontId="2" fillId="0" borderId="4" xfId="0" applyFont="1" applyFill="1" applyBorder="1" applyAlignment="1" applyProtection="1">
      <alignment horizontal="center" vertical="center"/>
      <protection locked="0" hidden="1"/>
    </xf>
    <xf numFmtId="0" fontId="2" fillId="0" borderId="2" xfId="0" applyFont="1" applyFill="1" applyBorder="1" applyAlignment="1" applyProtection="1">
      <alignment horizontal="center" vertical="center"/>
      <protection locked="0" hidden="1"/>
    </xf>
    <xf numFmtId="0" fontId="2" fillId="0" borderId="3" xfId="0" applyFont="1" applyFill="1" applyBorder="1" applyAlignment="1" applyProtection="1">
      <alignment horizontal="center" vertical="center"/>
      <protection locked="0" hidden="1"/>
    </xf>
    <xf numFmtId="0" fontId="2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8" xfId="0" applyFont="1" applyFill="1" applyBorder="1" applyAlignment="1" applyProtection="1">
      <alignment horizontal="center" vertical="center" wrapText="1"/>
      <protection locked="0" hidden="1"/>
    </xf>
    <xf numFmtId="0" fontId="2" fillId="0" borderId="9" xfId="0" applyFont="1" applyFill="1" applyBorder="1" applyAlignment="1" applyProtection="1">
      <alignment horizontal="center" vertical="center" wrapText="1"/>
      <protection locked="0" hidden="1"/>
    </xf>
    <xf numFmtId="0" fontId="2" fillId="0" borderId="10" xfId="0" applyFont="1" applyFill="1" applyBorder="1" applyAlignment="1" applyProtection="1">
      <alignment horizontal="center" vertical="center" wrapText="1"/>
      <protection locked="0" hidden="1"/>
    </xf>
    <xf numFmtId="0" fontId="2" fillId="0" borderId="13" xfId="0" applyFont="1" applyFill="1" applyBorder="1" applyAlignment="1" applyProtection="1">
      <alignment horizontal="center" vertical="center" wrapText="1"/>
      <protection locked="0" hidden="1"/>
    </xf>
    <xf numFmtId="0" fontId="2" fillId="0" borderId="14" xfId="0" applyFont="1" applyFill="1" applyBorder="1" applyAlignment="1" applyProtection="1">
      <alignment horizontal="center" vertical="center" wrapText="1"/>
      <protection locked="0" hidden="1"/>
    </xf>
    <xf numFmtId="0" fontId="2" fillId="0" borderId="15" xfId="0" applyFont="1" applyFill="1" applyBorder="1" applyAlignment="1" applyProtection="1">
      <alignment horizontal="center" vertical="center" wrapText="1"/>
      <protection locked="0" hidden="1"/>
    </xf>
    <xf numFmtId="0" fontId="2" fillId="0" borderId="1" xfId="0" applyFont="1" applyFill="1" applyBorder="1" applyAlignment="1" applyProtection="1">
      <alignment horizontal="center" vertical="center"/>
      <protection locked="0" hidden="1"/>
    </xf>
    <xf numFmtId="0" fontId="3" fillId="0" borderId="10" xfId="0" applyFont="1" applyFill="1" applyBorder="1" applyAlignment="1" applyProtection="1">
      <alignment horizontal="center" vertical="center" wrapText="1"/>
      <protection locked="0" hidden="1"/>
    </xf>
    <xf numFmtId="0" fontId="3" fillId="0" borderId="12" xfId="0" applyFont="1" applyFill="1" applyBorder="1" applyAlignment="1" applyProtection="1">
      <alignment horizontal="center" vertical="center" wrapText="1"/>
      <protection locked="0"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165" fontId="2" fillId="0" borderId="4" xfId="0" applyNumberFormat="1" applyFont="1" applyFill="1" applyBorder="1" applyAlignment="1" applyProtection="1">
      <alignment horizontal="center" vertical="center"/>
      <protection locked="0" hidden="1"/>
    </xf>
    <xf numFmtId="165" fontId="2" fillId="0" borderId="2" xfId="0" applyNumberFormat="1" applyFont="1" applyFill="1" applyBorder="1" applyAlignment="1" applyProtection="1">
      <alignment horizontal="center" vertical="center"/>
      <protection locked="0" hidden="1"/>
    </xf>
    <xf numFmtId="165" fontId="2" fillId="0" borderId="3" xfId="0" applyNumberFormat="1" applyFont="1" applyFill="1" applyBorder="1" applyAlignment="1" applyProtection="1">
      <alignment horizontal="center" vertical="center"/>
      <protection locked="0" hidden="1"/>
    </xf>
    <xf numFmtId="49" fontId="3" fillId="0" borderId="48" xfId="0" applyNumberFormat="1" applyFont="1" applyFill="1" applyBorder="1" applyAlignment="1" applyProtection="1">
      <alignment horizontal="center" vertical="center"/>
      <protection locked="0" hidden="1"/>
    </xf>
    <xf numFmtId="49" fontId="3" fillId="0" borderId="2" xfId="0" applyNumberFormat="1" applyFont="1" applyFill="1" applyBorder="1" applyAlignment="1" applyProtection="1">
      <alignment horizontal="center" vertical="center"/>
      <protection locked="0" hidden="1"/>
    </xf>
    <xf numFmtId="49" fontId="3" fillId="0" borderId="23" xfId="0" applyNumberFormat="1" applyFont="1" applyFill="1" applyBorder="1" applyAlignment="1" applyProtection="1">
      <alignment horizontal="center" vertical="center"/>
      <protection locked="0" hidden="1"/>
    </xf>
    <xf numFmtId="0" fontId="3" fillId="0" borderId="2" xfId="0" applyFont="1" applyFill="1" applyBorder="1" applyAlignment="1" applyProtection="1">
      <alignment horizontal="center" vertical="center" wrapText="1"/>
      <protection locked="0" hidden="1"/>
    </xf>
    <xf numFmtId="0" fontId="3" fillId="0" borderId="23" xfId="0" applyFont="1" applyFill="1" applyBorder="1" applyAlignment="1" applyProtection="1">
      <alignment horizontal="center" vertical="center" wrapText="1"/>
      <protection locked="0" hidden="1"/>
    </xf>
    <xf numFmtId="0" fontId="2" fillId="0" borderId="11" xfId="0" applyFont="1" applyFill="1" applyBorder="1" applyAlignment="1" applyProtection="1">
      <alignment horizontal="center" vertical="center" wrapText="1"/>
      <protection locked="0" hidden="1"/>
    </xf>
    <xf numFmtId="0" fontId="2" fillId="0" borderId="25" xfId="0" applyFont="1" applyFill="1" applyBorder="1" applyAlignment="1" applyProtection="1">
      <alignment horizontal="center" vertical="center" wrapText="1"/>
      <protection locked="0" hidden="1"/>
    </xf>
    <xf numFmtId="165" fontId="2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165" fontId="2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165" fontId="2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1" fillId="5" borderId="54" xfId="0" applyFont="1" applyFill="1" applyBorder="1" applyAlignment="1" applyProtection="1">
      <alignment horizontal="center" vertical="center" wrapText="1"/>
      <protection locked="0" hidden="1"/>
    </xf>
    <xf numFmtId="0" fontId="11" fillId="5" borderId="55" xfId="0" applyFont="1" applyFill="1" applyBorder="1" applyAlignment="1" applyProtection="1">
      <alignment horizontal="center" vertical="center" wrapText="1"/>
      <protection locked="0" hidden="1"/>
    </xf>
    <xf numFmtId="0" fontId="11" fillId="5" borderId="56" xfId="0" applyFont="1" applyFill="1" applyBorder="1" applyAlignment="1" applyProtection="1">
      <alignment horizontal="center" vertical="center" wrapText="1"/>
      <protection locked="0" hidden="1"/>
    </xf>
    <xf numFmtId="49" fontId="3" fillId="0" borderId="43" xfId="0" applyNumberFormat="1" applyFont="1" applyFill="1" applyBorder="1" applyAlignment="1" applyProtection="1">
      <alignment horizontal="center" vertical="center"/>
      <protection locked="0" hidden="1"/>
    </xf>
    <xf numFmtId="49" fontId="3" fillId="0" borderId="11" xfId="0" applyNumberFormat="1" applyFont="1" applyFill="1" applyBorder="1" applyAlignment="1" applyProtection="1">
      <alignment horizontal="center" vertical="center"/>
      <protection locked="0" hidden="1"/>
    </xf>
    <xf numFmtId="0" fontId="3" fillId="0" borderId="20" xfId="0" applyFont="1" applyFill="1" applyBorder="1" applyAlignment="1" applyProtection="1">
      <alignment horizontal="center" vertical="center" wrapText="1"/>
      <protection locked="0" hidden="1"/>
    </xf>
    <xf numFmtId="0" fontId="3" fillId="0" borderId="21" xfId="0" applyFont="1" applyFill="1" applyBorder="1" applyAlignment="1" applyProtection="1">
      <alignment horizontal="center" vertical="center" wrapText="1"/>
      <protection locked="0" hidden="1"/>
    </xf>
    <xf numFmtId="49" fontId="2" fillId="0" borderId="2" xfId="0" applyNumberFormat="1" applyFont="1" applyBorder="1" applyAlignment="1" applyProtection="1">
      <alignment horizontal="center" vertical="center"/>
      <protection locked="0" hidden="1"/>
    </xf>
    <xf numFmtId="165" fontId="2" fillId="0" borderId="10" xfId="0" applyNumberFormat="1" applyFont="1" applyFill="1" applyBorder="1" applyAlignment="1" applyProtection="1">
      <alignment horizontal="center" vertical="top" wrapText="1"/>
      <protection locked="0" hidden="1"/>
    </xf>
    <xf numFmtId="165" fontId="2" fillId="0" borderId="12" xfId="0" applyNumberFormat="1" applyFont="1" applyFill="1" applyBorder="1" applyAlignment="1" applyProtection="1">
      <alignment horizontal="center" vertical="top" wrapText="1"/>
      <protection locked="0" hidden="1"/>
    </xf>
    <xf numFmtId="165" fontId="2" fillId="0" borderId="15" xfId="0" applyNumberFormat="1" applyFont="1" applyFill="1" applyBorder="1" applyAlignment="1" applyProtection="1">
      <alignment horizontal="center" vertical="top" wrapText="1"/>
      <protection locked="0" hidden="1"/>
    </xf>
    <xf numFmtId="0" fontId="3" fillId="0" borderId="4" xfId="0" applyFont="1" applyFill="1" applyBorder="1" applyAlignment="1" applyProtection="1">
      <alignment horizontal="center" vertical="center" wrapText="1"/>
      <protection locked="0" hidden="1"/>
    </xf>
    <xf numFmtId="0" fontId="3" fillId="0" borderId="3" xfId="0" applyFont="1" applyFill="1" applyBorder="1" applyAlignment="1" applyProtection="1">
      <alignment horizontal="center" vertical="center" wrapText="1"/>
      <protection locked="0" hidden="1"/>
    </xf>
    <xf numFmtId="49" fontId="3" fillId="0" borderId="19" xfId="0" applyNumberFormat="1" applyFont="1" applyFill="1" applyBorder="1" applyAlignment="1" applyProtection="1">
      <alignment horizontal="center" vertical="center"/>
      <protection locked="0" hidden="1"/>
    </xf>
    <xf numFmtId="49" fontId="3" fillId="0" borderId="20" xfId="0" applyNumberFormat="1" applyFont="1" applyFill="1" applyBorder="1" applyAlignment="1" applyProtection="1">
      <alignment horizontal="center" vertical="center"/>
      <protection locked="0" hidden="1"/>
    </xf>
    <xf numFmtId="49" fontId="3" fillId="0" borderId="21" xfId="0" applyNumberFormat="1" applyFont="1" applyFill="1" applyBorder="1" applyAlignment="1" applyProtection="1">
      <alignment horizontal="center" vertical="center"/>
      <protection locked="0" hidden="1"/>
    </xf>
    <xf numFmtId="0" fontId="4" fillId="0" borderId="24" xfId="0" applyFont="1" applyFill="1" applyBorder="1" applyAlignment="1" applyProtection="1">
      <alignment horizontal="center" vertical="center" wrapText="1"/>
      <protection locked="0" hidden="1"/>
    </xf>
    <xf numFmtId="0" fontId="4" fillId="0" borderId="1" xfId="0" applyFont="1" applyFill="1" applyBorder="1" applyAlignment="1" applyProtection="1">
      <alignment horizontal="center" vertical="center" wrapText="1"/>
      <protection locked="0" hidden="1"/>
    </xf>
    <xf numFmtId="0" fontId="4" fillId="0" borderId="22" xfId="0" applyFont="1" applyFill="1" applyBorder="1" applyAlignment="1" applyProtection="1">
      <alignment horizontal="center" vertical="center" wrapText="1"/>
      <protection locked="0" hidden="1"/>
    </xf>
    <xf numFmtId="0" fontId="2" fillId="0" borderId="36" xfId="0" applyFont="1" applyFill="1" applyBorder="1" applyAlignment="1" applyProtection="1">
      <alignment horizontal="center" vertical="center" wrapText="1"/>
      <protection locked="0" hidden="1"/>
    </xf>
    <xf numFmtId="0" fontId="2" fillId="0" borderId="0" xfId="0" applyFont="1" applyFill="1" applyBorder="1" applyAlignment="1" applyProtection="1">
      <alignment horizontal="center" vertical="center" wrapText="1"/>
      <protection locked="0" hidden="1"/>
    </xf>
    <xf numFmtId="0" fontId="2" fillId="0" borderId="34" xfId="0" applyFont="1" applyFill="1" applyBorder="1" applyAlignment="1" applyProtection="1">
      <alignment horizontal="center" vertical="center" wrapText="1"/>
      <protection locked="0" hidden="1"/>
    </xf>
    <xf numFmtId="49" fontId="3" fillId="0" borderId="18" xfId="0" applyNumberFormat="1" applyFont="1" applyFill="1" applyBorder="1" applyAlignment="1" applyProtection="1">
      <alignment horizontal="center" vertical="center"/>
      <protection locked="0" hidden="1"/>
    </xf>
    <xf numFmtId="0" fontId="2" fillId="4" borderId="43" xfId="0" applyFont="1" applyFill="1" applyBorder="1" applyAlignment="1" applyProtection="1">
      <alignment horizontal="center" vertical="center" wrapText="1"/>
      <protection locked="0" hidden="1"/>
    </xf>
    <xf numFmtId="0" fontId="2" fillId="4" borderId="44" xfId="0" applyFont="1" applyFill="1" applyBorder="1" applyAlignment="1" applyProtection="1">
      <alignment horizontal="center" vertical="center" wrapText="1"/>
      <protection locked="0" hidden="1"/>
    </xf>
    <xf numFmtId="0" fontId="2" fillId="4" borderId="11" xfId="0" applyFont="1" applyFill="1" applyBorder="1" applyAlignment="1" applyProtection="1">
      <alignment horizontal="center" vertical="center" wrapText="1"/>
      <protection locked="0" hidden="1"/>
    </xf>
    <xf numFmtId="0" fontId="2" fillId="4" borderId="45" xfId="0" applyFont="1" applyFill="1" applyBorder="1" applyAlignment="1" applyProtection="1">
      <alignment horizontal="center" vertical="center" wrapText="1"/>
      <protection locked="0" hidden="1"/>
    </xf>
    <xf numFmtId="0" fontId="2" fillId="4" borderId="31" xfId="0" applyFont="1" applyFill="1" applyBorder="1" applyAlignment="1" applyProtection="1">
      <alignment horizontal="center" vertical="center" wrapText="1"/>
      <protection locked="0" hidden="1"/>
    </xf>
    <xf numFmtId="0" fontId="2" fillId="4" borderId="46" xfId="0" applyFont="1" applyFill="1" applyBorder="1" applyAlignment="1" applyProtection="1">
      <alignment horizontal="center" vertical="center" wrapText="1"/>
      <protection locked="0" hidden="1"/>
    </xf>
    <xf numFmtId="165" fontId="2" fillId="0" borderId="52" xfId="0" applyNumberFormat="1" applyFont="1" applyFill="1" applyBorder="1" applyAlignment="1" applyProtection="1">
      <alignment horizontal="center" vertical="center"/>
      <protection locked="0" hidden="1"/>
    </xf>
    <xf numFmtId="165" fontId="2" fillId="0" borderId="20" xfId="0" applyNumberFormat="1" applyFont="1" applyFill="1" applyBorder="1" applyAlignment="1" applyProtection="1">
      <alignment horizontal="center" vertical="center"/>
      <protection locked="0" hidden="1"/>
    </xf>
    <xf numFmtId="165" fontId="2" fillId="0" borderId="67" xfId="0" applyNumberFormat="1" applyFont="1" applyFill="1" applyBorder="1" applyAlignment="1" applyProtection="1">
      <alignment horizontal="center" vertical="center"/>
      <protection locked="0" hidden="1"/>
    </xf>
    <xf numFmtId="0" fontId="11" fillId="5" borderId="36" xfId="0" applyFont="1" applyFill="1" applyBorder="1" applyAlignment="1" applyProtection="1">
      <alignment horizontal="center" vertical="center" wrapText="1"/>
      <protection locked="0" hidden="1"/>
    </xf>
    <xf numFmtId="0" fontId="11" fillId="5" borderId="44" xfId="0" applyFont="1" applyFill="1" applyBorder="1" applyAlignment="1" applyProtection="1">
      <alignment horizontal="center" vertical="center" wrapText="1"/>
      <protection locked="0" hidden="1"/>
    </xf>
    <xf numFmtId="0" fontId="3" fillId="4" borderId="2" xfId="0" applyFont="1" applyFill="1" applyBorder="1" applyAlignment="1" applyProtection="1">
      <alignment horizontal="center" vertical="center" wrapText="1"/>
      <protection locked="0" hidden="1"/>
    </xf>
    <xf numFmtId="0" fontId="3" fillId="4" borderId="23" xfId="0" applyFont="1" applyFill="1" applyBorder="1" applyAlignment="1" applyProtection="1">
      <alignment horizontal="center" vertical="center" wrapText="1"/>
      <protection locked="0" hidden="1"/>
    </xf>
    <xf numFmtId="0" fontId="2" fillId="4" borderId="2" xfId="0" applyFont="1" applyFill="1" applyBorder="1" applyAlignment="1" applyProtection="1">
      <alignment horizontal="center" vertical="center" wrapText="1"/>
      <protection locked="0" hidden="1"/>
    </xf>
    <xf numFmtId="0" fontId="2" fillId="4" borderId="23" xfId="0" applyFont="1" applyFill="1" applyBorder="1" applyAlignment="1" applyProtection="1">
      <alignment horizontal="center" vertical="center" wrapText="1"/>
      <protection locked="0" hidden="1"/>
    </xf>
    <xf numFmtId="165" fontId="2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165" fontId="2" fillId="0" borderId="1" xfId="0" applyNumberFormat="1" applyFont="1" applyFill="1" applyBorder="1" applyAlignment="1" applyProtection="1">
      <alignment horizontal="center" vertical="center"/>
      <protection locked="0" hidden="1"/>
    </xf>
    <xf numFmtId="0" fontId="3" fillId="0" borderId="48" xfId="0" applyFont="1" applyFill="1" applyBorder="1" applyAlignment="1" applyProtection="1">
      <alignment horizontal="center" vertical="center" wrapText="1"/>
      <protection locked="0" hidden="1"/>
    </xf>
    <xf numFmtId="0" fontId="2" fillId="0" borderId="43" xfId="0" applyFont="1" applyFill="1" applyBorder="1" applyAlignment="1" applyProtection="1">
      <alignment horizontal="center" vertical="center" wrapText="1"/>
      <protection locked="0" hidden="1"/>
    </xf>
    <xf numFmtId="0" fontId="2" fillId="0" borderId="23" xfId="0" applyFont="1" applyFill="1" applyBorder="1" applyAlignment="1" applyProtection="1">
      <alignment horizontal="center" vertical="center" wrapText="1"/>
      <protection locked="0" hidden="1"/>
    </xf>
    <xf numFmtId="0" fontId="3" fillId="0" borderId="7" xfId="0" applyFont="1" applyFill="1" applyBorder="1" applyAlignment="1" applyProtection="1">
      <alignment horizontal="center" vertical="center" wrapText="1"/>
      <protection locked="0" hidden="1"/>
    </xf>
    <xf numFmtId="0" fontId="2" fillId="4" borderId="8" xfId="0" applyFont="1" applyFill="1" applyBorder="1" applyAlignment="1" applyProtection="1">
      <alignment horizontal="center" vertical="center" wrapText="1"/>
      <protection locked="0" hidden="1"/>
    </xf>
    <xf numFmtId="0" fontId="2" fillId="4" borderId="9" xfId="0" applyFont="1" applyFill="1" applyBorder="1" applyAlignment="1" applyProtection="1">
      <alignment horizontal="center" vertical="center" wrapText="1"/>
      <protection locked="0" hidden="1"/>
    </xf>
    <xf numFmtId="0" fontId="2" fillId="4" borderId="10" xfId="0" applyFont="1" applyFill="1" applyBorder="1" applyAlignment="1" applyProtection="1">
      <alignment horizontal="center" vertical="center" wrapText="1"/>
      <protection locked="0" hidden="1"/>
    </xf>
    <xf numFmtId="0" fontId="2" fillId="4" borderId="0" xfId="0" applyFont="1" applyFill="1" applyBorder="1" applyAlignment="1" applyProtection="1">
      <alignment horizontal="center" vertical="center" wrapText="1"/>
      <protection locked="0" hidden="1"/>
    </xf>
    <xf numFmtId="0" fontId="2" fillId="4" borderId="12" xfId="0" applyFont="1" applyFill="1" applyBorder="1" applyAlignment="1" applyProtection="1">
      <alignment horizontal="center" vertical="center" wrapText="1"/>
      <protection locked="0" hidden="1"/>
    </xf>
    <xf numFmtId="0" fontId="2" fillId="4" borderId="13" xfId="0" applyFont="1" applyFill="1" applyBorder="1" applyAlignment="1" applyProtection="1">
      <alignment horizontal="center" vertical="center" wrapText="1"/>
      <protection locked="0" hidden="1"/>
    </xf>
    <xf numFmtId="0" fontId="2" fillId="4" borderId="14" xfId="0" applyFont="1" applyFill="1" applyBorder="1" applyAlignment="1" applyProtection="1">
      <alignment horizontal="center" vertical="center" wrapText="1"/>
      <protection locked="0" hidden="1"/>
    </xf>
    <xf numFmtId="0" fontId="2" fillId="4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" xfId="0" applyFont="1" applyFill="1" applyBorder="1" applyAlignment="1" applyProtection="1">
      <alignment horizontal="center" vertical="center" wrapText="1"/>
      <protection locked="0" hidden="1"/>
    </xf>
    <xf numFmtId="0" fontId="2" fillId="4" borderId="24" xfId="0" applyFont="1" applyFill="1" applyBorder="1" applyAlignment="1" applyProtection="1">
      <alignment horizontal="center" vertical="center" wrapText="1"/>
      <protection locked="0" hidden="1"/>
    </xf>
    <xf numFmtId="0" fontId="2" fillId="4" borderId="59" xfId="0" applyFont="1" applyFill="1" applyBorder="1" applyAlignment="1" applyProtection="1">
      <alignment horizontal="center" vertical="center" wrapText="1"/>
      <protection locked="0" hidden="1"/>
    </xf>
    <xf numFmtId="0" fontId="2" fillId="4" borderId="1" xfId="0" applyFont="1" applyFill="1" applyBorder="1" applyAlignment="1" applyProtection="1">
      <alignment horizontal="center" vertical="center" wrapText="1"/>
      <protection locked="0" hidden="1"/>
    </xf>
    <xf numFmtId="0" fontId="2" fillId="4" borderId="22" xfId="0" applyFont="1" applyFill="1" applyBorder="1" applyAlignment="1" applyProtection="1">
      <alignment horizontal="center" vertical="center" wrapText="1"/>
      <protection locked="0" hidden="1"/>
    </xf>
    <xf numFmtId="165" fontId="2" fillId="0" borderId="52" xfId="0" applyNumberFormat="1" applyFont="1" applyFill="1" applyBorder="1" applyAlignment="1" applyProtection="1">
      <alignment horizontal="center" vertical="center" wrapText="1"/>
      <protection locked="0" hidden="1"/>
    </xf>
    <xf numFmtId="165" fontId="2" fillId="0" borderId="20" xfId="0" applyNumberFormat="1" applyFont="1" applyFill="1" applyBorder="1" applyAlignment="1" applyProtection="1">
      <alignment horizontal="center" vertical="center" wrapText="1"/>
      <protection locked="0" hidden="1"/>
    </xf>
    <xf numFmtId="165" fontId="2" fillId="0" borderId="67" xfId="0" applyNumberFormat="1" applyFont="1" applyFill="1" applyBorder="1" applyAlignment="1" applyProtection="1">
      <alignment horizontal="center" vertical="center" wrapText="1"/>
      <protection locked="0" hidden="1"/>
    </xf>
    <xf numFmtId="0" fontId="2" fillId="4" borderId="62" xfId="0" applyFont="1" applyFill="1" applyBorder="1" applyAlignment="1" applyProtection="1">
      <alignment horizontal="center" vertical="center" wrapText="1"/>
      <protection locked="0" hidden="1"/>
    </xf>
    <xf numFmtId="0" fontId="2" fillId="4" borderId="36" xfId="0" applyFont="1" applyFill="1" applyBorder="1" applyAlignment="1" applyProtection="1">
      <alignment horizontal="center" vertical="center" wrapText="1"/>
      <protection locked="0" hidden="1"/>
    </xf>
    <xf numFmtId="0" fontId="2" fillId="4" borderId="63" xfId="0" applyFont="1" applyFill="1" applyBorder="1" applyAlignment="1" applyProtection="1">
      <alignment horizontal="center" vertical="center" wrapText="1"/>
      <protection locked="0" hidden="1"/>
    </xf>
    <xf numFmtId="0" fontId="2" fillId="4" borderId="61" xfId="0" applyFont="1" applyFill="1" applyBorder="1" applyAlignment="1" applyProtection="1">
      <alignment horizontal="center" vertical="center" wrapText="1"/>
      <protection locked="0" hidden="1"/>
    </xf>
    <xf numFmtId="0" fontId="2" fillId="4" borderId="34" xfId="0" applyFont="1" applyFill="1" applyBorder="1" applyAlignment="1" applyProtection="1">
      <alignment horizontal="center" vertical="center" wrapText="1"/>
      <protection locked="0" hidden="1"/>
    </xf>
    <xf numFmtId="0" fontId="2" fillId="4" borderId="64" xfId="0" applyFont="1" applyFill="1" applyBorder="1" applyAlignment="1" applyProtection="1">
      <alignment horizontal="center" vertical="center" wrapText="1"/>
      <protection locked="0" hidden="1"/>
    </xf>
    <xf numFmtId="49" fontId="5" fillId="0" borderId="1" xfId="0" applyNumberFormat="1" applyFont="1" applyFill="1" applyBorder="1" applyAlignment="1" applyProtection="1">
      <alignment horizontal="center" vertical="center"/>
      <protection locked="0" hidden="1"/>
    </xf>
    <xf numFmtId="0" fontId="2" fillId="0" borderId="1" xfId="0" applyFont="1" applyFill="1" applyBorder="1" applyAlignment="1" applyProtection="1">
      <alignment horizontal="center" vertical="center" wrapText="1"/>
      <protection locked="0" hidden="1"/>
    </xf>
    <xf numFmtId="165" fontId="3" fillId="0" borderId="0" xfId="0" applyNumberFormat="1" applyFont="1" applyFill="1" applyBorder="1" applyAlignment="1" applyProtection="1">
      <alignment horizontal="center" vertical="center"/>
      <protection hidden="1"/>
    </xf>
    <xf numFmtId="49" fontId="11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 applyProtection="1">
      <alignment horizontal="right" vertical="center"/>
      <protection hidden="1"/>
    </xf>
    <xf numFmtId="0" fontId="7" fillId="0" borderId="0" xfId="0" applyNumberFormat="1" applyFont="1" applyFill="1" applyBorder="1" applyAlignment="1">
      <alignment horizontal="left" vertical="top" wrapText="1"/>
    </xf>
    <xf numFmtId="0" fontId="9" fillId="0" borderId="0" xfId="0" applyNumberFormat="1" applyFont="1" applyFill="1" applyBorder="1" applyAlignment="1">
      <alignment horizontal="left" vertical="top"/>
    </xf>
    <xf numFmtId="165" fontId="3" fillId="0" borderId="0" xfId="0" applyNumberFormat="1" applyFont="1" applyFill="1" applyBorder="1" applyAlignment="1" applyProtection="1">
      <alignment horizontal="right" vertical="center" wrapText="1"/>
      <protection hidden="1"/>
    </xf>
    <xf numFmtId="49" fontId="9" fillId="0" borderId="0" xfId="0" applyNumberFormat="1" applyFont="1" applyFill="1" applyBorder="1" applyAlignment="1">
      <alignment horizontal="left" vertical="center"/>
    </xf>
    <xf numFmtId="0" fontId="11" fillId="5" borderId="11" xfId="0" applyFont="1" applyFill="1" applyBorder="1" applyAlignment="1" applyProtection="1">
      <alignment horizontal="center" vertical="center" wrapText="1"/>
      <protection locked="0" hidden="1"/>
    </xf>
    <xf numFmtId="0" fontId="11" fillId="5" borderId="0" xfId="0" applyFont="1" applyFill="1" applyBorder="1" applyAlignment="1" applyProtection="1">
      <alignment horizontal="center" vertical="center" wrapText="1"/>
      <protection locked="0" hidden="1"/>
    </xf>
    <xf numFmtId="0" fontId="11" fillId="5" borderId="12" xfId="0" applyFont="1" applyFill="1" applyBorder="1" applyAlignment="1" applyProtection="1">
      <alignment horizontal="center" vertical="center" wrapText="1"/>
      <protection locked="0" hidden="1"/>
    </xf>
    <xf numFmtId="0" fontId="3" fillId="4" borderId="48" xfId="0" applyFont="1" applyFill="1" applyBorder="1" applyAlignment="1" applyProtection="1">
      <alignment horizontal="center" vertical="center" wrapText="1"/>
      <protection locked="0" hidden="1"/>
    </xf>
    <xf numFmtId="0" fontId="2" fillId="0" borderId="0" xfId="0" applyFont="1" applyFill="1" applyAlignment="1">
      <alignment horizontal="right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3" fillId="5" borderId="8" xfId="0" applyNumberFormat="1" applyFont="1" applyFill="1" applyBorder="1" applyAlignment="1">
      <alignment horizontal="center" vertical="center" wrapText="1"/>
    </xf>
    <xf numFmtId="49" fontId="3" fillId="5" borderId="10" xfId="0" applyNumberFormat="1" applyFont="1" applyFill="1" applyBorder="1" applyAlignment="1">
      <alignment horizontal="center" vertical="center" wrapText="1"/>
    </xf>
    <xf numFmtId="49" fontId="3" fillId="5" borderId="11" xfId="0" applyNumberFormat="1" applyFont="1" applyFill="1" applyBorder="1" applyAlignment="1">
      <alignment horizontal="center" vertical="center" wrapText="1"/>
    </xf>
    <xf numFmtId="49" fontId="3" fillId="5" borderId="12" xfId="0" applyNumberFormat="1" applyFont="1" applyFill="1" applyBorder="1" applyAlignment="1">
      <alignment horizontal="center" vertical="center" wrapText="1"/>
    </xf>
    <xf numFmtId="49" fontId="3" fillId="5" borderId="13" xfId="0" applyNumberFormat="1" applyFont="1" applyFill="1" applyBorder="1" applyAlignment="1">
      <alignment horizontal="center" vertical="center" wrapText="1"/>
    </xf>
    <xf numFmtId="49" fontId="3" fillId="5" borderId="15" xfId="0" applyNumberFormat="1" applyFont="1" applyFill="1" applyBorder="1" applyAlignment="1">
      <alignment horizontal="center" vertical="center" wrapText="1"/>
    </xf>
    <xf numFmtId="165" fontId="2" fillId="0" borderId="8" xfId="0" applyNumberFormat="1" applyFon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 applyProtection="1">
      <alignment horizontal="center" vertical="center" wrapText="1"/>
      <protection locked="0"/>
    </xf>
    <xf numFmtId="0" fontId="8" fillId="4" borderId="9" xfId="0" applyFont="1" applyFill="1" applyBorder="1" applyAlignment="1" applyProtection="1">
      <alignment horizontal="center" vertical="center" wrapText="1"/>
      <protection locked="0"/>
    </xf>
    <xf numFmtId="0" fontId="8" fillId="4" borderId="11" xfId="0" applyFont="1" applyFill="1" applyBorder="1" applyAlignment="1" applyProtection="1">
      <alignment horizontal="center" vertical="center" wrapText="1"/>
      <protection locked="0"/>
    </xf>
    <xf numFmtId="0" fontId="8" fillId="4" borderId="0" xfId="0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49" fontId="8" fillId="4" borderId="8" xfId="0" applyNumberFormat="1" applyFont="1" applyFill="1" applyBorder="1" applyAlignment="1">
      <alignment horizontal="center" vertical="center" wrapText="1"/>
    </xf>
    <xf numFmtId="49" fontId="8" fillId="4" borderId="9" xfId="0" applyNumberFormat="1" applyFont="1" applyFill="1" applyBorder="1" applyAlignment="1">
      <alignment horizontal="center" vertical="center" wrapText="1"/>
    </xf>
    <xf numFmtId="49" fontId="8" fillId="4" borderId="10" xfId="0" applyNumberFormat="1" applyFont="1" applyFill="1" applyBorder="1" applyAlignment="1">
      <alignment horizontal="center" vertical="center" wrapText="1"/>
    </xf>
    <xf numFmtId="49" fontId="8" fillId="4" borderId="11" xfId="0" applyNumberFormat="1" applyFont="1" applyFill="1" applyBorder="1" applyAlignment="1">
      <alignment horizontal="center" vertical="center" wrapText="1"/>
    </xf>
    <xf numFmtId="49" fontId="8" fillId="4" borderId="0" xfId="0" applyNumberFormat="1" applyFont="1" applyFill="1" applyBorder="1" applyAlignment="1">
      <alignment horizontal="center" vertical="center" wrapText="1"/>
    </xf>
    <xf numFmtId="49" fontId="8" fillId="4" borderId="12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top" wrapText="1"/>
    </xf>
    <xf numFmtId="165" fontId="2" fillId="0" borderId="2" xfId="0" applyNumberFormat="1" applyFont="1" applyFill="1" applyBorder="1" applyAlignment="1">
      <alignment horizontal="center" vertical="top" wrapText="1"/>
    </xf>
    <xf numFmtId="165" fontId="2" fillId="0" borderId="3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17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165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 applyProtection="1">
      <alignment horizontal="center" vertical="center"/>
      <protection hidden="1"/>
    </xf>
    <xf numFmtId="165" fontId="5" fillId="0" borderId="1" xfId="0" applyNumberFormat="1" applyFont="1" applyFill="1" applyBorder="1" applyAlignment="1" applyProtection="1">
      <alignment horizontal="center" vertical="center"/>
      <protection hidden="1"/>
    </xf>
  </cellXfs>
  <cellStyles count="1">
    <cellStyle name="Обычный" xfId="0" builtinId="0"/>
  </cellStyles>
  <dxfs count="4">
    <dxf>
      <fill>
        <patternFill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66FF33"/>
      <color rgb="FFFCD5B4"/>
      <color rgb="FFCCC0DA"/>
      <color rgb="FF8DB4E3"/>
      <color rgb="FFFFCC99"/>
      <color rgb="FFFDE9D9"/>
      <color rgb="FFFFCC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outlinePr showOutlineSymbols="0"/>
  </sheetPr>
  <dimension ref="A1:CR258"/>
  <sheetViews>
    <sheetView showZeros="0" tabSelected="1" showOutlineSymbols="0" view="pageBreakPreview" zoomScale="55" zoomScaleNormal="60" zoomScaleSheetLayoutView="55" zoomScalePageLayoutView="60" workbookViewId="0">
      <pane ySplit="8" topLeftCell="A117" activePane="bottomLeft" state="frozen"/>
      <selection activeCell="F1" sqref="F1"/>
      <selection pane="bottomLeft" activeCell="AS122" sqref="AS122"/>
    </sheetView>
  </sheetViews>
  <sheetFormatPr defaultColWidth="9.140625" defaultRowHeight="18.75"/>
  <cols>
    <col min="1" max="1" width="5.42578125" style="479" customWidth="1"/>
    <col min="2" max="2" width="32" style="384" customWidth="1"/>
    <col min="3" max="4" width="29.5703125" style="384" customWidth="1"/>
    <col min="5" max="5" width="14.5703125" style="384" customWidth="1"/>
    <col min="6" max="6" width="12.5703125" style="384" customWidth="1"/>
    <col min="7" max="7" width="16.42578125" style="384" customWidth="1"/>
    <col min="8" max="8" width="11.28515625" style="384" customWidth="1"/>
    <col min="9" max="9" width="11.85546875" style="384" customWidth="1"/>
    <col min="10" max="10" width="16" style="384" customWidth="1"/>
    <col min="11" max="11" width="12.85546875" style="384" customWidth="1"/>
    <col min="12" max="12" width="11" style="384" customWidth="1"/>
    <col min="13" max="13" width="15.42578125" style="384" customWidth="1"/>
    <col min="14" max="14" width="11.5703125" style="384" customWidth="1"/>
    <col min="15" max="15" width="10.85546875" style="384" customWidth="1"/>
    <col min="16" max="16" width="16.140625" style="384" customWidth="1"/>
    <col min="17" max="17" width="13.42578125" style="384" customWidth="1"/>
    <col min="18" max="18" width="11.28515625" style="384" customWidth="1"/>
    <col min="19" max="19" width="16" style="384" customWidth="1"/>
    <col min="20" max="20" width="15.85546875" style="384" customWidth="1"/>
    <col min="21" max="21" width="14.5703125" style="384" customWidth="1"/>
    <col min="22" max="22" width="16.42578125" style="384" customWidth="1"/>
    <col min="23" max="23" width="12.28515625" style="384" customWidth="1"/>
    <col min="24" max="24" width="12" style="384" customWidth="1"/>
    <col min="25" max="25" width="16.140625" style="384" customWidth="1"/>
    <col min="26" max="26" width="12.28515625" style="384" customWidth="1"/>
    <col min="27" max="27" width="12.42578125" style="384" customWidth="1"/>
    <col min="28" max="28" width="17.7109375" style="384" customWidth="1"/>
    <col min="29" max="29" width="12.7109375" style="384" customWidth="1"/>
    <col min="30" max="30" width="12.85546875" style="384" customWidth="1"/>
    <col min="31" max="31" width="16.42578125" style="384" customWidth="1"/>
    <col min="32" max="32" width="12.85546875" style="384" customWidth="1"/>
    <col min="33" max="33" width="12.140625" style="384" customWidth="1"/>
    <col min="34" max="34" width="16" style="384" customWidth="1"/>
    <col min="35" max="36" width="12.85546875" style="384" customWidth="1"/>
    <col min="37" max="37" width="15.5703125" style="384" customWidth="1"/>
    <col min="38" max="38" width="12.7109375" style="384" customWidth="1"/>
    <col min="39" max="39" width="13" style="384" customWidth="1"/>
    <col min="40" max="40" width="16.5703125" style="384" customWidth="1"/>
    <col min="41" max="42" width="12.28515625" style="384" customWidth="1"/>
    <col min="43" max="43" width="17.140625" style="384" customWidth="1"/>
    <col min="44" max="44" width="63.28515625" style="476" customWidth="1"/>
    <col min="45" max="45" width="70.5703125" style="476" customWidth="1"/>
    <col min="46" max="16384" width="9.140625" style="384"/>
  </cols>
  <sheetData>
    <row r="1" spans="1:96" s="365" customFormat="1">
      <c r="A1" s="503"/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03"/>
      <c r="Q1" s="503"/>
      <c r="R1" s="503"/>
      <c r="S1" s="503"/>
      <c r="T1" s="503"/>
      <c r="U1" s="503"/>
      <c r="V1" s="503"/>
      <c r="W1" s="503"/>
      <c r="X1" s="503"/>
      <c r="Y1" s="503"/>
      <c r="Z1" s="503"/>
      <c r="AA1" s="503"/>
      <c r="AB1" s="503"/>
      <c r="AC1" s="503"/>
      <c r="AD1" s="503"/>
      <c r="AE1" s="503"/>
      <c r="AF1" s="503"/>
      <c r="AG1" s="503"/>
      <c r="AH1" s="503"/>
      <c r="AI1" s="503"/>
      <c r="AJ1" s="503"/>
      <c r="AK1" s="503"/>
      <c r="AL1" s="503"/>
      <c r="AM1" s="503"/>
      <c r="AN1" s="503"/>
      <c r="AO1" s="503"/>
      <c r="AP1" s="503"/>
      <c r="AQ1" s="503"/>
      <c r="AR1" s="503"/>
      <c r="AS1" s="503"/>
    </row>
    <row r="2" spans="1:96" s="365" customFormat="1">
      <c r="A2" s="366" t="s">
        <v>32</v>
      </c>
      <c r="B2" s="504" t="s">
        <v>35</v>
      </c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504"/>
      <c r="X2" s="504"/>
      <c r="Y2" s="504"/>
      <c r="Z2" s="504"/>
      <c r="AA2" s="504"/>
      <c r="AB2" s="504"/>
      <c r="AC2" s="504"/>
      <c r="AD2" s="504"/>
      <c r="AE2" s="504"/>
      <c r="AF2" s="504"/>
      <c r="AG2" s="504"/>
      <c r="AH2" s="504"/>
      <c r="AI2" s="504"/>
      <c r="AJ2" s="504"/>
      <c r="AK2" s="504"/>
      <c r="AL2" s="504"/>
      <c r="AM2" s="504"/>
      <c r="AN2" s="504"/>
      <c r="AO2" s="504"/>
      <c r="AP2" s="504"/>
      <c r="AQ2" s="504"/>
      <c r="AR2" s="504"/>
      <c r="AS2" s="504"/>
    </row>
    <row r="3" spans="1:96" s="365" customFormat="1" ht="22.5" customHeight="1">
      <c r="A3" s="504" t="s">
        <v>33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504"/>
      <c r="O3" s="504"/>
      <c r="P3" s="504"/>
      <c r="Q3" s="504"/>
      <c r="R3" s="504"/>
      <c r="S3" s="504"/>
      <c r="T3" s="504"/>
      <c r="U3" s="504"/>
      <c r="V3" s="504"/>
      <c r="W3" s="504"/>
      <c r="X3" s="504"/>
      <c r="Y3" s="504"/>
      <c r="Z3" s="504"/>
      <c r="AA3" s="504"/>
      <c r="AB3" s="504"/>
      <c r="AC3" s="504"/>
      <c r="AD3" s="504"/>
      <c r="AE3" s="504"/>
      <c r="AF3" s="504"/>
      <c r="AG3" s="504"/>
      <c r="AH3" s="504"/>
      <c r="AI3" s="504"/>
      <c r="AJ3" s="504"/>
      <c r="AK3" s="504"/>
      <c r="AL3" s="504"/>
      <c r="AM3" s="504"/>
      <c r="AN3" s="504"/>
      <c r="AO3" s="504"/>
      <c r="AP3" s="504"/>
      <c r="AQ3" s="504"/>
      <c r="AR3" s="504"/>
      <c r="AS3" s="504"/>
    </row>
    <row r="4" spans="1:96" s="365" customFormat="1">
      <c r="A4" s="504" t="s">
        <v>97</v>
      </c>
      <c r="B4" s="504"/>
      <c r="C4" s="504"/>
      <c r="D4" s="504"/>
      <c r="E4" s="504"/>
      <c r="F4" s="504"/>
      <c r="G4" s="504"/>
      <c r="H4" s="504"/>
      <c r="I4" s="504"/>
      <c r="J4" s="504"/>
      <c r="K4" s="504"/>
      <c r="L4" s="504"/>
      <c r="M4" s="504"/>
      <c r="N4" s="504"/>
      <c r="O4" s="504"/>
      <c r="P4" s="504"/>
      <c r="Q4" s="504"/>
      <c r="R4" s="504"/>
      <c r="S4" s="504"/>
      <c r="T4" s="504"/>
      <c r="U4" s="504"/>
      <c r="V4" s="504"/>
      <c r="W4" s="504"/>
      <c r="X4" s="504"/>
      <c r="Y4" s="504"/>
      <c r="Z4" s="504"/>
      <c r="AA4" s="504"/>
      <c r="AB4" s="504"/>
      <c r="AC4" s="504"/>
      <c r="AD4" s="504"/>
      <c r="AE4" s="504"/>
      <c r="AF4" s="504"/>
      <c r="AG4" s="504"/>
      <c r="AH4" s="504"/>
      <c r="AI4" s="504"/>
      <c r="AJ4" s="504"/>
      <c r="AK4" s="504"/>
      <c r="AL4" s="504"/>
      <c r="AM4" s="504"/>
      <c r="AN4" s="504"/>
      <c r="AO4" s="504"/>
      <c r="AP4" s="504"/>
      <c r="AQ4" s="504"/>
      <c r="AR4" s="504"/>
      <c r="AS4" s="504"/>
    </row>
    <row r="5" spans="1:96" s="365" customFormat="1">
      <c r="A5" s="367"/>
      <c r="B5" s="368"/>
      <c r="C5" s="368"/>
      <c r="D5" s="368"/>
      <c r="E5" s="368"/>
      <c r="F5" s="368"/>
      <c r="G5" s="368"/>
      <c r="H5" s="368"/>
      <c r="I5" s="368"/>
      <c r="J5" s="369"/>
      <c r="K5" s="368"/>
      <c r="L5" s="368"/>
      <c r="M5" s="368"/>
      <c r="N5" s="368"/>
      <c r="O5" s="368"/>
      <c r="P5" s="368"/>
      <c r="Q5" s="368"/>
      <c r="R5" s="368"/>
      <c r="S5" s="368"/>
      <c r="T5" s="368"/>
      <c r="U5" s="368"/>
      <c r="V5" s="368"/>
      <c r="W5" s="368"/>
      <c r="X5" s="368"/>
      <c r="Y5" s="368"/>
      <c r="Z5" s="368"/>
      <c r="AA5" s="368"/>
      <c r="AB5" s="368"/>
      <c r="AC5" s="368"/>
      <c r="AD5" s="368"/>
      <c r="AE5" s="368"/>
      <c r="AF5" s="368"/>
      <c r="AG5" s="368"/>
      <c r="AH5" s="368"/>
      <c r="AI5" s="368"/>
      <c r="AJ5" s="368"/>
      <c r="AK5" s="368"/>
      <c r="AL5" s="368"/>
      <c r="AM5" s="368"/>
      <c r="AN5" s="368"/>
      <c r="AO5" s="368"/>
      <c r="AP5" s="368"/>
      <c r="AQ5" s="368"/>
      <c r="AR5" s="368"/>
      <c r="AS5" s="368"/>
    </row>
    <row r="6" spans="1:96" s="365" customFormat="1" ht="32.25" customHeight="1">
      <c r="A6" s="505" t="s">
        <v>0</v>
      </c>
      <c r="B6" s="508" t="s">
        <v>1</v>
      </c>
      <c r="C6" s="511" t="s">
        <v>2</v>
      </c>
      <c r="D6" s="514" t="s">
        <v>3</v>
      </c>
      <c r="E6" s="517" t="s">
        <v>4</v>
      </c>
      <c r="F6" s="518"/>
      <c r="G6" s="519"/>
      <c r="H6" s="523" t="s">
        <v>8</v>
      </c>
      <c r="I6" s="523"/>
      <c r="J6" s="523"/>
      <c r="K6" s="523"/>
      <c r="L6" s="523"/>
      <c r="M6" s="523"/>
      <c r="N6" s="523"/>
      <c r="O6" s="523"/>
      <c r="P6" s="523"/>
      <c r="Q6" s="523"/>
      <c r="R6" s="523"/>
      <c r="S6" s="523"/>
      <c r="T6" s="523"/>
      <c r="U6" s="523"/>
      <c r="V6" s="523"/>
      <c r="W6" s="523"/>
      <c r="X6" s="523"/>
      <c r="Y6" s="523"/>
      <c r="Z6" s="523"/>
      <c r="AA6" s="523"/>
      <c r="AB6" s="523"/>
      <c r="AC6" s="523"/>
      <c r="AD6" s="523"/>
      <c r="AE6" s="523"/>
      <c r="AF6" s="523"/>
      <c r="AG6" s="523"/>
      <c r="AH6" s="523"/>
      <c r="AI6" s="523"/>
      <c r="AJ6" s="523"/>
      <c r="AK6" s="523"/>
      <c r="AL6" s="523"/>
      <c r="AM6" s="523"/>
      <c r="AN6" s="523"/>
      <c r="AO6" s="523"/>
      <c r="AP6" s="523"/>
      <c r="AQ6" s="523"/>
      <c r="AR6" s="523" t="s">
        <v>21</v>
      </c>
      <c r="AS6" s="508" t="s">
        <v>22</v>
      </c>
      <c r="AV6" s="370"/>
      <c r="AW6" s="370"/>
      <c r="AX6" s="370"/>
      <c r="AY6" s="370"/>
      <c r="AZ6" s="370"/>
      <c r="BA6" s="370"/>
      <c r="BB6" s="370"/>
      <c r="BC6" s="370"/>
      <c r="BD6" s="370"/>
      <c r="BE6" s="370"/>
      <c r="BF6" s="370"/>
      <c r="BG6" s="370"/>
      <c r="BH6" s="370"/>
      <c r="BI6" s="370"/>
      <c r="BJ6" s="370"/>
      <c r="BK6" s="370"/>
      <c r="BL6" s="370"/>
      <c r="BM6" s="370"/>
      <c r="BN6" s="370"/>
      <c r="BO6" s="370"/>
      <c r="BP6" s="370"/>
      <c r="BQ6" s="370"/>
      <c r="BR6" s="370"/>
      <c r="BS6" s="370"/>
      <c r="BT6" s="370"/>
      <c r="BU6" s="370"/>
      <c r="BV6" s="370"/>
      <c r="BW6" s="370"/>
      <c r="BX6" s="370"/>
      <c r="BY6" s="370"/>
      <c r="BZ6" s="370"/>
      <c r="CA6" s="370"/>
      <c r="CB6" s="370"/>
      <c r="CC6" s="370"/>
      <c r="CD6" s="370"/>
      <c r="CE6" s="370"/>
      <c r="CF6" s="370"/>
      <c r="CG6" s="370"/>
      <c r="CH6" s="370"/>
      <c r="CI6" s="370"/>
      <c r="CJ6" s="370"/>
      <c r="CK6" s="370"/>
      <c r="CL6" s="370"/>
      <c r="CM6" s="370"/>
    </row>
    <row r="7" spans="1:96" s="365" customFormat="1" ht="22.5" customHeight="1">
      <c r="A7" s="506"/>
      <c r="B7" s="509"/>
      <c r="C7" s="512"/>
      <c r="D7" s="515"/>
      <c r="E7" s="520"/>
      <c r="F7" s="521"/>
      <c r="G7" s="522"/>
      <c r="H7" s="524" t="s">
        <v>9</v>
      </c>
      <c r="I7" s="524"/>
      <c r="J7" s="524"/>
      <c r="K7" s="524" t="s">
        <v>10</v>
      </c>
      <c r="L7" s="524"/>
      <c r="M7" s="524"/>
      <c r="N7" s="524" t="s">
        <v>11</v>
      </c>
      <c r="O7" s="524"/>
      <c r="P7" s="524"/>
      <c r="Q7" s="524" t="s">
        <v>12</v>
      </c>
      <c r="R7" s="524"/>
      <c r="S7" s="524"/>
      <c r="T7" s="524" t="s">
        <v>13</v>
      </c>
      <c r="U7" s="524"/>
      <c r="V7" s="524"/>
      <c r="W7" s="524" t="s">
        <v>14</v>
      </c>
      <c r="X7" s="524"/>
      <c r="Y7" s="524"/>
      <c r="Z7" s="524" t="s">
        <v>15</v>
      </c>
      <c r="AA7" s="524"/>
      <c r="AB7" s="524"/>
      <c r="AC7" s="524" t="s">
        <v>16</v>
      </c>
      <c r="AD7" s="524"/>
      <c r="AE7" s="524"/>
      <c r="AF7" s="524" t="s">
        <v>17</v>
      </c>
      <c r="AG7" s="524"/>
      <c r="AH7" s="524"/>
      <c r="AI7" s="524" t="s">
        <v>18</v>
      </c>
      <c r="AJ7" s="524"/>
      <c r="AK7" s="524"/>
      <c r="AL7" s="524" t="s">
        <v>19</v>
      </c>
      <c r="AM7" s="524"/>
      <c r="AN7" s="524"/>
      <c r="AO7" s="524" t="s">
        <v>20</v>
      </c>
      <c r="AP7" s="524"/>
      <c r="AQ7" s="524"/>
      <c r="AR7" s="523"/>
      <c r="AS7" s="509"/>
      <c r="AV7" s="370"/>
      <c r="AW7" s="370"/>
      <c r="AX7" s="370"/>
      <c r="AY7" s="370"/>
      <c r="AZ7" s="370"/>
      <c r="BA7" s="370"/>
      <c r="BB7" s="370"/>
      <c r="BC7" s="370"/>
      <c r="BD7" s="370"/>
      <c r="BE7" s="370"/>
      <c r="BF7" s="370"/>
      <c r="BG7" s="370"/>
      <c r="BH7" s="370"/>
      <c r="BI7" s="370"/>
      <c r="BJ7" s="370"/>
      <c r="BK7" s="370"/>
      <c r="BL7" s="370"/>
      <c r="BM7" s="370"/>
      <c r="BN7" s="370"/>
      <c r="BO7" s="370"/>
      <c r="BP7" s="370"/>
      <c r="BQ7" s="370"/>
      <c r="BR7" s="370"/>
      <c r="BS7" s="370"/>
      <c r="BT7" s="370"/>
      <c r="BU7" s="370"/>
      <c r="BV7" s="370"/>
      <c r="BW7" s="370"/>
      <c r="BX7" s="370"/>
      <c r="BY7" s="370"/>
      <c r="BZ7" s="370"/>
      <c r="CA7" s="370"/>
      <c r="CB7" s="370"/>
      <c r="CC7" s="370"/>
      <c r="CD7" s="370"/>
      <c r="CE7" s="370"/>
      <c r="CF7" s="370"/>
      <c r="CG7" s="370"/>
      <c r="CH7" s="370"/>
      <c r="CI7" s="370"/>
      <c r="CJ7" s="370"/>
      <c r="CK7" s="370"/>
      <c r="CL7" s="370"/>
      <c r="CM7" s="370"/>
    </row>
    <row r="8" spans="1:96" s="373" customFormat="1" ht="39.75" customHeight="1">
      <c r="A8" s="507"/>
      <c r="B8" s="510"/>
      <c r="C8" s="513"/>
      <c r="D8" s="516"/>
      <c r="E8" s="371" t="s">
        <v>5</v>
      </c>
      <c r="F8" s="371" t="s">
        <v>6</v>
      </c>
      <c r="G8" s="372" t="s">
        <v>7</v>
      </c>
      <c r="H8" s="371" t="s">
        <v>5</v>
      </c>
      <c r="I8" s="371" t="s">
        <v>6</v>
      </c>
      <c r="J8" s="372" t="s">
        <v>7</v>
      </c>
      <c r="K8" s="371" t="s">
        <v>5</v>
      </c>
      <c r="L8" s="371" t="s">
        <v>6</v>
      </c>
      <c r="M8" s="372" t="s">
        <v>7</v>
      </c>
      <c r="N8" s="371" t="s">
        <v>5</v>
      </c>
      <c r="O8" s="371" t="s">
        <v>6</v>
      </c>
      <c r="P8" s="372" t="s">
        <v>7</v>
      </c>
      <c r="Q8" s="371" t="s">
        <v>5</v>
      </c>
      <c r="R8" s="371" t="s">
        <v>6</v>
      </c>
      <c r="S8" s="372" t="s">
        <v>7</v>
      </c>
      <c r="T8" s="371" t="s">
        <v>5</v>
      </c>
      <c r="U8" s="371" t="s">
        <v>6</v>
      </c>
      <c r="V8" s="372" t="s">
        <v>7</v>
      </c>
      <c r="W8" s="371" t="s">
        <v>5</v>
      </c>
      <c r="X8" s="371" t="s">
        <v>6</v>
      </c>
      <c r="Y8" s="372" t="s">
        <v>7</v>
      </c>
      <c r="Z8" s="371" t="s">
        <v>5</v>
      </c>
      <c r="AA8" s="371" t="s">
        <v>6</v>
      </c>
      <c r="AB8" s="372" t="s">
        <v>7</v>
      </c>
      <c r="AC8" s="371" t="s">
        <v>5</v>
      </c>
      <c r="AD8" s="371" t="s">
        <v>6</v>
      </c>
      <c r="AE8" s="372" t="s">
        <v>7</v>
      </c>
      <c r="AF8" s="371" t="s">
        <v>5</v>
      </c>
      <c r="AG8" s="371" t="s">
        <v>6</v>
      </c>
      <c r="AH8" s="372" t="s">
        <v>7</v>
      </c>
      <c r="AI8" s="371" t="s">
        <v>5</v>
      </c>
      <c r="AJ8" s="371" t="s">
        <v>6</v>
      </c>
      <c r="AK8" s="372" t="s">
        <v>7</v>
      </c>
      <c r="AL8" s="371" t="s">
        <v>5</v>
      </c>
      <c r="AM8" s="371" t="s">
        <v>6</v>
      </c>
      <c r="AN8" s="372" t="s">
        <v>7</v>
      </c>
      <c r="AO8" s="371" t="s">
        <v>5</v>
      </c>
      <c r="AP8" s="371" t="s">
        <v>6</v>
      </c>
      <c r="AQ8" s="372" t="s">
        <v>7</v>
      </c>
      <c r="AR8" s="523"/>
      <c r="AS8" s="510"/>
      <c r="AV8" s="374"/>
      <c r="AW8" s="374"/>
      <c r="AX8" s="374"/>
      <c r="AY8" s="374"/>
      <c r="AZ8" s="374"/>
      <c r="BA8" s="374"/>
      <c r="BB8" s="374"/>
      <c r="BC8" s="374"/>
      <c r="BD8" s="374"/>
      <c r="BE8" s="374"/>
      <c r="BF8" s="374"/>
      <c r="BG8" s="374"/>
      <c r="BH8" s="374"/>
      <c r="BI8" s="374"/>
      <c r="BJ8" s="374"/>
      <c r="BK8" s="374"/>
      <c r="BL8" s="374"/>
      <c r="BM8" s="374"/>
      <c r="BN8" s="374"/>
      <c r="BO8" s="374"/>
      <c r="BP8" s="374"/>
      <c r="BQ8" s="374"/>
      <c r="BR8" s="374"/>
      <c r="BS8" s="374"/>
      <c r="BT8" s="374"/>
      <c r="BU8" s="374"/>
      <c r="BV8" s="374"/>
      <c r="BW8" s="374"/>
      <c r="BX8" s="374"/>
      <c r="BY8" s="374"/>
      <c r="BZ8" s="374"/>
      <c r="CA8" s="374"/>
      <c r="CB8" s="374"/>
      <c r="CC8" s="374"/>
      <c r="CD8" s="374"/>
      <c r="CE8" s="374"/>
      <c r="CF8" s="374"/>
      <c r="CG8" s="374"/>
      <c r="CH8" s="374"/>
      <c r="CI8" s="374"/>
      <c r="CJ8" s="374"/>
      <c r="CK8" s="374"/>
      <c r="CL8" s="374"/>
      <c r="CM8" s="374"/>
    </row>
    <row r="9" spans="1:96" s="377" customFormat="1">
      <c r="A9" s="375">
        <v>1</v>
      </c>
      <c r="B9" s="376">
        <v>2</v>
      </c>
      <c r="C9" s="376">
        <v>3</v>
      </c>
      <c r="D9" s="376">
        <v>4</v>
      </c>
      <c r="E9" s="376">
        <v>5</v>
      </c>
      <c r="F9" s="376">
        <v>6</v>
      </c>
      <c r="G9" s="376" t="s">
        <v>37</v>
      </c>
      <c r="H9" s="376">
        <v>8</v>
      </c>
      <c r="I9" s="376">
        <v>9</v>
      </c>
      <c r="J9" s="376">
        <v>10</v>
      </c>
      <c r="K9" s="376">
        <v>11</v>
      </c>
      <c r="L9" s="376">
        <v>12</v>
      </c>
      <c r="M9" s="376">
        <v>13</v>
      </c>
      <c r="N9" s="376">
        <v>14</v>
      </c>
      <c r="O9" s="376">
        <v>15</v>
      </c>
      <c r="P9" s="376">
        <v>16</v>
      </c>
      <c r="Q9" s="376">
        <v>17</v>
      </c>
      <c r="R9" s="376">
        <v>18</v>
      </c>
      <c r="S9" s="376">
        <v>19</v>
      </c>
      <c r="T9" s="376">
        <v>20</v>
      </c>
      <c r="U9" s="376">
        <v>21</v>
      </c>
      <c r="V9" s="376">
        <v>22</v>
      </c>
      <c r="W9" s="376">
        <v>23</v>
      </c>
      <c r="X9" s="376">
        <v>24</v>
      </c>
      <c r="Y9" s="376">
        <v>25</v>
      </c>
      <c r="Z9" s="376">
        <v>26</v>
      </c>
      <c r="AA9" s="376">
        <v>27</v>
      </c>
      <c r="AB9" s="376">
        <v>28</v>
      </c>
      <c r="AC9" s="376">
        <v>29</v>
      </c>
      <c r="AD9" s="376">
        <v>30</v>
      </c>
      <c r="AE9" s="376">
        <v>31</v>
      </c>
      <c r="AF9" s="376">
        <v>32</v>
      </c>
      <c r="AG9" s="376">
        <v>33</v>
      </c>
      <c r="AH9" s="376">
        <v>34</v>
      </c>
      <c r="AI9" s="376">
        <v>35</v>
      </c>
      <c r="AJ9" s="376">
        <v>36</v>
      </c>
      <c r="AK9" s="376">
        <v>37</v>
      </c>
      <c r="AL9" s="376">
        <v>38</v>
      </c>
      <c r="AM9" s="376">
        <v>39</v>
      </c>
      <c r="AN9" s="376">
        <v>40</v>
      </c>
      <c r="AO9" s="376">
        <v>41</v>
      </c>
      <c r="AP9" s="376">
        <v>42</v>
      </c>
      <c r="AQ9" s="376">
        <v>43</v>
      </c>
      <c r="AR9" s="371">
        <v>45</v>
      </c>
      <c r="AS9" s="371">
        <v>46</v>
      </c>
      <c r="AV9" s="378"/>
      <c r="AW9" s="378"/>
      <c r="AX9" s="378"/>
      <c r="AY9" s="378"/>
      <c r="AZ9" s="378"/>
      <c r="BA9" s="378"/>
      <c r="BB9" s="378"/>
      <c r="BC9" s="378"/>
      <c r="BD9" s="378"/>
      <c r="BE9" s="378"/>
      <c r="BF9" s="378"/>
      <c r="BG9" s="378"/>
      <c r="BH9" s="378"/>
      <c r="BI9" s="378"/>
      <c r="BJ9" s="378"/>
      <c r="BK9" s="378"/>
      <c r="BL9" s="378"/>
      <c r="BM9" s="378"/>
      <c r="BN9" s="378"/>
      <c r="BO9" s="378"/>
      <c r="BP9" s="378"/>
      <c r="BQ9" s="378"/>
      <c r="BR9" s="378"/>
      <c r="BS9" s="378"/>
      <c r="BT9" s="378"/>
      <c r="BU9" s="378"/>
      <c r="BV9" s="378"/>
      <c r="BW9" s="378"/>
      <c r="BX9" s="378"/>
      <c r="BY9" s="378"/>
      <c r="BZ9" s="378"/>
      <c r="CA9" s="378"/>
      <c r="CB9" s="378"/>
      <c r="CC9" s="378"/>
      <c r="CD9" s="378"/>
      <c r="CE9" s="378"/>
      <c r="CF9" s="378"/>
      <c r="CG9" s="378"/>
      <c r="CH9" s="378"/>
      <c r="CI9" s="378"/>
      <c r="CJ9" s="378"/>
      <c r="CK9" s="378"/>
      <c r="CL9" s="378"/>
      <c r="CM9" s="378"/>
    </row>
    <row r="10" spans="1:96" s="377" customFormat="1" ht="19.5" thickBot="1">
      <c r="A10" s="379"/>
      <c r="B10" s="561"/>
      <c r="C10" s="561"/>
      <c r="D10" s="561"/>
      <c r="E10" s="561"/>
      <c r="F10" s="561"/>
      <c r="G10" s="561"/>
      <c r="H10" s="561"/>
      <c r="I10" s="561"/>
      <c r="J10" s="561"/>
      <c r="K10" s="561"/>
      <c r="L10" s="561"/>
      <c r="M10" s="561"/>
      <c r="N10" s="561"/>
      <c r="O10" s="561"/>
      <c r="P10" s="561"/>
      <c r="Q10" s="561"/>
      <c r="R10" s="561"/>
      <c r="S10" s="561"/>
      <c r="T10" s="561"/>
      <c r="U10" s="561"/>
      <c r="V10" s="561"/>
      <c r="W10" s="561"/>
      <c r="X10" s="561"/>
      <c r="Y10" s="561"/>
      <c r="Z10" s="561"/>
      <c r="AA10" s="561"/>
      <c r="AB10" s="561"/>
      <c r="AC10" s="561"/>
      <c r="AD10" s="561"/>
      <c r="AE10" s="561"/>
      <c r="AF10" s="561"/>
      <c r="AG10" s="561"/>
      <c r="AH10" s="561"/>
      <c r="AI10" s="561"/>
      <c r="AJ10" s="561"/>
      <c r="AK10" s="561"/>
      <c r="AL10" s="561"/>
      <c r="AM10" s="561"/>
      <c r="AN10" s="561"/>
      <c r="AO10" s="561"/>
      <c r="AP10" s="561"/>
      <c r="AQ10" s="561"/>
      <c r="AR10" s="380"/>
      <c r="AS10" s="376"/>
      <c r="AV10" s="378"/>
      <c r="AW10" s="378"/>
      <c r="AX10" s="378"/>
      <c r="AY10" s="378"/>
      <c r="AZ10" s="378"/>
      <c r="BA10" s="378"/>
      <c r="BB10" s="378"/>
      <c r="BC10" s="378"/>
      <c r="BD10" s="378"/>
      <c r="BE10" s="378"/>
      <c r="BF10" s="378"/>
      <c r="BG10" s="378"/>
      <c r="BH10" s="378"/>
      <c r="BI10" s="378"/>
      <c r="BJ10" s="378"/>
      <c r="BK10" s="378"/>
      <c r="BL10" s="378"/>
      <c r="BM10" s="378"/>
      <c r="BN10" s="378"/>
      <c r="BO10" s="378"/>
      <c r="BP10" s="378"/>
      <c r="BQ10" s="378"/>
      <c r="BR10" s="378"/>
      <c r="BS10" s="378"/>
      <c r="BT10" s="378"/>
      <c r="BU10" s="378"/>
      <c r="BV10" s="378"/>
      <c r="BW10" s="378"/>
      <c r="BX10" s="378"/>
      <c r="BY10" s="378"/>
      <c r="BZ10" s="378"/>
      <c r="CA10" s="378"/>
      <c r="CB10" s="378"/>
      <c r="CC10" s="378"/>
      <c r="CD10" s="378"/>
      <c r="CE10" s="378"/>
      <c r="CF10" s="378"/>
      <c r="CG10" s="378"/>
      <c r="CH10" s="378"/>
      <c r="CI10" s="378"/>
      <c r="CJ10" s="378"/>
      <c r="CK10" s="378"/>
      <c r="CL10" s="378"/>
      <c r="CM10" s="378"/>
    </row>
    <row r="11" spans="1:96" s="377" customFormat="1" ht="24" thickBot="1">
      <c r="A11" s="482" t="s">
        <v>26</v>
      </c>
      <c r="B11" s="525" t="s">
        <v>71</v>
      </c>
      <c r="C11" s="526"/>
      <c r="D11" s="526"/>
      <c r="E11" s="526"/>
      <c r="F11" s="526"/>
      <c r="G11" s="526"/>
      <c r="H11" s="526"/>
      <c r="I11" s="526"/>
      <c r="J11" s="526"/>
      <c r="K11" s="526"/>
      <c r="L11" s="526"/>
      <c r="M11" s="526"/>
      <c r="N11" s="526"/>
      <c r="O11" s="526"/>
      <c r="P11" s="526"/>
      <c r="Q11" s="526"/>
      <c r="R11" s="526"/>
      <c r="S11" s="526"/>
      <c r="T11" s="526"/>
      <c r="U11" s="526"/>
      <c r="V11" s="526"/>
      <c r="W11" s="526"/>
      <c r="X11" s="526"/>
      <c r="Y11" s="526"/>
      <c r="Z11" s="526"/>
      <c r="AA11" s="526"/>
      <c r="AB11" s="526"/>
      <c r="AC11" s="526"/>
      <c r="AD11" s="526"/>
      <c r="AE11" s="526"/>
      <c r="AF11" s="526"/>
      <c r="AG11" s="526"/>
      <c r="AH11" s="526"/>
      <c r="AI11" s="526"/>
      <c r="AJ11" s="526"/>
      <c r="AK11" s="526"/>
      <c r="AL11" s="526"/>
      <c r="AM11" s="526"/>
      <c r="AN11" s="526"/>
      <c r="AO11" s="526"/>
      <c r="AP11" s="526"/>
      <c r="AQ11" s="527"/>
      <c r="AR11" s="380"/>
      <c r="AS11" s="376"/>
      <c r="AV11" s="378"/>
      <c r="AW11" s="378"/>
      <c r="AX11" s="378"/>
      <c r="AY11" s="378"/>
      <c r="AZ11" s="378"/>
      <c r="BA11" s="378"/>
      <c r="BB11" s="378"/>
      <c r="BC11" s="378"/>
      <c r="BD11" s="378"/>
      <c r="BE11" s="378"/>
      <c r="BF11" s="378"/>
      <c r="BG11" s="378"/>
      <c r="BH11" s="378"/>
      <c r="BI11" s="378"/>
      <c r="BJ11" s="378"/>
      <c r="BK11" s="378"/>
      <c r="BL11" s="378"/>
      <c r="BM11" s="378"/>
      <c r="BN11" s="378"/>
      <c r="BO11" s="378"/>
      <c r="BP11" s="378"/>
      <c r="BQ11" s="378"/>
      <c r="BR11" s="378"/>
      <c r="BS11" s="378"/>
      <c r="BT11" s="378"/>
      <c r="BU11" s="378"/>
      <c r="BV11" s="378"/>
      <c r="BW11" s="378"/>
      <c r="BX11" s="378"/>
      <c r="BY11" s="378"/>
      <c r="BZ11" s="378"/>
      <c r="CA11" s="378"/>
      <c r="CB11" s="378"/>
      <c r="CC11" s="378"/>
      <c r="CD11" s="378"/>
      <c r="CE11" s="378"/>
      <c r="CF11" s="378"/>
      <c r="CG11" s="378"/>
      <c r="CH11" s="378"/>
      <c r="CI11" s="378"/>
      <c r="CJ11" s="378"/>
      <c r="CK11" s="378"/>
      <c r="CL11" s="378"/>
      <c r="CM11" s="378"/>
    </row>
    <row r="12" spans="1:96" ht="18.75" customHeight="1" thickBot="1">
      <c r="A12" s="528" t="s">
        <v>38</v>
      </c>
      <c r="B12" s="531" t="s">
        <v>43</v>
      </c>
      <c r="C12" s="533" t="s">
        <v>25</v>
      </c>
      <c r="D12" s="381" t="s">
        <v>23</v>
      </c>
      <c r="E12" s="265">
        <f>SUM(E13:E16)</f>
        <v>2.2000000000000002</v>
      </c>
      <c r="F12" s="266">
        <f t="shared" ref="F12" si="0">SUM(F13:F16)</f>
        <v>0</v>
      </c>
      <c r="G12" s="267">
        <f t="shared" ref="G12:G36" si="1">F12/E12*100</f>
        <v>0</v>
      </c>
      <c r="H12" s="382">
        <f t="shared" ref="H12" si="2">SUM(H13:H16)</f>
        <v>0</v>
      </c>
      <c r="I12" s="382">
        <f t="shared" ref="I12" si="3">SUM(I13:I16)</f>
        <v>0</v>
      </c>
      <c r="J12" s="267" t="e">
        <f t="shared" ref="J12:J36" si="4">I12/H12*100</f>
        <v>#DIV/0!</v>
      </c>
      <c r="K12" s="382">
        <f t="shared" ref="K12" si="5">SUM(K13:K16)</f>
        <v>0</v>
      </c>
      <c r="L12" s="382">
        <f t="shared" ref="L12" si="6">SUM(L13:L16)</f>
        <v>0</v>
      </c>
      <c r="M12" s="267" t="e">
        <f t="shared" ref="M12:M63" si="7">L12/K12*100</f>
        <v>#DIV/0!</v>
      </c>
      <c r="N12" s="382">
        <f t="shared" ref="N12" si="8">SUM(N13:N16)</f>
        <v>0</v>
      </c>
      <c r="O12" s="382">
        <f t="shared" ref="O12" si="9">SUM(O13:O16)</f>
        <v>0</v>
      </c>
      <c r="P12" s="267" t="e">
        <f t="shared" ref="P12:P16" si="10">N12/L12*100</f>
        <v>#DIV/0!</v>
      </c>
      <c r="Q12" s="382">
        <f t="shared" ref="Q12" si="11">SUM(Q13:Q16)</f>
        <v>0</v>
      </c>
      <c r="R12" s="382">
        <f t="shared" ref="R12" si="12">SUM(R13:R16)</f>
        <v>0</v>
      </c>
      <c r="S12" s="267" t="e">
        <f t="shared" ref="S12:S13" si="13">Q12/O12*100</f>
        <v>#DIV/0!</v>
      </c>
      <c r="T12" s="382">
        <f t="shared" ref="T12:U12" si="14">SUM(T13:T16)</f>
        <v>2.2000000000000002</v>
      </c>
      <c r="U12" s="382">
        <f t="shared" si="14"/>
        <v>0</v>
      </c>
      <c r="V12" s="347" t="e">
        <f t="shared" ref="V12:V13" si="15">T12/R12*100</f>
        <v>#DIV/0!</v>
      </c>
      <c r="W12" s="383">
        <f t="shared" ref="W12" si="16">SUM(W13:W16)</f>
        <v>0</v>
      </c>
      <c r="X12" s="382">
        <f t="shared" ref="X12" si="17">SUM(X13:X16)</f>
        <v>0</v>
      </c>
      <c r="Y12" s="267" t="e">
        <f t="shared" ref="Y12:Y13" si="18">W12/U12*100</f>
        <v>#DIV/0!</v>
      </c>
      <c r="Z12" s="382">
        <f t="shared" ref="Z12" si="19">SUM(Z13:Z16)</f>
        <v>0</v>
      </c>
      <c r="AA12" s="382">
        <f t="shared" ref="AA12" si="20">SUM(AA13:AA16)</f>
        <v>0</v>
      </c>
      <c r="AB12" s="267" t="e">
        <f t="shared" ref="AB12:AB13" si="21">Z12/X12*100</f>
        <v>#DIV/0!</v>
      </c>
      <c r="AC12" s="382">
        <f t="shared" ref="AC12" si="22">SUM(AC13:AC16)</f>
        <v>0</v>
      </c>
      <c r="AD12" s="382">
        <f t="shared" ref="AD12" si="23">SUM(AD13:AD16)</f>
        <v>0</v>
      </c>
      <c r="AE12" s="267" t="e">
        <f t="shared" ref="AE12:AE13" si="24">AC12/AA12*100</f>
        <v>#DIV/0!</v>
      </c>
      <c r="AF12" s="382">
        <f t="shared" ref="AF12" si="25">SUM(AF13:AF16)</f>
        <v>0</v>
      </c>
      <c r="AG12" s="382">
        <f t="shared" ref="AG12" si="26">SUM(AG13:AG16)</f>
        <v>0</v>
      </c>
      <c r="AH12" s="267" t="e">
        <f t="shared" ref="AH12:AH13" si="27">AF12/AD12*100</f>
        <v>#DIV/0!</v>
      </c>
      <c r="AI12" s="382">
        <f t="shared" ref="AI12" si="28">SUM(AI13:AI16)</f>
        <v>0</v>
      </c>
      <c r="AJ12" s="382">
        <f t="shared" ref="AJ12" si="29">SUM(AJ13:AJ16)</f>
        <v>0</v>
      </c>
      <c r="AK12" s="267" t="e">
        <f t="shared" ref="AK12:AK13" si="30">AI12/AG12*100</f>
        <v>#DIV/0!</v>
      </c>
      <c r="AL12" s="382">
        <f t="shared" ref="AL12" si="31">SUM(AL13:AL16)</f>
        <v>0</v>
      </c>
      <c r="AM12" s="382">
        <f t="shared" ref="AM12" si="32">SUM(AM13:AM16)</f>
        <v>0</v>
      </c>
      <c r="AN12" s="267" t="e">
        <f t="shared" ref="AN12:AN13" si="33">AL12/AJ12*100</f>
        <v>#DIV/0!</v>
      </c>
      <c r="AO12" s="382">
        <f t="shared" ref="AO12" si="34">SUM(AO13:AO16)</f>
        <v>0</v>
      </c>
      <c r="AP12" s="382">
        <f t="shared" ref="AP12" si="35">SUM(AP13:AP16)</f>
        <v>0</v>
      </c>
      <c r="AQ12" s="269" t="e">
        <f t="shared" ref="AQ12:AQ13" si="36">AO12/AM12*100</f>
        <v>#DIV/0!</v>
      </c>
      <c r="AR12" s="550"/>
      <c r="AS12" s="555"/>
      <c r="AV12" s="385"/>
      <c r="AW12" s="385"/>
      <c r="AX12" s="385"/>
      <c r="AY12" s="385"/>
      <c r="AZ12" s="385"/>
      <c r="BA12" s="385"/>
      <c r="BB12" s="385"/>
      <c r="BC12" s="385"/>
      <c r="BD12" s="385"/>
      <c r="BE12" s="385"/>
      <c r="BF12" s="385"/>
      <c r="BG12" s="385"/>
      <c r="BH12" s="385"/>
      <c r="BI12" s="385"/>
      <c r="BJ12" s="385"/>
      <c r="BK12" s="385"/>
      <c r="BL12" s="385"/>
      <c r="BM12" s="385"/>
      <c r="BN12" s="385"/>
      <c r="BO12" s="385"/>
      <c r="BP12" s="385"/>
      <c r="BQ12" s="385"/>
      <c r="BR12" s="385"/>
      <c r="BS12" s="385"/>
      <c r="BT12" s="385"/>
      <c r="BU12" s="385"/>
      <c r="BV12" s="385"/>
      <c r="BW12" s="385"/>
      <c r="BX12" s="385"/>
      <c r="BY12" s="385"/>
      <c r="BZ12" s="385"/>
      <c r="CA12" s="385"/>
      <c r="CB12" s="385"/>
      <c r="CC12" s="385"/>
      <c r="CD12" s="385"/>
      <c r="CE12" s="385"/>
      <c r="CF12" s="385"/>
      <c r="CG12" s="385"/>
      <c r="CH12" s="385"/>
      <c r="CI12" s="385"/>
      <c r="CJ12" s="385"/>
      <c r="CK12" s="385"/>
      <c r="CL12" s="385"/>
      <c r="CM12" s="385"/>
    </row>
    <row r="13" spans="1:96">
      <c r="A13" s="529"/>
      <c r="B13" s="531"/>
      <c r="C13" s="533"/>
      <c r="D13" s="386" t="s">
        <v>62</v>
      </c>
      <c r="E13" s="261">
        <f>SUM(H13,K13,N13,Q13,T13,W13,Z13,AC13,AF13,AI13,AL13,AO13)</f>
        <v>0</v>
      </c>
      <c r="F13" s="262">
        <f t="shared" ref="F13:F14" si="37">SUM(I13,L13,O13,R13,U13,X13,AA13,AD13,AG13,AJ13,AM13,AP13)</f>
        <v>0</v>
      </c>
      <c r="G13" s="263" t="e">
        <f t="shared" si="1"/>
        <v>#DIV/0!</v>
      </c>
      <c r="H13" s="387"/>
      <c r="I13" s="387"/>
      <c r="J13" s="242" t="e">
        <f t="shared" si="4"/>
        <v>#DIV/0!</v>
      </c>
      <c r="K13" s="387"/>
      <c r="L13" s="387"/>
      <c r="M13" s="185" t="e">
        <f t="shared" si="7"/>
        <v>#DIV/0!</v>
      </c>
      <c r="N13" s="387"/>
      <c r="O13" s="387"/>
      <c r="P13" s="263" t="e">
        <f t="shared" si="10"/>
        <v>#DIV/0!</v>
      </c>
      <c r="Q13" s="387"/>
      <c r="R13" s="387"/>
      <c r="S13" s="263" t="e">
        <f t="shared" si="13"/>
        <v>#DIV/0!</v>
      </c>
      <c r="T13" s="387"/>
      <c r="U13" s="387"/>
      <c r="V13" s="263" t="e">
        <f t="shared" si="15"/>
        <v>#DIV/0!</v>
      </c>
      <c r="W13" s="387"/>
      <c r="X13" s="387"/>
      <c r="Y13" s="263" t="e">
        <f t="shared" si="18"/>
        <v>#DIV/0!</v>
      </c>
      <c r="Z13" s="387"/>
      <c r="AA13" s="387"/>
      <c r="AB13" s="263" t="e">
        <f t="shared" si="21"/>
        <v>#DIV/0!</v>
      </c>
      <c r="AC13" s="387"/>
      <c r="AD13" s="387"/>
      <c r="AE13" s="263" t="e">
        <f t="shared" si="24"/>
        <v>#DIV/0!</v>
      </c>
      <c r="AF13" s="387"/>
      <c r="AG13" s="387"/>
      <c r="AH13" s="263" t="e">
        <f t="shared" si="27"/>
        <v>#DIV/0!</v>
      </c>
      <c r="AI13" s="387"/>
      <c r="AJ13" s="387"/>
      <c r="AK13" s="263" t="e">
        <f t="shared" si="30"/>
        <v>#DIV/0!</v>
      </c>
      <c r="AL13" s="387"/>
      <c r="AM13" s="387"/>
      <c r="AN13" s="263" t="e">
        <f t="shared" si="33"/>
        <v>#DIV/0!</v>
      </c>
      <c r="AO13" s="387"/>
      <c r="AP13" s="387"/>
      <c r="AQ13" s="264" t="e">
        <f t="shared" si="36"/>
        <v>#DIV/0!</v>
      </c>
      <c r="AR13" s="531"/>
      <c r="AS13" s="556"/>
      <c r="AV13" s="385"/>
      <c r="AW13" s="385"/>
      <c r="AX13" s="385"/>
      <c r="AY13" s="385"/>
      <c r="AZ13" s="385"/>
      <c r="BA13" s="385"/>
      <c r="BB13" s="385"/>
      <c r="BC13" s="385"/>
      <c r="BD13" s="385"/>
      <c r="BE13" s="385"/>
      <c r="BF13" s="385"/>
      <c r="BG13" s="385"/>
      <c r="BH13" s="385"/>
      <c r="BI13" s="385"/>
      <c r="BJ13" s="385"/>
      <c r="BK13" s="385"/>
      <c r="BL13" s="385"/>
      <c r="BM13" s="385"/>
      <c r="BN13" s="385"/>
      <c r="BO13" s="385"/>
      <c r="BP13" s="385"/>
      <c r="BQ13" s="385"/>
      <c r="BR13" s="385"/>
      <c r="BS13" s="385"/>
      <c r="BT13" s="385"/>
      <c r="BU13" s="385"/>
      <c r="BV13" s="385"/>
      <c r="BW13" s="385"/>
      <c r="BX13" s="385"/>
      <c r="BY13" s="385"/>
      <c r="BZ13" s="385"/>
      <c r="CA13" s="385"/>
      <c r="CB13" s="385"/>
      <c r="CC13" s="385"/>
      <c r="CD13" s="385"/>
      <c r="CE13" s="385"/>
      <c r="CF13" s="385"/>
      <c r="CG13" s="385"/>
      <c r="CH13" s="385"/>
      <c r="CI13" s="385"/>
      <c r="CJ13" s="385"/>
      <c r="CK13" s="385"/>
      <c r="CL13" s="385"/>
      <c r="CM13" s="385"/>
    </row>
    <row r="14" spans="1:96" s="392" customFormat="1" ht="24.75" customHeight="1">
      <c r="A14" s="529"/>
      <c r="B14" s="531"/>
      <c r="C14" s="533"/>
      <c r="D14" s="389" t="s">
        <v>27</v>
      </c>
      <c r="E14" s="190">
        <f t="shared" ref="E14:E16" si="38">SUM(H14,K14,N14,Q14,T14,W14,Z14,AC14,AF14,AI14,AL14,AO14)</f>
        <v>0</v>
      </c>
      <c r="F14" s="182">
        <f t="shared" si="37"/>
        <v>0</v>
      </c>
      <c r="G14" s="184" t="e">
        <f t="shared" si="1"/>
        <v>#DIV/0!</v>
      </c>
      <c r="H14" s="391"/>
      <c r="I14" s="391"/>
      <c r="J14" s="175" t="e">
        <f t="shared" si="4"/>
        <v>#DIV/0!</v>
      </c>
      <c r="K14" s="391"/>
      <c r="L14" s="391"/>
      <c r="M14" s="185" t="e">
        <f t="shared" si="7"/>
        <v>#DIV/0!</v>
      </c>
      <c r="N14" s="391"/>
      <c r="O14" s="391"/>
      <c r="P14" s="184" t="e">
        <f t="shared" si="10"/>
        <v>#DIV/0!</v>
      </c>
      <c r="Q14" s="391"/>
      <c r="R14" s="391"/>
      <c r="S14" s="175" t="e">
        <f t="shared" ref="S14:S63" si="39">R14/Q14*100</f>
        <v>#DIV/0!</v>
      </c>
      <c r="T14" s="391"/>
      <c r="U14" s="391"/>
      <c r="V14" s="41" t="e">
        <f t="shared" ref="V14:V63" si="40">U14/T14*100</f>
        <v>#DIV/0!</v>
      </c>
      <c r="W14" s="391"/>
      <c r="X14" s="391"/>
      <c r="Y14" s="175" t="e">
        <f t="shared" ref="Y14:Y63" si="41">X14/W14*100</f>
        <v>#DIV/0!</v>
      </c>
      <c r="Z14" s="391"/>
      <c r="AA14" s="391"/>
      <c r="AB14" s="175" t="e">
        <f t="shared" ref="AB14:AB36" si="42">AA14/Z14*100</f>
        <v>#DIV/0!</v>
      </c>
      <c r="AC14" s="391"/>
      <c r="AD14" s="391"/>
      <c r="AE14" s="175" t="e">
        <f t="shared" ref="AE14:AE63" si="43">AD14/AC14*100</f>
        <v>#DIV/0!</v>
      </c>
      <c r="AF14" s="391"/>
      <c r="AG14" s="391"/>
      <c r="AH14" s="175" t="e">
        <f t="shared" ref="AH14:AH36" si="44">AG14/AF14*100</f>
        <v>#DIV/0!</v>
      </c>
      <c r="AI14" s="391"/>
      <c r="AJ14" s="391"/>
      <c r="AK14" s="175" t="e">
        <f t="shared" ref="AK14:AK63" si="45">AJ14/AI14*100</f>
        <v>#DIV/0!</v>
      </c>
      <c r="AL14" s="391"/>
      <c r="AM14" s="391"/>
      <c r="AN14" s="175" t="e">
        <f t="shared" ref="AN14:AN63" si="46">AM14/AL14*100</f>
        <v>#DIV/0!</v>
      </c>
      <c r="AO14" s="391"/>
      <c r="AP14" s="391"/>
      <c r="AQ14" s="213" t="e">
        <f t="shared" ref="AQ14:AQ36" si="47">AP14/AO14*100</f>
        <v>#DIV/0!</v>
      </c>
      <c r="AR14" s="531"/>
      <c r="AS14" s="556"/>
      <c r="AT14" s="384"/>
      <c r="AU14" s="384"/>
      <c r="AV14" s="385"/>
      <c r="AW14" s="385"/>
      <c r="AX14" s="385"/>
      <c r="AY14" s="385"/>
      <c r="AZ14" s="385"/>
      <c r="BA14" s="385"/>
      <c r="BB14" s="385"/>
      <c r="BC14" s="385"/>
      <c r="BD14" s="385"/>
      <c r="BE14" s="385"/>
      <c r="BF14" s="385"/>
      <c r="BG14" s="385"/>
      <c r="BH14" s="385"/>
      <c r="BI14" s="385"/>
      <c r="BJ14" s="385"/>
      <c r="BK14" s="385"/>
      <c r="BL14" s="385"/>
      <c r="BM14" s="385"/>
      <c r="BN14" s="385"/>
      <c r="BO14" s="385"/>
      <c r="BP14" s="385"/>
      <c r="BQ14" s="385"/>
      <c r="BR14" s="385"/>
      <c r="BS14" s="385"/>
      <c r="BT14" s="385"/>
      <c r="BU14" s="385"/>
      <c r="BV14" s="385"/>
      <c r="BW14" s="385"/>
      <c r="BX14" s="385"/>
      <c r="BY14" s="385"/>
      <c r="BZ14" s="385"/>
      <c r="CA14" s="385"/>
      <c r="CB14" s="385"/>
      <c r="CC14" s="385"/>
      <c r="CD14" s="385"/>
      <c r="CE14" s="385"/>
      <c r="CF14" s="385"/>
      <c r="CG14" s="385"/>
      <c r="CH14" s="385"/>
      <c r="CI14" s="385"/>
      <c r="CJ14" s="385"/>
      <c r="CK14" s="385"/>
      <c r="CL14" s="385"/>
      <c r="CM14" s="385"/>
      <c r="CN14" s="384"/>
      <c r="CO14" s="384"/>
      <c r="CP14" s="384"/>
      <c r="CQ14" s="384"/>
      <c r="CR14" s="384"/>
    </row>
    <row r="15" spans="1:96">
      <c r="A15" s="529"/>
      <c r="B15" s="531"/>
      <c r="C15" s="533"/>
      <c r="D15" s="393" t="s">
        <v>63</v>
      </c>
      <c r="E15" s="190">
        <f t="shared" si="38"/>
        <v>2.2000000000000002</v>
      </c>
      <c r="F15" s="182">
        <f>SUM(I15,L15,O15,R15,U15,X15,AA15,AD15,AG15,AJ15,AM15,AP15)</f>
        <v>0</v>
      </c>
      <c r="G15" s="184">
        <f t="shared" si="1"/>
        <v>0</v>
      </c>
      <c r="H15" s="391"/>
      <c r="I15" s="391"/>
      <c r="J15" s="175" t="e">
        <f t="shared" si="4"/>
        <v>#DIV/0!</v>
      </c>
      <c r="K15" s="391"/>
      <c r="L15" s="391"/>
      <c r="M15" s="185" t="e">
        <f t="shared" si="7"/>
        <v>#DIV/0!</v>
      </c>
      <c r="N15" s="391"/>
      <c r="O15" s="391"/>
      <c r="P15" s="184" t="e">
        <f t="shared" si="10"/>
        <v>#DIV/0!</v>
      </c>
      <c r="Q15" s="391"/>
      <c r="R15" s="391"/>
      <c r="S15" s="175" t="e">
        <f t="shared" si="39"/>
        <v>#DIV/0!</v>
      </c>
      <c r="T15" s="391">
        <v>2.2000000000000002</v>
      </c>
      <c r="U15" s="391"/>
      <c r="V15" s="41">
        <f t="shared" si="40"/>
        <v>0</v>
      </c>
      <c r="W15" s="391"/>
      <c r="X15" s="391"/>
      <c r="Y15" s="175" t="e">
        <f t="shared" si="41"/>
        <v>#DIV/0!</v>
      </c>
      <c r="Z15" s="391"/>
      <c r="AA15" s="391"/>
      <c r="AB15" s="175" t="e">
        <f t="shared" si="42"/>
        <v>#DIV/0!</v>
      </c>
      <c r="AC15" s="391"/>
      <c r="AD15" s="391"/>
      <c r="AE15" s="175" t="e">
        <f t="shared" si="43"/>
        <v>#DIV/0!</v>
      </c>
      <c r="AF15" s="391"/>
      <c r="AG15" s="391"/>
      <c r="AH15" s="175" t="e">
        <f t="shared" si="44"/>
        <v>#DIV/0!</v>
      </c>
      <c r="AI15" s="391"/>
      <c r="AJ15" s="391"/>
      <c r="AK15" s="175" t="e">
        <f t="shared" si="45"/>
        <v>#DIV/0!</v>
      </c>
      <c r="AL15" s="391"/>
      <c r="AM15" s="391"/>
      <c r="AN15" s="175" t="e">
        <f t="shared" si="46"/>
        <v>#DIV/0!</v>
      </c>
      <c r="AO15" s="391"/>
      <c r="AP15" s="391"/>
      <c r="AQ15" s="213" t="e">
        <f t="shared" si="47"/>
        <v>#DIV/0!</v>
      </c>
      <c r="AR15" s="531"/>
      <c r="AS15" s="556"/>
      <c r="AV15" s="385"/>
      <c r="AW15" s="385"/>
      <c r="AX15" s="385"/>
      <c r="AY15" s="385"/>
      <c r="AZ15" s="385"/>
      <c r="BA15" s="385"/>
      <c r="BB15" s="385"/>
      <c r="BC15" s="385"/>
      <c r="BD15" s="385"/>
      <c r="BE15" s="385"/>
      <c r="BF15" s="385"/>
      <c r="BG15" s="385"/>
      <c r="BH15" s="385"/>
      <c r="BI15" s="385"/>
      <c r="BJ15" s="385"/>
      <c r="BK15" s="385"/>
      <c r="BL15" s="385"/>
      <c r="BM15" s="385"/>
      <c r="BN15" s="385"/>
      <c r="BO15" s="385"/>
      <c r="BP15" s="385"/>
      <c r="BQ15" s="385"/>
      <c r="BR15" s="385"/>
      <c r="BS15" s="385"/>
      <c r="BT15" s="385"/>
      <c r="BU15" s="385"/>
      <c r="BV15" s="385"/>
      <c r="BW15" s="385"/>
      <c r="BX15" s="385"/>
      <c r="BY15" s="385"/>
      <c r="BZ15" s="385"/>
      <c r="CA15" s="385"/>
      <c r="CB15" s="385"/>
      <c r="CC15" s="385"/>
      <c r="CD15" s="385"/>
      <c r="CE15" s="385"/>
      <c r="CF15" s="385"/>
      <c r="CG15" s="385"/>
      <c r="CH15" s="385"/>
      <c r="CI15" s="385"/>
      <c r="CJ15" s="385"/>
      <c r="CK15" s="385"/>
      <c r="CL15" s="385"/>
      <c r="CM15" s="385"/>
    </row>
    <row r="16" spans="1:96" ht="38.25" thickBot="1">
      <c r="A16" s="530"/>
      <c r="B16" s="532"/>
      <c r="C16" s="534"/>
      <c r="D16" s="394" t="s">
        <v>64</v>
      </c>
      <c r="E16" s="191">
        <f t="shared" si="38"/>
        <v>0</v>
      </c>
      <c r="F16" s="188">
        <f>SUM(I16,L16,O16,R16,U16,X16,AA16,AD16,AG16,AJ16,AM16,AP16)</f>
        <v>0</v>
      </c>
      <c r="G16" s="186" t="e">
        <f t="shared" si="1"/>
        <v>#DIV/0!</v>
      </c>
      <c r="H16" s="396">
        <v>0</v>
      </c>
      <c r="I16" s="396">
        <v>0</v>
      </c>
      <c r="J16" s="186" t="e">
        <f t="shared" si="4"/>
        <v>#DIV/0!</v>
      </c>
      <c r="K16" s="396">
        <v>0</v>
      </c>
      <c r="L16" s="396">
        <v>0</v>
      </c>
      <c r="M16" s="258" t="e">
        <f t="shared" si="7"/>
        <v>#DIV/0!</v>
      </c>
      <c r="N16" s="396">
        <v>0</v>
      </c>
      <c r="O16" s="396">
        <v>0</v>
      </c>
      <c r="P16" s="186" t="e">
        <f t="shared" si="10"/>
        <v>#DIV/0!</v>
      </c>
      <c r="Q16" s="396">
        <v>0</v>
      </c>
      <c r="R16" s="396">
        <v>0</v>
      </c>
      <c r="S16" s="186" t="e">
        <f t="shared" si="39"/>
        <v>#DIV/0!</v>
      </c>
      <c r="T16" s="396">
        <v>0</v>
      </c>
      <c r="U16" s="396">
        <v>0</v>
      </c>
      <c r="V16" s="212" t="e">
        <f t="shared" si="40"/>
        <v>#DIV/0!</v>
      </c>
      <c r="W16" s="396">
        <v>0</v>
      </c>
      <c r="X16" s="396">
        <v>0</v>
      </c>
      <c r="Y16" s="186" t="e">
        <f t="shared" si="41"/>
        <v>#DIV/0!</v>
      </c>
      <c r="Z16" s="396">
        <v>0</v>
      </c>
      <c r="AA16" s="396">
        <v>0</v>
      </c>
      <c r="AB16" s="186" t="e">
        <f t="shared" si="42"/>
        <v>#DIV/0!</v>
      </c>
      <c r="AC16" s="396">
        <v>0</v>
      </c>
      <c r="AD16" s="396">
        <v>0</v>
      </c>
      <c r="AE16" s="186" t="e">
        <f t="shared" si="43"/>
        <v>#DIV/0!</v>
      </c>
      <c r="AF16" s="396">
        <v>0</v>
      </c>
      <c r="AG16" s="396">
        <v>0</v>
      </c>
      <c r="AH16" s="186" t="e">
        <f t="shared" si="44"/>
        <v>#DIV/0!</v>
      </c>
      <c r="AI16" s="396">
        <v>0</v>
      </c>
      <c r="AJ16" s="396">
        <v>0</v>
      </c>
      <c r="AK16" s="186" t="e">
        <f t="shared" si="45"/>
        <v>#DIV/0!</v>
      </c>
      <c r="AL16" s="396">
        <v>0</v>
      </c>
      <c r="AM16" s="396">
        <v>0</v>
      </c>
      <c r="AN16" s="186" t="e">
        <f t="shared" si="46"/>
        <v>#DIV/0!</v>
      </c>
      <c r="AO16" s="396">
        <v>0</v>
      </c>
      <c r="AP16" s="396">
        <v>0</v>
      </c>
      <c r="AQ16" s="214" t="e">
        <f t="shared" si="47"/>
        <v>#DIV/0!</v>
      </c>
      <c r="AR16" s="554"/>
      <c r="AS16" s="557"/>
      <c r="AV16" s="385"/>
      <c r="AW16" s="385"/>
      <c r="AX16" s="385"/>
      <c r="AY16" s="385"/>
      <c r="AZ16" s="385"/>
      <c r="BA16" s="385"/>
      <c r="BB16" s="385"/>
      <c r="BC16" s="385"/>
      <c r="BD16" s="385"/>
      <c r="BE16" s="385"/>
      <c r="BF16" s="385"/>
      <c r="BG16" s="385"/>
      <c r="BH16" s="385"/>
      <c r="BI16" s="385"/>
      <c r="BJ16" s="385"/>
      <c r="BK16" s="385"/>
      <c r="BL16" s="385"/>
      <c r="BM16" s="385"/>
      <c r="BN16" s="385"/>
      <c r="BO16" s="385"/>
      <c r="BP16" s="385"/>
      <c r="BQ16" s="385"/>
      <c r="BR16" s="385"/>
      <c r="BS16" s="385"/>
      <c r="BT16" s="385"/>
      <c r="BU16" s="385"/>
      <c r="BV16" s="385"/>
      <c r="BW16" s="385"/>
      <c r="BX16" s="385"/>
      <c r="BY16" s="385"/>
      <c r="BZ16" s="385"/>
      <c r="CA16" s="385"/>
      <c r="CB16" s="385"/>
      <c r="CC16" s="385"/>
      <c r="CD16" s="385"/>
      <c r="CE16" s="385"/>
      <c r="CF16" s="385"/>
      <c r="CG16" s="385"/>
      <c r="CH16" s="385"/>
      <c r="CI16" s="385"/>
      <c r="CJ16" s="385"/>
      <c r="CK16" s="385"/>
      <c r="CL16" s="385"/>
      <c r="CM16" s="385"/>
    </row>
    <row r="17" spans="1:96" ht="18.75" customHeight="1" thickBot="1">
      <c r="A17" s="558" t="s">
        <v>39</v>
      </c>
      <c r="B17" s="539" t="s">
        <v>98</v>
      </c>
      <c r="C17" s="533" t="s">
        <v>25</v>
      </c>
      <c r="D17" s="381" t="s">
        <v>23</v>
      </c>
      <c r="E17" s="275">
        <f>SUM(E18:E21)</f>
        <v>104.19999999999999</v>
      </c>
      <c r="F17" s="276">
        <f t="shared" ref="F17:AP17" si="48">SUM(F18:F21)</f>
        <v>0</v>
      </c>
      <c r="G17" s="267">
        <f t="shared" si="1"/>
        <v>0</v>
      </c>
      <c r="H17" s="397">
        <f t="shared" si="48"/>
        <v>0</v>
      </c>
      <c r="I17" s="397">
        <f t="shared" si="48"/>
        <v>0</v>
      </c>
      <c r="J17" s="267" t="e">
        <f t="shared" si="4"/>
        <v>#DIV/0!</v>
      </c>
      <c r="K17" s="397">
        <f t="shared" si="48"/>
        <v>0</v>
      </c>
      <c r="L17" s="397">
        <f t="shared" si="48"/>
        <v>0</v>
      </c>
      <c r="M17" s="267" t="e">
        <f t="shared" si="7"/>
        <v>#DIV/0!</v>
      </c>
      <c r="N17" s="397">
        <f t="shared" si="48"/>
        <v>0</v>
      </c>
      <c r="O17" s="397">
        <f t="shared" si="48"/>
        <v>0</v>
      </c>
      <c r="P17" s="267" t="e">
        <f t="shared" ref="P17:P63" si="49">O17/N17*100</f>
        <v>#DIV/0!</v>
      </c>
      <c r="Q17" s="397">
        <f t="shared" si="48"/>
        <v>0</v>
      </c>
      <c r="R17" s="397">
        <f t="shared" si="48"/>
        <v>0</v>
      </c>
      <c r="S17" s="267" t="e">
        <f t="shared" si="39"/>
        <v>#DIV/0!</v>
      </c>
      <c r="T17" s="397">
        <f t="shared" si="48"/>
        <v>0</v>
      </c>
      <c r="U17" s="397">
        <f t="shared" si="48"/>
        <v>0</v>
      </c>
      <c r="V17" s="278" t="e">
        <f t="shared" si="40"/>
        <v>#DIV/0!</v>
      </c>
      <c r="W17" s="397">
        <f t="shared" si="48"/>
        <v>0</v>
      </c>
      <c r="X17" s="397">
        <f t="shared" si="48"/>
        <v>0</v>
      </c>
      <c r="Y17" s="267" t="e">
        <f t="shared" si="41"/>
        <v>#DIV/0!</v>
      </c>
      <c r="Z17" s="397">
        <f t="shared" si="48"/>
        <v>66.599999999999994</v>
      </c>
      <c r="AA17" s="397">
        <f t="shared" si="48"/>
        <v>0</v>
      </c>
      <c r="AB17" s="267">
        <f t="shared" si="42"/>
        <v>0</v>
      </c>
      <c r="AC17" s="397">
        <f t="shared" si="48"/>
        <v>0</v>
      </c>
      <c r="AD17" s="397">
        <f t="shared" si="48"/>
        <v>0</v>
      </c>
      <c r="AE17" s="267" t="e">
        <f t="shared" si="43"/>
        <v>#DIV/0!</v>
      </c>
      <c r="AF17" s="397">
        <f t="shared" si="48"/>
        <v>0</v>
      </c>
      <c r="AG17" s="397">
        <f t="shared" si="48"/>
        <v>0</v>
      </c>
      <c r="AH17" s="267" t="e">
        <f t="shared" si="44"/>
        <v>#DIV/0!</v>
      </c>
      <c r="AI17" s="397">
        <f t="shared" si="48"/>
        <v>37.6</v>
      </c>
      <c r="AJ17" s="397">
        <f t="shared" si="48"/>
        <v>0</v>
      </c>
      <c r="AK17" s="267">
        <f t="shared" si="45"/>
        <v>0</v>
      </c>
      <c r="AL17" s="397">
        <f t="shared" si="48"/>
        <v>0</v>
      </c>
      <c r="AM17" s="397">
        <f t="shared" si="48"/>
        <v>0</v>
      </c>
      <c r="AN17" s="267" t="e">
        <f t="shared" si="46"/>
        <v>#DIV/0!</v>
      </c>
      <c r="AO17" s="397">
        <f t="shared" si="48"/>
        <v>0</v>
      </c>
      <c r="AP17" s="397">
        <f t="shared" si="48"/>
        <v>0</v>
      </c>
      <c r="AQ17" s="269" t="e">
        <f t="shared" si="47"/>
        <v>#DIV/0!</v>
      </c>
      <c r="AR17" s="550"/>
      <c r="AS17" s="551"/>
      <c r="AV17" s="385"/>
      <c r="AW17" s="385"/>
      <c r="AX17" s="385"/>
      <c r="AY17" s="385"/>
      <c r="AZ17" s="385"/>
      <c r="BA17" s="385"/>
      <c r="BB17" s="385"/>
      <c r="BC17" s="385"/>
      <c r="BD17" s="385"/>
      <c r="BE17" s="385"/>
      <c r="BF17" s="385"/>
      <c r="BG17" s="385"/>
      <c r="BH17" s="385"/>
      <c r="BI17" s="385"/>
      <c r="BJ17" s="385"/>
      <c r="BK17" s="385"/>
      <c r="BL17" s="385"/>
      <c r="BM17" s="385"/>
      <c r="BN17" s="385"/>
      <c r="BO17" s="385"/>
      <c r="BP17" s="385"/>
      <c r="BQ17" s="385"/>
      <c r="BR17" s="385"/>
      <c r="BS17" s="385"/>
      <c r="BT17" s="385"/>
      <c r="BU17" s="385"/>
      <c r="BV17" s="385"/>
      <c r="BW17" s="385"/>
      <c r="BX17" s="385"/>
      <c r="BY17" s="385"/>
      <c r="BZ17" s="385"/>
      <c r="CA17" s="385"/>
      <c r="CB17" s="385"/>
      <c r="CC17" s="385"/>
      <c r="CD17" s="385"/>
      <c r="CE17" s="385"/>
      <c r="CF17" s="385"/>
      <c r="CG17" s="385"/>
      <c r="CH17" s="385"/>
      <c r="CI17" s="385"/>
      <c r="CJ17" s="385"/>
      <c r="CK17" s="385"/>
      <c r="CL17" s="385"/>
      <c r="CM17" s="385"/>
    </row>
    <row r="18" spans="1:96">
      <c r="A18" s="529"/>
      <c r="B18" s="539"/>
      <c r="C18" s="533"/>
      <c r="D18" s="386" t="s">
        <v>62</v>
      </c>
      <c r="E18" s="270">
        <f t="shared" ref="E18:F26" si="50">H18+K18+N18+Q18+T18+W18+Z18+AC18+AF18+AI18+AL18+AO18</f>
        <v>0</v>
      </c>
      <c r="F18" s="262">
        <f t="shared" si="50"/>
        <v>0</v>
      </c>
      <c r="G18" s="263" t="e">
        <f t="shared" si="1"/>
        <v>#DIV/0!</v>
      </c>
      <c r="H18" s="388">
        <v>0</v>
      </c>
      <c r="I18" s="388">
        <v>0</v>
      </c>
      <c r="J18" s="242" t="e">
        <f t="shared" si="4"/>
        <v>#DIV/0!</v>
      </c>
      <c r="K18" s="388">
        <v>0</v>
      </c>
      <c r="L18" s="388">
        <v>0</v>
      </c>
      <c r="M18" s="242" t="e">
        <f t="shared" si="7"/>
        <v>#DIV/0!</v>
      </c>
      <c r="N18" s="388">
        <v>0</v>
      </c>
      <c r="O18" s="388">
        <v>0</v>
      </c>
      <c r="P18" s="242" t="e">
        <f t="shared" si="49"/>
        <v>#DIV/0!</v>
      </c>
      <c r="Q18" s="388">
        <v>0</v>
      </c>
      <c r="R18" s="388">
        <v>0</v>
      </c>
      <c r="S18" s="242" t="e">
        <f t="shared" si="39"/>
        <v>#DIV/0!</v>
      </c>
      <c r="T18" s="388">
        <v>0</v>
      </c>
      <c r="U18" s="388">
        <v>0</v>
      </c>
      <c r="V18" s="272" t="e">
        <f t="shared" si="40"/>
        <v>#DIV/0!</v>
      </c>
      <c r="W18" s="388">
        <v>0</v>
      </c>
      <c r="X18" s="388">
        <v>0</v>
      </c>
      <c r="Y18" s="242" t="e">
        <f t="shared" si="41"/>
        <v>#DIV/0!</v>
      </c>
      <c r="Z18" s="388">
        <v>0</v>
      </c>
      <c r="AA18" s="388">
        <v>0</v>
      </c>
      <c r="AB18" s="242" t="e">
        <f t="shared" si="42"/>
        <v>#DIV/0!</v>
      </c>
      <c r="AC18" s="388">
        <v>0</v>
      </c>
      <c r="AD18" s="388">
        <v>0</v>
      </c>
      <c r="AE18" s="242" t="e">
        <f t="shared" si="43"/>
        <v>#DIV/0!</v>
      </c>
      <c r="AF18" s="388">
        <v>0</v>
      </c>
      <c r="AG18" s="388">
        <v>0</v>
      </c>
      <c r="AH18" s="242" t="e">
        <f t="shared" si="44"/>
        <v>#DIV/0!</v>
      </c>
      <c r="AI18" s="388">
        <v>0</v>
      </c>
      <c r="AJ18" s="388">
        <v>0</v>
      </c>
      <c r="AK18" s="242" t="e">
        <f t="shared" si="45"/>
        <v>#DIV/0!</v>
      </c>
      <c r="AL18" s="388">
        <v>0</v>
      </c>
      <c r="AM18" s="388">
        <v>0</v>
      </c>
      <c r="AN18" s="242" t="e">
        <f t="shared" si="46"/>
        <v>#DIV/0!</v>
      </c>
      <c r="AO18" s="388">
        <v>0</v>
      </c>
      <c r="AP18" s="388">
        <v>0</v>
      </c>
      <c r="AQ18" s="273" t="e">
        <f t="shared" si="47"/>
        <v>#DIV/0!</v>
      </c>
      <c r="AR18" s="531"/>
      <c r="AS18" s="552"/>
      <c r="AV18" s="385"/>
      <c r="AW18" s="385"/>
      <c r="AX18" s="385"/>
      <c r="AY18" s="385"/>
      <c r="AZ18" s="385"/>
      <c r="BA18" s="385"/>
      <c r="BB18" s="385"/>
      <c r="BC18" s="385"/>
      <c r="BD18" s="385"/>
      <c r="BE18" s="385"/>
      <c r="BF18" s="385"/>
      <c r="BG18" s="385"/>
      <c r="BH18" s="385"/>
      <c r="BI18" s="385"/>
      <c r="BJ18" s="385"/>
      <c r="BK18" s="385"/>
      <c r="BL18" s="385"/>
      <c r="BM18" s="385"/>
      <c r="BN18" s="385"/>
      <c r="BO18" s="385"/>
      <c r="BP18" s="385"/>
      <c r="BQ18" s="385"/>
      <c r="BR18" s="385"/>
      <c r="BS18" s="385"/>
      <c r="BT18" s="385"/>
      <c r="BU18" s="385"/>
      <c r="BV18" s="385"/>
      <c r="BW18" s="385"/>
      <c r="BX18" s="385"/>
      <c r="BY18" s="385"/>
      <c r="BZ18" s="385"/>
      <c r="CA18" s="385"/>
      <c r="CB18" s="385"/>
      <c r="CC18" s="385"/>
      <c r="CD18" s="385"/>
      <c r="CE18" s="385"/>
      <c r="CF18" s="385"/>
      <c r="CG18" s="385"/>
      <c r="CH18" s="385"/>
      <c r="CI18" s="385"/>
      <c r="CJ18" s="385"/>
      <c r="CK18" s="385"/>
      <c r="CL18" s="385"/>
      <c r="CM18" s="385"/>
    </row>
    <row r="19" spans="1:96" s="392" customFormat="1" ht="21.75" customHeight="1">
      <c r="A19" s="529"/>
      <c r="B19" s="539"/>
      <c r="C19" s="533"/>
      <c r="D19" s="389" t="s">
        <v>27</v>
      </c>
      <c r="E19" s="192">
        <f t="shared" si="50"/>
        <v>0</v>
      </c>
      <c r="F19" s="182">
        <f t="shared" si="50"/>
        <v>0</v>
      </c>
      <c r="G19" s="184" t="e">
        <f t="shared" si="1"/>
        <v>#DIV/0!</v>
      </c>
      <c r="H19" s="391"/>
      <c r="I19" s="391"/>
      <c r="J19" s="175" t="e">
        <f t="shared" si="4"/>
        <v>#DIV/0!</v>
      </c>
      <c r="K19" s="391"/>
      <c r="L19" s="391"/>
      <c r="M19" s="175" t="e">
        <f t="shared" si="7"/>
        <v>#DIV/0!</v>
      </c>
      <c r="N19" s="391"/>
      <c r="O19" s="391"/>
      <c r="P19" s="175" t="e">
        <f t="shared" si="49"/>
        <v>#DIV/0!</v>
      </c>
      <c r="Q19" s="391"/>
      <c r="R19" s="391"/>
      <c r="S19" s="175" t="e">
        <f t="shared" si="39"/>
        <v>#DIV/0!</v>
      </c>
      <c r="T19" s="391"/>
      <c r="U19" s="391"/>
      <c r="V19" s="41" t="e">
        <f t="shared" si="40"/>
        <v>#DIV/0!</v>
      </c>
      <c r="W19" s="391"/>
      <c r="X19" s="391"/>
      <c r="Y19" s="175" t="e">
        <f t="shared" si="41"/>
        <v>#DIV/0!</v>
      </c>
      <c r="Z19" s="391"/>
      <c r="AA19" s="391"/>
      <c r="AB19" s="175" t="e">
        <f t="shared" si="42"/>
        <v>#DIV/0!</v>
      </c>
      <c r="AC19" s="391"/>
      <c r="AD19" s="391"/>
      <c r="AE19" s="175" t="e">
        <f t="shared" si="43"/>
        <v>#DIV/0!</v>
      </c>
      <c r="AF19" s="391"/>
      <c r="AG19" s="391"/>
      <c r="AH19" s="175" t="e">
        <f t="shared" si="44"/>
        <v>#DIV/0!</v>
      </c>
      <c r="AI19" s="391"/>
      <c r="AJ19" s="391"/>
      <c r="AK19" s="175" t="e">
        <f t="shared" si="45"/>
        <v>#DIV/0!</v>
      </c>
      <c r="AL19" s="391"/>
      <c r="AM19" s="391"/>
      <c r="AN19" s="175" t="e">
        <f t="shared" si="46"/>
        <v>#DIV/0!</v>
      </c>
      <c r="AO19" s="391"/>
      <c r="AP19" s="391"/>
      <c r="AQ19" s="213" t="e">
        <f t="shared" si="47"/>
        <v>#DIV/0!</v>
      </c>
      <c r="AR19" s="531"/>
      <c r="AS19" s="552"/>
      <c r="AT19" s="384"/>
      <c r="AU19" s="384"/>
      <c r="AV19" s="385"/>
      <c r="AW19" s="385"/>
      <c r="AX19" s="385"/>
      <c r="AY19" s="385"/>
      <c r="AZ19" s="385"/>
      <c r="BA19" s="385"/>
      <c r="BB19" s="385"/>
      <c r="BC19" s="385"/>
      <c r="BD19" s="385"/>
      <c r="BE19" s="385"/>
      <c r="BF19" s="385"/>
      <c r="BG19" s="385"/>
      <c r="BH19" s="385"/>
      <c r="BI19" s="385"/>
      <c r="BJ19" s="385"/>
      <c r="BK19" s="385"/>
      <c r="BL19" s="385"/>
      <c r="BM19" s="385"/>
      <c r="BN19" s="385"/>
      <c r="BO19" s="385"/>
      <c r="BP19" s="385"/>
      <c r="BQ19" s="385"/>
      <c r="BR19" s="385"/>
      <c r="BS19" s="385"/>
      <c r="BT19" s="385"/>
      <c r="BU19" s="385"/>
      <c r="BV19" s="385"/>
      <c r="BW19" s="385"/>
      <c r="BX19" s="385"/>
      <c r="BY19" s="385"/>
      <c r="BZ19" s="385"/>
      <c r="CA19" s="385"/>
      <c r="CB19" s="385"/>
      <c r="CC19" s="385"/>
      <c r="CD19" s="385"/>
      <c r="CE19" s="385"/>
      <c r="CF19" s="385"/>
      <c r="CG19" s="385"/>
      <c r="CH19" s="385"/>
      <c r="CI19" s="385"/>
      <c r="CJ19" s="385"/>
      <c r="CK19" s="385"/>
      <c r="CL19" s="385"/>
      <c r="CM19" s="385"/>
      <c r="CN19" s="384"/>
      <c r="CO19" s="384"/>
      <c r="CP19" s="384"/>
      <c r="CQ19" s="384"/>
      <c r="CR19" s="384"/>
    </row>
    <row r="20" spans="1:96" ht="26.25" customHeight="1">
      <c r="A20" s="529"/>
      <c r="B20" s="539"/>
      <c r="C20" s="533"/>
      <c r="D20" s="393" t="s">
        <v>63</v>
      </c>
      <c r="E20" s="500">
        <f t="shared" si="50"/>
        <v>104.19999999999999</v>
      </c>
      <c r="F20" s="182">
        <f t="shared" si="50"/>
        <v>0</v>
      </c>
      <c r="G20" s="184">
        <f t="shared" si="1"/>
        <v>0</v>
      </c>
      <c r="H20" s="391"/>
      <c r="I20" s="391"/>
      <c r="J20" s="175" t="e">
        <f t="shared" si="4"/>
        <v>#DIV/0!</v>
      </c>
      <c r="K20" s="391"/>
      <c r="L20" s="391"/>
      <c r="M20" s="175" t="e">
        <f t="shared" si="7"/>
        <v>#DIV/0!</v>
      </c>
      <c r="N20" s="391"/>
      <c r="O20" s="391"/>
      <c r="P20" s="175" t="e">
        <f t="shared" si="49"/>
        <v>#DIV/0!</v>
      </c>
      <c r="Q20" s="391"/>
      <c r="R20" s="391"/>
      <c r="S20" s="175" t="e">
        <f t="shared" si="39"/>
        <v>#DIV/0!</v>
      </c>
      <c r="T20" s="391"/>
      <c r="U20" s="391"/>
      <c r="V20" s="41" t="e">
        <f t="shared" si="40"/>
        <v>#DIV/0!</v>
      </c>
      <c r="W20" s="391"/>
      <c r="X20" s="391"/>
      <c r="Y20" s="175" t="e">
        <f t="shared" si="41"/>
        <v>#DIV/0!</v>
      </c>
      <c r="Z20" s="490">
        <v>66.599999999999994</v>
      </c>
      <c r="AA20" s="391"/>
      <c r="AB20" s="175">
        <f t="shared" si="42"/>
        <v>0</v>
      </c>
      <c r="AC20" s="391"/>
      <c r="AD20" s="391"/>
      <c r="AE20" s="175" t="e">
        <f t="shared" si="43"/>
        <v>#DIV/0!</v>
      </c>
      <c r="AF20" s="391"/>
      <c r="AG20" s="391"/>
      <c r="AH20" s="175" t="e">
        <f t="shared" si="44"/>
        <v>#DIV/0!</v>
      </c>
      <c r="AI20" s="490">
        <v>37.6</v>
      </c>
      <c r="AJ20" s="391"/>
      <c r="AK20" s="175">
        <f t="shared" si="45"/>
        <v>0</v>
      </c>
      <c r="AL20" s="391"/>
      <c r="AM20" s="391"/>
      <c r="AN20" s="175" t="e">
        <f t="shared" si="46"/>
        <v>#DIV/0!</v>
      </c>
      <c r="AO20" s="391"/>
      <c r="AP20" s="391"/>
      <c r="AQ20" s="213" t="e">
        <f t="shared" si="47"/>
        <v>#DIV/0!</v>
      </c>
      <c r="AR20" s="531"/>
      <c r="AS20" s="552"/>
      <c r="AV20" s="385"/>
      <c r="AW20" s="385"/>
      <c r="AX20" s="385"/>
      <c r="AY20" s="385"/>
      <c r="AZ20" s="385"/>
      <c r="BA20" s="385"/>
      <c r="BB20" s="385"/>
      <c r="BC20" s="385"/>
      <c r="BD20" s="385"/>
      <c r="BE20" s="385"/>
      <c r="BF20" s="385"/>
      <c r="BG20" s="385"/>
      <c r="BH20" s="385"/>
      <c r="BI20" s="385"/>
      <c r="BJ20" s="385"/>
      <c r="BK20" s="385"/>
      <c r="BL20" s="385"/>
      <c r="BM20" s="385"/>
      <c r="BN20" s="385"/>
      <c r="BO20" s="385"/>
      <c r="BP20" s="385"/>
      <c r="BQ20" s="385"/>
      <c r="BR20" s="385"/>
      <c r="BS20" s="385"/>
      <c r="BT20" s="385"/>
      <c r="BU20" s="385"/>
      <c r="BV20" s="385"/>
      <c r="BW20" s="385"/>
      <c r="BX20" s="385"/>
      <c r="BY20" s="385"/>
      <c r="BZ20" s="385"/>
      <c r="CA20" s="385"/>
      <c r="CB20" s="385"/>
      <c r="CC20" s="385"/>
      <c r="CD20" s="385"/>
      <c r="CE20" s="385"/>
      <c r="CF20" s="385"/>
      <c r="CG20" s="385"/>
      <c r="CH20" s="385"/>
      <c r="CI20" s="385"/>
      <c r="CJ20" s="385"/>
      <c r="CK20" s="385"/>
      <c r="CL20" s="385"/>
      <c r="CM20" s="385"/>
    </row>
    <row r="21" spans="1:96" ht="69.75" customHeight="1" thickBot="1">
      <c r="A21" s="559"/>
      <c r="B21" s="560"/>
      <c r="C21" s="534"/>
      <c r="D21" s="394" t="s">
        <v>64</v>
      </c>
      <c r="E21" s="193">
        <f>H21+K21+N21+Q21+T21+W21+Z21+AC21+AF21+AI21+AL21+AO21</f>
        <v>0</v>
      </c>
      <c r="F21" s="188">
        <f t="shared" si="50"/>
        <v>0</v>
      </c>
      <c r="G21" s="186" t="e">
        <f t="shared" si="1"/>
        <v>#DIV/0!</v>
      </c>
      <c r="H21" s="396">
        <v>0</v>
      </c>
      <c r="I21" s="396">
        <v>0</v>
      </c>
      <c r="J21" s="186" t="e">
        <f t="shared" si="4"/>
        <v>#DIV/0!</v>
      </c>
      <c r="K21" s="396">
        <v>0</v>
      </c>
      <c r="L21" s="396">
        <v>0</v>
      </c>
      <c r="M21" s="186" t="e">
        <f t="shared" si="7"/>
        <v>#DIV/0!</v>
      </c>
      <c r="N21" s="396">
        <v>0</v>
      </c>
      <c r="O21" s="396">
        <v>0</v>
      </c>
      <c r="P21" s="186" t="e">
        <f t="shared" si="49"/>
        <v>#DIV/0!</v>
      </c>
      <c r="Q21" s="396">
        <v>0</v>
      </c>
      <c r="R21" s="396">
        <v>0</v>
      </c>
      <c r="S21" s="186" t="e">
        <f t="shared" si="39"/>
        <v>#DIV/0!</v>
      </c>
      <c r="T21" s="396">
        <v>0</v>
      </c>
      <c r="U21" s="396">
        <v>0</v>
      </c>
      <c r="V21" s="212" t="e">
        <f t="shared" si="40"/>
        <v>#DIV/0!</v>
      </c>
      <c r="W21" s="396">
        <v>0</v>
      </c>
      <c r="X21" s="396">
        <v>0</v>
      </c>
      <c r="Y21" s="186" t="e">
        <f t="shared" si="41"/>
        <v>#DIV/0!</v>
      </c>
      <c r="Z21" s="396">
        <v>0</v>
      </c>
      <c r="AA21" s="396">
        <v>0</v>
      </c>
      <c r="AB21" s="186" t="e">
        <f t="shared" si="42"/>
        <v>#DIV/0!</v>
      </c>
      <c r="AC21" s="396">
        <v>0</v>
      </c>
      <c r="AD21" s="396">
        <v>0</v>
      </c>
      <c r="AE21" s="186" t="e">
        <f t="shared" si="43"/>
        <v>#DIV/0!</v>
      </c>
      <c r="AF21" s="396">
        <v>0</v>
      </c>
      <c r="AG21" s="396">
        <v>0</v>
      </c>
      <c r="AH21" s="186" t="e">
        <f t="shared" si="44"/>
        <v>#DIV/0!</v>
      </c>
      <c r="AI21" s="396">
        <v>0</v>
      </c>
      <c r="AJ21" s="396">
        <v>0</v>
      </c>
      <c r="AK21" s="186" t="e">
        <f t="shared" si="45"/>
        <v>#DIV/0!</v>
      </c>
      <c r="AL21" s="396">
        <v>0</v>
      </c>
      <c r="AM21" s="396">
        <v>0</v>
      </c>
      <c r="AN21" s="186" t="e">
        <f t="shared" si="46"/>
        <v>#DIV/0!</v>
      </c>
      <c r="AO21" s="396">
        <v>0</v>
      </c>
      <c r="AP21" s="396">
        <v>0</v>
      </c>
      <c r="AQ21" s="214" t="e">
        <f t="shared" si="47"/>
        <v>#DIV/0!</v>
      </c>
      <c r="AR21" s="554"/>
      <c r="AS21" s="553"/>
      <c r="AV21" s="385"/>
      <c r="AW21" s="385"/>
      <c r="AX21" s="385"/>
      <c r="AY21" s="385"/>
      <c r="AZ21" s="385"/>
      <c r="BA21" s="385"/>
      <c r="BB21" s="385"/>
      <c r="BC21" s="385"/>
      <c r="BD21" s="385"/>
      <c r="BE21" s="385"/>
      <c r="BF21" s="385"/>
      <c r="BG21" s="385"/>
      <c r="BH21" s="385"/>
      <c r="BI21" s="385"/>
      <c r="BJ21" s="385"/>
      <c r="BK21" s="385"/>
      <c r="BL21" s="385"/>
      <c r="BM21" s="385"/>
      <c r="BN21" s="385"/>
      <c r="BO21" s="385"/>
      <c r="BP21" s="385"/>
      <c r="BQ21" s="385"/>
      <c r="BR21" s="385"/>
      <c r="BS21" s="385"/>
      <c r="BT21" s="385"/>
      <c r="BU21" s="385"/>
      <c r="BV21" s="385"/>
      <c r="BW21" s="385"/>
      <c r="BX21" s="385"/>
      <c r="BY21" s="385"/>
      <c r="BZ21" s="385"/>
      <c r="CA21" s="385"/>
      <c r="CB21" s="385"/>
      <c r="CC21" s="385"/>
      <c r="CD21" s="385"/>
      <c r="CE21" s="385"/>
      <c r="CF21" s="385"/>
      <c r="CG21" s="385"/>
      <c r="CH21" s="385"/>
      <c r="CI21" s="385"/>
      <c r="CJ21" s="385"/>
      <c r="CK21" s="385"/>
      <c r="CL21" s="385"/>
      <c r="CM21" s="385"/>
    </row>
    <row r="22" spans="1:96" ht="18.75" customHeight="1" thickBot="1">
      <c r="A22" s="562" t="s">
        <v>40</v>
      </c>
      <c r="B22" s="539" t="s">
        <v>45</v>
      </c>
      <c r="C22" s="533" t="s">
        <v>28</v>
      </c>
      <c r="D22" s="381" t="s">
        <v>23</v>
      </c>
      <c r="E22" s="265">
        <f>SUM(E23:E26)</f>
        <v>25299.749999999996</v>
      </c>
      <c r="F22" s="266">
        <f t="shared" ref="F22:AP22" si="51">SUM(F23:F26)</f>
        <v>5187.3999999999996</v>
      </c>
      <c r="G22" s="267">
        <f t="shared" si="1"/>
        <v>20.503759918576272</v>
      </c>
      <c r="H22" s="382">
        <f t="shared" si="51"/>
        <v>606.9</v>
      </c>
      <c r="I22" s="382">
        <f t="shared" si="51"/>
        <v>464.7</v>
      </c>
      <c r="J22" s="267">
        <f t="shared" si="4"/>
        <v>76.569451309935744</v>
      </c>
      <c r="K22" s="382">
        <f t="shared" si="51"/>
        <v>3045</v>
      </c>
      <c r="L22" s="382">
        <f t="shared" si="51"/>
        <v>2016.3</v>
      </c>
      <c r="M22" s="267">
        <f t="shared" si="7"/>
        <v>66.216748768472897</v>
      </c>
      <c r="N22" s="382">
        <f t="shared" si="51"/>
        <v>2420.9</v>
      </c>
      <c r="O22" s="382">
        <f t="shared" si="51"/>
        <v>2706.4</v>
      </c>
      <c r="P22" s="267">
        <f t="shared" si="49"/>
        <v>111.79313478458424</v>
      </c>
      <c r="Q22" s="382">
        <f t="shared" si="51"/>
        <v>2050.1999999999998</v>
      </c>
      <c r="R22" s="382">
        <f t="shared" si="51"/>
        <v>0</v>
      </c>
      <c r="S22" s="267">
        <f t="shared" si="39"/>
        <v>0</v>
      </c>
      <c r="T22" s="382">
        <f t="shared" si="51"/>
        <v>2581.6000000000004</v>
      </c>
      <c r="U22" s="382">
        <f t="shared" si="51"/>
        <v>0</v>
      </c>
      <c r="V22" s="278">
        <f t="shared" si="40"/>
        <v>0</v>
      </c>
      <c r="W22" s="382">
        <f t="shared" si="51"/>
        <v>2442.2999999999997</v>
      </c>
      <c r="X22" s="382">
        <f t="shared" si="51"/>
        <v>0</v>
      </c>
      <c r="Y22" s="267">
        <f t="shared" si="41"/>
        <v>0</v>
      </c>
      <c r="Z22" s="382">
        <f t="shared" si="51"/>
        <v>2364.6999999999998</v>
      </c>
      <c r="AA22" s="382">
        <f t="shared" si="51"/>
        <v>0</v>
      </c>
      <c r="AB22" s="267">
        <f t="shared" si="42"/>
        <v>0</v>
      </c>
      <c r="AC22" s="382">
        <f t="shared" si="51"/>
        <v>2151.1999999999998</v>
      </c>
      <c r="AD22" s="382">
        <f t="shared" si="51"/>
        <v>0</v>
      </c>
      <c r="AE22" s="267">
        <f t="shared" si="43"/>
        <v>0</v>
      </c>
      <c r="AF22" s="382">
        <f t="shared" si="51"/>
        <v>1578.35</v>
      </c>
      <c r="AG22" s="382">
        <f t="shared" si="51"/>
        <v>0</v>
      </c>
      <c r="AH22" s="267">
        <f t="shared" si="44"/>
        <v>0</v>
      </c>
      <c r="AI22" s="382">
        <f t="shared" si="51"/>
        <v>1911.8</v>
      </c>
      <c r="AJ22" s="382">
        <f t="shared" si="51"/>
        <v>0</v>
      </c>
      <c r="AK22" s="267">
        <f t="shared" si="45"/>
        <v>0</v>
      </c>
      <c r="AL22" s="382">
        <f t="shared" si="51"/>
        <v>1562.3</v>
      </c>
      <c r="AM22" s="382">
        <f t="shared" si="51"/>
        <v>0</v>
      </c>
      <c r="AN22" s="267">
        <f t="shared" si="46"/>
        <v>0</v>
      </c>
      <c r="AO22" s="382">
        <f t="shared" si="51"/>
        <v>2584.5</v>
      </c>
      <c r="AP22" s="382">
        <f t="shared" si="51"/>
        <v>0</v>
      </c>
      <c r="AQ22" s="269">
        <f t="shared" si="47"/>
        <v>0</v>
      </c>
      <c r="AR22" s="535" t="s">
        <v>99</v>
      </c>
      <c r="AS22" s="538" t="s">
        <v>100</v>
      </c>
      <c r="AV22" s="385"/>
      <c r="AW22" s="385"/>
      <c r="AX22" s="385"/>
      <c r="AY22" s="385"/>
      <c r="AZ22" s="385"/>
      <c r="BA22" s="385"/>
      <c r="BB22" s="385"/>
      <c r="BC22" s="385"/>
      <c r="BD22" s="385"/>
      <c r="BE22" s="385"/>
      <c r="BF22" s="385"/>
      <c r="BG22" s="385"/>
      <c r="BH22" s="385"/>
      <c r="BI22" s="385"/>
      <c r="BJ22" s="385"/>
      <c r="BK22" s="385"/>
      <c r="BL22" s="385"/>
      <c r="BM22" s="385"/>
      <c r="BN22" s="385"/>
      <c r="BO22" s="385"/>
      <c r="BP22" s="385"/>
      <c r="BQ22" s="385"/>
      <c r="BR22" s="385"/>
      <c r="BS22" s="385"/>
      <c r="BT22" s="385"/>
      <c r="BU22" s="385"/>
      <c r="BV22" s="385"/>
      <c r="BW22" s="385"/>
      <c r="BX22" s="385"/>
      <c r="BY22" s="385"/>
      <c r="BZ22" s="385"/>
      <c r="CA22" s="385"/>
      <c r="CB22" s="385"/>
      <c r="CC22" s="385"/>
      <c r="CD22" s="385"/>
      <c r="CE22" s="385"/>
      <c r="CF22" s="385"/>
      <c r="CG22" s="385"/>
      <c r="CH22" s="385"/>
      <c r="CI22" s="385"/>
      <c r="CJ22" s="385"/>
      <c r="CK22" s="385"/>
      <c r="CL22" s="385"/>
      <c r="CM22" s="385"/>
    </row>
    <row r="23" spans="1:96">
      <c r="A23" s="562"/>
      <c r="B23" s="539"/>
      <c r="C23" s="533"/>
      <c r="D23" s="386" t="s">
        <v>62</v>
      </c>
      <c r="E23" s="261">
        <f t="shared" ref="E23:E25" si="52">H23+K23+N23+Q23+T23+W23+Z23+AC23+AF23+AI23+AL23+AO23</f>
        <v>0</v>
      </c>
      <c r="F23" s="274">
        <f t="shared" si="50"/>
        <v>0</v>
      </c>
      <c r="G23" s="263" t="e">
        <f t="shared" si="1"/>
        <v>#DIV/0!</v>
      </c>
      <c r="H23" s="388">
        <v>0</v>
      </c>
      <c r="I23" s="388">
        <v>0</v>
      </c>
      <c r="J23" s="242" t="e">
        <f t="shared" si="4"/>
        <v>#DIV/0!</v>
      </c>
      <c r="K23" s="388">
        <v>0</v>
      </c>
      <c r="L23" s="388">
        <v>0</v>
      </c>
      <c r="M23" s="242" t="e">
        <f t="shared" si="7"/>
        <v>#DIV/0!</v>
      </c>
      <c r="N23" s="388">
        <v>0</v>
      </c>
      <c r="O23" s="388">
        <v>0</v>
      </c>
      <c r="P23" s="242" t="e">
        <f t="shared" si="49"/>
        <v>#DIV/0!</v>
      </c>
      <c r="Q23" s="388">
        <v>0</v>
      </c>
      <c r="R23" s="388">
        <v>0</v>
      </c>
      <c r="S23" s="242" t="e">
        <f t="shared" si="39"/>
        <v>#DIV/0!</v>
      </c>
      <c r="T23" s="388">
        <v>0</v>
      </c>
      <c r="U23" s="388">
        <v>0</v>
      </c>
      <c r="V23" s="272" t="e">
        <f t="shared" si="40"/>
        <v>#DIV/0!</v>
      </c>
      <c r="W23" s="388">
        <v>0</v>
      </c>
      <c r="X23" s="388">
        <v>0</v>
      </c>
      <c r="Y23" s="242" t="e">
        <f t="shared" si="41"/>
        <v>#DIV/0!</v>
      </c>
      <c r="Z23" s="388">
        <v>0</v>
      </c>
      <c r="AA23" s="388">
        <v>0</v>
      </c>
      <c r="AB23" s="242" t="e">
        <f t="shared" si="42"/>
        <v>#DIV/0!</v>
      </c>
      <c r="AC23" s="388">
        <v>0</v>
      </c>
      <c r="AD23" s="388">
        <v>0</v>
      </c>
      <c r="AE23" s="242" t="e">
        <f t="shared" si="43"/>
        <v>#DIV/0!</v>
      </c>
      <c r="AF23" s="388">
        <v>0</v>
      </c>
      <c r="AG23" s="388">
        <v>0</v>
      </c>
      <c r="AH23" s="242" t="e">
        <f t="shared" si="44"/>
        <v>#DIV/0!</v>
      </c>
      <c r="AI23" s="388">
        <v>0</v>
      </c>
      <c r="AJ23" s="388">
        <v>0</v>
      </c>
      <c r="AK23" s="242" t="e">
        <f t="shared" si="45"/>
        <v>#DIV/0!</v>
      </c>
      <c r="AL23" s="388">
        <v>0</v>
      </c>
      <c r="AM23" s="388">
        <v>0</v>
      </c>
      <c r="AN23" s="242" t="e">
        <f t="shared" si="46"/>
        <v>#DIV/0!</v>
      </c>
      <c r="AO23" s="388">
        <v>0</v>
      </c>
      <c r="AP23" s="388">
        <v>0</v>
      </c>
      <c r="AQ23" s="273" t="e">
        <f t="shared" si="47"/>
        <v>#DIV/0!</v>
      </c>
      <c r="AR23" s="536"/>
      <c r="AS23" s="539"/>
      <c r="AV23" s="385"/>
      <c r="AW23" s="385"/>
      <c r="AX23" s="385"/>
      <c r="AY23" s="385"/>
      <c r="AZ23" s="385"/>
      <c r="BA23" s="385"/>
      <c r="BB23" s="385"/>
      <c r="BC23" s="385"/>
      <c r="BD23" s="385"/>
      <c r="BE23" s="385"/>
      <c r="BF23" s="385"/>
      <c r="BG23" s="385"/>
      <c r="BH23" s="385"/>
      <c r="BI23" s="385"/>
      <c r="BJ23" s="385"/>
      <c r="BK23" s="385"/>
      <c r="BL23" s="385"/>
      <c r="BM23" s="385"/>
      <c r="BN23" s="385"/>
      <c r="BO23" s="385"/>
      <c r="BP23" s="385"/>
      <c r="BQ23" s="385"/>
      <c r="BR23" s="385"/>
      <c r="BS23" s="385"/>
      <c r="BT23" s="385"/>
      <c r="BU23" s="385"/>
      <c r="BV23" s="385"/>
      <c r="BW23" s="385"/>
      <c r="BX23" s="385"/>
      <c r="BY23" s="385"/>
      <c r="BZ23" s="385"/>
      <c r="CA23" s="385"/>
      <c r="CB23" s="385"/>
      <c r="CC23" s="385"/>
      <c r="CD23" s="385"/>
      <c r="CE23" s="385"/>
      <c r="CF23" s="385"/>
      <c r="CG23" s="385"/>
      <c r="CH23" s="385"/>
      <c r="CI23" s="385"/>
      <c r="CJ23" s="385"/>
      <c r="CK23" s="385"/>
      <c r="CL23" s="385"/>
      <c r="CM23" s="385"/>
    </row>
    <row r="24" spans="1:96" s="392" customFormat="1" ht="21" customHeight="1">
      <c r="A24" s="562"/>
      <c r="B24" s="539"/>
      <c r="C24" s="533"/>
      <c r="D24" s="389" t="s">
        <v>27</v>
      </c>
      <c r="E24" s="190">
        <f t="shared" si="52"/>
        <v>0</v>
      </c>
      <c r="F24" s="183">
        <f t="shared" si="50"/>
        <v>0</v>
      </c>
      <c r="G24" s="184" t="e">
        <f t="shared" si="1"/>
        <v>#DIV/0!</v>
      </c>
      <c r="H24" s="391">
        <v>0</v>
      </c>
      <c r="I24" s="391"/>
      <c r="J24" s="175" t="e">
        <f t="shared" si="4"/>
        <v>#DIV/0!</v>
      </c>
      <c r="K24" s="391"/>
      <c r="L24" s="391"/>
      <c r="M24" s="175" t="e">
        <f t="shared" si="7"/>
        <v>#DIV/0!</v>
      </c>
      <c r="N24" s="391"/>
      <c r="O24" s="391"/>
      <c r="P24" s="175" t="e">
        <f t="shared" si="49"/>
        <v>#DIV/0!</v>
      </c>
      <c r="Q24" s="391"/>
      <c r="R24" s="391"/>
      <c r="S24" s="175" t="e">
        <f t="shared" si="39"/>
        <v>#DIV/0!</v>
      </c>
      <c r="T24" s="391"/>
      <c r="U24" s="391"/>
      <c r="V24" s="41" t="e">
        <f t="shared" si="40"/>
        <v>#DIV/0!</v>
      </c>
      <c r="W24" s="391"/>
      <c r="X24" s="391"/>
      <c r="Y24" s="175" t="e">
        <f t="shared" si="41"/>
        <v>#DIV/0!</v>
      </c>
      <c r="Z24" s="391"/>
      <c r="AA24" s="391"/>
      <c r="AB24" s="175" t="e">
        <f t="shared" si="42"/>
        <v>#DIV/0!</v>
      </c>
      <c r="AC24" s="391"/>
      <c r="AD24" s="391"/>
      <c r="AE24" s="175" t="e">
        <f t="shared" si="43"/>
        <v>#DIV/0!</v>
      </c>
      <c r="AF24" s="391"/>
      <c r="AG24" s="391"/>
      <c r="AH24" s="175" t="e">
        <f t="shared" si="44"/>
        <v>#DIV/0!</v>
      </c>
      <c r="AI24" s="391"/>
      <c r="AJ24" s="391"/>
      <c r="AK24" s="175" t="e">
        <f t="shared" si="45"/>
        <v>#DIV/0!</v>
      </c>
      <c r="AL24" s="391"/>
      <c r="AM24" s="391"/>
      <c r="AN24" s="175" t="e">
        <f t="shared" si="46"/>
        <v>#DIV/0!</v>
      </c>
      <c r="AO24" s="391"/>
      <c r="AP24" s="391"/>
      <c r="AQ24" s="213" t="e">
        <f t="shared" si="47"/>
        <v>#DIV/0!</v>
      </c>
      <c r="AR24" s="536"/>
      <c r="AS24" s="539"/>
      <c r="AT24" s="384"/>
      <c r="AU24" s="384"/>
      <c r="AV24" s="385"/>
      <c r="AW24" s="385"/>
      <c r="AX24" s="385"/>
      <c r="AY24" s="385"/>
      <c r="AZ24" s="385"/>
      <c r="BA24" s="385"/>
      <c r="BB24" s="385"/>
      <c r="BC24" s="385"/>
      <c r="BD24" s="385"/>
      <c r="BE24" s="385"/>
      <c r="BF24" s="385"/>
      <c r="BG24" s="385"/>
      <c r="BH24" s="385"/>
      <c r="BI24" s="385"/>
      <c r="BJ24" s="385"/>
      <c r="BK24" s="385"/>
      <c r="BL24" s="385"/>
      <c r="BM24" s="385"/>
      <c r="BN24" s="385"/>
      <c r="BO24" s="385"/>
      <c r="BP24" s="385"/>
      <c r="BQ24" s="385"/>
      <c r="BR24" s="385"/>
      <c r="BS24" s="385"/>
      <c r="BT24" s="385"/>
      <c r="BU24" s="385"/>
      <c r="BV24" s="385"/>
      <c r="BW24" s="385"/>
      <c r="BX24" s="385"/>
      <c r="BY24" s="385"/>
      <c r="BZ24" s="385"/>
      <c r="CA24" s="385"/>
      <c r="CB24" s="385"/>
      <c r="CC24" s="385"/>
      <c r="CD24" s="385"/>
      <c r="CE24" s="385"/>
      <c r="CF24" s="385"/>
      <c r="CG24" s="385"/>
      <c r="CH24" s="385"/>
      <c r="CI24" s="385"/>
      <c r="CJ24" s="385"/>
      <c r="CK24" s="385"/>
      <c r="CL24" s="385"/>
      <c r="CM24" s="385"/>
      <c r="CN24" s="384"/>
      <c r="CO24" s="384"/>
      <c r="CP24" s="384"/>
      <c r="CQ24" s="384"/>
      <c r="CR24" s="384"/>
    </row>
    <row r="25" spans="1:96" s="392" customFormat="1" ht="25.5" customHeight="1">
      <c r="A25" s="562"/>
      <c r="B25" s="539"/>
      <c r="C25" s="533"/>
      <c r="D25" s="393" t="s">
        <v>63</v>
      </c>
      <c r="E25" s="190">
        <f t="shared" si="52"/>
        <v>25299.749999999996</v>
      </c>
      <c r="F25" s="364">
        <f>I25+L25+O25+R25+U25+X25+AA25+AD25+AG25+AJ25+AM25+AP25</f>
        <v>5187.3999999999996</v>
      </c>
      <c r="G25" s="364">
        <f>F25/E25*100</f>
        <v>20.503759918576272</v>
      </c>
      <c r="H25" s="398">
        <v>606.9</v>
      </c>
      <c r="I25" s="398">
        <v>464.7</v>
      </c>
      <c r="J25" s="310">
        <f>I25/H25*100</f>
        <v>76.569451309935744</v>
      </c>
      <c r="K25" s="398">
        <v>3045</v>
      </c>
      <c r="L25" s="398">
        <v>2016.3</v>
      </c>
      <c r="M25" s="310">
        <f>L25/K25*100</f>
        <v>66.216748768472897</v>
      </c>
      <c r="N25" s="398">
        <f>2231.3+43.9+34.7+111</f>
        <v>2420.9</v>
      </c>
      <c r="O25" s="398">
        <v>2706.4</v>
      </c>
      <c r="P25" s="310">
        <f>O25/N25*100</f>
        <v>111.79313478458424</v>
      </c>
      <c r="Q25" s="398">
        <v>2050.1999999999998</v>
      </c>
      <c r="R25" s="398"/>
      <c r="S25" s="310">
        <f>R25/Q25*100</f>
        <v>0</v>
      </c>
      <c r="T25" s="398">
        <f>2616.3-34.7</f>
        <v>2581.6000000000004</v>
      </c>
      <c r="U25" s="398"/>
      <c r="V25" s="310">
        <f>U25/T25*100</f>
        <v>0</v>
      </c>
      <c r="W25" s="398">
        <f>2470.1-27.8</f>
        <v>2442.2999999999997</v>
      </c>
      <c r="X25" s="398"/>
      <c r="Y25" s="310">
        <f>X25/W25*100</f>
        <v>0</v>
      </c>
      <c r="Z25" s="398">
        <v>2364.6999999999998</v>
      </c>
      <c r="AA25" s="398"/>
      <c r="AB25" s="310">
        <f>AA25/Z25*100</f>
        <v>0</v>
      </c>
      <c r="AC25" s="398">
        <v>2151.1999999999998</v>
      </c>
      <c r="AD25" s="398"/>
      <c r="AE25" s="310">
        <f>AD25/AC25*100</f>
        <v>0</v>
      </c>
      <c r="AF25" s="398">
        <f>1606.1-27.75</f>
        <v>1578.35</v>
      </c>
      <c r="AG25" s="398"/>
      <c r="AH25" s="310">
        <f>AG25/AF25*100</f>
        <v>0</v>
      </c>
      <c r="AI25" s="398">
        <v>1911.8</v>
      </c>
      <c r="AJ25" s="398"/>
      <c r="AK25" s="310">
        <f>AJ25/AI25*100</f>
        <v>0</v>
      </c>
      <c r="AL25" s="398">
        <v>1562.3</v>
      </c>
      <c r="AM25" s="398"/>
      <c r="AN25" s="310">
        <f>AM25/AL25*100</f>
        <v>0</v>
      </c>
      <c r="AO25" s="398">
        <f>2640-55.5</f>
        <v>2584.5</v>
      </c>
      <c r="AP25" s="398"/>
      <c r="AQ25" s="310">
        <f>AP25/AO25*100</f>
        <v>0</v>
      </c>
      <c r="AR25" s="536"/>
      <c r="AS25" s="539"/>
      <c r="AT25" s="384"/>
      <c r="AU25" s="384"/>
      <c r="AV25" s="385"/>
      <c r="AW25" s="385"/>
      <c r="AX25" s="385"/>
      <c r="AY25" s="385"/>
      <c r="AZ25" s="385"/>
      <c r="BA25" s="385"/>
      <c r="BB25" s="385"/>
      <c r="BC25" s="385"/>
      <c r="BD25" s="385"/>
      <c r="BE25" s="385"/>
      <c r="BF25" s="385"/>
      <c r="BG25" s="385"/>
      <c r="BH25" s="385"/>
      <c r="BI25" s="385"/>
      <c r="BJ25" s="385"/>
      <c r="BK25" s="385"/>
      <c r="BL25" s="385"/>
      <c r="BM25" s="385"/>
      <c r="BN25" s="385"/>
      <c r="BO25" s="385"/>
      <c r="BP25" s="385"/>
      <c r="BQ25" s="385"/>
      <c r="BR25" s="385"/>
      <c r="BS25" s="385"/>
      <c r="BT25" s="385"/>
      <c r="BU25" s="385"/>
      <c r="BV25" s="385"/>
      <c r="BW25" s="385"/>
      <c r="BX25" s="385"/>
      <c r="BY25" s="385"/>
      <c r="BZ25" s="385"/>
      <c r="CA25" s="385"/>
      <c r="CB25" s="385"/>
      <c r="CC25" s="385"/>
      <c r="CD25" s="385"/>
      <c r="CE25" s="385"/>
      <c r="CF25" s="385"/>
      <c r="CG25" s="385"/>
      <c r="CH25" s="385"/>
      <c r="CI25" s="385"/>
      <c r="CJ25" s="385"/>
      <c r="CK25" s="385"/>
      <c r="CL25" s="385"/>
      <c r="CM25" s="385"/>
      <c r="CN25" s="384"/>
      <c r="CO25" s="384"/>
      <c r="CP25" s="384"/>
      <c r="CQ25" s="384"/>
      <c r="CR25" s="384"/>
    </row>
    <row r="26" spans="1:96" s="392" customFormat="1" ht="59.25" customHeight="1" thickBot="1">
      <c r="A26" s="562"/>
      <c r="B26" s="539"/>
      <c r="C26" s="533"/>
      <c r="D26" s="399" t="s">
        <v>64</v>
      </c>
      <c r="E26" s="209">
        <f>H26+K26+N26+Q26+T26+W26+Z26+AC26+AF26+AI26+AL26+AO26</f>
        <v>0</v>
      </c>
      <c r="F26" s="210">
        <f t="shared" si="50"/>
        <v>0</v>
      </c>
      <c r="G26" s="186" t="e">
        <f t="shared" si="1"/>
        <v>#DIV/0!</v>
      </c>
      <c r="H26" s="396">
        <v>0</v>
      </c>
      <c r="I26" s="396">
        <v>0</v>
      </c>
      <c r="J26" s="186" t="e">
        <f t="shared" si="4"/>
        <v>#DIV/0!</v>
      </c>
      <c r="K26" s="396">
        <v>0</v>
      </c>
      <c r="L26" s="396">
        <v>0</v>
      </c>
      <c r="M26" s="186" t="e">
        <f t="shared" si="7"/>
        <v>#DIV/0!</v>
      </c>
      <c r="N26" s="396">
        <v>0</v>
      </c>
      <c r="O26" s="396">
        <v>0</v>
      </c>
      <c r="P26" s="186" t="e">
        <f t="shared" si="49"/>
        <v>#DIV/0!</v>
      </c>
      <c r="Q26" s="396">
        <v>0</v>
      </c>
      <c r="R26" s="396">
        <v>0</v>
      </c>
      <c r="S26" s="186" t="e">
        <f t="shared" si="39"/>
        <v>#DIV/0!</v>
      </c>
      <c r="T26" s="396">
        <v>0</v>
      </c>
      <c r="U26" s="396">
        <v>0</v>
      </c>
      <c r="V26" s="212" t="e">
        <f t="shared" si="40"/>
        <v>#DIV/0!</v>
      </c>
      <c r="W26" s="396">
        <v>0</v>
      </c>
      <c r="X26" s="396">
        <v>0</v>
      </c>
      <c r="Y26" s="186" t="e">
        <f t="shared" si="41"/>
        <v>#DIV/0!</v>
      </c>
      <c r="Z26" s="396">
        <v>0</v>
      </c>
      <c r="AA26" s="396">
        <v>0</v>
      </c>
      <c r="AB26" s="186" t="e">
        <f t="shared" si="42"/>
        <v>#DIV/0!</v>
      </c>
      <c r="AC26" s="396">
        <v>0</v>
      </c>
      <c r="AD26" s="396">
        <v>0</v>
      </c>
      <c r="AE26" s="186" t="e">
        <f t="shared" si="43"/>
        <v>#DIV/0!</v>
      </c>
      <c r="AF26" s="396">
        <v>0</v>
      </c>
      <c r="AG26" s="396">
        <v>0</v>
      </c>
      <c r="AH26" s="186" t="e">
        <f t="shared" si="44"/>
        <v>#DIV/0!</v>
      </c>
      <c r="AI26" s="396">
        <v>0</v>
      </c>
      <c r="AJ26" s="396">
        <v>0</v>
      </c>
      <c r="AK26" s="186" t="e">
        <f t="shared" si="45"/>
        <v>#DIV/0!</v>
      </c>
      <c r="AL26" s="396">
        <v>0</v>
      </c>
      <c r="AM26" s="396">
        <v>0</v>
      </c>
      <c r="AN26" s="186" t="e">
        <f t="shared" si="46"/>
        <v>#DIV/0!</v>
      </c>
      <c r="AO26" s="396">
        <v>0</v>
      </c>
      <c r="AP26" s="396">
        <v>0</v>
      </c>
      <c r="AQ26" s="214" t="e">
        <f t="shared" si="47"/>
        <v>#DIV/0!</v>
      </c>
      <c r="AR26" s="537"/>
      <c r="AS26" s="540"/>
      <c r="AT26" s="384"/>
      <c r="AU26" s="384"/>
      <c r="AV26" s="385"/>
      <c r="AW26" s="385"/>
      <c r="AX26" s="385"/>
      <c r="AY26" s="385"/>
      <c r="AZ26" s="385"/>
      <c r="BA26" s="385"/>
      <c r="BB26" s="385"/>
      <c r="BC26" s="385"/>
      <c r="BD26" s="385"/>
      <c r="BE26" s="385"/>
      <c r="BF26" s="385"/>
      <c r="BG26" s="385"/>
      <c r="BH26" s="385"/>
      <c r="BI26" s="385"/>
      <c r="BJ26" s="385"/>
      <c r="BK26" s="385"/>
      <c r="BL26" s="385"/>
      <c r="BM26" s="385"/>
      <c r="BN26" s="385"/>
      <c r="BO26" s="385"/>
      <c r="BP26" s="385"/>
      <c r="BQ26" s="385"/>
      <c r="BR26" s="385"/>
      <c r="BS26" s="385"/>
      <c r="BT26" s="385"/>
      <c r="BU26" s="385"/>
      <c r="BV26" s="385"/>
      <c r="BW26" s="385"/>
      <c r="BX26" s="385"/>
      <c r="BY26" s="385"/>
      <c r="BZ26" s="385"/>
      <c r="CA26" s="385"/>
      <c r="CB26" s="385"/>
      <c r="CC26" s="385"/>
      <c r="CD26" s="385"/>
      <c r="CE26" s="385"/>
      <c r="CF26" s="385"/>
      <c r="CG26" s="385"/>
      <c r="CH26" s="385"/>
      <c r="CI26" s="385"/>
      <c r="CJ26" s="385"/>
      <c r="CK26" s="385"/>
      <c r="CL26" s="385"/>
      <c r="CM26" s="385"/>
      <c r="CN26" s="384"/>
      <c r="CO26" s="384"/>
      <c r="CP26" s="384"/>
      <c r="CQ26" s="384"/>
      <c r="CR26" s="384"/>
    </row>
    <row r="27" spans="1:96" ht="18.75" customHeight="1" thickBot="1">
      <c r="A27" s="541" t="s">
        <v>41</v>
      </c>
      <c r="B27" s="544" t="s">
        <v>42</v>
      </c>
      <c r="C27" s="547" t="s">
        <v>25</v>
      </c>
      <c r="D27" s="381" t="s">
        <v>23</v>
      </c>
      <c r="E27" s="265">
        <f>SUM(E28:E31)</f>
        <v>828.5</v>
      </c>
      <c r="F27" s="266">
        <f t="shared" ref="F27:AP27" si="53">SUM(F28:F31)</f>
        <v>0</v>
      </c>
      <c r="G27" s="267">
        <f t="shared" si="1"/>
        <v>0</v>
      </c>
      <c r="H27" s="382">
        <f t="shared" si="53"/>
        <v>0</v>
      </c>
      <c r="I27" s="382">
        <f t="shared" si="53"/>
        <v>0</v>
      </c>
      <c r="J27" s="267" t="e">
        <f t="shared" si="4"/>
        <v>#DIV/0!</v>
      </c>
      <c r="K27" s="382">
        <f t="shared" si="53"/>
        <v>0</v>
      </c>
      <c r="L27" s="382">
        <f t="shared" si="53"/>
        <v>0</v>
      </c>
      <c r="M27" s="267" t="e">
        <f t="shared" si="7"/>
        <v>#DIV/0!</v>
      </c>
      <c r="N27" s="382">
        <f t="shared" si="53"/>
        <v>0</v>
      </c>
      <c r="O27" s="382">
        <f t="shared" si="53"/>
        <v>0</v>
      </c>
      <c r="P27" s="267" t="e">
        <f t="shared" si="49"/>
        <v>#DIV/0!</v>
      </c>
      <c r="Q27" s="382">
        <f t="shared" si="53"/>
        <v>0</v>
      </c>
      <c r="R27" s="382">
        <f t="shared" si="53"/>
        <v>0</v>
      </c>
      <c r="S27" s="267" t="e">
        <f t="shared" si="39"/>
        <v>#DIV/0!</v>
      </c>
      <c r="T27" s="382">
        <f t="shared" si="53"/>
        <v>0</v>
      </c>
      <c r="U27" s="382">
        <f t="shared" si="53"/>
        <v>0</v>
      </c>
      <c r="V27" s="278" t="e">
        <f t="shared" si="40"/>
        <v>#DIV/0!</v>
      </c>
      <c r="W27" s="382">
        <f t="shared" si="53"/>
        <v>0</v>
      </c>
      <c r="X27" s="382">
        <f t="shared" si="53"/>
        <v>0</v>
      </c>
      <c r="Y27" s="267" t="e">
        <f t="shared" si="41"/>
        <v>#DIV/0!</v>
      </c>
      <c r="Z27" s="382">
        <f t="shared" si="53"/>
        <v>0</v>
      </c>
      <c r="AA27" s="382">
        <f t="shared" si="53"/>
        <v>0</v>
      </c>
      <c r="AB27" s="267" t="e">
        <f t="shared" si="42"/>
        <v>#DIV/0!</v>
      </c>
      <c r="AC27" s="382">
        <f t="shared" si="53"/>
        <v>0</v>
      </c>
      <c r="AD27" s="382">
        <f t="shared" si="53"/>
        <v>0</v>
      </c>
      <c r="AE27" s="267" t="e">
        <f t="shared" si="43"/>
        <v>#DIV/0!</v>
      </c>
      <c r="AF27" s="382">
        <f t="shared" si="53"/>
        <v>0</v>
      </c>
      <c r="AG27" s="382">
        <f t="shared" si="53"/>
        <v>0</v>
      </c>
      <c r="AH27" s="267" t="e">
        <f t="shared" si="44"/>
        <v>#DIV/0!</v>
      </c>
      <c r="AI27" s="382">
        <f t="shared" si="53"/>
        <v>828.5</v>
      </c>
      <c r="AJ27" s="382">
        <f t="shared" si="53"/>
        <v>0</v>
      </c>
      <c r="AK27" s="267">
        <f t="shared" si="45"/>
        <v>0</v>
      </c>
      <c r="AL27" s="382">
        <f t="shared" si="53"/>
        <v>0</v>
      </c>
      <c r="AM27" s="382">
        <f t="shared" si="53"/>
        <v>0</v>
      </c>
      <c r="AN27" s="267" t="e">
        <f t="shared" si="46"/>
        <v>#DIV/0!</v>
      </c>
      <c r="AO27" s="382">
        <f t="shared" si="53"/>
        <v>0</v>
      </c>
      <c r="AP27" s="382">
        <f t="shared" si="53"/>
        <v>0</v>
      </c>
      <c r="AQ27" s="269" t="e">
        <f t="shared" si="47"/>
        <v>#DIV/0!</v>
      </c>
      <c r="AR27" s="550"/>
      <c r="AS27" s="551"/>
      <c r="AV27" s="385"/>
      <c r="AW27" s="385"/>
      <c r="AX27" s="385"/>
      <c r="AY27" s="385"/>
      <c r="AZ27" s="385"/>
      <c r="BA27" s="385"/>
      <c r="BB27" s="385"/>
      <c r="BC27" s="385"/>
      <c r="BD27" s="385"/>
      <c r="BE27" s="385"/>
      <c r="BF27" s="385"/>
      <c r="BG27" s="385"/>
      <c r="BH27" s="385"/>
      <c r="BI27" s="385"/>
      <c r="BJ27" s="385"/>
      <c r="BK27" s="385"/>
      <c r="BL27" s="385"/>
      <c r="BM27" s="385"/>
      <c r="BN27" s="385"/>
      <c r="BO27" s="385"/>
      <c r="BP27" s="385"/>
      <c r="BQ27" s="385"/>
      <c r="BR27" s="385"/>
      <c r="BS27" s="385"/>
      <c r="BT27" s="385"/>
      <c r="BU27" s="385"/>
      <c r="BV27" s="385"/>
      <c r="BW27" s="385"/>
      <c r="BX27" s="385"/>
      <c r="BY27" s="385"/>
      <c r="BZ27" s="385"/>
      <c r="CA27" s="385"/>
      <c r="CB27" s="385"/>
      <c r="CC27" s="385"/>
      <c r="CD27" s="385"/>
      <c r="CE27" s="385"/>
      <c r="CF27" s="385"/>
      <c r="CG27" s="385"/>
      <c r="CH27" s="385"/>
      <c r="CI27" s="385"/>
      <c r="CJ27" s="385"/>
      <c r="CK27" s="385"/>
      <c r="CL27" s="385"/>
      <c r="CM27" s="385"/>
    </row>
    <row r="28" spans="1:96">
      <c r="A28" s="542"/>
      <c r="B28" s="545"/>
      <c r="C28" s="548"/>
      <c r="D28" s="386" t="s">
        <v>62</v>
      </c>
      <c r="E28" s="270">
        <f>H28+K28+N28+Q28+T28+W28+Z28+AC28+AF28+AI28+AL28+AO28</f>
        <v>0</v>
      </c>
      <c r="F28" s="262">
        <f t="shared" ref="F28:F31" si="54">I28+L28+O28+R28+U28+X28+AA28+AD28+AG28+AJ28+AM28+AP28</f>
        <v>0</v>
      </c>
      <c r="G28" s="263" t="e">
        <f t="shared" si="1"/>
        <v>#DIV/0!</v>
      </c>
      <c r="H28" s="388">
        <v>0</v>
      </c>
      <c r="I28" s="388">
        <v>0</v>
      </c>
      <c r="J28" s="242" t="e">
        <f t="shared" si="4"/>
        <v>#DIV/0!</v>
      </c>
      <c r="K28" s="388">
        <v>0</v>
      </c>
      <c r="L28" s="388">
        <v>0</v>
      </c>
      <c r="M28" s="242" t="e">
        <f t="shared" si="7"/>
        <v>#DIV/0!</v>
      </c>
      <c r="N28" s="388">
        <v>0</v>
      </c>
      <c r="O28" s="388">
        <v>0</v>
      </c>
      <c r="P28" s="242" t="e">
        <f t="shared" si="49"/>
        <v>#DIV/0!</v>
      </c>
      <c r="Q28" s="388">
        <v>0</v>
      </c>
      <c r="R28" s="388">
        <v>0</v>
      </c>
      <c r="S28" s="242" t="e">
        <f t="shared" si="39"/>
        <v>#DIV/0!</v>
      </c>
      <c r="T28" s="388">
        <v>0</v>
      </c>
      <c r="U28" s="388">
        <v>0</v>
      </c>
      <c r="V28" s="272" t="e">
        <f t="shared" si="40"/>
        <v>#DIV/0!</v>
      </c>
      <c r="W28" s="388">
        <v>0</v>
      </c>
      <c r="X28" s="388">
        <v>0</v>
      </c>
      <c r="Y28" s="242" t="e">
        <f t="shared" si="41"/>
        <v>#DIV/0!</v>
      </c>
      <c r="Z28" s="388">
        <v>0</v>
      </c>
      <c r="AA28" s="388">
        <v>0</v>
      </c>
      <c r="AB28" s="242" t="e">
        <f t="shared" si="42"/>
        <v>#DIV/0!</v>
      </c>
      <c r="AC28" s="388">
        <v>0</v>
      </c>
      <c r="AD28" s="388">
        <v>0</v>
      </c>
      <c r="AE28" s="242" t="e">
        <f t="shared" si="43"/>
        <v>#DIV/0!</v>
      </c>
      <c r="AF28" s="388">
        <v>0</v>
      </c>
      <c r="AG28" s="388">
        <v>0</v>
      </c>
      <c r="AH28" s="242" t="e">
        <f t="shared" si="44"/>
        <v>#DIV/0!</v>
      </c>
      <c r="AI28" s="388">
        <v>0</v>
      </c>
      <c r="AJ28" s="388">
        <v>0</v>
      </c>
      <c r="AK28" s="242" t="e">
        <f t="shared" si="45"/>
        <v>#DIV/0!</v>
      </c>
      <c r="AL28" s="388">
        <v>0</v>
      </c>
      <c r="AM28" s="388">
        <v>0</v>
      </c>
      <c r="AN28" s="242" t="e">
        <f t="shared" si="46"/>
        <v>#DIV/0!</v>
      </c>
      <c r="AO28" s="388">
        <v>0</v>
      </c>
      <c r="AP28" s="388">
        <v>0</v>
      </c>
      <c r="AQ28" s="273" t="e">
        <f t="shared" si="47"/>
        <v>#DIV/0!</v>
      </c>
      <c r="AR28" s="531"/>
      <c r="AS28" s="552"/>
      <c r="AV28" s="385"/>
      <c r="AW28" s="385"/>
      <c r="AX28" s="385"/>
      <c r="AY28" s="385"/>
      <c r="AZ28" s="385"/>
      <c r="BA28" s="385"/>
      <c r="BB28" s="385"/>
      <c r="BC28" s="385"/>
      <c r="BD28" s="385"/>
      <c r="BE28" s="385"/>
      <c r="BF28" s="385"/>
      <c r="BG28" s="385"/>
      <c r="BH28" s="385"/>
      <c r="BI28" s="385"/>
      <c r="BJ28" s="385"/>
      <c r="BK28" s="385"/>
      <c r="BL28" s="385"/>
      <c r="BM28" s="385"/>
      <c r="BN28" s="385"/>
      <c r="BO28" s="385"/>
      <c r="BP28" s="385"/>
      <c r="BQ28" s="385"/>
      <c r="BR28" s="385"/>
      <c r="BS28" s="385"/>
      <c r="BT28" s="385"/>
      <c r="BU28" s="385"/>
      <c r="BV28" s="385"/>
      <c r="BW28" s="385"/>
      <c r="BX28" s="385"/>
      <c r="BY28" s="385"/>
      <c r="BZ28" s="385"/>
      <c r="CA28" s="385"/>
      <c r="CB28" s="385"/>
      <c r="CC28" s="385"/>
      <c r="CD28" s="385"/>
      <c r="CE28" s="385"/>
      <c r="CF28" s="385"/>
      <c r="CG28" s="385"/>
      <c r="CH28" s="385"/>
      <c r="CI28" s="385"/>
      <c r="CJ28" s="385"/>
      <c r="CK28" s="385"/>
      <c r="CL28" s="385"/>
      <c r="CM28" s="385"/>
    </row>
    <row r="29" spans="1:96">
      <c r="A29" s="542"/>
      <c r="B29" s="545"/>
      <c r="C29" s="548"/>
      <c r="D29" s="393" t="s">
        <v>27</v>
      </c>
      <c r="E29" s="192">
        <f>H29+K29+N29+Q29+T29+W29+Z29+AC29+AF29+AI29+AL29+AO29</f>
        <v>828.5</v>
      </c>
      <c r="F29" s="182">
        <f t="shared" si="54"/>
        <v>0</v>
      </c>
      <c r="G29" s="184">
        <f t="shared" si="1"/>
        <v>0</v>
      </c>
      <c r="H29" s="391"/>
      <c r="I29" s="391"/>
      <c r="J29" s="175" t="e">
        <f t="shared" si="4"/>
        <v>#DIV/0!</v>
      </c>
      <c r="K29" s="391"/>
      <c r="L29" s="391"/>
      <c r="M29" s="175" t="e">
        <f t="shared" si="7"/>
        <v>#DIV/0!</v>
      </c>
      <c r="N29" s="391"/>
      <c r="O29" s="391"/>
      <c r="P29" s="175" t="e">
        <f t="shared" si="49"/>
        <v>#DIV/0!</v>
      </c>
      <c r="Q29" s="391"/>
      <c r="R29" s="391"/>
      <c r="S29" s="175" t="e">
        <f t="shared" si="39"/>
        <v>#DIV/0!</v>
      </c>
      <c r="T29" s="391"/>
      <c r="U29" s="391"/>
      <c r="V29" s="41" t="e">
        <f t="shared" si="40"/>
        <v>#DIV/0!</v>
      </c>
      <c r="W29" s="391"/>
      <c r="X29" s="391"/>
      <c r="Y29" s="175" t="e">
        <f t="shared" si="41"/>
        <v>#DIV/0!</v>
      </c>
      <c r="Z29" s="391"/>
      <c r="AA29" s="391"/>
      <c r="AB29" s="175" t="e">
        <f t="shared" si="42"/>
        <v>#DIV/0!</v>
      </c>
      <c r="AC29" s="391"/>
      <c r="AD29" s="391"/>
      <c r="AE29" s="175" t="e">
        <f t="shared" si="43"/>
        <v>#DIV/0!</v>
      </c>
      <c r="AF29" s="391"/>
      <c r="AG29" s="391"/>
      <c r="AH29" s="175" t="e">
        <f t="shared" si="44"/>
        <v>#DIV/0!</v>
      </c>
      <c r="AI29" s="391">
        <v>828.5</v>
      </c>
      <c r="AJ29" s="391"/>
      <c r="AK29" s="175">
        <f t="shared" si="45"/>
        <v>0</v>
      </c>
      <c r="AL29" s="391"/>
      <c r="AM29" s="391">
        <v>0</v>
      </c>
      <c r="AN29" s="175" t="e">
        <f t="shared" si="46"/>
        <v>#DIV/0!</v>
      </c>
      <c r="AO29" s="391"/>
      <c r="AP29" s="391"/>
      <c r="AQ29" s="213" t="e">
        <f t="shared" si="47"/>
        <v>#DIV/0!</v>
      </c>
      <c r="AR29" s="531"/>
      <c r="AS29" s="552"/>
      <c r="AV29" s="385"/>
      <c r="AW29" s="385"/>
      <c r="AX29" s="385"/>
      <c r="AY29" s="385"/>
      <c r="AZ29" s="385"/>
      <c r="BA29" s="385"/>
      <c r="BB29" s="385"/>
      <c r="BC29" s="385"/>
      <c r="BD29" s="385"/>
      <c r="BE29" s="385"/>
      <c r="BF29" s="385"/>
      <c r="BG29" s="385"/>
      <c r="BH29" s="385"/>
      <c r="BI29" s="385"/>
      <c r="BJ29" s="385"/>
      <c r="BK29" s="385"/>
      <c r="BL29" s="385"/>
      <c r="BM29" s="385"/>
      <c r="BN29" s="385"/>
      <c r="BO29" s="385"/>
      <c r="BP29" s="385"/>
      <c r="BQ29" s="385"/>
      <c r="BR29" s="385"/>
      <c r="BS29" s="385"/>
      <c r="BT29" s="385"/>
      <c r="BU29" s="385"/>
      <c r="BV29" s="385"/>
      <c r="BW29" s="385"/>
      <c r="BX29" s="385"/>
      <c r="BY29" s="385"/>
      <c r="BZ29" s="385"/>
      <c r="CA29" s="385"/>
      <c r="CB29" s="385"/>
      <c r="CC29" s="385"/>
      <c r="CD29" s="385"/>
      <c r="CE29" s="385"/>
      <c r="CF29" s="385"/>
      <c r="CG29" s="385"/>
      <c r="CH29" s="385"/>
      <c r="CI29" s="385"/>
      <c r="CJ29" s="385"/>
      <c r="CK29" s="385"/>
      <c r="CL29" s="385"/>
      <c r="CM29" s="385"/>
    </row>
    <row r="30" spans="1:96" ht="24" customHeight="1">
      <c r="A30" s="542"/>
      <c r="B30" s="545"/>
      <c r="C30" s="548"/>
      <c r="D30" s="393" t="s">
        <v>63</v>
      </c>
      <c r="E30" s="192">
        <f>H30+K30+N30+Q30+T30+W30+Z30+AC30+AF30+AI30+AL30+AO30</f>
        <v>0</v>
      </c>
      <c r="F30" s="182">
        <f t="shared" si="54"/>
        <v>0</v>
      </c>
      <c r="G30" s="184" t="e">
        <f t="shared" si="1"/>
        <v>#DIV/0!</v>
      </c>
      <c r="H30" s="391"/>
      <c r="I30" s="391"/>
      <c r="J30" s="175" t="e">
        <f t="shared" si="4"/>
        <v>#DIV/0!</v>
      </c>
      <c r="K30" s="391"/>
      <c r="L30" s="391"/>
      <c r="M30" s="175" t="e">
        <f t="shared" si="7"/>
        <v>#DIV/0!</v>
      </c>
      <c r="N30" s="391"/>
      <c r="O30" s="391"/>
      <c r="P30" s="175" t="e">
        <f t="shared" si="49"/>
        <v>#DIV/0!</v>
      </c>
      <c r="Q30" s="391"/>
      <c r="R30" s="391"/>
      <c r="S30" s="175" t="e">
        <f t="shared" si="39"/>
        <v>#DIV/0!</v>
      </c>
      <c r="T30" s="391"/>
      <c r="U30" s="391"/>
      <c r="V30" s="41" t="e">
        <f t="shared" si="40"/>
        <v>#DIV/0!</v>
      </c>
      <c r="W30" s="391"/>
      <c r="X30" s="391"/>
      <c r="Y30" s="175" t="e">
        <f t="shared" si="41"/>
        <v>#DIV/0!</v>
      </c>
      <c r="Z30" s="391"/>
      <c r="AA30" s="391"/>
      <c r="AB30" s="175" t="e">
        <f t="shared" si="42"/>
        <v>#DIV/0!</v>
      </c>
      <c r="AC30" s="391"/>
      <c r="AD30" s="391"/>
      <c r="AE30" s="175" t="e">
        <f t="shared" si="43"/>
        <v>#DIV/0!</v>
      </c>
      <c r="AF30" s="391"/>
      <c r="AG30" s="391"/>
      <c r="AH30" s="175" t="e">
        <f t="shared" si="44"/>
        <v>#DIV/0!</v>
      </c>
      <c r="AI30" s="391"/>
      <c r="AJ30" s="391"/>
      <c r="AK30" s="175" t="e">
        <f t="shared" si="45"/>
        <v>#DIV/0!</v>
      </c>
      <c r="AL30" s="391"/>
      <c r="AM30" s="391"/>
      <c r="AN30" s="175" t="e">
        <f t="shared" si="46"/>
        <v>#DIV/0!</v>
      </c>
      <c r="AO30" s="391"/>
      <c r="AP30" s="391"/>
      <c r="AQ30" s="213" t="e">
        <f t="shared" si="47"/>
        <v>#DIV/0!</v>
      </c>
      <c r="AR30" s="531"/>
      <c r="AS30" s="552"/>
      <c r="AV30" s="385"/>
      <c r="AW30" s="385"/>
      <c r="AX30" s="385"/>
      <c r="AY30" s="385"/>
      <c r="AZ30" s="385"/>
      <c r="BA30" s="385"/>
      <c r="BB30" s="385"/>
      <c r="BC30" s="385"/>
      <c r="BD30" s="385"/>
      <c r="BE30" s="385"/>
      <c r="BF30" s="385"/>
      <c r="BG30" s="385"/>
      <c r="BH30" s="385"/>
      <c r="BI30" s="385"/>
      <c r="BJ30" s="385"/>
      <c r="BK30" s="385"/>
      <c r="BL30" s="385"/>
      <c r="BM30" s="385"/>
      <c r="BN30" s="385"/>
      <c r="BO30" s="385"/>
      <c r="BP30" s="385"/>
      <c r="BQ30" s="385"/>
      <c r="BR30" s="385"/>
      <c r="BS30" s="385"/>
      <c r="BT30" s="385"/>
      <c r="BU30" s="385"/>
      <c r="BV30" s="385"/>
      <c r="BW30" s="385"/>
      <c r="BX30" s="385"/>
      <c r="BY30" s="385"/>
      <c r="BZ30" s="385"/>
      <c r="CA30" s="385"/>
      <c r="CB30" s="385"/>
      <c r="CC30" s="385"/>
      <c r="CD30" s="385"/>
      <c r="CE30" s="385"/>
      <c r="CF30" s="385"/>
      <c r="CG30" s="385"/>
      <c r="CH30" s="385"/>
      <c r="CI30" s="385"/>
      <c r="CJ30" s="385"/>
      <c r="CK30" s="385"/>
      <c r="CL30" s="385"/>
      <c r="CM30" s="385"/>
    </row>
    <row r="31" spans="1:96" ht="39" customHeight="1" thickBot="1">
      <c r="A31" s="543"/>
      <c r="B31" s="546"/>
      <c r="C31" s="549"/>
      <c r="D31" s="394" t="s">
        <v>64</v>
      </c>
      <c r="E31" s="193">
        <f>H31+K31+N31+Q31+T31+W31+Z31+AC31+AF31+AI31+AL31+AO31</f>
        <v>0</v>
      </c>
      <c r="F31" s="188">
        <f t="shared" si="54"/>
        <v>0</v>
      </c>
      <c r="G31" s="186" t="e">
        <f t="shared" si="1"/>
        <v>#DIV/0!</v>
      </c>
      <c r="H31" s="396"/>
      <c r="I31" s="396">
        <v>0</v>
      </c>
      <c r="J31" s="186" t="e">
        <f t="shared" si="4"/>
        <v>#DIV/0!</v>
      </c>
      <c r="K31" s="396">
        <v>0</v>
      </c>
      <c r="L31" s="396">
        <v>0</v>
      </c>
      <c r="M31" s="186" t="e">
        <f t="shared" si="7"/>
        <v>#DIV/0!</v>
      </c>
      <c r="N31" s="396">
        <v>0</v>
      </c>
      <c r="O31" s="396">
        <v>0</v>
      </c>
      <c r="P31" s="186" t="e">
        <f t="shared" si="49"/>
        <v>#DIV/0!</v>
      </c>
      <c r="Q31" s="396">
        <v>0</v>
      </c>
      <c r="R31" s="396">
        <v>0</v>
      </c>
      <c r="S31" s="186" t="e">
        <f t="shared" si="39"/>
        <v>#DIV/0!</v>
      </c>
      <c r="T31" s="396">
        <v>0</v>
      </c>
      <c r="U31" s="396">
        <v>0</v>
      </c>
      <c r="V31" s="212" t="e">
        <f t="shared" si="40"/>
        <v>#DIV/0!</v>
      </c>
      <c r="W31" s="396">
        <v>0</v>
      </c>
      <c r="X31" s="396">
        <v>0</v>
      </c>
      <c r="Y31" s="186" t="e">
        <f t="shared" si="41"/>
        <v>#DIV/0!</v>
      </c>
      <c r="Z31" s="396">
        <v>0</v>
      </c>
      <c r="AA31" s="396">
        <v>0</v>
      </c>
      <c r="AB31" s="186" t="e">
        <f t="shared" si="42"/>
        <v>#DIV/0!</v>
      </c>
      <c r="AC31" s="396">
        <v>0</v>
      </c>
      <c r="AD31" s="396">
        <v>0</v>
      </c>
      <c r="AE31" s="186" t="e">
        <f t="shared" si="43"/>
        <v>#DIV/0!</v>
      </c>
      <c r="AF31" s="396">
        <v>0</v>
      </c>
      <c r="AG31" s="396">
        <v>0</v>
      </c>
      <c r="AH31" s="186" t="e">
        <f t="shared" si="44"/>
        <v>#DIV/0!</v>
      </c>
      <c r="AI31" s="396">
        <v>0</v>
      </c>
      <c r="AJ31" s="396">
        <v>0</v>
      </c>
      <c r="AK31" s="186" t="e">
        <f t="shared" si="45"/>
        <v>#DIV/0!</v>
      </c>
      <c r="AL31" s="396">
        <v>0</v>
      </c>
      <c r="AM31" s="396">
        <v>0</v>
      </c>
      <c r="AN31" s="186" t="e">
        <f t="shared" si="46"/>
        <v>#DIV/0!</v>
      </c>
      <c r="AO31" s="396"/>
      <c r="AP31" s="396">
        <v>0</v>
      </c>
      <c r="AQ31" s="214" t="e">
        <f t="shared" si="47"/>
        <v>#DIV/0!</v>
      </c>
      <c r="AR31" s="531"/>
      <c r="AS31" s="553"/>
      <c r="AT31" s="385"/>
      <c r="AU31" s="385"/>
      <c r="AV31" s="385"/>
      <c r="AW31" s="385"/>
      <c r="AX31" s="385"/>
      <c r="AY31" s="385"/>
      <c r="AZ31" s="385"/>
      <c r="BA31" s="385"/>
      <c r="BB31" s="385"/>
      <c r="BC31" s="385"/>
      <c r="BD31" s="385"/>
      <c r="BE31" s="385"/>
      <c r="BF31" s="385"/>
      <c r="BG31" s="385"/>
      <c r="BH31" s="385"/>
      <c r="BI31" s="385"/>
      <c r="BJ31" s="385"/>
      <c r="BK31" s="385"/>
      <c r="BL31" s="385"/>
      <c r="BM31" s="385"/>
      <c r="BN31" s="385"/>
      <c r="BO31" s="385"/>
      <c r="BP31" s="385"/>
      <c r="BQ31" s="385"/>
      <c r="BR31" s="385"/>
      <c r="BS31" s="385"/>
      <c r="BT31" s="385"/>
      <c r="BU31" s="385"/>
      <c r="BV31" s="385"/>
      <c r="BW31" s="385"/>
      <c r="BX31" s="385"/>
      <c r="BY31" s="385"/>
      <c r="BZ31" s="385"/>
      <c r="CA31" s="385"/>
      <c r="CB31" s="385"/>
      <c r="CC31" s="385"/>
      <c r="CD31" s="385"/>
      <c r="CE31" s="385"/>
      <c r="CF31" s="385"/>
      <c r="CG31" s="385"/>
      <c r="CH31" s="385"/>
      <c r="CI31" s="385"/>
      <c r="CJ31" s="385"/>
      <c r="CK31" s="385"/>
      <c r="CL31" s="385"/>
      <c r="CM31" s="385"/>
    </row>
    <row r="32" spans="1:96" ht="18.75" customHeight="1" thickBot="1">
      <c r="A32" s="529" t="s">
        <v>26</v>
      </c>
      <c r="B32" s="570" t="s">
        <v>31</v>
      </c>
      <c r="C32" s="571"/>
      <c r="D32" s="381" t="s">
        <v>23</v>
      </c>
      <c r="E32" s="275">
        <f>SUM(E33:E36)</f>
        <v>26234.649999999998</v>
      </c>
      <c r="F32" s="276">
        <f t="shared" ref="F32:AP32" si="55">SUM(F33:F36)</f>
        <v>5187.3999999999996</v>
      </c>
      <c r="G32" s="267">
        <f t="shared" si="1"/>
        <v>19.773086357165049</v>
      </c>
      <c r="H32" s="397">
        <f t="shared" si="55"/>
        <v>606.9</v>
      </c>
      <c r="I32" s="397">
        <f t="shared" si="55"/>
        <v>464.7</v>
      </c>
      <c r="J32" s="267">
        <f t="shared" si="4"/>
        <v>76.569451309935744</v>
      </c>
      <c r="K32" s="397">
        <f t="shared" si="55"/>
        <v>3045</v>
      </c>
      <c r="L32" s="397">
        <f t="shared" si="55"/>
        <v>2016.3</v>
      </c>
      <c r="M32" s="267">
        <f t="shared" si="7"/>
        <v>66.216748768472897</v>
      </c>
      <c r="N32" s="397">
        <f t="shared" si="55"/>
        <v>2420.9</v>
      </c>
      <c r="O32" s="397">
        <f t="shared" si="55"/>
        <v>2706.4</v>
      </c>
      <c r="P32" s="267">
        <f t="shared" si="49"/>
        <v>111.79313478458424</v>
      </c>
      <c r="Q32" s="397">
        <f t="shared" si="55"/>
        <v>2050.1999999999998</v>
      </c>
      <c r="R32" s="397">
        <f t="shared" si="55"/>
        <v>0</v>
      </c>
      <c r="S32" s="267">
        <f t="shared" si="39"/>
        <v>0</v>
      </c>
      <c r="T32" s="397">
        <f t="shared" si="55"/>
        <v>2583.8000000000002</v>
      </c>
      <c r="U32" s="397">
        <f t="shared" si="55"/>
        <v>0</v>
      </c>
      <c r="V32" s="278">
        <f t="shared" si="40"/>
        <v>0</v>
      </c>
      <c r="W32" s="397">
        <f t="shared" si="55"/>
        <v>2442.2999999999997</v>
      </c>
      <c r="X32" s="397">
        <f t="shared" si="55"/>
        <v>0</v>
      </c>
      <c r="Y32" s="267">
        <f t="shared" si="41"/>
        <v>0</v>
      </c>
      <c r="Z32" s="397">
        <f t="shared" si="55"/>
        <v>2431.2999999999997</v>
      </c>
      <c r="AA32" s="397">
        <f t="shared" si="55"/>
        <v>0</v>
      </c>
      <c r="AB32" s="267">
        <f t="shared" si="42"/>
        <v>0</v>
      </c>
      <c r="AC32" s="397">
        <f t="shared" si="55"/>
        <v>2151.1999999999998</v>
      </c>
      <c r="AD32" s="397">
        <f t="shared" si="55"/>
        <v>0</v>
      </c>
      <c r="AE32" s="267">
        <f t="shared" si="43"/>
        <v>0</v>
      </c>
      <c r="AF32" s="397">
        <f t="shared" si="55"/>
        <v>1578.35</v>
      </c>
      <c r="AG32" s="397">
        <f t="shared" si="55"/>
        <v>0</v>
      </c>
      <c r="AH32" s="267">
        <f t="shared" si="44"/>
        <v>0</v>
      </c>
      <c r="AI32" s="397">
        <f t="shared" si="55"/>
        <v>2777.8999999999996</v>
      </c>
      <c r="AJ32" s="397">
        <f t="shared" si="55"/>
        <v>0</v>
      </c>
      <c r="AK32" s="267">
        <f t="shared" si="45"/>
        <v>0</v>
      </c>
      <c r="AL32" s="397">
        <f t="shared" si="55"/>
        <v>1562.3</v>
      </c>
      <c r="AM32" s="397">
        <f t="shared" si="55"/>
        <v>0</v>
      </c>
      <c r="AN32" s="267">
        <f t="shared" si="46"/>
        <v>0</v>
      </c>
      <c r="AO32" s="397">
        <f t="shared" si="55"/>
        <v>2584.5</v>
      </c>
      <c r="AP32" s="397">
        <f t="shared" si="55"/>
        <v>0</v>
      </c>
      <c r="AQ32" s="269">
        <f t="shared" si="47"/>
        <v>0</v>
      </c>
      <c r="AR32" s="576"/>
      <c r="AS32" s="556"/>
      <c r="AV32" s="385"/>
      <c r="AW32" s="385"/>
      <c r="AX32" s="385"/>
      <c r="AY32" s="385"/>
      <c r="AZ32" s="385"/>
      <c r="BA32" s="385"/>
      <c r="BB32" s="385"/>
      <c r="BC32" s="385"/>
      <c r="BD32" s="385"/>
      <c r="BE32" s="385"/>
      <c r="BF32" s="385"/>
      <c r="BG32" s="385"/>
      <c r="BH32" s="385"/>
      <c r="BI32" s="385"/>
      <c r="BJ32" s="385"/>
      <c r="BK32" s="385"/>
      <c r="BL32" s="385"/>
      <c r="BM32" s="385"/>
      <c r="BN32" s="385"/>
      <c r="BO32" s="385"/>
      <c r="BP32" s="385"/>
      <c r="BQ32" s="385"/>
      <c r="BR32" s="385"/>
      <c r="BS32" s="385"/>
      <c r="BT32" s="385"/>
      <c r="BU32" s="385"/>
      <c r="BV32" s="385"/>
      <c r="BW32" s="385"/>
      <c r="BX32" s="385"/>
      <c r="BY32" s="385"/>
      <c r="BZ32" s="385"/>
      <c r="CA32" s="385"/>
      <c r="CB32" s="385"/>
      <c r="CC32" s="385"/>
      <c r="CD32" s="385"/>
      <c r="CE32" s="385"/>
      <c r="CF32" s="385"/>
      <c r="CG32" s="385"/>
      <c r="CH32" s="385"/>
      <c r="CI32" s="385"/>
      <c r="CJ32" s="385"/>
      <c r="CK32" s="385"/>
      <c r="CL32" s="385"/>
      <c r="CM32" s="385"/>
    </row>
    <row r="33" spans="1:96">
      <c r="A33" s="529"/>
      <c r="B33" s="572"/>
      <c r="C33" s="573"/>
      <c r="D33" s="400" t="s">
        <v>62</v>
      </c>
      <c r="E33" s="261">
        <f>H33+K33+N33+Q33+T33+W33+Z33+AC33+AF33+AI33+AL33+AO33</f>
        <v>0</v>
      </c>
      <c r="F33" s="262">
        <f t="shared" ref="F33:F36" si="56">I33+L33+O33+R33+U33+X33+AA33+AD33+AG33+AJ33+AM33+AP33</f>
        <v>0</v>
      </c>
      <c r="G33" s="263" t="e">
        <f t="shared" si="1"/>
        <v>#DIV/0!</v>
      </c>
      <c r="H33" s="387">
        <f>SUM(H13,H18,H23,H28)</f>
        <v>0</v>
      </c>
      <c r="I33" s="387">
        <f>SUM(I13,I18,I23,I28)</f>
        <v>0</v>
      </c>
      <c r="J33" s="242" t="e">
        <f t="shared" si="4"/>
        <v>#DIV/0!</v>
      </c>
      <c r="K33" s="387">
        <f>SUM(K13,K18,K23,K28)</f>
        <v>0</v>
      </c>
      <c r="L33" s="387">
        <f>SUM(L13,L18,L23,L28)</f>
        <v>0</v>
      </c>
      <c r="M33" s="242" t="e">
        <f t="shared" si="7"/>
        <v>#DIV/0!</v>
      </c>
      <c r="N33" s="387">
        <f t="shared" ref="N33:AP36" si="57">SUM(N13,N18,N23,N28)</f>
        <v>0</v>
      </c>
      <c r="O33" s="387">
        <f t="shared" si="57"/>
        <v>0</v>
      </c>
      <c r="P33" s="242" t="e">
        <f t="shared" si="49"/>
        <v>#DIV/0!</v>
      </c>
      <c r="Q33" s="387">
        <f>SUM(Q13,Q18,Q23,Q28)</f>
        <v>0</v>
      </c>
      <c r="R33" s="387">
        <f t="shared" si="57"/>
        <v>0</v>
      </c>
      <c r="S33" s="242" t="e">
        <f t="shared" si="39"/>
        <v>#DIV/0!</v>
      </c>
      <c r="T33" s="387">
        <f t="shared" si="57"/>
        <v>0</v>
      </c>
      <c r="U33" s="387">
        <f t="shared" si="57"/>
        <v>0</v>
      </c>
      <c r="V33" s="272" t="e">
        <f t="shared" si="40"/>
        <v>#DIV/0!</v>
      </c>
      <c r="W33" s="387">
        <f t="shared" si="57"/>
        <v>0</v>
      </c>
      <c r="X33" s="387">
        <f t="shared" si="57"/>
        <v>0</v>
      </c>
      <c r="Y33" s="242" t="e">
        <f t="shared" si="41"/>
        <v>#DIV/0!</v>
      </c>
      <c r="Z33" s="387">
        <f t="shared" si="57"/>
        <v>0</v>
      </c>
      <c r="AA33" s="387">
        <f t="shared" si="57"/>
        <v>0</v>
      </c>
      <c r="AB33" s="242" t="e">
        <f t="shared" si="42"/>
        <v>#DIV/0!</v>
      </c>
      <c r="AC33" s="387">
        <f t="shared" si="57"/>
        <v>0</v>
      </c>
      <c r="AD33" s="387">
        <f t="shared" si="57"/>
        <v>0</v>
      </c>
      <c r="AE33" s="242" t="e">
        <f t="shared" si="43"/>
        <v>#DIV/0!</v>
      </c>
      <c r="AF33" s="387">
        <f t="shared" si="57"/>
        <v>0</v>
      </c>
      <c r="AG33" s="387">
        <f t="shared" si="57"/>
        <v>0</v>
      </c>
      <c r="AH33" s="242" t="e">
        <f t="shared" si="44"/>
        <v>#DIV/0!</v>
      </c>
      <c r="AI33" s="387">
        <f t="shared" si="57"/>
        <v>0</v>
      </c>
      <c r="AJ33" s="387">
        <f t="shared" si="57"/>
        <v>0</v>
      </c>
      <c r="AK33" s="242" t="e">
        <f t="shared" si="45"/>
        <v>#DIV/0!</v>
      </c>
      <c r="AL33" s="387">
        <f t="shared" si="57"/>
        <v>0</v>
      </c>
      <c r="AM33" s="387">
        <f t="shared" si="57"/>
        <v>0</v>
      </c>
      <c r="AN33" s="242" t="e">
        <f t="shared" si="46"/>
        <v>#DIV/0!</v>
      </c>
      <c r="AO33" s="387">
        <f t="shared" si="57"/>
        <v>0</v>
      </c>
      <c r="AP33" s="387">
        <f t="shared" si="57"/>
        <v>0</v>
      </c>
      <c r="AQ33" s="273" t="e">
        <f t="shared" si="47"/>
        <v>#DIV/0!</v>
      </c>
      <c r="AR33" s="577"/>
      <c r="AS33" s="556"/>
      <c r="AV33" s="385"/>
      <c r="AW33" s="385"/>
      <c r="AX33" s="385"/>
      <c r="AY33" s="385"/>
      <c r="AZ33" s="385"/>
      <c r="BA33" s="385"/>
      <c r="BB33" s="385"/>
      <c r="BC33" s="385"/>
      <c r="BD33" s="385"/>
      <c r="BE33" s="385"/>
      <c r="BF33" s="385"/>
      <c r="BG33" s="385"/>
      <c r="BH33" s="385"/>
      <c r="BI33" s="385"/>
      <c r="BJ33" s="385"/>
      <c r="BK33" s="385"/>
      <c r="BL33" s="385"/>
      <c r="BM33" s="385"/>
      <c r="BN33" s="385"/>
      <c r="BO33" s="385"/>
      <c r="BP33" s="385"/>
      <c r="BQ33" s="385"/>
      <c r="BR33" s="385"/>
      <c r="BS33" s="385"/>
      <c r="BT33" s="385"/>
      <c r="BU33" s="385"/>
      <c r="BV33" s="385"/>
      <c r="BW33" s="385"/>
      <c r="BX33" s="385"/>
      <c r="BY33" s="385"/>
      <c r="BZ33" s="385"/>
      <c r="CA33" s="385"/>
      <c r="CB33" s="385"/>
      <c r="CC33" s="385"/>
      <c r="CD33" s="385"/>
      <c r="CE33" s="385"/>
      <c r="CF33" s="385"/>
      <c r="CG33" s="385"/>
      <c r="CH33" s="385"/>
      <c r="CI33" s="385"/>
      <c r="CJ33" s="385"/>
      <c r="CK33" s="385"/>
      <c r="CL33" s="385"/>
      <c r="CM33" s="385"/>
    </row>
    <row r="34" spans="1:96" ht="24" customHeight="1">
      <c r="A34" s="529"/>
      <c r="B34" s="572"/>
      <c r="C34" s="573"/>
      <c r="D34" s="401" t="s">
        <v>27</v>
      </c>
      <c r="E34" s="190">
        <f>H34+K34+N34+Q34+T34+W34+Z34+AC34+AF34+AI34+AL34+AO34</f>
        <v>828.5</v>
      </c>
      <c r="F34" s="182">
        <f t="shared" si="56"/>
        <v>0</v>
      </c>
      <c r="G34" s="184">
        <f t="shared" si="1"/>
        <v>0</v>
      </c>
      <c r="H34" s="390">
        <f>SUM(H14,H19,H24,H29)</f>
        <v>0</v>
      </c>
      <c r="I34" s="390">
        <f>SUM(I14,I19,I24,I29)</f>
        <v>0</v>
      </c>
      <c r="J34" s="175" t="e">
        <f t="shared" si="4"/>
        <v>#DIV/0!</v>
      </c>
      <c r="K34" s="390">
        <f t="shared" ref="K34:Z36" si="58">SUM(K14,K19,K24,K29)</f>
        <v>0</v>
      </c>
      <c r="L34" s="390">
        <f t="shared" si="58"/>
        <v>0</v>
      </c>
      <c r="M34" s="175" t="e">
        <f t="shared" si="7"/>
        <v>#DIV/0!</v>
      </c>
      <c r="N34" s="390">
        <f t="shared" si="58"/>
        <v>0</v>
      </c>
      <c r="O34" s="390">
        <f t="shared" si="58"/>
        <v>0</v>
      </c>
      <c r="P34" s="175" t="e">
        <f t="shared" si="49"/>
        <v>#DIV/0!</v>
      </c>
      <c r="Q34" s="390">
        <f t="shared" si="58"/>
        <v>0</v>
      </c>
      <c r="R34" s="390">
        <f t="shared" si="58"/>
        <v>0</v>
      </c>
      <c r="S34" s="175" t="e">
        <f t="shared" si="39"/>
        <v>#DIV/0!</v>
      </c>
      <c r="T34" s="390">
        <f t="shared" si="58"/>
        <v>0</v>
      </c>
      <c r="U34" s="390">
        <f t="shared" si="58"/>
        <v>0</v>
      </c>
      <c r="V34" s="41" t="e">
        <f t="shared" si="40"/>
        <v>#DIV/0!</v>
      </c>
      <c r="W34" s="390">
        <f t="shared" si="58"/>
        <v>0</v>
      </c>
      <c r="X34" s="390">
        <f t="shared" si="58"/>
        <v>0</v>
      </c>
      <c r="Y34" s="175" t="e">
        <f t="shared" si="41"/>
        <v>#DIV/0!</v>
      </c>
      <c r="Z34" s="390">
        <f t="shared" si="58"/>
        <v>0</v>
      </c>
      <c r="AA34" s="390">
        <f t="shared" si="57"/>
        <v>0</v>
      </c>
      <c r="AB34" s="175" t="e">
        <f t="shared" si="42"/>
        <v>#DIV/0!</v>
      </c>
      <c r="AC34" s="390">
        <f t="shared" si="57"/>
        <v>0</v>
      </c>
      <c r="AD34" s="390">
        <f t="shared" si="57"/>
        <v>0</v>
      </c>
      <c r="AE34" s="175" t="e">
        <f t="shared" si="43"/>
        <v>#DIV/0!</v>
      </c>
      <c r="AF34" s="390">
        <f t="shared" si="57"/>
        <v>0</v>
      </c>
      <c r="AG34" s="390">
        <f t="shared" si="57"/>
        <v>0</v>
      </c>
      <c r="AH34" s="175" t="e">
        <f t="shared" si="44"/>
        <v>#DIV/0!</v>
      </c>
      <c r="AI34" s="390">
        <f t="shared" si="57"/>
        <v>828.5</v>
      </c>
      <c r="AJ34" s="390">
        <f t="shared" si="57"/>
        <v>0</v>
      </c>
      <c r="AK34" s="175">
        <f t="shared" si="45"/>
        <v>0</v>
      </c>
      <c r="AL34" s="390">
        <f t="shared" si="57"/>
        <v>0</v>
      </c>
      <c r="AM34" s="390">
        <f t="shared" si="57"/>
        <v>0</v>
      </c>
      <c r="AN34" s="175" t="e">
        <f t="shared" si="46"/>
        <v>#DIV/0!</v>
      </c>
      <c r="AO34" s="402">
        <f t="shared" si="57"/>
        <v>0</v>
      </c>
      <c r="AP34" s="391">
        <f t="shared" si="57"/>
        <v>0</v>
      </c>
      <c r="AQ34" s="280" t="e">
        <f t="shared" si="47"/>
        <v>#DIV/0!</v>
      </c>
      <c r="AR34" s="577"/>
      <c r="AS34" s="556"/>
      <c r="AV34" s="385"/>
      <c r="AW34" s="385"/>
      <c r="AX34" s="385"/>
      <c r="AY34" s="385"/>
      <c r="AZ34" s="385"/>
      <c r="BA34" s="385"/>
      <c r="BB34" s="385"/>
      <c r="BC34" s="385"/>
      <c r="BD34" s="385"/>
      <c r="BE34" s="385"/>
      <c r="BF34" s="385"/>
      <c r="BG34" s="385"/>
      <c r="BH34" s="385"/>
      <c r="BI34" s="385"/>
      <c r="BJ34" s="385"/>
      <c r="BK34" s="385"/>
      <c r="BL34" s="385"/>
      <c r="BM34" s="385"/>
      <c r="BN34" s="385"/>
      <c r="BO34" s="385"/>
      <c r="BP34" s="385"/>
      <c r="BQ34" s="385"/>
      <c r="BR34" s="385"/>
      <c r="BS34" s="385"/>
      <c r="BT34" s="385"/>
      <c r="BU34" s="385"/>
      <c r="BV34" s="385"/>
      <c r="BW34" s="385"/>
      <c r="BX34" s="385"/>
      <c r="BY34" s="385"/>
      <c r="BZ34" s="385"/>
      <c r="CA34" s="385"/>
      <c r="CB34" s="385"/>
      <c r="CC34" s="385"/>
      <c r="CD34" s="385"/>
      <c r="CE34" s="385"/>
      <c r="CF34" s="385"/>
      <c r="CG34" s="385"/>
      <c r="CH34" s="385"/>
      <c r="CI34" s="385"/>
      <c r="CJ34" s="385"/>
      <c r="CK34" s="385"/>
      <c r="CL34" s="385"/>
      <c r="CM34" s="385"/>
    </row>
    <row r="35" spans="1:96">
      <c r="A35" s="529"/>
      <c r="B35" s="572"/>
      <c r="C35" s="573"/>
      <c r="D35" s="401" t="s">
        <v>63</v>
      </c>
      <c r="E35" s="192">
        <f>H35+K35+N35+Q35+T35+W35+Z35+AC35+AF35+AI35+AL35+AO35</f>
        <v>25406.149999999998</v>
      </c>
      <c r="F35" s="182">
        <f t="shared" si="56"/>
        <v>5187.3999999999996</v>
      </c>
      <c r="G35" s="184">
        <f t="shared" si="1"/>
        <v>20.417890943728192</v>
      </c>
      <c r="H35" s="390">
        <f>SUM(H15,H20,H25,H30)</f>
        <v>606.9</v>
      </c>
      <c r="I35" s="390">
        <f t="shared" ref="H35:I36" si="59">SUM(I15,I20,I25,I30)</f>
        <v>464.7</v>
      </c>
      <c r="J35" s="175">
        <f t="shared" si="4"/>
        <v>76.569451309935744</v>
      </c>
      <c r="K35" s="390">
        <f t="shared" si="58"/>
        <v>3045</v>
      </c>
      <c r="L35" s="390">
        <f t="shared" si="58"/>
        <v>2016.3</v>
      </c>
      <c r="M35" s="175">
        <f t="shared" si="7"/>
        <v>66.216748768472897</v>
      </c>
      <c r="N35" s="390">
        <f t="shared" si="58"/>
        <v>2420.9</v>
      </c>
      <c r="O35" s="390">
        <f t="shared" si="58"/>
        <v>2706.4</v>
      </c>
      <c r="P35" s="175">
        <f t="shared" si="49"/>
        <v>111.79313478458424</v>
      </c>
      <c r="Q35" s="390">
        <f t="shared" si="58"/>
        <v>2050.1999999999998</v>
      </c>
      <c r="R35" s="390">
        <f t="shared" si="58"/>
        <v>0</v>
      </c>
      <c r="S35" s="175">
        <f t="shared" si="39"/>
        <v>0</v>
      </c>
      <c r="T35" s="390">
        <f t="shared" si="58"/>
        <v>2583.8000000000002</v>
      </c>
      <c r="U35" s="390">
        <f>SUM(U15,U20,U25,U30)</f>
        <v>0</v>
      </c>
      <c r="V35" s="41">
        <f t="shared" si="40"/>
        <v>0</v>
      </c>
      <c r="W35" s="390">
        <f t="shared" si="58"/>
        <v>2442.2999999999997</v>
      </c>
      <c r="X35" s="390">
        <f t="shared" si="58"/>
        <v>0</v>
      </c>
      <c r="Y35" s="175">
        <f t="shared" si="41"/>
        <v>0</v>
      </c>
      <c r="Z35" s="390">
        <f t="shared" si="58"/>
        <v>2431.2999999999997</v>
      </c>
      <c r="AA35" s="390">
        <f t="shared" si="57"/>
        <v>0</v>
      </c>
      <c r="AB35" s="175">
        <f t="shared" si="42"/>
        <v>0</v>
      </c>
      <c r="AC35" s="390">
        <f t="shared" si="57"/>
        <v>2151.1999999999998</v>
      </c>
      <c r="AD35" s="390">
        <f t="shared" si="57"/>
        <v>0</v>
      </c>
      <c r="AE35" s="175">
        <f t="shared" si="43"/>
        <v>0</v>
      </c>
      <c r="AF35" s="390">
        <f t="shared" si="57"/>
        <v>1578.35</v>
      </c>
      <c r="AG35" s="390">
        <f t="shared" si="57"/>
        <v>0</v>
      </c>
      <c r="AH35" s="175">
        <f t="shared" si="44"/>
        <v>0</v>
      </c>
      <c r="AI35" s="390">
        <f t="shared" si="57"/>
        <v>1949.3999999999999</v>
      </c>
      <c r="AJ35" s="390">
        <f t="shared" si="57"/>
        <v>0</v>
      </c>
      <c r="AK35" s="175">
        <f t="shared" si="45"/>
        <v>0</v>
      </c>
      <c r="AL35" s="390">
        <f t="shared" si="57"/>
        <v>1562.3</v>
      </c>
      <c r="AM35" s="390">
        <f t="shared" si="57"/>
        <v>0</v>
      </c>
      <c r="AN35" s="175">
        <f t="shared" si="46"/>
        <v>0</v>
      </c>
      <c r="AO35" s="390">
        <f t="shared" si="57"/>
        <v>2584.5</v>
      </c>
      <c r="AP35" s="387">
        <f t="shared" si="57"/>
        <v>0</v>
      </c>
      <c r="AQ35" s="213">
        <f t="shared" si="47"/>
        <v>0</v>
      </c>
      <c r="AR35" s="577"/>
      <c r="AS35" s="556"/>
      <c r="AV35" s="385"/>
      <c r="AW35" s="385"/>
      <c r="AX35" s="385"/>
      <c r="AY35" s="385"/>
      <c r="AZ35" s="385"/>
      <c r="BA35" s="385"/>
      <c r="BB35" s="385"/>
      <c r="BC35" s="385"/>
      <c r="BD35" s="385"/>
      <c r="BE35" s="385"/>
      <c r="BF35" s="385"/>
      <c r="BG35" s="385"/>
      <c r="BH35" s="385"/>
      <c r="BI35" s="385"/>
      <c r="BJ35" s="385"/>
      <c r="BK35" s="385"/>
      <c r="BL35" s="385"/>
      <c r="BM35" s="385"/>
      <c r="BN35" s="385"/>
      <c r="BO35" s="385"/>
      <c r="BP35" s="385"/>
      <c r="BQ35" s="385"/>
      <c r="BR35" s="385"/>
      <c r="BS35" s="385"/>
      <c r="BT35" s="385"/>
      <c r="BU35" s="385"/>
      <c r="BV35" s="385"/>
      <c r="BW35" s="385"/>
      <c r="BX35" s="385"/>
      <c r="BY35" s="385"/>
      <c r="BZ35" s="385"/>
      <c r="CA35" s="385"/>
      <c r="CB35" s="385"/>
      <c r="CC35" s="385"/>
      <c r="CD35" s="385"/>
      <c r="CE35" s="385"/>
      <c r="CF35" s="385"/>
      <c r="CG35" s="385"/>
      <c r="CH35" s="385"/>
      <c r="CI35" s="385"/>
      <c r="CJ35" s="385"/>
      <c r="CK35" s="385"/>
      <c r="CL35" s="385"/>
      <c r="CM35" s="385"/>
    </row>
    <row r="36" spans="1:96" ht="38.25" thickBot="1">
      <c r="A36" s="569"/>
      <c r="B36" s="574"/>
      <c r="C36" s="575"/>
      <c r="D36" s="403" t="s">
        <v>64</v>
      </c>
      <c r="E36" s="211">
        <f>H36+K36+N36+Q36+T36+W36+Z36+AC36+AF36+AI36+AL36+AO36</f>
        <v>0</v>
      </c>
      <c r="F36" s="198">
        <f t="shared" si="56"/>
        <v>0</v>
      </c>
      <c r="G36" s="199" t="e">
        <f t="shared" si="1"/>
        <v>#DIV/0!</v>
      </c>
      <c r="H36" s="404">
        <f t="shared" si="59"/>
        <v>0</v>
      </c>
      <c r="I36" s="404">
        <f t="shared" si="59"/>
        <v>0</v>
      </c>
      <c r="J36" s="199" t="e">
        <f t="shared" si="4"/>
        <v>#DIV/0!</v>
      </c>
      <c r="K36" s="404">
        <f t="shared" si="58"/>
        <v>0</v>
      </c>
      <c r="L36" s="404">
        <f t="shared" si="58"/>
        <v>0</v>
      </c>
      <c r="M36" s="199" t="e">
        <f t="shared" si="7"/>
        <v>#DIV/0!</v>
      </c>
      <c r="N36" s="404">
        <f t="shared" si="58"/>
        <v>0</v>
      </c>
      <c r="O36" s="404">
        <f t="shared" si="58"/>
        <v>0</v>
      </c>
      <c r="P36" s="199" t="e">
        <f t="shared" si="49"/>
        <v>#DIV/0!</v>
      </c>
      <c r="Q36" s="404">
        <f t="shared" si="58"/>
        <v>0</v>
      </c>
      <c r="R36" s="404">
        <f t="shared" si="58"/>
        <v>0</v>
      </c>
      <c r="S36" s="199" t="e">
        <f t="shared" si="39"/>
        <v>#DIV/0!</v>
      </c>
      <c r="T36" s="404">
        <f t="shared" si="58"/>
        <v>0</v>
      </c>
      <c r="U36" s="404">
        <f t="shared" si="58"/>
        <v>0</v>
      </c>
      <c r="V36" s="206" t="e">
        <f t="shared" si="40"/>
        <v>#DIV/0!</v>
      </c>
      <c r="W36" s="404">
        <f t="shared" si="58"/>
        <v>0</v>
      </c>
      <c r="X36" s="404">
        <f t="shared" si="58"/>
        <v>0</v>
      </c>
      <c r="Y36" s="199" t="e">
        <f t="shared" si="41"/>
        <v>#DIV/0!</v>
      </c>
      <c r="Z36" s="404">
        <f t="shared" si="58"/>
        <v>0</v>
      </c>
      <c r="AA36" s="404">
        <f t="shared" si="57"/>
        <v>0</v>
      </c>
      <c r="AB36" s="199" t="e">
        <f t="shared" si="42"/>
        <v>#DIV/0!</v>
      </c>
      <c r="AC36" s="404">
        <f t="shared" si="57"/>
        <v>0</v>
      </c>
      <c r="AD36" s="404">
        <f t="shared" si="57"/>
        <v>0</v>
      </c>
      <c r="AE36" s="199" t="e">
        <f t="shared" si="43"/>
        <v>#DIV/0!</v>
      </c>
      <c r="AF36" s="404">
        <f t="shared" si="57"/>
        <v>0</v>
      </c>
      <c r="AG36" s="404">
        <f t="shared" si="57"/>
        <v>0</v>
      </c>
      <c r="AH36" s="199" t="e">
        <f t="shared" si="44"/>
        <v>#DIV/0!</v>
      </c>
      <c r="AI36" s="404">
        <f t="shared" si="57"/>
        <v>0</v>
      </c>
      <c r="AJ36" s="404">
        <f t="shared" si="57"/>
        <v>0</v>
      </c>
      <c r="AK36" s="199" t="e">
        <f t="shared" si="45"/>
        <v>#DIV/0!</v>
      </c>
      <c r="AL36" s="404">
        <f t="shared" si="57"/>
        <v>0</v>
      </c>
      <c r="AM36" s="404">
        <f t="shared" si="57"/>
        <v>0</v>
      </c>
      <c r="AN36" s="199" t="e">
        <f t="shared" si="46"/>
        <v>#DIV/0!</v>
      </c>
      <c r="AO36" s="404">
        <f t="shared" si="57"/>
        <v>0</v>
      </c>
      <c r="AP36" s="404">
        <f t="shared" si="57"/>
        <v>0</v>
      </c>
      <c r="AQ36" s="215" t="e">
        <f t="shared" si="47"/>
        <v>#DIV/0!</v>
      </c>
      <c r="AR36" s="578"/>
      <c r="AS36" s="557"/>
      <c r="AV36" s="385"/>
      <c r="AW36" s="385"/>
      <c r="AX36" s="385"/>
      <c r="AY36" s="385"/>
      <c r="AZ36" s="385"/>
      <c r="BA36" s="385"/>
      <c r="BB36" s="385"/>
      <c r="BC36" s="385"/>
      <c r="BD36" s="385"/>
      <c r="BE36" s="385"/>
      <c r="BF36" s="385"/>
      <c r="BG36" s="385"/>
      <c r="BH36" s="385"/>
      <c r="BI36" s="385"/>
      <c r="BJ36" s="385"/>
      <c r="BK36" s="385"/>
      <c r="BL36" s="385"/>
      <c r="BM36" s="385"/>
      <c r="BN36" s="385"/>
      <c r="BO36" s="385"/>
      <c r="BP36" s="385"/>
      <c r="BQ36" s="385"/>
      <c r="BR36" s="385"/>
      <c r="BS36" s="385"/>
      <c r="BT36" s="385"/>
      <c r="BU36" s="385"/>
      <c r="BV36" s="385"/>
      <c r="BW36" s="385"/>
      <c r="BX36" s="385"/>
      <c r="BY36" s="385"/>
      <c r="BZ36" s="385"/>
      <c r="CA36" s="385"/>
      <c r="CB36" s="385"/>
      <c r="CC36" s="385"/>
      <c r="CD36" s="385"/>
      <c r="CE36" s="385"/>
      <c r="CF36" s="385"/>
      <c r="CG36" s="385"/>
      <c r="CH36" s="385"/>
      <c r="CI36" s="385"/>
      <c r="CJ36" s="385"/>
      <c r="CK36" s="385"/>
      <c r="CL36" s="385"/>
      <c r="CM36" s="385"/>
    </row>
    <row r="37" spans="1:96" s="392" customFormat="1" ht="20.25" thickTop="1" thickBot="1">
      <c r="A37" s="405"/>
      <c r="B37" s="406"/>
      <c r="C37" s="406"/>
      <c r="D37" s="407"/>
      <c r="E37" s="408"/>
      <c r="F37" s="409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  <c r="S37" s="410"/>
      <c r="T37" s="410"/>
      <c r="U37" s="410"/>
      <c r="V37" s="411"/>
      <c r="W37" s="410"/>
      <c r="X37" s="410"/>
      <c r="Y37" s="410"/>
      <c r="Z37" s="410"/>
      <c r="AA37" s="410"/>
      <c r="AB37" s="410"/>
      <c r="AC37" s="410"/>
      <c r="AD37" s="410"/>
      <c r="AE37" s="410"/>
      <c r="AF37" s="410"/>
      <c r="AG37" s="410"/>
      <c r="AH37" s="410"/>
      <c r="AI37" s="410"/>
      <c r="AJ37" s="410"/>
      <c r="AK37" s="410"/>
      <c r="AL37" s="410"/>
      <c r="AM37" s="410"/>
      <c r="AN37" s="410"/>
      <c r="AO37" s="410"/>
      <c r="AP37" s="410"/>
      <c r="AQ37" s="410"/>
      <c r="AR37" s="387"/>
      <c r="AS37" s="387"/>
      <c r="AT37" s="384"/>
      <c r="AU37" s="384"/>
      <c r="AV37" s="385"/>
      <c r="AW37" s="385"/>
      <c r="AX37" s="385"/>
      <c r="AY37" s="385"/>
      <c r="AZ37" s="385"/>
      <c r="BA37" s="385"/>
      <c r="BB37" s="385"/>
      <c r="BC37" s="385"/>
      <c r="BD37" s="385"/>
      <c r="BE37" s="385"/>
      <c r="BF37" s="385"/>
      <c r="BG37" s="385"/>
      <c r="BH37" s="385"/>
      <c r="BI37" s="385"/>
      <c r="BJ37" s="385"/>
      <c r="BK37" s="385"/>
      <c r="BL37" s="385"/>
      <c r="BM37" s="385"/>
      <c r="BN37" s="385"/>
      <c r="BO37" s="385"/>
      <c r="BP37" s="385"/>
      <c r="BQ37" s="385"/>
      <c r="BR37" s="385"/>
      <c r="BS37" s="385"/>
      <c r="BT37" s="385"/>
      <c r="BU37" s="385"/>
      <c r="BV37" s="385"/>
      <c r="BW37" s="385"/>
      <c r="BX37" s="385"/>
      <c r="BY37" s="385"/>
      <c r="BZ37" s="385"/>
      <c r="CA37" s="385"/>
      <c r="CB37" s="385"/>
      <c r="CC37" s="385"/>
      <c r="CD37" s="385"/>
      <c r="CE37" s="385"/>
      <c r="CF37" s="385"/>
      <c r="CG37" s="385"/>
      <c r="CH37" s="385"/>
      <c r="CI37" s="385"/>
      <c r="CJ37" s="385"/>
      <c r="CK37" s="385"/>
      <c r="CL37" s="385"/>
      <c r="CM37" s="385"/>
      <c r="CN37" s="384"/>
      <c r="CO37" s="384"/>
      <c r="CP37" s="384"/>
      <c r="CQ37" s="384"/>
      <c r="CR37" s="384"/>
    </row>
    <row r="38" spans="1:96" ht="24.75" thickTop="1" thickBot="1">
      <c r="A38" s="412" t="s">
        <v>46</v>
      </c>
      <c r="B38" s="525" t="s">
        <v>74</v>
      </c>
      <c r="C38" s="526"/>
      <c r="D38" s="579"/>
      <c r="E38" s="579"/>
      <c r="F38" s="579"/>
      <c r="G38" s="579"/>
      <c r="H38" s="579"/>
      <c r="I38" s="579"/>
      <c r="J38" s="579"/>
      <c r="K38" s="579"/>
      <c r="L38" s="579"/>
      <c r="M38" s="579"/>
      <c r="N38" s="579"/>
      <c r="O38" s="579"/>
      <c r="P38" s="579"/>
      <c r="Q38" s="579"/>
      <c r="R38" s="579"/>
      <c r="S38" s="579"/>
      <c r="T38" s="579"/>
      <c r="U38" s="579"/>
      <c r="V38" s="579"/>
      <c r="W38" s="579"/>
      <c r="X38" s="579"/>
      <c r="Y38" s="579"/>
      <c r="Z38" s="579"/>
      <c r="AA38" s="579"/>
      <c r="AB38" s="579"/>
      <c r="AC38" s="579"/>
      <c r="AD38" s="579"/>
      <c r="AE38" s="579"/>
      <c r="AF38" s="579"/>
      <c r="AG38" s="579"/>
      <c r="AH38" s="579"/>
      <c r="AI38" s="579"/>
      <c r="AJ38" s="579"/>
      <c r="AK38" s="579"/>
      <c r="AL38" s="579"/>
      <c r="AM38" s="579"/>
      <c r="AN38" s="579"/>
      <c r="AO38" s="579"/>
      <c r="AP38" s="579"/>
      <c r="AQ38" s="580"/>
      <c r="AR38" s="413"/>
      <c r="AS38" s="362"/>
      <c r="AV38" s="385"/>
      <c r="AW38" s="385"/>
      <c r="AX38" s="385"/>
      <c r="AY38" s="385"/>
      <c r="AZ38" s="385"/>
      <c r="BA38" s="385"/>
      <c r="BB38" s="385"/>
      <c r="BC38" s="385"/>
      <c r="BD38" s="385"/>
      <c r="BE38" s="385"/>
      <c r="BF38" s="385"/>
      <c r="BG38" s="385"/>
      <c r="BH38" s="385"/>
      <c r="BI38" s="385"/>
      <c r="BJ38" s="385"/>
      <c r="BK38" s="385"/>
      <c r="BL38" s="385"/>
      <c r="BM38" s="385"/>
      <c r="BN38" s="385"/>
      <c r="BO38" s="385"/>
      <c r="BP38" s="385"/>
      <c r="BQ38" s="385"/>
      <c r="BR38" s="385"/>
      <c r="BS38" s="385"/>
      <c r="BT38" s="385"/>
      <c r="BU38" s="385"/>
      <c r="BV38" s="385"/>
      <c r="BW38" s="385"/>
      <c r="BX38" s="385"/>
      <c r="BY38" s="385"/>
      <c r="BZ38" s="385"/>
      <c r="CA38" s="385"/>
      <c r="CB38" s="385"/>
      <c r="CC38" s="385"/>
      <c r="CD38" s="385"/>
      <c r="CE38" s="385"/>
      <c r="CF38" s="385"/>
      <c r="CG38" s="385"/>
      <c r="CH38" s="385"/>
      <c r="CI38" s="385"/>
      <c r="CJ38" s="385"/>
      <c r="CK38" s="385"/>
      <c r="CL38" s="385"/>
      <c r="CM38" s="385"/>
    </row>
    <row r="39" spans="1:96" ht="18.75" customHeight="1" thickBot="1">
      <c r="A39" s="541" t="s">
        <v>47</v>
      </c>
      <c r="B39" s="581" t="s">
        <v>48</v>
      </c>
      <c r="C39" s="572" t="s">
        <v>101</v>
      </c>
      <c r="D39" s="414" t="s">
        <v>23</v>
      </c>
      <c r="E39" s="277">
        <f>SUM(E40:E43)</f>
        <v>519.1</v>
      </c>
      <c r="F39" s="277">
        <f t="shared" ref="F39:AP39" si="60">SUM(F40:F43)</f>
        <v>17.399999999999999</v>
      </c>
      <c r="G39" s="267">
        <f t="shared" ref="G39:G53" si="61">F39/E39*100</f>
        <v>3.351955307262569</v>
      </c>
      <c r="H39" s="397">
        <f t="shared" si="60"/>
        <v>0</v>
      </c>
      <c r="I39" s="397">
        <f t="shared" si="60"/>
        <v>0</v>
      </c>
      <c r="J39" s="267" t="e">
        <f t="shared" ref="J39:J58" si="62">I39/H39*100</f>
        <v>#DIV/0!</v>
      </c>
      <c r="K39" s="397">
        <f t="shared" si="60"/>
        <v>39.6</v>
      </c>
      <c r="L39" s="397">
        <f t="shared" si="60"/>
        <v>8.6999999999999993</v>
      </c>
      <c r="M39" s="337">
        <f t="shared" si="7"/>
        <v>21.969696969696965</v>
      </c>
      <c r="N39" s="397">
        <f t="shared" si="60"/>
        <v>39.6</v>
      </c>
      <c r="O39" s="397">
        <f t="shared" si="60"/>
        <v>8.6999999999999993</v>
      </c>
      <c r="P39" s="337">
        <f t="shared" si="49"/>
        <v>21.969696969696965</v>
      </c>
      <c r="Q39" s="397">
        <f t="shared" si="60"/>
        <v>18.600000000000001</v>
      </c>
      <c r="R39" s="397">
        <f t="shared" si="60"/>
        <v>0</v>
      </c>
      <c r="S39" s="337">
        <f t="shared" si="39"/>
        <v>0</v>
      </c>
      <c r="T39" s="397">
        <f t="shared" si="60"/>
        <v>62.5</v>
      </c>
      <c r="U39" s="397">
        <f t="shared" si="60"/>
        <v>0</v>
      </c>
      <c r="V39" s="348">
        <f t="shared" si="40"/>
        <v>0</v>
      </c>
      <c r="W39" s="397">
        <f t="shared" si="60"/>
        <v>62.4</v>
      </c>
      <c r="X39" s="397">
        <f t="shared" si="60"/>
        <v>0</v>
      </c>
      <c r="Y39" s="348">
        <f t="shared" si="41"/>
        <v>0</v>
      </c>
      <c r="Z39" s="397">
        <f t="shared" si="60"/>
        <v>3.2</v>
      </c>
      <c r="AA39" s="397">
        <f t="shared" si="60"/>
        <v>0</v>
      </c>
      <c r="AB39" s="348">
        <f t="shared" ref="AB39:AB63" si="63">AA39/Z39*100</f>
        <v>0</v>
      </c>
      <c r="AC39" s="397">
        <f t="shared" si="60"/>
        <v>62.6</v>
      </c>
      <c r="AD39" s="397">
        <f t="shared" si="60"/>
        <v>0</v>
      </c>
      <c r="AE39" s="348">
        <f t="shared" si="43"/>
        <v>0</v>
      </c>
      <c r="AF39" s="397">
        <f t="shared" si="60"/>
        <v>62.6</v>
      </c>
      <c r="AG39" s="397">
        <f t="shared" si="60"/>
        <v>0</v>
      </c>
      <c r="AH39" s="348">
        <f t="shared" ref="AH39:AH70" si="64">AG39/AF39*100</f>
        <v>0</v>
      </c>
      <c r="AI39" s="397">
        <f t="shared" si="60"/>
        <v>3.2</v>
      </c>
      <c r="AJ39" s="397">
        <f t="shared" si="60"/>
        <v>0</v>
      </c>
      <c r="AK39" s="348">
        <f t="shared" si="45"/>
        <v>0</v>
      </c>
      <c r="AL39" s="397">
        <f t="shared" si="60"/>
        <v>82.4</v>
      </c>
      <c r="AM39" s="397">
        <f t="shared" si="60"/>
        <v>0</v>
      </c>
      <c r="AN39" s="348">
        <f t="shared" si="46"/>
        <v>0</v>
      </c>
      <c r="AO39" s="397">
        <f t="shared" si="60"/>
        <v>82.4</v>
      </c>
      <c r="AP39" s="397">
        <f t="shared" si="60"/>
        <v>0</v>
      </c>
      <c r="AQ39" s="349">
        <f t="shared" ref="AQ39:AQ64" si="65">AP39/AO39*100</f>
        <v>0</v>
      </c>
      <c r="AR39" s="550" t="s">
        <v>107</v>
      </c>
      <c r="AS39" s="551" t="s">
        <v>102</v>
      </c>
      <c r="AV39" s="385"/>
      <c r="AW39" s="385"/>
      <c r="AX39" s="385"/>
      <c r="AY39" s="385"/>
      <c r="AZ39" s="385"/>
      <c r="BA39" s="385"/>
      <c r="BB39" s="385"/>
      <c r="BC39" s="385"/>
      <c r="BD39" s="385"/>
      <c r="BE39" s="385"/>
      <c r="BF39" s="385"/>
      <c r="BG39" s="385"/>
      <c r="BH39" s="385"/>
      <c r="BI39" s="385"/>
      <c r="BJ39" s="385"/>
      <c r="BK39" s="385"/>
      <c r="BL39" s="385"/>
      <c r="BM39" s="385"/>
      <c r="BN39" s="385"/>
      <c r="BO39" s="385"/>
      <c r="BP39" s="385"/>
      <c r="BQ39" s="385"/>
      <c r="BR39" s="385"/>
      <c r="BS39" s="385"/>
      <c r="BT39" s="385"/>
      <c r="BU39" s="385"/>
      <c r="BV39" s="385"/>
      <c r="BW39" s="385"/>
      <c r="BX39" s="385"/>
      <c r="BY39" s="385"/>
      <c r="BZ39" s="385"/>
      <c r="CA39" s="385"/>
      <c r="CB39" s="385"/>
      <c r="CC39" s="385"/>
      <c r="CD39" s="385"/>
      <c r="CE39" s="385"/>
      <c r="CF39" s="385"/>
      <c r="CG39" s="385"/>
      <c r="CH39" s="385"/>
      <c r="CI39" s="385"/>
      <c r="CJ39" s="385"/>
      <c r="CK39" s="385"/>
      <c r="CL39" s="385"/>
      <c r="CM39" s="385"/>
    </row>
    <row r="40" spans="1:96" ht="20.25">
      <c r="A40" s="542"/>
      <c r="B40" s="581"/>
      <c r="C40" s="583"/>
      <c r="D40" s="415" t="s">
        <v>62</v>
      </c>
      <c r="E40" s="241">
        <f t="shared" ref="E40:F43" si="66">H40+K40+N40+Q40+T40+W40+Z40+AC40+AF40+AI40+AL40+AO40</f>
        <v>0</v>
      </c>
      <c r="F40" s="242">
        <f t="shared" si="66"/>
        <v>0</v>
      </c>
      <c r="G40" s="242" t="e">
        <f t="shared" si="61"/>
        <v>#DIV/0!</v>
      </c>
      <c r="H40" s="416">
        <v>0</v>
      </c>
      <c r="I40" s="416">
        <v>0</v>
      </c>
      <c r="J40" s="242" t="e">
        <f t="shared" si="62"/>
        <v>#DIV/0!</v>
      </c>
      <c r="K40" s="416">
        <v>0</v>
      </c>
      <c r="L40" s="416">
        <v>0</v>
      </c>
      <c r="M40" s="242" t="e">
        <f t="shared" si="7"/>
        <v>#DIV/0!</v>
      </c>
      <c r="N40" s="416">
        <v>0</v>
      </c>
      <c r="O40" s="416">
        <v>0</v>
      </c>
      <c r="P40" s="242" t="e">
        <f t="shared" si="49"/>
        <v>#DIV/0!</v>
      </c>
      <c r="Q40" s="416">
        <v>0</v>
      </c>
      <c r="R40" s="416">
        <v>0</v>
      </c>
      <c r="S40" s="242" t="e">
        <f t="shared" si="39"/>
        <v>#DIV/0!</v>
      </c>
      <c r="T40" s="416">
        <v>0</v>
      </c>
      <c r="U40" s="416">
        <v>0</v>
      </c>
      <c r="V40" s="242" t="e">
        <f t="shared" si="40"/>
        <v>#DIV/0!</v>
      </c>
      <c r="W40" s="416">
        <v>0</v>
      </c>
      <c r="X40" s="416">
        <v>0</v>
      </c>
      <c r="Y40" s="242" t="e">
        <f t="shared" si="41"/>
        <v>#DIV/0!</v>
      </c>
      <c r="Z40" s="416">
        <v>0</v>
      </c>
      <c r="AA40" s="416">
        <v>0</v>
      </c>
      <c r="AB40" s="242" t="e">
        <f t="shared" si="63"/>
        <v>#DIV/0!</v>
      </c>
      <c r="AC40" s="416">
        <v>0</v>
      </c>
      <c r="AD40" s="416">
        <v>0</v>
      </c>
      <c r="AE40" s="328" t="e">
        <f t="shared" si="43"/>
        <v>#DIV/0!</v>
      </c>
      <c r="AF40" s="416">
        <v>0</v>
      </c>
      <c r="AG40" s="416">
        <v>0</v>
      </c>
      <c r="AH40" s="242" t="e">
        <f t="shared" si="64"/>
        <v>#DIV/0!</v>
      </c>
      <c r="AI40" s="416">
        <v>0</v>
      </c>
      <c r="AJ40" s="416">
        <v>0</v>
      </c>
      <c r="AK40" s="242" t="e">
        <f t="shared" si="45"/>
        <v>#DIV/0!</v>
      </c>
      <c r="AL40" s="416">
        <v>0</v>
      </c>
      <c r="AM40" s="416">
        <v>0</v>
      </c>
      <c r="AN40" s="242" t="e">
        <f t="shared" si="46"/>
        <v>#DIV/0!</v>
      </c>
      <c r="AO40" s="416">
        <v>0</v>
      </c>
      <c r="AP40" s="416">
        <v>0</v>
      </c>
      <c r="AQ40" s="273" t="e">
        <f t="shared" si="65"/>
        <v>#DIV/0!</v>
      </c>
      <c r="AR40" s="531"/>
      <c r="AS40" s="616"/>
      <c r="AV40" s="385"/>
      <c r="AW40" s="385"/>
      <c r="AX40" s="385"/>
      <c r="AY40" s="385"/>
      <c r="AZ40" s="385"/>
      <c r="BA40" s="385"/>
      <c r="BB40" s="385"/>
      <c r="BC40" s="385"/>
      <c r="BD40" s="385"/>
      <c r="BE40" s="385"/>
      <c r="BF40" s="385"/>
      <c r="BG40" s="385"/>
      <c r="BH40" s="385"/>
      <c r="BI40" s="385"/>
      <c r="BJ40" s="385"/>
      <c r="BK40" s="385"/>
      <c r="BL40" s="385"/>
      <c r="BM40" s="385"/>
      <c r="BN40" s="385"/>
      <c r="BO40" s="385"/>
      <c r="BP40" s="385"/>
      <c r="BQ40" s="385"/>
      <c r="BR40" s="385"/>
      <c r="BS40" s="385"/>
      <c r="BT40" s="385"/>
      <c r="BU40" s="385"/>
      <c r="BV40" s="385"/>
      <c r="BW40" s="385"/>
      <c r="BX40" s="385"/>
      <c r="BY40" s="385"/>
      <c r="BZ40" s="385"/>
      <c r="CA40" s="385"/>
      <c r="CB40" s="385"/>
      <c r="CC40" s="385"/>
      <c r="CD40" s="385"/>
      <c r="CE40" s="385"/>
      <c r="CF40" s="385"/>
      <c r="CG40" s="385"/>
      <c r="CH40" s="385"/>
      <c r="CI40" s="385"/>
      <c r="CJ40" s="385"/>
      <c r="CK40" s="385"/>
      <c r="CL40" s="385"/>
      <c r="CM40" s="385"/>
    </row>
    <row r="41" spans="1:96" s="392" customFormat="1">
      <c r="A41" s="542"/>
      <c r="B41" s="581"/>
      <c r="C41" s="583"/>
      <c r="D41" s="418" t="s">
        <v>27</v>
      </c>
      <c r="E41" s="176">
        <f t="shared" si="66"/>
        <v>0</v>
      </c>
      <c r="F41" s="175">
        <f t="shared" si="66"/>
        <v>0</v>
      </c>
      <c r="G41" s="175" t="e">
        <f t="shared" si="61"/>
        <v>#DIV/0!</v>
      </c>
      <c r="H41" s="391"/>
      <c r="I41" s="391"/>
      <c r="J41" s="175" t="e">
        <f t="shared" si="62"/>
        <v>#DIV/0!</v>
      </c>
      <c r="K41" s="391"/>
      <c r="L41" s="391"/>
      <c r="M41" s="175" t="e">
        <f t="shared" si="7"/>
        <v>#DIV/0!</v>
      </c>
      <c r="N41" s="391"/>
      <c r="O41" s="391"/>
      <c r="P41" s="175" t="e">
        <f t="shared" si="49"/>
        <v>#DIV/0!</v>
      </c>
      <c r="Q41" s="391"/>
      <c r="R41" s="391"/>
      <c r="S41" s="175" t="e">
        <f t="shared" si="39"/>
        <v>#DIV/0!</v>
      </c>
      <c r="T41" s="391"/>
      <c r="U41" s="391"/>
      <c r="V41" s="175" t="e">
        <f t="shared" si="40"/>
        <v>#DIV/0!</v>
      </c>
      <c r="W41" s="391"/>
      <c r="X41" s="391"/>
      <c r="Y41" s="175" t="e">
        <f t="shared" si="41"/>
        <v>#DIV/0!</v>
      </c>
      <c r="Z41" s="391"/>
      <c r="AA41" s="391"/>
      <c r="AB41" s="175" t="e">
        <f t="shared" si="63"/>
        <v>#DIV/0!</v>
      </c>
      <c r="AC41" s="391"/>
      <c r="AD41" s="391"/>
      <c r="AE41" s="175" t="e">
        <f t="shared" si="43"/>
        <v>#DIV/0!</v>
      </c>
      <c r="AF41" s="391"/>
      <c r="AG41" s="391"/>
      <c r="AH41" s="175" t="e">
        <f t="shared" si="64"/>
        <v>#DIV/0!</v>
      </c>
      <c r="AI41" s="391"/>
      <c r="AJ41" s="391"/>
      <c r="AK41" s="175" t="e">
        <f t="shared" si="45"/>
        <v>#DIV/0!</v>
      </c>
      <c r="AL41" s="391"/>
      <c r="AM41" s="391"/>
      <c r="AN41" s="175" t="e">
        <f t="shared" si="46"/>
        <v>#DIV/0!</v>
      </c>
      <c r="AO41" s="391"/>
      <c r="AP41" s="391"/>
      <c r="AQ41" s="213" t="e">
        <f t="shared" si="65"/>
        <v>#DIV/0!</v>
      </c>
      <c r="AR41" s="531"/>
      <c r="AS41" s="616"/>
      <c r="AT41" s="384"/>
      <c r="AU41" s="384"/>
      <c r="AV41" s="385"/>
      <c r="AW41" s="385"/>
      <c r="AX41" s="385"/>
      <c r="AY41" s="385"/>
      <c r="AZ41" s="385"/>
      <c r="BA41" s="385"/>
      <c r="BB41" s="385"/>
      <c r="BC41" s="385"/>
      <c r="BD41" s="385"/>
      <c r="BE41" s="385"/>
      <c r="BF41" s="385"/>
      <c r="BG41" s="385"/>
      <c r="BH41" s="385"/>
      <c r="BI41" s="385"/>
      <c r="BJ41" s="385"/>
      <c r="BK41" s="385"/>
      <c r="BL41" s="385"/>
      <c r="BM41" s="385"/>
      <c r="BN41" s="385"/>
      <c r="BO41" s="385"/>
      <c r="BP41" s="385"/>
      <c r="BQ41" s="385"/>
      <c r="BR41" s="385"/>
      <c r="BS41" s="385"/>
      <c r="BT41" s="385"/>
      <c r="BU41" s="385"/>
      <c r="BV41" s="385"/>
      <c r="BW41" s="385"/>
      <c r="BX41" s="385"/>
      <c r="BY41" s="385"/>
      <c r="BZ41" s="385"/>
      <c r="CA41" s="385"/>
      <c r="CB41" s="385"/>
      <c r="CC41" s="385"/>
      <c r="CD41" s="385"/>
      <c r="CE41" s="385"/>
      <c r="CF41" s="385"/>
      <c r="CG41" s="385"/>
      <c r="CH41" s="385"/>
      <c r="CI41" s="385"/>
      <c r="CJ41" s="385"/>
      <c r="CK41" s="385"/>
      <c r="CL41" s="385"/>
      <c r="CM41" s="385"/>
      <c r="CN41" s="384"/>
      <c r="CO41" s="384"/>
      <c r="CP41" s="384"/>
      <c r="CQ41" s="384"/>
      <c r="CR41" s="384"/>
    </row>
    <row r="42" spans="1:96" ht="24.75" customHeight="1">
      <c r="A42" s="542"/>
      <c r="B42" s="581"/>
      <c r="C42" s="583"/>
      <c r="D42" s="418" t="s">
        <v>63</v>
      </c>
      <c r="E42" s="309">
        <f>H42+K42+N42+Q42+T42+W42+Z42+AC42+AF42+AI42+AL42+AO42</f>
        <v>519.1</v>
      </c>
      <c r="F42" s="175">
        <f>I42+L42+O42+R42+U42+X42+AA42+AD42+AG42+AJ42+AM42+AP42</f>
        <v>17.399999999999999</v>
      </c>
      <c r="G42" s="175">
        <f t="shared" si="61"/>
        <v>3.351955307262569</v>
      </c>
      <c r="H42" s="391"/>
      <c r="I42" s="391"/>
      <c r="J42" s="175" t="e">
        <f t="shared" si="62"/>
        <v>#DIV/0!</v>
      </c>
      <c r="K42" s="391">
        <v>39.6</v>
      </c>
      <c r="L42" s="391">
        <v>8.6999999999999993</v>
      </c>
      <c r="M42" s="175">
        <f t="shared" si="7"/>
        <v>21.969696969696965</v>
      </c>
      <c r="N42" s="483">
        <v>39.6</v>
      </c>
      <c r="O42" s="391">
        <v>8.6999999999999993</v>
      </c>
      <c r="P42" s="175">
        <f t="shared" si="49"/>
        <v>21.969696969696965</v>
      </c>
      <c r="Q42" s="391">
        <v>18.600000000000001</v>
      </c>
      <c r="R42" s="391"/>
      <c r="S42" s="175">
        <f t="shared" si="39"/>
        <v>0</v>
      </c>
      <c r="T42" s="391">
        <v>62.5</v>
      </c>
      <c r="U42" s="391"/>
      <c r="V42" s="175">
        <f t="shared" si="40"/>
        <v>0</v>
      </c>
      <c r="W42" s="487">
        <f>62.5-0.1</f>
        <v>62.4</v>
      </c>
      <c r="X42" s="391"/>
      <c r="Y42" s="175">
        <f t="shared" si="41"/>
        <v>0</v>
      </c>
      <c r="Z42" s="391">
        <v>3.2</v>
      </c>
      <c r="AA42" s="391"/>
      <c r="AB42" s="175">
        <f t="shared" si="63"/>
        <v>0</v>
      </c>
      <c r="AC42" s="391">
        <v>62.6</v>
      </c>
      <c r="AD42" s="391"/>
      <c r="AE42" s="175">
        <f t="shared" si="43"/>
        <v>0</v>
      </c>
      <c r="AF42" s="391">
        <v>62.6</v>
      </c>
      <c r="AG42" s="391"/>
      <c r="AH42" s="175">
        <f t="shared" si="64"/>
        <v>0</v>
      </c>
      <c r="AI42" s="391">
        <v>3.2</v>
      </c>
      <c r="AJ42" s="391"/>
      <c r="AK42" s="175">
        <f t="shared" si="45"/>
        <v>0</v>
      </c>
      <c r="AL42" s="391">
        <v>82.4</v>
      </c>
      <c r="AM42" s="391"/>
      <c r="AN42" s="175">
        <f t="shared" si="46"/>
        <v>0</v>
      </c>
      <c r="AO42" s="391">
        <v>82.4</v>
      </c>
      <c r="AP42" s="391"/>
      <c r="AQ42" s="213">
        <f t="shared" si="65"/>
        <v>0</v>
      </c>
      <c r="AR42" s="531"/>
      <c r="AS42" s="616"/>
      <c r="AV42" s="385"/>
      <c r="AW42" s="385"/>
      <c r="AX42" s="385"/>
      <c r="AY42" s="385"/>
      <c r="AZ42" s="385"/>
      <c r="BA42" s="385"/>
      <c r="BB42" s="385"/>
      <c r="BC42" s="385"/>
      <c r="BD42" s="385"/>
      <c r="BE42" s="385"/>
      <c r="BF42" s="385"/>
      <c r="BG42" s="385"/>
      <c r="BH42" s="385"/>
      <c r="BI42" s="385"/>
      <c r="BJ42" s="385"/>
      <c r="BK42" s="385"/>
      <c r="BL42" s="385"/>
      <c r="BM42" s="385"/>
      <c r="BN42" s="385"/>
      <c r="BO42" s="385"/>
      <c r="BP42" s="385"/>
      <c r="BQ42" s="385"/>
      <c r="BR42" s="385"/>
      <c r="BS42" s="385"/>
      <c r="BT42" s="385"/>
      <c r="BU42" s="385"/>
      <c r="BV42" s="385"/>
      <c r="BW42" s="385"/>
      <c r="BX42" s="385"/>
      <c r="BY42" s="385"/>
      <c r="BZ42" s="385"/>
      <c r="CA42" s="385"/>
      <c r="CB42" s="385"/>
      <c r="CC42" s="385"/>
      <c r="CD42" s="385"/>
      <c r="CE42" s="385"/>
      <c r="CF42" s="385"/>
      <c r="CG42" s="385"/>
      <c r="CH42" s="385"/>
      <c r="CI42" s="385"/>
      <c r="CJ42" s="385"/>
      <c r="CK42" s="385"/>
      <c r="CL42" s="385"/>
      <c r="CM42" s="385"/>
    </row>
    <row r="43" spans="1:96" ht="89.45" customHeight="1" thickBot="1">
      <c r="A43" s="543"/>
      <c r="B43" s="582"/>
      <c r="C43" s="584"/>
      <c r="D43" s="420" t="s">
        <v>64</v>
      </c>
      <c r="E43" s="187">
        <f t="shared" si="66"/>
        <v>0</v>
      </c>
      <c r="F43" s="186">
        <f>I43+L43+O43+R43+U43+X43+AA43+AD43+AG43+AJ43+AM43+AP43</f>
        <v>0</v>
      </c>
      <c r="G43" s="186" t="e">
        <f t="shared" si="61"/>
        <v>#DIV/0!</v>
      </c>
      <c r="H43" s="396">
        <v>0</v>
      </c>
      <c r="I43" s="396">
        <v>0</v>
      </c>
      <c r="J43" s="186" t="e">
        <f t="shared" si="62"/>
        <v>#DIV/0!</v>
      </c>
      <c r="K43" s="396">
        <v>0</v>
      </c>
      <c r="L43" s="396">
        <v>0</v>
      </c>
      <c r="M43" s="186" t="e">
        <f t="shared" si="7"/>
        <v>#DIV/0!</v>
      </c>
      <c r="N43" s="396">
        <v>0</v>
      </c>
      <c r="O43" s="396">
        <v>0</v>
      </c>
      <c r="P43" s="186" t="e">
        <f t="shared" si="49"/>
        <v>#DIV/0!</v>
      </c>
      <c r="Q43" s="396"/>
      <c r="R43" s="396">
        <v>0</v>
      </c>
      <c r="S43" s="186" t="e">
        <f t="shared" si="39"/>
        <v>#DIV/0!</v>
      </c>
      <c r="T43" s="396">
        <v>0</v>
      </c>
      <c r="U43" s="396">
        <v>0</v>
      </c>
      <c r="V43" s="186" t="e">
        <f t="shared" si="40"/>
        <v>#DIV/0!</v>
      </c>
      <c r="W43" s="396">
        <v>0</v>
      </c>
      <c r="X43" s="396">
        <v>0</v>
      </c>
      <c r="Y43" s="186" t="e">
        <f t="shared" si="41"/>
        <v>#DIV/0!</v>
      </c>
      <c r="Z43" s="396">
        <v>0</v>
      </c>
      <c r="AA43" s="396">
        <v>0</v>
      </c>
      <c r="AB43" s="186" t="e">
        <f t="shared" si="63"/>
        <v>#DIV/0!</v>
      </c>
      <c r="AC43" s="396">
        <v>0</v>
      </c>
      <c r="AD43" s="396">
        <v>0</v>
      </c>
      <c r="AE43" s="186" t="e">
        <f t="shared" si="43"/>
        <v>#DIV/0!</v>
      </c>
      <c r="AF43" s="396">
        <v>0</v>
      </c>
      <c r="AG43" s="396"/>
      <c r="AH43" s="186" t="e">
        <f t="shared" si="64"/>
        <v>#DIV/0!</v>
      </c>
      <c r="AI43" s="396">
        <v>0</v>
      </c>
      <c r="AJ43" s="396">
        <v>0</v>
      </c>
      <c r="AK43" s="186" t="e">
        <f t="shared" si="45"/>
        <v>#DIV/0!</v>
      </c>
      <c r="AL43" s="396">
        <v>0</v>
      </c>
      <c r="AM43" s="396"/>
      <c r="AN43" s="186" t="e">
        <f t="shared" si="46"/>
        <v>#DIV/0!</v>
      </c>
      <c r="AO43" s="396">
        <v>0</v>
      </c>
      <c r="AP43" s="396">
        <v>0</v>
      </c>
      <c r="AQ43" s="214" t="e">
        <f t="shared" si="65"/>
        <v>#DIV/0!</v>
      </c>
      <c r="AR43" s="531"/>
      <c r="AS43" s="617"/>
      <c r="AV43" s="385"/>
      <c r="AW43" s="385"/>
      <c r="AX43" s="385"/>
      <c r="AY43" s="385"/>
      <c r="AZ43" s="385"/>
      <c r="BA43" s="385"/>
      <c r="BB43" s="385"/>
      <c r="BC43" s="385"/>
      <c r="BD43" s="385"/>
      <c r="BE43" s="385"/>
      <c r="BF43" s="385"/>
      <c r="BG43" s="385"/>
      <c r="BH43" s="385"/>
      <c r="BI43" s="385"/>
      <c r="BJ43" s="385"/>
      <c r="BK43" s="385"/>
      <c r="BL43" s="385"/>
      <c r="BM43" s="385"/>
      <c r="BN43" s="385"/>
      <c r="BO43" s="385"/>
      <c r="BP43" s="385"/>
      <c r="BQ43" s="385"/>
      <c r="BR43" s="385"/>
      <c r="BS43" s="385"/>
      <c r="BT43" s="385"/>
      <c r="BU43" s="385"/>
      <c r="BV43" s="385"/>
      <c r="BW43" s="385"/>
      <c r="BX43" s="385"/>
      <c r="BY43" s="385"/>
      <c r="BZ43" s="385"/>
      <c r="CA43" s="385"/>
      <c r="CB43" s="385"/>
      <c r="CC43" s="385"/>
      <c r="CD43" s="385"/>
      <c r="CE43" s="385"/>
      <c r="CF43" s="385"/>
      <c r="CG43" s="385"/>
      <c r="CH43" s="385"/>
      <c r="CI43" s="385"/>
      <c r="CJ43" s="385"/>
      <c r="CK43" s="385"/>
      <c r="CL43" s="385"/>
      <c r="CM43" s="385"/>
    </row>
    <row r="44" spans="1:96" ht="31.5" customHeight="1" thickBot="1">
      <c r="A44" s="529" t="s">
        <v>50</v>
      </c>
      <c r="B44" s="539" t="s">
        <v>49</v>
      </c>
      <c r="C44" s="533" t="s">
        <v>36</v>
      </c>
      <c r="D44" s="421" t="s">
        <v>23</v>
      </c>
      <c r="E44" s="313">
        <f>SUM(E45:E48)</f>
        <v>226</v>
      </c>
      <c r="F44" s="314">
        <f t="shared" ref="F44:AP44" si="67">SUM(F45:F48)</f>
        <v>34</v>
      </c>
      <c r="G44" s="315">
        <f t="shared" si="61"/>
        <v>15.044247787610621</v>
      </c>
      <c r="H44" s="422">
        <f t="shared" si="67"/>
        <v>0</v>
      </c>
      <c r="I44" s="422">
        <f t="shared" si="67"/>
        <v>0</v>
      </c>
      <c r="J44" s="315" t="e">
        <f t="shared" si="62"/>
        <v>#DIV/0!</v>
      </c>
      <c r="K44" s="422">
        <f t="shared" si="67"/>
        <v>17</v>
      </c>
      <c r="L44" s="422">
        <f t="shared" si="67"/>
        <v>17</v>
      </c>
      <c r="M44" s="315">
        <f t="shared" si="7"/>
        <v>100</v>
      </c>
      <c r="N44" s="422">
        <f t="shared" si="67"/>
        <v>17</v>
      </c>
      <c r="O44" s="422">
        <f t="shared" si="67"/>
        <v>17</v>
      </c>
      <c r="P44" s="315">
        <f t="shared" si="49"/>
        <v>100</v>
      </c>
      <c r="Q44" s="422">
        <f t="shared" si="67"/>
        <v>17</v>
      </c>
      <c r="R44" s="422">
        <f t="shared" si="67"/>
        <v>0</v>
      </c>
      <c r="S44" s="315">
        <f t="shared" si="39"/>
        <v>0</v>
      </c>
      <c r="T44" s="422">
        <f t="shared" si="67"/>
        <v>28</v>
      </c>
      <c r="U44" s="422">
        <f t="shared" si="67"/>
        <v>0</v>
      </c>
      <c r="V44" s="315">
        <f t="shared" si="40"/>
        <v>0</v>
      </c>
      <c r="W44" s="422">
        <f t="shared" si="67"/>
        <v>17</v>
      </c>
      <c r="X44" s="422">
        <f t="shared" si="67"/>
        <v>0</v>
      </c>
      <c r="Y44" s="315">
        <f t="shared" si="41"/>
        <v>0</v>
      </c>
      <c r="Z44" s="422">
        <f t="shared" si="67"/>
        <v>17</v>
      </c>
      <c r="AA44" s="422">
        <f t="shared" si="67"/>
        <v>0</v>
      </c>
      <c r="AB44" s="315">
        <f t="shared" si="63"/>
        <v>0</v>
      </c>
      <c r="AC44" s="422">
        <f t="shared" si="67"/>
        <v>17</v>
      </c>
      <c r="AD44" s="422">
        <f t="shared" si="67"/>
        <v>0</v>
      </c>
      <c r="AE44" s="315">
        <f t="shared" si="43"/>
        <v>0</v>
      </c>
      <c r="AF44" s="422">
        <f t="shared" si="67"/>
        <v>32</v>
      </c>
      <c r="AG44" s="422">
        <f t="shared" si="67"/>
        <v>0</v>
      </c>
      <c r="AH44" s="315">
        <f t="shared" si="64"/>
        <v>0</v>
      </c>
      <c r="AI44" s="422">
        <f t="shared" si="67"/>
        <v>17</v>
      </c>
      <c r="AJ44" s="422">
        <f t="shared" si="67"/>
        <v>0</v>
      </c>
      <c r="AK44" s="315">
        <f t="shared" si="45"/>
        <v>0</v>
      </c>
      <c r="AL44" s="422">
        <f t="shared" si="67"/>
        <v>17</v>
      </c>
      <c r="AM44" s="422">
        <f t="shared" si="67"/>
        <v>0</v>
      </c>
      <c r="AN44" s="315">
        <f t="shared" si="46"/>
        <v>0</v>
      </c>
      <c r="AO44" s="422">
        <f t="shared" si="67"/>
        <v>30</v>
      </c>
      <c r="AP44" s="422">
        <f t="shared" si="67"/>
        <v>0</v>
      </c>
      <c r="AQ44" s="316">
        <f t="shared" si="65"/>
        <v>0</v>
      </c>
      <c r="AR44" s="563" t="s">
        <v>106</v>
      </c>
      <c r="AS44" s="564"/>
    </row>
    <row r="45" spans="1:96">
      <c r="A45" s="529"/>
      <c r="B45" s="539"/>
      <c r="C45" s="509"/>
      <c r="D45" s="423" t="s">
        <v>62</v>
      </c>
      <c r="E45" s="318">
        <f t="shared" ref="E45:F53" si="68">H45+K45+N45+Q45+T45+W45+Z45+AC45+AF45+AI45+AL45+AO45</f>
        <v>0</v>
      </c>
      <c r="F45" s="318">
        <f t="shared" si="68"/>
        <v>0</v>
      </c>
      <c r="G45" s="318" t="e">
        <f t="shared" si="61"/>
        <v>#DIV/0!</v>
      </c>
      <c r="H45" s="363">
        <v>0</v>
      </c>
      <c r="I45" s="363">
        <v>0</v>
      </c>
      <c r="J45" s="318" t="e">
        <f t="shared" si="62"/>
        <v>#DIV/0!</v>
      </c>
      <c r="K45" s="363">
        <v>0</v>
      </c>
      <c r="L45" s="363">
        <v>0</v>
      </c>
      <c r="M45" s="318" t="e">
        <f t="shared" si="7"/>
        <v>#DIV/0!</v>
      </c>
      <c r="N45" s="363">
        <v>0</v>
      </c>
      <c r="O45" s="363">
        <v>0</v>
      </c>
      <c r="P45" s="318" t="e">
        <f t="shared" si="49"/>
        <v>#DIV/0!</v>
      </c>
      <c r="Q45" s="363">
        <v>0</v>
      </c>
      <c r="R45" s="363">
        <v>0</v>
      </c>
      <c r="S45" s="318" t="e">
        <f t="shared" si="39"/>
        <v>#DIV/0!</v>
      </c>
      <c r="T45" s="363">
        <v>0</v>
      </c>
      <c r="U45" s="363">
        <v>0</v>
      </c>
      <c r="V45" s="318" t="e">
        <f t="shared" si="40"/>
        <v>#DIV/0!</v>
      </c>
      <c r="W45" s="363">
        <v>0</v>
      </c>
      <c r="X45" s="363">
        <v>0</v>
      </c>
      <c r="Y45" s="318" t="e">
        <f t="shared" si="41"/>
        <v>#DIV/0!</v>
      </c>
      <c r="Z45" s="363">
        <v>0</v>
      </c>
      <c r="AA45" s="363">
        <v>0</v>
      </c>
      <c r="AB45" s="318" t="e">
        <f t="shared" si="63"/>
        <v>#DIV/0!</v>
      </c>
      <c r="AC45" s="363">
        <v>0</v>
      </c>
      <c r="AD45" s="363">
        <v>0</v>
      </c>
      <c r="AE45" s="318" t="e">
        <f t="shared" si="43"/>
        <v>#DIV/0!</v>
      </c>
      <c r="AF45" s="363">
        <v>0</v>
      </c>
      <c r="AG45" s="363">
        <v>0</v>
      </c>
      <c r="AH45" s="318" t="e">
        <f t="shared" si="64"/>
        <v>#DIV/0!</v>
      </c>
      <c r="AI45" s="363">
        <v>0</v>
      </c>
      <c r="AJ45" s="363">
        <v>0</v>
      </c>
      <c r="AK45" s="318" t="e">
        <f t="shared" si="45"/>
        <v>#DIV/0!</v>
      </c>
      <c r="AL45" s="363">
        <v>0</v>
      </c>
      <c r="AM45" s="363">
        <v>0</v>
      </c>
      <c r="AN45" s="318" t="e">
        <f t="shared" si="46"/>
        <v>#DIV/0!</v>
      </c>
      <c r="AO45" s="363">
        <v>0</v>
      </c>
      <c r="AP45" s="363">
        <v>0</v>
      </c>
      <c r="AQ45" s="319" t="e">
        <f t="shared" si="65"/>
        <v>#DIV/0!</v>
      </c>
      <c r="AR45" s="563"/>
      <c r="AS45" s="564"/>
    </row>
    <row r="46" spans="1:96" ht="25.5" customHeight="1">
      <c r="A46" s="529"/>
      <c r="B46" s="539"/>
      <c r="C46" s="509"/>
      <c r="D46" s="424" t="s">
        <v>27</v>
      </c>
      <c r="E46" s="310">
        <f t="shared" si="68"/>
        <v>0</v>
      </c>
      <c r="F46" s="310">
        <f t="shared" si="68"/>
        <v>0</v>
      </c>
      <c r="G46" s="310" t="e">
        <f t="shared" si="61"/>
        <v>#DIV/0!</v>
      </c>
      <c r="H46" s="398"/>
      <c r="I46" s="398"/>
      <c r="J46" s="310" t="e">
        <f t="shared" si="62"/>
        <v>#DIV/0!</v>
      </c>
      <c r="K46" s="398"/>
      <c r="L46" s="398"/>
      <c r="M46" s="310" t="e">
        <f t="shared" si="7"/>
        <v>#DIV/0!</v>
      </c>
      <c r="N46" s="398"/>
      <c r="O46" s="398"/>
      <c r="P46" s="310" t="e">
        <f t="shared" si="49"/>
        <v>#DIV/0!</v>
      </c>
      <c r="Q46" s="398"/>
      <c r="R46" s="398"/>
      <c r="S46" s="310" t="e">
        <f t="shared" si="39"/>
        <v>#DIV/0!</v>
      </c>
      <c r="T46" s="398"/>
      <c r="U46" s="398"/>
      <c r="V46" s="310" t="e">
        <f t="shared" si="40"/>
        <v>#DIV/0!</v>
      </c>
      <c r="W46" s="398"/>
      <c r="X46" s="398"/>
      <c r="Y46" s="310" t="e">
        <f t="shared" si="41"/>
        <v>#DIV/0!</v>
      </c>
      <c r="Z46" s="398"/>
      <c r="AA46" s="398"/>
      <c r="AB46" s="310" t="e">
        <f t="shared" si="63"/>
        <v>#DIV/0!</v>
      </c>
      <c r="AC46" s="398"/>
      <c r="AD46" s="398"/>
      <c r="AE46" s="310" t="e">
        <f t="shared" si="43"/>
        <v>#DIV/0!</v>
      </c>
      <c r="AF46" s="398"/>
      <c r="AG46" s="398"/>
      <c r="AH46" s="310" t="e">
        <f t="shared" si="64"/>
        <v>#DIV/0!</v>
      </c>
      <c r="AI46" s="398"/>
      <c r="AJ46" s="398"/>
      <c r="AK46" s="310" t="e">
        <f t="shared" si="45"/>
        <v>#DIV/0!</v>
      </c>
      <c r="AL46" s="398"/>
      <c r="AM46" s="398"/>
      <c r="AN46" s="310" t="e">
        <f t="shared" si="46"/>
        <v>#DIV/0!</v>
      </c>
      <c r="AO46" s="398"/>
      <c r="AP46" s="398"/>
      <c r="AQ46" s="320" t="e">
        <f t="shared" si="65"/>
        <v>#DIV/0!</v>
      </c>
      <c r="AR46" s="563"/>
      <c r="AS46" s="564"/>
    </row>
    <row r="47" spans="1:96" ht="40.5" customHeight="1">
      <c r="A47" s="529"/>
      <c r="B47" s="539"/>
      <c r="C47" s="509"/>
      <c r="D47" s="425" t="s">
        <v>63</v>
      </c>
      <c r="E47" s="310">
        <f t="shared" si="68"/>
        <v>226</v>
      </c>
      <c r="F47" s="310">
        <f t="shared" si="68"/>
        <v>34</v>
      </c>
      <c r="G47" s="310">
        <f>F47/E47*100</f>
        <v>15.044247787610621</v>
      </c>
      <c r="H47" s="398"/>
      <c r="I47" s="398"/>
      <c r="J47" s="310" t="e">
        <f t="shared" si="62"/>
        <v>#DIV/0!</v>
      </c>
      <c r="K47" s="398">
        <v>17</v>
      </c>
      <c r="L47" s="398">
        <v>17</v>
      </c>
      <c r="M47" s="310">
        <f t="shared" si="7"/>
        <v>100</v>
      </c>
      <c r="N47" s="398">
        <v>17</v>
      </c>
      <c r="O47" s="398">
        <v>17</v>
      </c>
      <c r="P47" s="310">
        <f t="shared" si="49"/>
        <v>100</v>
      </c>
      <c r="Q47" s="398">
        <v>17</v>
      </c>
      <c r="R47" s="398"/>
      <c r="S47" s="310">
        <f t="shared" si="39"/>
        <v>0</v>
      </c>
      <c r="T47" s="398">
        <v>28</v>
      </c>
      <c r="U47" s="398"/>
      <c r="V47" s="310">
        <f t="shared" si="40"/>
        <v>0</v>
      </c>
      <c r="W47" s="398">
        <v>17</v>
      </c>
      <c r="X47" s="398"/>
      <c r="Y47" s="310">
        <f t="shared" si="41"/>
        <v>0</v>
      </c>
      <c r="Z47" s="398">
        <v>17</v>
      </c>
      <c r="AA47" s="398"/>
      <c r="AB47" s="310">
        <f t="shared" si="63"/>
        <v>0</v>
      </c>
      <c r="AC47" s="398">
        <v>17</v>
      </c>
      <c r="AD47" s="398"/>
      <c r="AE47" s="310">
        <f t="shared" si="43"/>
        <v>0</v>
      </c>
      <c r="AF47" s="398">
        <v>32</v>
      </c>
      <c r="AG47" s="398"/>
      <c r="AH47" s="310">
        <f t="shared" si="64"/>
        <v>0</v>
      </c>
      <c r="AI47" s="398">
        <v>17</v>
      </c>
      <c r="AJ47" s="398"/>
      <c r="AK47" s="310">
        <f t="shared" si="45"/>
        <v>0</v>
      </c>
      <c r="AL47" s="398">
        <v>17</v>
      </c>
      <c r="AM47" s="398"/>
      <c r="AN47" s="310">
        <f t="shared" si="46"/>
        <v>0</v>
      </c>
      <c r="AO47" s="483">
        <v>30</v>
      </c>
      <c r="AP47" s="398"/>
      <c r="AQ47" s="320">
        <f t="shared" si="65"/>
        <v>0</v>
      </c>
      <c r="AR47" s="563"/>
      <c r="AS47" s="564"/>
    </row>
    <row r="48" spans="1:96" ht="36.75" customHeight="1" thickBot="1">
      <c r="A48" s="529"/>
      <c r="B48" s="539"/>
      <c r="C48" s="509"/>
      <c r="D48" s="426" t="s">
        <v>64</v>
      </c>
      <c r="E48" s="322">
        <f>H48+K48+N48+Q48+T48+W48+Z48+AC48+AF48+AI48+AL48+AO48</f>
        <v>0</v>
      </c>
      <c r="F48" s="322">
        <f t="shared" si="68"/>
        <v>0</v>
      </c>
      <c r="G48" s="322" t="e">
        <f t="shared" si="61"/>
        <v>#DIV/0!</v>
      </c>
      <c r="H48" s="361">
        <v>0</v>
      </c>
      <c r="I48" s="361">
        <v>0</v>
      </c>
      <c r="J48" s="322" t="e">
        <f t="shared" si="62"/>
        <v>#DIV/0!</v>
      </c>
      <c r="K48" s="361">
        <v>0</v>
      </c>
      <c r="L48" s="361">
        <v>0</v>
      </c>
      <c r="M48" s="322" t="e">
        <f t="shared" si="7"/>
        <v>#DIV/0!</v>
      </c>
      <c r="N48" s="361">
        <v>0</v>
      </c>
      <c r="O48" s="361">
        <v>0</v>
      </c>
      <c r="P48" s="322" t="e">
        <f t="shared" si="49"/>
        <v>#DIV/0!</v>
      </c>
      <c r="Q48" s="361">
        <v>0</v>
      </c>
      <c r="R48" s="361">
        <v>0</v>
      </c>
      <c r="S48" s="322" t="e">
        <f t="shared" si="39"/>
        <v>#DIV/0!</v>
      </c>
      <c r="T48" s="427">
        <v>0</v>
      </c>
      <c r="U48" s="427">
        <v>0</v>
      </c>
      <c r="V48" s="322" t="e">
        <f t="shared" si="40"/>
        <v>#DIV/0!</v>
      </c>
      <c r="W48" s="361">
        <v>0</v>
      </c>
      <c r="X48" s="427">
        <v>0</v>
      </c>
      <c r="Y48" s="322" t="e">
        <f t="shared" si="41"/>
        <v>#DIV/0!</v>
      </c>
      <c r="Z48" s="361">
        <v>0</v>
      </c>
      <c r="AA48" s="361">
        <v>0</v>
      </c>
      <c r="AB48" s="322" t="e">
        <f t="shared" si="63"/>
        <v>#DIV/0!</v>
      </c>
      <c r="AC48" s="361">
        <v>0</v>
      </c>
      <c r="AD48" s="361">
        <v>0</v>
      </c>
      <c r="AE48" s="322" t="e">
        <f t="shared" si="43"/>
        <v>#DIV/0!</v>
      </c>
      <c r="AF48" s="361">
        <v>0</v>
      </c>
      <c r="AG48" s="361">
        <v>0</v>
      </c>
      <c r="AH48" s="322" t="e">
        <f t="shared" si="64"/>
        <v>#DIV/0!</v>
      </c>
      <c r="AI48" s="361">
        <v>0</v>
      </c>
      <c r="AJ48" s="361">
        <v>0</v>
      </c>
      <c r="AK48" s="322" t="e">
        <f t="shared" si="45"/>
        <v>#DIV/0!</v>
      </c>
      <c r="AL48" s="361">
        <v>0</v>
      </c>
      <c r="AM48" s="361">
        <v>0</v>
      </c>
      <c r="AN48" s="322" t="e">
        <f t="shared" si="46"/>
        <v>#DIV/0!</v>
      </c>
      <c r="AO48" s="361">
        <v>0</v>
      </c>
      <c r="AP48" s="361">
        <v>0</v>
      </c>
      <c r="AQ48" s="324" t="e">
        <f t="shared" si="65"/>
        <v>#DIV/0!</v>
      </c>
      <c r="AR48" s="563"/>
      <c r="AS48" s="564"/>
    </row>
    <row r="49" spans="1:96" ht="18.75" customHeight="1" thickBot="1">
      <c r="A49" s="541" t="s">
        <v>51</v>
      </c>
      <c r="B49" s="565" t="s">
        <v>52</v>
      </c>
      <c r="C49" s="566" t="s">
        <v>30</v>
      </c>
      <c r="D49" s="421" t="s">
        <v>23</v>
      </c>
      <c r="E49" s="313">
        <f>SUM(E50:E53)</f>
        <v>300</v>
      </c>
      <c r="F49" s="314">
        <f t="shared" ref="F49:AP49" si="69">SUM(F50:F53)</f>
        <v>0</v>
      </c>
      <c r="G49" s="315">
        <f t="shared" si="61"/>
        <v>0</v>
      </c>
      <c r="H49" s="422">
        <f t="shared" si="69"/>
        <v>0</v>
      </c>
      <c r="I49" s="422">
        <f t="shared" si="69"/>
        <v>0</v>
      </c>
      <c r="J49" s="315" t="e">
        <f t="shared" si="62"/>
        <v>#DIV/0!</v>
      </c>
      <c r="K49" s="422">
        <f t="shared" si="69"/>
        <v>0</v>
      </c>
      <c r="L49" s="422">
        <f t="shared" si="69"/>
        <v>0</v>
      </c>
      <c r="M49" s="315" t="e">
        <f t="shared" si="7"/>
        <v>#DIV/0!</v>
      </c>
      <c r="N49" s="422">
        <f t="shared" si="69"/>
        <v>0</v>
      </c>
      <c r="O49" s="422">
        <f t="shared" si="69"/>
        <v>0</v>
      </c>
      <c r="P49" s="315" t="e">
        <f t="shared" si="49"/>
        <v>#DIV/0!</v>
      </c>
      <c r="Q49" s="422">
        <f t="shared" si="69"/>
        <v>0</v>
      </c>
      <c r="R49" s="422">
        <f t="shared" si="69"/>
        <v>0</v>
      </c>
      <c r="S49" s="315" t="e">
        <f t="shared" si="39"/>
        <v>#DIV/0!</v>
      </c>
      <c r="T49" s="422">
        <f t="shared" si="69"/>
        <v>0</v>
      </c>
      <c r="U49" s="422">
        <f t="shared" si="69"/>
        <v>0</v>
      </c>
      <c r="V49" s="315" t="e">
        <f t="shared" si="40"/>
        <v>#DIV/0!</v>
      </c>
      <c r="W49" s="422">
        <f t="shared" si="69"/>
        <v>0</v>
      </c>
      <c r="X49" s="422">
        <f t="shared" si="69"/>
        <v>0</v>
      </c>
      <c r="Y49" s="315" t="e">
        <f t="shared" si="41"/>
        <v>#DIV/0!</v>
      </c>
      <c r="Z49" s="422">
        <f t="shared" si="69"/>
        <v>0</v>
      </c>
      <c r="AA49" s="422">
        <f t="shared" si="69"/>
        <v>0</v>
      </c>
      <c r="AB49" s="315" t="e">
        <f t="shared" si="63"/>
        <v>#DIV/0!</v>
      </c>
      <c r="AC49" s="422">
        <f t="shared" si="69"/>
        <v>0</v>
      </c>
      <c r="AD49" s="422">
        <f t="shared" si="69"/>
        <v>0</v>
      </c>
      <c r="AE49" s="315" t="e">
        <f t="shared" si="43"/>
        <v>#DIV/0!</v>
      </c>
      <c r="AF49" s="422">
        <f t="shared" si="69"/>
        <v>0</v>
      </c>
      <c r="AG49" s="422">
        <f t="shared" si="69"/>
        <v>0</v>
      </c>
      <c r="AH49" s="315" t="e">
        <f t="shared" si="64"/>
        <v>#DIV/0!</v>
      </c>
      <c r="AI49" s="422">
        <f t="shared" si="69"/>
        <v>300</v>
      </c>
      <c r="AJ49" s="422">
        <f t="shared" si="69"/>
        <v>0</v>
      </c>
      <c r="AK49" s="315">
        <f t="shared" si="45"/>
        <v>0</v>
      </c>
      <c r="AL49" s="422">
        <f t="shared" si="69"/>
        <v>0</v>
      </c>
      <c r="AM49" s="422">
        <f t="shared" si="69"/>
        <v>0</v>
      </c>
      <c r="AN49" s="315" t="e">
        <f t="shared" si="46"/>
        <v>#DIV/0!</v>
      </c>
      <c r="AO49" s="422">
        <f t="shared" si="69"/>
        <v>0</v>
      </c>
      <c r="AP49" s="422">
        <f t="shared" si="69"/>
        <v>0</v>
      </c>
      <c r="AQ49" s="316" t="e">
        <f t="shared" si="65"/>
        <v>#DIV/0!</v>
      </c>
      <c r="AR49" s="568"/>
      <c r="AS49" s="564"/>
    </row>
    <row r="50" spans="1:96">
      <c r="A50" s="542"/>
      <c r="B50" s="539"/>
      <c r="C50" s="509"/>
      <c r="D50" s="423" t="s">
        <v>62</v>
      </c>
      <c r="E50" s="318">
        <f t="shared" ref="E50:E51" si="70">H50+K50+N50+Q50+T50+W50+Z50+AC50+AF50+AI50+AL50+AO50</f>
        <v>0</v>
      </c>
      <c r="F50" s="318">
        <f t="shared" si="68"/>
        <v>0</v>
      </c>
      <c r="G50" s="318" t="e">
        <f t="shared" si="61"/>
        <v>#DIV/0!</v>
      </c>
      <c r="H50" s="363"/>
      <c r="I50" s="363"/>
      <c r="J50" s="318" t="e">
        <f t="shared" si="62"/>
        <v>#DIV/0!</v>
      </c>
      <c r="K50" s="363">
        <v>0</v>
      </c>
      <c r="L50" s="363">
        <v>0</v>
      </c>
      <c r="M50" s="318" t="e">
        <f t="shared" si="7"/>
        <v>#DIV/0!</v>
      </c>
      <c r="N50" s="363">
        <v>0</v>
      </c>
      <c r="O50" s="363">
        <v>0</v>
      </c>
      <c r="P50" s="318" t="e">
        <f t="shared" si="49"/>
        <v>#DIV/0!</v>
      </c>
      <c r="Q50" s="363">
        <v>0</v>
      </c>
      <c r="R50" s="363">
        <v>0</v>
      </c>
      <c r="S50" s="318" t="e">
        <f t="shared" si="39"/>
        <v>#DIV/0!</v>
      </c>
      <c r="T50" s="363">
        <v>0</v>
      </c>
      <c r="U50" s="363">
        <v>0</v>
      </c>
      <c r="V50" s="318" t="e">
        <f t="shared" si="40"/>
        <v>#DIV/0!</v>
      </c>
      <c r="W50" s="363">
        <v>0</v>
      </c>
      <c r="X50" s="363">
        <v>0</v>
      </c>
      <c r="Y50" s="318" t="e">
        <f t="shared" si="41"/>
        <v>#DIV/0!</v>
      </c>
      <c r="Z50" s="363">
        <v>0</v>
      </c>
      <c r="AA50" s="363">
        <v>0</v>
      </c>
      <c r="AB50" s="318" t="e">
        <f t="shared" si="63"/>
        <v>#DIV/0!</v>
      </c>
      <c r="AC50" s="363">
        <v>0</v>
      </c>
      <c r="AD50" s="363">
        <v>0</v>
      </c>
      <c r="AE50" s="318" t="e">
        <f t="shared" si="43"/>
        <v>#DIV/0!</v>
      </c>
      <c r="AF50" s="363">
        <v>0</v>
      </c>
      <c r="AG50" s="363">
        <v>0</v>
      </c>
      <c r="AH50" s="318" t="e">
        <f t="shared" si="64"/>
        <v>#DIV/0!</v>
      </c>
      <c r="AI50" s="363">
        <v>0</v>
      </c>
      <c r="AJ50" s="363">
        <v>0</v>
      </c>
      <c r="AK50" s="318" t="e">
        <f t="shared" si="45"/>
        <v>#DIV/0!</v>
      </c>
      <c r="AL50" s="363">
        <v>0</v>
      </c>
      <c r="AM50" s="363">
        <v>0</v>
      </c>
      <c r="AN50" s="318" t="e">
        <f t="shared" si="46"/>
        <v>#DIV/0!</v>
      </c>
      <c r="AO50" s="363">
        <v>0</v>
      </c>
      <c r="AP50" s="363">
        <v>0</v>
      </c>
      <c r="AQ50" s="319" t="e">
        <f t="shared" si="65"/>
        <v>#DIV/0!</v>
      </c>
      <c r="AR50" s="568"/>
      <c r="AS50" s="564"/>
    </row>
    <row r="51" spans="1:96" ht="24" customHeight="1">
      <c r="A51" s="542"/>
      <c r="B51" s="539"/>
      <c r="C51" s="509"/>
      <c r="D51" s="424" t="s">
        <v>27</v>
      </c>
      <c r="E51" s="310">
        <f t="shared" si="70"/>
        <v>0</v>
      </c>
      <c r="F51" s="310">
        <f t="shared" si="68"/>
        <v>0</v>
      </c>
      <c r="G51" s="310" t="e">
        <f t="shared" si="61"/>
        <v>#DIV/0!</v>
      </c>
      <c r="H51" s="398"/>
      <c r="I51" s="398"/>
      <c r="J51" s="310" t="e">
        <f t="shared" si="62"/>
        <v>#DIV/0!</v>
      </c>
      <c r="K51" s="398"/>
      <c r="L51" s="398"/>
      <c r="M51" s="310" t="e">
        <f t="shared" si="7"/>
        <v>#DIV/0!</v>
      </c>
      <c r="N51" s="398"/>
      <c r="O51" s="398"/>
      <c r="P51" s="310" t="e">
        <f t="shared" si="49"/>
        <v>#DIV/0!</v>
      </c>
      <c r="Q51" s="398"/>
      <c r="R51" s="398"/>
      <c r="S51" s="310" t="e">
        <f t="shared" si="39"/>
        <v>#DIV/0!</v>
      </c>
      <c r="T51" s="398"/>
      <c r="U51" s="398"/>
      <c r="V51" s="310" t="e">
        <f t="shared" si="40"/>
        <v>#DIV/0!</v>
      </c>
      <c r="W51" s="398"/>
      <c r="X51" s="398"/>
      <c r="Y51" s="310" t="e">
        <f t="shared" si="41"/>
        <v>#DIV/0!</v>
      </c>
      <c r="Z51" s="398"/>
      <c r="AA51" s="398"/>
      <c r="AB51" s="310" t="e">
        <f t="shared" si="63"/>
        <v>#DIV/0!</v>
      </c>
      <c r="AC51" s="398"/>
      <c r="AD51" s="398"/>
      <c r="AE51" s="310" t="e">
        <f t="shared" si="43"/>
        <v>#DIV/0!</v>
      </c>
      <c r="AF51" s="398"/>
      <c r="AG51" s="398"/>
      <c r="AH51" s="310" t="e">
        <f t="shared" si="64"/>
        <v>#DIV/0!</v>
      </c>
      <c r="AI51" s="398"/>
      <c r="AJ51" s="398"/>
      <c r="AK51" s="310" t="e">
        <f t="shared" si="45"/>
        <v>#DIV/0!</v>
      </c>
      <c r="AL51" s="398"/>
      <c r="AM51" s="398"/>
      <c r="AN51" s="310" t="e">
        <f t="shared" si="46"/>
        <v>#DIV/0!</v>
      </c>
      <c r="AO51" s="398"/>
      <c r="AP51" s="398"/>
      <c r="AQ51" s="320" t="e">
        <f t="shared" si="65"/>
        <v>#DIV/0!</v>
      </c>
      <c r="AR51" s="568"/>
      <c r="AS51" s="564"/>
    </row>
    <row r="52" spans="1:96" ht="45.75" customHeight="1">
      <c r="A52" s="542"/>
      <c r="B52" s="539"/>
      <c r="C52" s="509"/>
      <c r="D52" s="424" t="s">
        <v>63</v>
      </c>
      <c r="E52" s="310">
        <v>300</v>
      </c>
      <c r="F52" s="310">
        <f t="shared" si="68"/>
        <v>0</v>
      </c>
      <c r="G52" s="310">
        <f t="shared" si="61"/>
        <v>0</v>
      </c>
      <c r="H52" s="398"/>
      <c r="I52" s="398"/>
      <c r="J52" s="310" t="e">
        <f t="shared" si="62"/>
        <v>#DIV/0!</v>
      </c>
      <c r="K52" s="398">
        <v>0</v>
      </c>
      <c r="L52" s="398">
        <v>0</v>
      </c>
      <c r="M52" s="310" t="e">
        <f t="shared" si="7"/>
        <v>#DIV/0!</v>
      </c>
      <c r="N52" s="398"/>
      <c r="O52" s="398"/>
      <c r="P52" s="310" t="e">
        <f t="shared" si="49"/>
        <v>#DIV/0!</v>
      </c>
      <c r="Q52" s="398"/>
      <c r="R52" s="398"/>
      <c r="S52" s="310" t="e">
        <f t="shared" si="39"/>
        <v>#DIV/0!</v>
      </c>
      <c r="T52" s="398"/>
      <c r="U52" s="398"/>
      <c r="V52" s="310" t="e">
        <f t="shared" si="40"/>
        <v>#DIV/0!</v>
      </c>
      <c r="W52" s="398"/>
      <c r="X52" s="398"/>
      <c r="Y52" s="310" t="e">
        <f t="shared" si="41"/>
        <v>#DIV/0!</v>
      </c>
      <c r="Z52" s="398"/>
      <c r="AA52" s="398"/>
      <c r="AB52" s="310" t="e">
        <f t="shared" si="63"/>
        <v>#DIV/0!</v>
      </c>
      <c r="AC52" s="398"/>
      <c r="AD52" s="398"/>
      <c r="AE52" s="310" t="e">
        <f t="shared" si="43"/>
        <v>#DIV/0!</v>
      </c>
      <c r="AF52" s="398"/>
      <c r="AG52" s="398"/>
      <c r="AH52" s="310" t="e">
        <f t="shared" si="64"/>
        <v>#DIV/0!</v>
      </c>
      <c r="AI52" s="398">
        <v>300</v>
      </c>
      <c r="AJ52" s="398"/>
      <c r="AK52" s="310">
        <f t="shared" si="45"/>
        <v>0</v>
      </c>
      <c r="AL52" s="398"/>
      <c r="AM52" s="398"/>
      <c r="AN52" s="310" t="e">
        <f t="shared" si="46"/>
        <v>#DIV/0!</v>
      </c>
      <c r="AO52" s="398"/>
      <c r="AP52" s="398"/>
      <c r="AQ52" s="320" t="e">
        <f t="shared" si="65"/>
        <v>#DIV/0!</v>
      </c>
      <c r="AR52" s="568"/>
      <c r="AS52" s="564"/>
    </row>
    <row r="53" spans="1:96" ht="45.75" customHeight="1" thickBot="1">
      <c r="A53" s="543"/>
      <c r="B53" s="560"/>
      <c r="C53" s="567"/>
      <c r="D53" s="428" t="s">
        <v>64</v>
      </c>
      <c r="E53" s="322">
        <f>H53+K53+N53+Q53+T53+W53+Z53+AC53+AF53+AI53+AL53+AO53</f>
        <v>0</v>
      </c>
      <c r="F53" s="322">
        <f t="shared" si="68"/>
        <v>0</v>
      </c>
      <c r="G53" s="322" t="e">
        <f t="shared" si="61"/>
        <v>#DIV/0!</v>
      </c>
      <c r="H53" s="361"/>
      <c r="I53" s="361"/>
      <c r="J53" s="322" t="e">
        <f t="shared" si="62"/>
        <v>#DIV/0!</v>
      </c>
      <c r="K53" s="361">
        <v>0</v>
      </c>
      <c r="L53" s="361">
        <v>0</v>
      </c>
      <c r="M53" s="322" t="e">
        <f t="shared" si="7"/>
        <v>#DIV/0!</v>
      </c>
      <c r="N53" s="361">
        <v>0</v>
      </c>
      <c r="O53" s="361">
        <v>0</v>
      </c>
      <c r="P53" s="322" t="e">
        <f t="shared" si="49"/>
        <v>#DIV/0!</v>
      </c>
      <c r="Q53" s="361">
        <v>0</v>
      </c>
      <c r="R53" s="361">
        <v>0</v>
      </c>
      <c r="S53" s="322" t="e">
        <f t="shared" si="39"/>
        <v>#DIV/0!</v>
      </c>
      <c r="T53" s="361">
        <v>0</v>
      </c>
      <c r="U53" s="361">
        <v>0</v>
      </c>
      <c r="V53" s="322" t="e">
        <f t="shared" si="40"/>
        <v>#DIV/0!</v>
      </c>
      <c r="W53" s="361">
        <v>0</v>
      </c>
      <c r="X53" s="361">
        <v>0</v>
      </c>
      <c r="Y53" s="322" t="e">
        <f t="shared" si="41"/>
        <v>#DIV/0!</v>
      </c>
      <c r="Z53" s="361">
        <v>0</v>
      </c>
      <c r="AA53" s="361">
        <v>0</v>
      </c>
      <c r="AB53" s="322" t="e">
        <f t="shared" si="63"/>
        <v>#DIV/0!</v>
      </c>
      <c r="AC53" s="361">
        <v>0</v>
      </c>
      <c r="AD53" s="361">
        <v>0</v>
      </c>
      <c r="AE53" s="322" t="e">
        <f t="shared" si="43"/>
        <v>#DIV/0!</v>
      </c>
      <c r="AF53" s="361">
        <v>0</v>
      </c>
      <c r="AG53" s="361">
        <v>0</v>
      </c>
      <c r="AH53" s="322" t="e">
        <f t="shared" si="64"/>
        <v>#DIV/0!</v>
      </c>
      <c r="AI53" s="361">
        <v>0</v>
      </c>
      <c r="AJ53" s="361">
        <v>0</v>
      </c>
      <c r="AK53" s="322" t="e">
        <f t="shared" si="45"/>
        <v>#DIV/0!</v>
      </c>
      <c r="AL53" s="361">
        <v>0</v>
      </c>
      <c r="AM53" s="361">
        <v>0</v>
      </c>
      <c r="AN53" s="322" t="e">
        <f t="shared" si="46"/>
        <v>#DIV/0!</v>
      </c>
      <c r="AO53" s="361">
        <v>0</v>
      </c>
      <c r="AP53" s="361">
        <v>0</v>
      </c>
      <c r="AQ53" s="336" t="e">
        <f t="shared" si="65"/>
        <v>#DIV/0!</v>
      </c>
      <c r="AR53" s="550"/>
      <c r="AS53" s="555"/>
    </row>
    <row r="54" spans="1:96" s="429" customFormat="1" ht="19.5" customHeight="1" thickTop="1" thickBot="1">
      <c r="A54" s="541" t="s">
        <v>46</v>
      </c>
      <c r="B54" s="594" t="s">
        <v>29</v>
      </c>
      <c r="C54" s="595"/>
      <c r="D54" s="414" t="s">
        <v>23</v>
      </c>
      <c r="E54" s="267">
        <f>SUM(E55:E58)</f>
        <v>1045.0999999999999</v>
      </c>
      <c r="F54" s="267">
        <f t="shared" ref="F54:AP54" si="71">SUM(F55:F58)</f>
        <v>51.4</v>
      </c>
      <c r="G54" s="337">
        <f>F54/E54*100</f>
        <v>4.9181896469237394</v>
      </c>
      <c r="H54" s="382">
        <f t="shared" si="71"/>
        <v>0</v>
      </c>
      <c r="I54" s="382">
        <f t="shared" si="71"/>
        <v>0</v>
      </c>
      <c r="J54" s="338" t="e">
        <f t="shared" si="62"/>
        <v>#DIV/0!</v>
      </c>
      <c r="K54" s="382">
        <f t="shared" si="71"/>
        <v>56.6</v>
      </c>
      <c r="L54" s="382">
        <f t="shared" si="71"/>
        <v>25.7</v>
      </c>
      <c r="M54" s="267">
        <f t="shared" si="7"/>
        <v>45.406360424028264</v>
      </c>
      <c r="N54" s="382">
        <f t="shared" si="71"/>
        <v>56.6</v>
      </c>
      <c r="O54" s="382">
        <f t="shared" si="71"/>
        <v>25.7</v>
      </c>
      <c r="P54" s="267">
        <f t="shared" si="49"/>
        <v>45.406360424028264</v>
      </c>
      <c r="Q54" s="382">
        <f t="shared" si="71"/>
        <v>35.6</v>
      </c>
      <c r="R54" s="382">
        <f t="shared" si="71"/>
        <v>0</v>
      </c>
      <c r="S54" s="267">
        <f t="shared" si="39"/>
        <v>0</v>
      </c>
      <c r="T54" s="382">
        <f t="shared" si="71"/>
        <v>90.5</v>
      </c>
      <c r="U54" s="382">
        <f t="shared" si="71"/>
        <v>0</v>
      </c>
      <c r="V54" s="267">
        <f t="shared" si="40"/>
        <v>0</v>
      </c>
      <c r="W54" s="382">
        <f t="shared" si="71"/>
        <v>79.400000000000006</v>
      </c>
      <c r="X54" s="382">
        <f t="shared" si="71"/>
        <v>0</v>
      </c>
      <c r="Y54" s="267">
        <f t="shared" si="41"/>
        <v>0</v>
      </c>
      <c r="Z54" s="382">
        <f t="shared" si="71"/>
        <v>20.2</v>
      </c>
      <c r="AA54" s="382">
        <f t="shared" si="71"/>
        <v>0</v>
      </c>
      <c r="AB54" s="267">
        <f t="shared" si="63"/>
        <v>0</v>
      </c>
      <c r="AC54" s="382">
        <f t="shared" si="71"/>
        <v>79.599999999999994</v>
      </c>
      <c r="AD54" s="382">
        <f t="shared" si="71"/>
        <v>0</v>
      </c>
      <c r="AE54" s="267">
        <f t="shared" si="43"/>
        <v>0</v>
      </c>
      <c r="AF54" s="382">
        <f t="shared" si="71"/>
        <v>94.6</v>
      </c>
      <c r="AG54" s="382">
        <f t="shared" si="71"/>
        <v>0</v>
      </c>
      <c r="AH54" s="267">
        <f t="shared" si="64"/>
        <v>0</v>
      </c>
      <c r="AI54" s="382">
        <f t="shared" si="71"/>
        <v>320.2</v>
      </c>
      <c r="AJ54" s="382">
        <f t="shared" si="71"/>
        <v>0</v>
      </c>
      <c r="AK54" s="267">
        <f t="shared" si="45"/>
        <v>0</v>
      </c>
      <c r="AL54" s="382">
        <f t="shared" si="71"/>
        <v>99.4</v>
      </c>
      <c r="AM54" s="382">
        <f t="shared" si="71"/>
        <v>0</v>
      </c>
      <c r="AN54" s="267">
        <f t="shared" si="46"/>
        <v>0</v>
      </c>
      <c r="AO54" s="382">
        <f t="shared" si="71"/>
        <v>112.4</v>
      </c>
      <c r="AP54" s="382">
        <f t="shared" si="71"/>
        <v>0</v>
      </c>
      <c r="AQ54" s="269">
        <f t="shared" si="65"/>
        <v>0</v>
      </c>
      <c r="AR54" s="598"/>
      <c r="AS54" s="551"/>
      <c r="AT54" s="385"/>
      <c r="AU54" s="385"/>
      <c r="AV54" s="385"/>
      <c r="AW54" s="385"/>
      <c r="AX54" s="385"/>
      <c r="AY54" s="385"/>
      <c r="AZ54" s="385"/>
      <c r="BA54" s="385"/>
      <c r="BB54" s="385"/>
      <c r="BC54" s="385"/>
      <c r="BD54" s="385"/>
      <c r="BE54" s="385"/>
      <c r="BF54" s="385"/>
      <c r="BG54" s="385"/>
      <c r="BH54" s="385"/>
      <c r="BI54" s="385"/>
      <c r="BJ54" s="385"/>
      <c r="BK54" s="385"/>
      <c r="BL54" s="385"/>
      <c r="BM54" s="385"/>
      <c r="BN54" s="385"/>
      <c r="BO54" s="385"/>
      <c r="BP54" s="385"/>
      <c r="BQ54" s="385"/>
      <c r="BR54" s="385"/>
      <c r="BS54" s="385"/>
      <c r="BT54" s="385"/>
      <c r="BU54" s="385"/>
      <c r="BV54" s="385"/>
      <c r="BW54" s="385"/>
      <c r="BX54" s="385"/>
      <c r="BY54" s="385"/>
      <c r="BZ54" s="385"/>
      <c r="CA54" s="385"/>
      <c r="CB54" s="385"/>
      <c r="CC54" s="385"/>
      <c r="CD54" s="385"/>
      <c r="CE54" s="385"/>
      <c r="CF54" s="385"/>
      <c r="CG54" s="385"/>
      <c r="CH54" s="385"/>
      <c r="CI54" s="385"/>
      <c r="CJ54" s="385"/>
      <c r="CK54" s="385"/>
      <c r="CL54" s="385"/>
      <c r="CM54" s="385"/>
    </row>
    <row r="55" spans="1:96" s="385" customFormat="1">
      <c r="A55" s="542"/>
      <c r="B55" s="596"/>
      <c r="C55" s="596"/>
      <c r="D55" s="415" t="s">
        <v>62</v>
      </c>
      <c r="E55" s="242">
        <f t="shared" ref="E55:E58" si="72">H55+K55+N55+Q55+T55+W55+Z55+AC55+AF55+AI55+AL55+AO55</f>
        <v>0</v>
      </c>
      <c r="F55" s="242">
        <f t="shared" ref="F55:F58" si="73">SUM(I55,L55,O55,R55,U55,X55,AA55,AD55,AG55,AJ55,AM55,AP55)</f>
        <v>0</v>
      </c>
      <c r="G55" s="242" t="e">
        <f>F55/E55*100</f>
        <v>#DIV/0!</v>
      </c>
      <c r="H55" s="388">
        <f>SUM(H40,H45,H50)</f>
        <v>0</v>
      </c>
      <c r="I55" s="388">
        <f>SUM(I40,I45,I50)</f>
        <v>0</v>
      </c>
      <c r="J55" s="318" t="e">
        <f t="shared" si="62"/>
        <v>#DIV/0!</v>
      </c>
      <c r="K55" s="388">
        <f t="shared" ref="K55:AP58" si="74">SUM(K40,K45,K50)</f>
        <v>0</v>
      </c>
      <c r="L55" s="388">
        <f t="shared" si="74"/>
        <v>0</v>
      </c>
      <c r="M55" s="242" t="e">
        <f t="shared" si="7"/>
        <v>#DIV/0!</v>
      </c>
      <c r="N55" s="388">
        <f t="shared" si="74"/>
        <v>0</v>
      </c>
      <c r="O55" s="388">
        <f t="shared" si="74"/>
        <v>0</v>
      </c>
      <c r="P55" s="242" t="e">
        <f t="shared" si="49"/>
        <v>#DIV/0!</v>
      </c>
      <c r="Q55" s="388">
        <f t="shared" si="74"/>
        <v>0</v>
      </c>
      <c r="R55" s="388">
        <f t="shared" si="74"/>
        <v>0</v>
      </c>
      <c r="S55" s="242" t="e">
        <f t="shared" si="39"/>
        <v>#DIV/0!</v>
      </c>
      <c r="T55" s="388">
        <f t="shared" si="74"/>
        <v>0</v>
      </c>
      <c r="U55" s="388">
        <f t="shared" si="74"/>
        <v>0</v>
      </c>
      <c r="V55" s="242" t="e">
        <f t="shared" si="40"/>
        <v>#DIV/0!</v>
      </c>
      <c r="W55" s="388">
        <f t="shared" si="74"/>
        <v>0</v>
      </c>
      <c r="X55" s="388">
        <f t="shared" si="74"/>
        <v>0</v>
      </c>
      <c r="Y55" s="242" t="e">
        <f t="shared" si="41"/>
        <v>#DIV/0!</v>
      </c>
      <c r="Z55" s="388">
        <f t="shared" si="74"/>
        <v>0</v>
      </c>
      <c r="AA55" s="388">
        <f t="shared" si="74"/>
        <v>0</v>
      </c>
      <c r="AB55" s="242" t="e">
        <f t="shared" si="63"/>
        <v>#DIV/0!</v>
      </c>
      <c r="AC55" s="388">
        <f t="shared" si="74"/>
        <v>0</v>
      </c>
      <c r="AD55" s="388">
        <f t="shared" si="74"/>
        <v>0</v>
      </c>
      <c r="AE55" s="242" t="e">
        <f t="shared" si="43"/>
        <v>#DIV/0!</v>
      </c>
      <c r="AF55" s="388">
        <f t="shared" si="74"/>
        <v>0</v>
      </c>
      <c r="AG55" s="388">
        <f t="shared" si="74"/>
        <v>0</v>
      </c>
      <c r="AH55" s="242" t="e">
        <f t="shared" si="64"/>
        <v>#DIV/0!</v>
      </c>
      <c r="AI55" s="388">
        <f t="shared" si="74"/>
        <v>0</v>
      </c>
      <c r="AJ55" s="388">
        <f t="shared" si="74"/>
        <v>0</v>
      </c>
      <c r="AK55" s="242" t="e">
        <f t="shared" si="45"/>
        <v>#DIV/0!</v>
      </c>
      <c r="AL55" s="388">
        <f t="shared" si="74"/>
        <v>0</v>
      </c>
      <c r="AM55" s="388">
        <f t="shared" si="74"/>
        <v>0</v>
      </c>
      <c r="AN55" s="242" t="e">
        <f t="shared" si="46"/>
        <v>#DIV/0!</v>
      </c>
      <c r="AO55" s="388">
        <f t="shared" si="74"/>
        <v>0</v>
      </c>
      <c r="AP55" s="388">
        <f t="shared" si="74"/>
        <v>0</v>
      </c>
      <c r="AQ55" s="273" t="e">
        <f t="shared" si="65"/>
        <v>#DIV/0!</v>
      </c>
      <c r="AR55" s="599"/>
      <c r="AS55" s="552"/>
    </row>
    <row r="56" spans="1:96">
      <c r="A56" s="542"/>
      <c r="B56" s="596"/>
      <c r="C56" s="596"/>
      <c r="D56" s="430" t="s">
        <v>27</v>
      </c>
      <c r="E56" s="175">
        <f t="shared" si="72"/>
        <v>0</v>
      </c>
      <c r="F56" s="175">
        <f t="shared" si="73"/>
        <v>0</v>
      </c>
      <c r="G56" s="175" t="e">
        <f>F56/E56*100</f>
        <v>#DIV/0!</v>
      </c>
      <c r="H56" s="391">
        <f t="shared" ref="H56:W58" si="75">SUM(H41,H46,H51)</f>
        <v>0</v>
      </c>
      <c r="I56" s="391">
        <f t="shared" si="75"/>
        <v>0</v>
      </c>
      <c r="J56" s="310" t="e">
        <f t="shared" si="62"/>
        <v>#DIV/0!</v>
      </c>
      <c r="K56" s="391">
        <f t="shared" si="75"/>
        <v>0</v>
      </c>
      <c r="L56" s="391">
        <f t="shared" si="75"/>
        <v>0</v>
      </c>
      <c r="M56" s="175" t="e">
        <f t="shared" si="7"/>
        <v>#DIV/0!</v>
      </c>
      <c r="N56" s="391">
        <f t="shared" si="75"/>
        <v>0</v>
      </c>
      <c r="O56" s="391">
        <f t="shared" si="75"/>
        <v>0</v>
      </c>
      <c r="P56" s="175" t="e">
        <f t="shared" si="49"/>
        <v>#DIV/0!</v>
      </c>
      <c r="Q56" s="391">
        <f t="shared" si="75"/>
        <v>0</v>
      </c>
      <c r="R56" s="391">
        <f t="shared" si="75"/>
        <v>0</v>
      </c>
      <c r="S56" s="175" t="e">
        <f t="shared" si="39"/>
        <v>#DIV/0!</v>
      </c>
      <c r="T56" s="391">
        <f t="shared" si="75"/>
        <v>0</v>
      </c>
      <c r="U56" s="391">
        <f t="shared" si="75"/>
        <v>0</v>
      </c>
      <c r="V56" s="175" t="e">
        <f t="shared" si="40"/>
        <v>#DIV/0!</v>
      </c>
      <c r="W56" s="391">
        <f t="shared" si="75"/>
        <v>0</v>
      </c>
      <c r="X56" s="391">
        <f t="shared" si="74"/>
        <v>0</v>
      </c>
      <c r="Y56" s="175" t="e">
        <f t="shared" si="41"/>
        <v>#DIV/0!</v>
      </c>
      <c r="Z56" s="391">
        <f t="shared" si="74"/>
        <v>0</v>
      </c>
      <c r="AA56" s="391">
        <f t="shared" si="74"/>
        <v>0</v>
      </c>
      <c r="AB56" s="175" t="e">
        <f t="shared" si="63"/>
        <v>#DIV/0!</v>
      </c>
      <c r="AC56" s="391">
        <f t="shared" si="74"/>
        <v>0</v>
      </c>
      <c r="AD56" s="391">
        <f t="shared" si="74"/>
        <v>0</v>
      </c>
      <c r="AE56" s="175" t="e">
        <f t="shared" si="43"/>
        <v>#DIV/0!</v>
      </c>
      <c r="AF56" s="391">
        <f t="shared" si="74"/>
        <v>0</v>
      </c>
      <c r="AG56" s="391">
        <f t="shared" si="74"/>
        <v>0</v>
      </c>
      <c r="AH56" s="175" t="e">
        <f t="shared" si="64"/>
        <v>#DIV/0!</v>
      </c>
      <c r="AI56" s="391">
        <f t="shared" si="74"/>
        <v>0</v>
      </c>
      <c r="AJ56" s="391">
        <f t="shared" si="74"/>
        <v>0</v>
      </c>
      <c r="AK56" s="175" t="e">
        <f t="shared" si="45"/>
        <v>#DIV/0!</v>
      </c>
      <c r="AL56" s="391">
        <f t="shared" si="74"/>
        <v>0</v>
      </c>
      <c r="AM56" s="391">
        <f t="shared" si="74"/>
        <v>0</v>
      </c>
      <c r="AN56" s="175" t="e">
        <f t="shared" si="46"/>
        <v>#DIV/0!</v>
      </c>
      <c r="AO56" s="391">
        <f t="shared" si="74"/>
        <v>0</v>
      </c>
      <c r="AP56" s="391">
        <f t="shared" si="74"/>
        <v>0</v>
      </c>
      <c r="AQ56" s="213" t="e">
        <f t="shared" si="65"/>
        <v>#DIV/0!</v>
      </c>
      <c r="AR56" s="599"/>
      <c r="AS56" s="552"/>
      <c r="AV56" s="385"/>
      <c r="AW56" s="385"/>
      <c r="AX56" s="385"/>
      <c r="AY56" s="385"/>
      <c r="AZ56" s="385"/>
      <c r="BA56" s="385"/>
      <c r="BB56" s="385"/>
      <c r="BC56" s="385"/>
      <c r="BD56" s="385"/>
      <c r="BE56" s="385"/>
      <c r="BF56" s="385"/>
      <c r="BG56" s="385"/>
      <c r="BH56" s="385"/>
      <c r="BI56" s="385"/>
      <c r="BJ56" s="385"/>
      <c r="BK56" s="385"/>
      <c r="BL56" s="385"/>
      <c r="BM56" s="385"/>
      <c r="BN56" s="385"/>
      <c r="BO56" s="385"/>
      <c r="BP56" s="385"/>
      <c r="BQ56" s="385"/>
      <c r="BR56" s="385"/>
      <c r="BS56" s="385"/>
      <c r="BT56" s="385"/>
      <c r="BU56" s="385"/>
      <c r="BV56" s="385"/>
      <c r="BW56" s="385"/>
      <c r="BX56" s="385"/>
      <c r="BY56" s="385"/>
      <c r="BZ56" s="385"/>
      <c r="CA56" s="385"/>
      <c r="CB56" s="385"/>
      <c r="CC56" s="385"/>
      <c r="CD56" s="385"/>
      <c r="CE56" s="385"/>
      <c r="CF56" s="385"/>
      <c r="CG56" s="385"/>
      <c r="CH56" s="385"/>
      <c r="CI56" s="385"/>
      <c r="CJ56" s="385"/>
      <c r="CK56" s="385"/>
      <c r="CL56" s="385"/>
      <c r="CM56" s="385"/>
    </row>
    <row r="57" spans="1:96">
      <c r="A57" s="542"/>
      <c r="B57" s="596"/>
      <c r="C57" s="596"/>
      <c r="D57" s="430" t="s">
        <v>63</v>
      </c>
      <c r="E57" s="175">
        <f t="shared" si="72"/>
        <v>1045.0999999999999</v>
      </c>
      <c r="F57" s="175">
        <f t="shared" si="73"/>
        <v>51.4</v>
      </c>
      <c r="G57" s="175">
        <f>F57/E57*100</f>
        <v>4.9181896469237394</v>
      </c>
      <c r="H57" s="391">
        <f t="shared" si="75"/>
        <v>0</v>
      </c>
      <c r="I57" s="391">
        <f t="shared" si="75"/>
        <v>0</v>
      </c>
      <c r="J57" s="310" t="e">
        <f t="shared" si="62"/>
        <v>#DIV/0!</v>
      </c>
      <c r="K57" s="391">
        <f t="shared" si="75"/>
        <v>56.6</v>
      </c>
      <c r="L57" s="391">
        <f t="shared" si="75"/>
        <v>25.7</v>
      </c>
      <c r="M57" s="175">
        <f t="shared" si="7"/>
        <v>45.406360424028264</v>
      </c>
      <c r="N57" s="391">
        <f t="shared" si="75"/>
        <v>56.6</v>
      </c>
      <c r="O57" s="391">
        <f t="shared" si="75"/>
        <v>25.7</v>
      </c>
      <c r="P57" s="184">
        <f t="shared" si="49"/>
        <v>45.406360424028264</v>
      </c>
      <c r="Q57" s="391">
        <f t="shared" si="75"/>
        <v>35.6</v>
      </c>
      <c r="R57" s="391">
        <f t="shared" si="75"/>
        <v>0</v>
      </c>
      <c r="S57" s="175">
        <f t="shared" si="39"/>
        <v>0</v>
      </c>
      <c r="T57" s="391">
        <f t="shared" si="75"/>
        <v>90.5</v>
      </c>
      <c r="U57" s="391">
        <f t="shared" si="75"/>
        <v>0</v>
      </c>
      <c r="V57" s="175">
        <f t="shared" si="40"/>
        <v>0</v>
      </c>
      <c r="W57" s="391">
        <f t="shared" si="75"/>
        <v>79.400000000000006</v>
      </c>
      <c r="X57" s="391">
        <f t="shared" si="74"/>
        <v>0</v>
      </c>
      <c r="Y57" s="175">
        <f t="shared" si="41"/>
        <v>0</v>
      </c>
      <c r="Z57" s="391">
        <f t="shared" si="74"/>
        <v>20.2</v>
      </c>
      <c r="AA57" s="391">
        <f t="shared" si="74"/>
        <v>0</v>
      </c>
      <c r="AB57" s="175">
        <f t="shared" si="63"/>
        <v>0</v>
      </c>
      <c r="AC57" s="391">
        <f t="shared" si="74"/>
        <v>79.599999999999994</v>
      </c>
      <c r="AD57" s="391">
        <f t="shared" si="74"/>
        <v>0</v>
      </c>
      <c r="AE57" s="175">
        <f t="shared" si="43"/>
        <v>0</v>
      </c>
      <c r="AF57" s="391">
        <f t="shared" si="74"/>
        <v>94.6</v>
      </c>
      <c r="AG57" s="391">
        <f t="shared" si="74"/>
        <v>0</v>
      </c>
      <c r="AH57" s="175">
        <f t="shared" si="64"/>
        <v>0</v>
      </c>
      <c r="AI57" s="391">
        <f t="shared" si="74"/>
        <v>320.2</v>
      </c>
      <c r="AJ57" s="391">
        <f t="shared" si="74"/>
        <v>0</v>
      </c>
      <c r="AK57" s="175">
        <f t="shared" si="45"/>
        <v>0</v>
      </c>
      <c r="AL57" s="391">
        <f t="shared" si="74"/>
        <v>99.4</v>
      </c>
      <c r="AM57" s="391">
        <f t="shared" si="74"/>
        <v>0</v>
      </c>
      <c r="AN57" s="175">
        <f t="shared" si="46"/>
        <v>0</v>
      </c>
      <c r="AO57" s="391">
        <f t="shared" si="74"/>
        <v>112.4</v>
      </c>
      <c r="AP57" s="391">
        <f t="shared" si="74"/>
        <v>0</v>
      </c>
      <c r="AQ57" s="213">
        <f t="shared" si="65"/>
        <v>0</v>
      </c>
      <c r="AR57" s="599"/>
      <c r="AS57" s="552"/>
      <c r="AV57" s="385"/>
      <c r="AW57" s="385"/>
      <c r="AX57" s="385"/>
      <c r="AY57" s="385"/>
      <c r="AZ57" s="385"/>
      <c r="BA57" s="385"/>
      <c r="BB57" s="385"/>
      <c r="BC57" s="385"/>
      <c r="BD57" s="385"/>
      <c r="BE57" s="385"/>
      <c r="BF57" s="385"/>
      <c r="BG57" s="385"/>
      <c r="BH57" s="385"/>
      <c r="BI57" s="385"/>
      <c r="BJ57" s="385"/>
      <c r="BK57" s="385"/>
      <c r="BL57" s="385"/>
      <c r="BM57" s="385"/>
      <c r="BN57" s="385"/>
      <c r="BO57" s="385"/>
      <c r="BP57" s="385"/>
      <c r="BQ57" s="385"/>
      <c r="BR57" s="385"/>
      <c r="BS57" s="385"/>
      <c r="BT57" s="385"/>
      <c r="BU57" s="385"/>
      <c r="BV57" s="385"/>
      <c r="BW57" s="385"/>
      <c r="BX57" s="385"/>
      <c r="BY57" s="385"/>
      <c r="BZ57" s="385"/>
      <c r="CA57" s="385"/>
      <c r="CB57" s="385"/>
      <c r="CC57" s="385"/>
      <c r="CD57" s="385"/>
      <c r="CE57" s="385"/>
      <c r="CF57" s="385"/>
      <c r="CG57" s="385"/>
      <c r="CH57" s="385"/>
      <c r="CI57" s="385"/>
      <c r="CJ57" s="385"/>
      <c r="CK57" s="385"/>
      <c r="CL57" s="385"/>
      <c r="CM57" s="385"/>
    </row>
    <row r="58" spans="1:96" s="432" customFormat="1" ht="38.25" thickBot="1">
      <c r="A58" s="543"/>
      <c r="B58" s="597"/>
      <c r="C58" s="597"/>
      <c r="D58" s="431" t="s">
        <v>64</v>
      </c>
      <c r="E58" s="186">
        <f t="shared" si="72"/>
        <v>0</v>
      </c>
      <c r="F58" s="186">
        <f t="shared" si="73"/>
        <v>0</v>
      </c>
      <c r="G58" s="186" t="e">
        <f>F58/E58*100</f>
        <v>#DIV/0!</v>
      </c>
      <c r="H58" s="396">
        <f t="shared" si="75"/>
        <v>0</v>
      </c>
      <c r="I58" s="396">
        <f t="shared" si="75"/>
        <v>0</v>
      </c>
      <c r="J58" s="326" t="e">
        <f t="shared" si="62"/>
        <v>#DIV/0!</v>
      </c>
      <c r="K58" s="396">
        <f t="shared" si="75"/>
        <v>0</v>
      </c>
      <c r="L58" s="396">
        <f t="shared" si="75"/>
        <v>0</v>
      </c>
      <c r="M58" s="186" t="e">
        <f t="shared" si="7"/>
        <v>#DIV/0!</v>
      </c>
      <c r="N58" s="396">
        <f t="shared" si="75"/>
        <v>0</v>
      </c>
      <c r="O58" s="396">
        <f t="shared" si="75"/>
        <v>0</v>
      </c>
      <c r="P58" s="239" t="e">
        <f t="shared" si="49"/>
        <v>#DIV/0!</v>
      </c>
      <c r="Q58" s="395">
        <f t="shared" si="75"/>
        <v>0</v>
      </c>
      <c r="R58" s="396">
        <f t="shared" si="75"/>
        <v>0</v>
      </c>
      <c r="S58" s="186" t="e">
        <f t="shared" si="39"/>
        <v>#DIV/0!</v>
      </c>
      <c r="T58" s="396">
        <f t="shared" si="75"/>
        <v>0</v>
      </c>
      <c r="U58" s="396">
        <f t="shared" si="75"/>
        <v>0</v>
      </c>
      <c r="V58" s="186" t="e">
        <f t="shared" si="40"/>
        <v>#DIV/0!</v>
      </c>
      <c r="W58" s="396">
        <f t="shared" si="75"/>
        <v>0</v>
      </c>
      <c r="X58" s="396">
        <f t="shared" si="74"/>
        <v>0</v>
      </c>
      <c r="Y58" s="186" t="e">
        <f t="shared" si="41"/>
        <v>#DIV/0!</v>
      </c>
      <c r="Z58" s="396">
        <f t="shared" si="74"/>
        <v>0</v>
      </c>
      <c r="AA58" s="396">
        <f t="shared" si="74"/>
        <v>0</v>
      </c>
      <c r="AB58" s="186" t="e">
        <f t="shared" si="63"/>
        <v>#DIV/0!</v>
      </c>
      <c r="AC58" s="396">
        <f t="shared" si="74"/>
        <v>0</v>
      </c>
      <c r="AD58" s="396">
        <f t="shared" si="74"/>
        <v>0</v>
      </c>
      <c r="AE58" s="186" t="e">
        <f t="shared" si="43"/>
        <v>#DIV/0!</v>
      </c>
      <c r="AF58" s="396">
        <f t="shared" si="74"/>
        <v>0</v>
      </c>
      <c r="AG58" s="396">
        <f t="shared" si="74"/>
        <v>0</v>
      </c>
      <c r="AH58" s="186" t="e">
        <f t="shared" si="64"/>
        <v>#DIV/0!</v>
      </c>
      <c r="AI58" s="396">
        <f t="shared" si="74"/>
        <v>0</v>
      </c>
      <c r="AJ58" s="396">
        <f t="shared" si="74"/>
        <v>0</v>
      </c>
      <c r="AK58" s="186" t="e">
        <f t="shared" si="45"/>
        <v>#DIV/0!</v>
      </c>
      <c r="AL58" s="396">
        <f t="shared" si="74"/>
        <v>0</v>
      </c>
      <c r="AM58" s="396">
        <f t="shared" si="74"/>
        <v>0</v>
      </c>
      <c r="AN58" s="186" t="e">
        <f t="shared" si="46"/>
        <v>#DIV/0!</v>
      </c>
      <c r="AO58" s="396">
        <f t="shared" si="74"/>
        <v>0</v>
      </c>
      <c r="AP58" s="396">
        <f t="shared" si="74"/>
        <v>0</v>
      </c>
      <c r="AQ58" s="214" t="e">
        <f t="shared" si="65"/>
        <v>#DIV/0!</v>
      </c>
      <c r="AR58" s="600"/>
      <c r="AS58" s="553"/>
    </row>
    <row r="59" spans="1:96" s="439" customFormat="1" ht="15.75" customHeight="1" thickBot="1">
      <c r="A59" s="433"/>
      <c r="B59" s="21"/>
      <c r="C59" s="434"/>
      <c r="D59" s="435"/>
      <c r="E59" s="436"/>
      <c r="F59" s="436"/>
      <c r="G59" s="437"/>
      <c r="H59" s="437"/>
      <c r="I59" s="437"/>
      <c r="J59" s="437"/>
      <c r="K59" s="437"/>
      <c r="L59" s="437"/>
      <c r="M59" s="437"/>
      <c r="N59" s="437"/>
      <c r="O59" s="437"/>
      <c r="P59" s="437"/>
      <c r="Q59" s="437"/>
      <c r="R59" s="437"/>
      <c r="S59" s="437"/>
      <c r="T59" s="437"/>
      <c r="U59" s="437"/>
      <c r="V59" s="437"/>
      <c r="W59" s="437"/>
      <c r="X59" s="437"/>
      <c r="Y59" s="437"/>
      <c r="Z59" s="437"/>
      <c r="AA59" s="437"/>
      <c r="AB59" s="437"/>
      <c r="AC59" s="437"/>
      <c r="AD59" s="437"/>
      <c r="AE59" s="437"/>
      <c r="AF59" s="437"/>
      <c r="AG59" s="437"/>
      <c r="AH59" s="437"/>
      <c r="AI59" s="437"/>
      <c r="AJ59" s="437"/>
      <c r="AK59" s="437"/>
      <c r="AL59" s="437"/>
      <c r="AM59" s="437"/>
      <c r="AN59" s="437"/>
      <c r="AO59" s="437"/>
      <c r="AP59" s="437"/>
      <c r="AQ59" s="437"/>
      <c r="AR59" s="21"/>
      <c r="AS59" s="438"/>
      <c r="AT59" s="385"/>
      <c r="AU59" s="385"/>
      <c r="AV59" s="385"/>
      <c r="AW59" s="385"/>
      <c r="AX59" s="385"/>
      <c r="AY59" s="385"/>
      <c r="AZ59" s="385"/>
      <c r="BA59" s="385"/>
      <c r="BB59" s="385"/>
      <c r="BC59" s="385"/>
      <c r="BD59" s="385"/>
      <c r="BE59" s="385"/>
      <c r="BF59" s="385"/>
      <c r="BG59" s="385"/>
      <c r="BH59" s="385"/>
      <c r="BI59" s="385"/>
      <c r="BJ59" s="385"/>
      <c r="BK59" s="385"/>
      <c r="BL59" s="385"/>
      <c r="BM59" s="385"/>
      <c r="BN59" s="385"/>
      <c r="BO59" s="385"/>
      <c r="BP59" s="385"/>
      <c r="BQ59" s="385"/>
      <c r="BR59" s="385"/>
      <c r="BS59" s="385"/>
      <c r="BT59" s="385"/>
      <c r="BU59" s="385"/>
      <c r="BV59" s="385"/>
      <c r="BW59" s="385"/>
      <c r="BX59" s="385"/>
      <c r="BY59" s="385"/>
      <c r="BZ59" s="385"/>
      <c r="CA59" s="385"/>
      <c r="CB59" s="385"/>
      <c r="CC59" s="385"/>
      <c r="CD59" s="385"/>
      <c r="CE59" s="385"/>
      <c r="CF59" s="385"/>
      <c r="CG59" s="385"/>
      <c r="CH59" s="385"/>
      <c r="CI59" s="385"/>
      <c r="CJ59" s="385"/>
      <c r="CK59" s="385"/>
      <c r="CL59" s="385"/>
      <c r="CM59" s="385"/>
      <c r="CN59" s="385"/>
      <c r="CO59" s="385"/>
      <c r="CP59" s="385"/>
      <c r="CQ59" s="385"/>
      <c r="CR59" s="385"/>
    </row>
    <row r="60" spans="1:96" s="494" customFormat="1" ht="21" thickBot="1">
      <c r="A60" s="601" t="s">
        <v>24</v>
      </c>
      <c r="B60" s="602"/>
      <c r="C60" s="571"/>
      <c r="D60" s="491" t="s">
        <v>23</v>
      </c>
      <c r="E60" s="492">
        <f>SUM(E61:E64)</f>
        <v>27279.75</v>
      </c>
      <c r="F60" s="492">
        <f t="shared" ref="F60:AP60" si="76">SUM(F61:F64)</f>
        <v>5238.7999999999993</v>
      </c>
      <c r="G60" s="492">
        <f>F60/E60*100</f>
        <v>19.203988306344446</v>
      </c>
      <c r="H60" s="492">
        <f t="shared" si="76"/>
        <v>606.9</v>
      </c>
      <c r="I60" s="492">
        <f t="shared" si="76"/>
        <v>464.7</v>
      </c>
      <c r="J60" s="492">
        <f t="shared" ref="J60:J63" si="77">I60/H60*100</f>
        <v>76.569451309935744</v>
      </c>
      <c r="K60" s="492">
        <f t="shared" si="76"/>
        <v>3101.6</v>
      </c>
      <c r="L60" s="492">
        <f t="shared" si="76"/>
        <v>2042</v>
      </c>
      <c r="M60" s="492">
        <f t="shared" si="7"/>
        <v>65.836987361361878</v>
      </c>
      <c r="N60" s="492">
        <f t="shared" si="76"/>
        <v>2477.5</v>
      </c>
      <c r="O60" s="492">
        <f t="shared" si="76"/>
        <v>2732.1</v>
      </c>
      <c r="P60" s="492">
        <f t="shared" si="49"/>
        <v>110.27648839556004</v>
      </c>
      <c r="Q60" s="492">
        <f t="shared" si="76"/>
        <v>2085.7999999999997</v>
      </c>
      <c r="R60" s="492">
        <f t="shared" si="76"/>
        <v>0</v>
      </c>
      <c r="S60" s="492">
        <f t="shared" si="39"/>
        <v>0</v>
      </c>
      <c r="T60" s="492">
        <f t="shared" si="76"/>
        <v>2674.3</v>
      </c>
      <c r="U60" s="492">
        <f t="shared" si="76"/>
        <v>0</v>
      </c>
      <c r="V60" s="492">
        <f t="shared" si="40"/>
        <v>0</v>
      </c>
      <c r="W60" s="492">
        <f t="shared" si="76"/>
        <v>2521.6999999999998</v>
      </c>
      <c r="X60" s="492">
        <f t="shared" si="76"/>
        <v>0</v>
      </c>
      <c r="Y60" s="492">
        <f t="shared" si="41"/>
        <v>0</v>
      </c>
      <c r="Z60" s="492">
        <f t="shared" si="76"/>
        <v>2451.4999999999995</v>
      </c>
      <c r="AA60" s="492">
        <f t="shared" si="76"/>
        <v>0</v>
      </c>
      <c r="AB60" s="492">
        <f t="shared" si="63"/>
        <v>0</v>
      </c>
      <c r="AC60" s="492">
        <f t="shared" si="76"/>
        <v>2230.7999999999997</v>
      </c>
      <c r="AD60" s="492">
        <f t="shared" si="76"/>
        <v>0</v>
      </c>
      <c r="AE60" s="492">
        <f t="shared" si="43"/>
        <v>0</v>
      </c>
      <c r="AF60" s="492">
        <f t="shared" si="76"/>
        <v>1672.9499999999998</v>
      </c>
      <c r="AG60" s="492">
        <f t="shared" si="76"/>
        <v>0</v>
      </c>
      <c r="AH60" s="492">
        <f t="shared" si="64"/>
        <v>0</v>
      </c>
      <c r="AI60" s="492">
        <f t="shared" si="76"/>
        <v>3098.1</v>
      </c>
      <c r="AJ60" s="492">
        <f t="shared" si="76"/>
        <v>0</v>
      </c>
      <c r="AK60" s="492">
        <f t="shared" si="45"/>
        <v>0</v>
      </c>
      <c r="AL60" s="492">
        <f t="shared" si="76"/>
        <v>1661.7</v>
      </c>
      <c r="AM60" s="492">
        <f t="shared" si="76"/>
        <v>0</v>
      </c>
      <c r="AN60" s="492">
        <f t="shared" si="46"/>
        <v>0</v>
      </c>
      <c r="AO60" s="492">
        <f t="shared" si="76"/>
        <v>2696.9</v>
      </c>
      <c r="AP60" s="492">
        <f t="shared" si="76"/>
        <v>0</v>
      </c>
      <c r="AQ60" s="493">
        <f t="shared" si="65"/>
        <v>0</v>
      </c>
      <c r="AR60" s="550"/>
      <c r="AS60" s="555"/>
    </row>
    <row r="61" spans="1:96" ht="20.25">
      <c r="A61" s="603"/>
      <c r="B61" s="589"/>
      <c r="C61" s="573"/>
      <c r="D61" s="440" t="s">
        <v>62</v>
      </c>
      <c r="E61" s="296">
        <f t="shared" ref="E61:E62" si="78">SUM(H61,K61,N61,Q61,T61,W61,Z61,AC61,AF61,AI61,AL61,AO61)</f>
        <v>0</v>
      </c>
      <c r="F61" s="296">
        <f>I61+L61+O61+R61+U61+X61+AA61+AD61+AG61+AJ61+AM61+AP61</f>
        <v>0</v>
      </c>
      <c r="G61" s="297" t="e">
        <f>F61/E61*100</f>
        <v>#DIV/0!</v>
      </c>
      <c r="H61" s="176">
        <f t="shared" ref="H61:AP64" si="79">SUM(H13,H18,H23,H28,H40,H45,H50)</f>
        <v>0</v>
      </c>
      <c r="I61" s="176">
        <f t="shared" si="79"/>
        <v>0</v>
      </c>
      <c r="J61" s="176" t="e">
        <f t="shared" si="79"/>
        <v>#DIV/0!</v>
      </c>
      <c r="K61" s="176">
        <f t="shared" si="79"/>
        <v>0</v>
      </c>
      <c r="L61" s="176">
        <f t="shared" si="79"/>
        <v>0</v>
      </c>
      <c r="M61" s="176" t="e">
        <f t="shared" si="79"/>
        <v>#DIV/0!</v>
      </c>
      <c r="N61" s="176">
        <f t="shared" si="79"/>
        <v>0</v>
      </c>
      <c r="O61" s="176">
        <f t="shared" si="79"/>
        <v>0</v>
      </c>
      <c r="P61" s="176" t="e">
        <f t="shared" si="79"/>
        <v>#DIV/0!</v>
      </c>
      <c r="Q61" s="176">
        <f t="shared" si="79"/>
        <v>0</v>
      </c>
      <c r="R61" s="176">
        <f t="shared" si="79"/>
        <v>0</v>
      </c>
      <c r="S61" s="176" t="e">
        <f t="shared" si="79"/>
        <v>#DIV/0!</v>
      </c>
      <c r="T61" s="176">
        <f t="shared" si="79"/>
        <v>0</v>
      </c>
      <c r="U61" s="176">
        <f t="shared" si="79"/>
        <v>0</v>
      </c>
      <c r="V61" s="176" t="e">
        <f t="shared" si="79"/>
        <v>#DIV/0!</v>
      </c>
      <c r="W61" s="176">
        <f t="shared" si="79"/>
        <v>0</v>
      </c>
      <c r="X61" s="176">
        <f t="shared" si="79"/>
        <v>0</v>
      </c>
      <c r="Y61" s="176" t="e">
        <f t="shared" si="79"/>
        <v>#DIV/0!</v>
      </c>
      <c r="Z61" s="176">
        <f t="shared" si="79"/>
        <v>0</v>
      </c>
      <c r="AA61" s="176">
        <f t="shared" si="79"/>
        <v>0</v>
      </c>
      <c r="AB61" s="176" t="e">
        <f t="shared" si="79"/>
        <v>#DIV/0!</v>
      </c>
      <c r="AC61" s="176">
        <f t="shared" si="79"/>
        <v>0</v>
      </c>
      <c r="AD61" s="176">
        <f t="shared" si="79"/>
        <v>0</v>
      </c>
      <c r="AE61" s="176" t="e">
        <f t="shared" si="79"/>
        <v>#DIV/0!</v>
      </c>
      <c r="AF61" s="176">
        <f t="shared" si="79"/>
        <v>0</v>
      </c>
      <c r="AG61" s="176">
        <f t="shared" si="79"/>
        <v>0</v>
      </c>
      <c r="AH61" s="176" t="e">
        <f t="shared" si="79"/>
        <v>#DIV/0!</v>
      </c>
      <c r="AI61" s="176">
        <f t="shared" si="79"/>
        <v>0</v>
      </c>
      <c r="AJ61" s="176">
        <f t="shared" si="79"/>
        <v>0</v>
      </c>
      <c r="AK61" s="176" t="e">
        <f t="shared" si="79"/>
        <v>#DIV/0!</v>
      </c>
      <c r="AL61" s="176">
        <f t="shared" si="79"/>
        <v>0</v>
      </c>
      <c r="AM61" s="176">
        <f t="shared" si="79"/>
        <v>0</v>
      </c>
      <c r="AN61" s="176" t="e">
        <f t="shared" si="79"/>
        <v>#DIV/0!</v>
      </c>
      <c r="AO61" s="176">
        <f t="shared" si="79"/>
        <v>0</v>
      </c>
      <c r="AP61" s="176">
        <f t="shared" si="79"/>
        <v>0</v>
      </c>
      <c r="AQ61" s="298" t="e">
        <f t="shared" si="65"/>
        <v>#DIV/0!</v>
      </c>
      <c r="AR61" s="531"/>
      <c r="AS61" s="556"/>
    </row>
    <row r="62" spans="1:96" ht="20.25">
      <c r="A62" s="603"/>
      <c r="B62" s="589"/>
      <c r="C62" s="573"/>
      <c r="D62" s="441" t="s">
        <v>27</v>
      </c>
      <c r="E62" s="225">
        <f t="shared" si="78"/>
        <v>828.5</v>
      </c>
      <c r="F62" s="225">
        <f>I62+L62+O62+R62+U62+X62+AA62+AD62+AG62+AJ62+AM62+AP62</f>
        <v>0</v>
      </c>
      <c r="G62" s="176">
        <f>F62/E62*100</f>
        <v>0</v>
      </c>
      <c r="H62" s="176">
        <f t="shared" si="79"/>
        <v>0</v>
      </c>
      <c r="I62" s="176">
        <f t="shared" si="79"/>
        <v>0</v>
      </c>
      <c r="J62" s="176" t="e">
        <f t="shared" si="79"/>
        <v>#DIV/0!</v>
      </c>
      <c r="K62" s="176">
        <f t="shared" si="79"/>
        <v>0</v>
      </c>
      <c r="L62" s="176">
        <f t="shared" si="79"/>
        <v>0</v>
      </c>
      <c r="M62" s="176" t="e">
        <f t="shared" si="79"/>
        <v>#DIV/0!</v>
      </c>
      <c r="N62" s="176">
        <f t="shared" si="79"/>
        <v>0</v>
      </c>
      <c r="O62" s="176">
        <f t="shared" si="79"/>
        <v>0</v>
      </c>
      <c r="P62" s="176" t="e">
        <f t="shared" si="79"/>
        <v>#DIV/0!</v>
      </c>
      <c r="Q62" s="176">
        <f t="shared" si="79"/>
        <v>0</v>
      </c>
      <c r="R62" s="176">
        <f t="shared" si="79"/>
        <v>0</v>
      </c>
      <c r="S62" s="176" t="e">
        <f t="shared" si="79"/>
        <v>#DIV/0!</v>
      </c>
      <c r="T62" s="176">
        <f t="shared" si="79"/>
        <v>0</v>
      </c>
      <c r="U62" s="176">
        <f t="shared" si="79"/>
        <v>0</v>
      </c>
      <c r="V62" s="176" t="e">
        <f t="shared" si="79"/>
        <v>#DIV/0!</v>
      </c>
      <c r="W62" s="176">
        <f t="shared" si="79"/>
        <v>0</v>
      </c>
      <c r="X62" s="176">
        <f t="shared" si="79"/>
        <v>0</v>
      </c>
      <c r="Y62" s="176" t="e">
        <f t="shared" si="79"/>
        <v>#DIV/0!</v>
      </c>
      <c r="Z62" s="176">
        <f t="shared" si="79"/>
        <v>0</v>
      </c>
      <c r="AA62" s="176">
        <f t="shared" si="79"/>
        <v>0</v>
      </c>
      <c r="AB62" s="176" t="e">
        <f t="shared" si="79"/>
        <v>#DIV/0!</v>
      </c>
      <c r="AC62" s="176">
        <f t="shared" si="79"/>
        <v>0</v>
      </c>
      <c r="AD62" s="176">
        <f t="shared" si="79"/>
        <v>0</v>
      </c>
      <c r="AE62" s="176" t="e">
        <f t="shared" si="79"/>
        <v>#DIV/0!</v>
      </c>
      <c r="AF62" s="176">
        <f t="shared" si="79"/>
        <v>0</v>
      </c>
      <c r="AG62" s="176">
        <f t="shared" si="79"/>
        <v>0</v>
      </c>
      <c r="AH62" s="176" t="e">
        <f t="shared" si="79"/>
        <v>#DIV/0!</v>
      </c>
      <c r="AI62" s="176">
        <f t="shared" si="79"/>
        <v>828.5</v>
      </c>
      <c r="AJ62" s="176">
        <f t="shared" si="79"/>
        <v>0</v>
      </c>
      <c r="AK62" s="176" t="e">
        <f t="shared" si="79"/>
        <v>#DIV/0!</v>
      </c>
      <c r="AL62" s="176">
        <f t="shared" si="79"/>
        <v>0</v>
      </c>
      <c r="AM62" s="176">
        <f t="shared" si="79"/>
        <v>0</v>
      </c>
      <c r="AN62" s="176" t="e">
        <f t="shared" si="79"/>
        <v>#DIV/0!</v>
      </c>
      <c r="AO62" s="176">
        <f t="shared" si="79"/>
        <v>0</v>
      </c>
      <c r="AP62" s="176">
        <f t="shared" si="79"/>
        <v>0</v>
      </c>
      <c r="AQ62" s="300" t="e">
        <f t="shared" si="65"/>
        <v>#DIV/0!</v>
      </c>
      <c r="AR62" s="531"/>
      <c r="AS62" s="556"/>
    </row>
    <row r="63" spans="1:96" ht="20.25">
      <c r="A63" s="603"/>
      <c r="B63" s="589"/>
      <c r="C63" s="573"/>
      <c r="D63" s="443" t="s">
        <v>63</v>
      </c>
      <c r="E63" s="225">
        <f>SUM(H63,K63,N63,Q63,T63,W63,Z63,AC63,AF63,AI63,AL63,AO63)</f>
        <v>26451.25</v>
      </c>
      <c r="F63" s="225">
        <f>I63+L63+O63+R63+U63+X63+AA63+AD63+AG63+AJ63+AM63+AP63</f>
        <v>5238.7999999999993</v>
      </c>
      <c r="G63" s="176">
        <f>F63/E63*100</f>
        <v>19.805491233873632</v>
      </c>
      <c r="H63" s="176">
        <f>SUM(H15,H20,H25,H30,H42,H47,H52)</f>
        <v>606.9</v>
      </c>
      <c r="I63" s="176">
        <f t="shared" si="79"/>
        <v>464.7</v>
      </c>
      <c r="J63" s="176">
        <f t="shared" si="77"/>
        <v>76.569451309935744</v>
      </c>
      <c r="K63" s="176">
        <f t="shared" si="79"/>
        <v>3101.6</v>
      </c>
      <c r="L63" s="176">
        <f t="shared" si="79"/>
        <v>2042</v>
      </c>
      <c r="M63" s="176">
        <f t="shared" si="7"/>
        <v>65.836987361361878</v>
      </c>
      <c r="N63" s="176">
        <f t="shared" si="79"/>
        <v>2477.5</v>
      </c>
      <c r="O63" s="176">
        <f t="shared" si="79"/>
        <v>2732.1</v>
      </c>
      <c r="P63" s="176">
        <f t="shared" si="49"/>
        <v>110.27648839556004</v>
      </c>
      <c r="Q63" s="176">
        <f t="shared" si="79"/>
        <v>2085.7999999999997</v>
      </c>
      <c r="R63" s="176">
        <f t="shared" si="79"/>
        <v>0</v>
      </c>
      <c r="S63" s="176">
        <f t="shared" si="39"/>
        <v>0</v>
      </c>
      <c r="T63" s="176">
        <f t="shared" si="79"/>
        <v>2674.3</v>
      </c>
      <c r="U63" s="176">
        <f t="shared" si="79"/>
        <v>0</v>
      </c>
      <c r="V63" s="176">
        <f t="shared" si="40"/>
        <v>0</v>
      </c>
      <c r="W63" s="176">
        <f t="shared" si="79"/>
        <v>2521.6999999999998</v>
      </c>
      <c r="X63" s="176">
        <f t="shared" si="79"/>
        <v>0</v>
      </c>
      <c r="Y63" s="176">
        <f t="shared" si="41"/>
        <v>0</v>
      </c>
      <c r="Z63" s="176">
        <f t="shared" si="79"/>
        <v>2451.4999999999995</v>
      </c>
      <c r="AA63" s="176">
        <f t="shared" si="79"/>
        <v>0</v>
      </c>
      <c r="AB63" s="176">
        <f t="shared" si="63"/>
        <v>0</v>
      </c>
      <c r="AC63" s="176">
        <f t="shared" si="79"/>
        <v>2230.7999999999997</v>
      </c>
      <c r="AD63" s="176">
        <f t="shared" si="79"/>
        <v>0</v>
      </c>
      <c r="AE63" s="176">
        <f t="shared" si="43"/>
        <v>0</v>
      </c>
      <c r="AF63" s="176">
        <f t="shared" si="79"/>
        <v>1672.9499999999998</v>
      </c>
      <c r="AG63" s="176">
        <f t="shared" si="79"/>
        <v>0</v>
      </c>
      <c r="AH63" s="176">
        <f t="shared" si="64"/>
        <v>0</v>
      </c>
      <c r="AI63" s="176">
        <f t="shared" si="79"/>
        <v>2269.6</v>
      </c>
      <c r="AJ63" s="176">
        <f t="shared" si="79"/>
        <v>0</v>
      </c>
      <c r="AK63" s="176">
        <f t="shared" si="45"/>
        <v>0</v>
      </c>
      <c r="AL63" s="176">
        <f t="shared" si="79"/>
        <v>1661.7</v>
      </c>
      <c r="AM63" s="176">
        <f t="shared" si="79"/>
        <v>0</v>
      </c>
      <c r="AN63" s="176">
        <f t="shared" si="46"/>
        <v>0</v>
      </c>
      <c r="AO63" s="176">
        <f t="shared" si="79"/>
        <v>2696.9</v>
      </c>
      <c r="AP63" s="176">
        <f t="shared" si="79"/>
        <v>0</v>
      </c>
      <c r="AQ63" s="300">
        <f t="shared" si="65"/>
        <v>0</v>
      </c>
      <c r="AR63" s="531"/>
      <c r="AS63" s="556"/>
    </row>
    <row r="64" spans="1:96" ht="38.25" thickBot="1">
      <c r="A64" s="604"/>
      <c r="B64" s="605"/>
      <c r="C64" s="606"/>
      <c r="D64" s="444" t="s">
        <v>64</v>
      </c>
      <c r="E64" s="303">
        <f>SUM(H64,K64,N64,Q64,T64,W64,Z64,AC64,AF64,AI64,AL64,AO64)</f>
        <v>0</v>
      </c>
      <c r="F64" s="303">
        <f>I64+L64+O64+R64+U64+X64+AA64+AD64+AG64+AJ64+AM64+AP64</f>
        <v>0</v>
      </c>
      <c r="G64" s="187" t="e">
        <f>F64/E64*100</f>
        <v>#DIV/0!</v>
      </c>
      <c r="H64" s="187">
        <f>SUM(H16,H21,H26,H31,H43,H48,H53)</f>
        <v>0</v>
      </c>
      <c r="I64" s="187">
        <f t="shared" si="79"/>
        <v>0</v>
      </c>
      <c r="J64" s="187" t="e">
        <f t="shared" si="79"/>
        <v>#DIV/0!</v>
      </c>
      <c r="K64" s="187">
        <f t="shared" si="79"/>
        <v>0</v>
      </c>
      <c r="L64" s="187">
        <f t="shared" si="79"/>
        <v>0</v>
      </c>
      <c r="M64" s="187" t="e">
        <f t="shared" si="79"/>
        <v>#DIV/0!</v>
      </c>
      <c r="N64" s="187">
        <f t="shared" si="79"/>
        <v>0</v>
      </c>
      <c r="O64" s="187">
        <f t="shared" si="79"/>
        <v>0</v>
      </c>
      <c r="P64" s="187" t="e">
        <f t="shared" si="79"/>
        <v>#DIV/0!</v>
      </c>
      <c r="Q64" s="187">
        <f t="shared" si="79"/>
        <v>0</v>
      </c>
      <c r="R64" s="187">
        <f t="shared" si="79"/>
        <v>0</v>
      </c>
      <c r="S64" s="187" t="e">
        <f t="shared" si="79"/>
        <v>#DIV/0!</v>
      </c>
      <c r="T64" s="187">
        <f t="shared" si="79"/>
        <v>0</v>
      </c>
      <c r="U64" s="187">
        <f t="shared" si="79"/>
        <v>0</v>
      </c>
      <c r="V64" s="187" t="e">
        <f t="shared" si="79"/>
        <v>#DIV/0!</v>
      </c>
      <c r="W64" s="187">
        <f t="shared" si="79"/>
        <v>0</v>
      </c>
      <c r="X64" s="187">
        <f t="shared" si="79"/>
        <v>0</v>
      </c>
      <c r="Y64" s="187" t="e">
        <f t="shared" si="79"/>
        <v>#DIV/0!</v>
      </c>
      <c r="Z64" s="187">
        <f t="shared" si="79"/>
        <v>0</v>
      </c>
      <c r="AA64" s="187">
        <f t="shared" si="79"/>
        <v>0</v>
      </c>
      <c r="AB64" s="187" t="e">
        <f t="shared" si="79"/>
        <v>#DIV/0!</v>
      </c>
      <c r="AC64" s="187">
        <f t="shared" si="79"/>
        <v>0</v>
      </c>
      <c r="AD64" s="187">
        <f t="shared" si="79"/>
        <v>0</v>
      </c>
      <c r="AE64" s="187" t="e">
        <f t="shared" si="79"/>
        <v>#DIV/0!</v>
      </c>
      <c r="AF64" s="187">
        <f t="shared" si="79"/>
        <v>0</v>
      </c>
      <c r="AG64" s="187">
        <f t="shared" si="79"/>
        <v>0</v>
      </c>
      <c r="AH64" s="187" t="e">
        <f t="shared" si="79"/>
        <v>#DIV/0!</v>
      </c>
      <c r="AI64" s="187">
        <f t="shared" si="79"/>
        <v>0</v>
      </c>
      <c r="AJ64" s="187">
        <f t="shared" si="79"/>
        <v>0</v>
      </c>
      <c r="AK64" s="187" t="e">
        <f t="shared" si="79"/>
        <v>#DIV/0!</v>
      </c>
      <c r="AL64" s="187">
        <f t="shared" si="79"/>
        <v>0</v>
      </c>
      <c r="AM64" s="187">
        <f t="shared" si="79"/>
        <v>0</v>
      </c>
      <c r="AN64" s="187" t="e">
        <f t="shared" si="79"/>
        <v>#DIV/0!</v>
      </c>
      <c r="AO64" s="187">
        <f t="shared" si="79"/>
        <v>0</v>
      </c>
      <c r="AP64" s="187">
        <f>SUM(AP16,AP21,AP26,AP31,AP43,AP48,AP53)</f>
        <v>0</v>
      </c>
      <c r="AQ64" s="304" t="e">
        <f t="shared" si="65"/>
        <v>#DIV/0!</v>
      </c>
      <c r="AR64" s="554"/>
      <c r="AS64" s="557"/>
    </row>
    <row r="65" spans="1:45" ht="20.25">
      <c r="A65" s="433"/>
      <c r="B65" s="434"/>
      <c r="C65" s="434"/>
      <c r="D65" s="445"/>
      <c r="E65" s="446"/>
      <c r="F65" s="447"/>
      <c r="G65" s="416"/>
      <c r="H65" s="448"/>
      <c r="I65" s="448"/>
      <c r="J65" s="438"/>
      <c r="K65" s="448"/>
      <c r="L65" s="448"/>
      <c r="M65" s="438"/>
      <c r="N65" s="448"/>
      <c r="O65" s="448"/>
      <c r="P65" s="438"/>
      <c r="Q65" s="448"/>
      <c r="R65" s="448"/>
      <c r="S65" s="438"/>
      <c r="T65" s="448"/>
      <c r="U65" s="448"/>
      <c r="V65" s="438"/>
      <c r="W65" s="448"/>
      <c r="X65" s="448"/>
      <c r="Y65" s="438"/>
      <c r="Z65" s="448"/>
      <c r="AA65" s="448"/>
      <c r="AB65" s="438"/>
      <c r="AC65" s="448"/>
      <c r="AD65" s="448"/>
      <c r="AE65" s="438"/>
      <c r="AF65" s="448"/>
      <c r="AG65" s="448"/>
      <c r="AH65" s="449"/>
      <c r="AI65" s="448"/>
      <c r="AJ65" s="448"/>
      <c r="AK65" s="438"/>
      <c r="AL65" s="448"/>
      <c r="AM65" s="448"/>
      <c r="AN65" s="438"/>
      <c r="AO65" s="448"/>
      <c r="AP65" s="448"/>
      <c r="AQ65" s="438"/>
      <c r="AR65" s="21"/>
      <c r="AS65" s="438"/>
    </row>
    <row r="66" spans="1:45" ht="23.25" customHeight="1">
      <c r="A66" s="586" t="s">
        <v>55</v>
      </c>
      <c r="B66" s="587"/>
      <c r="C66" s="588"/>
      <c r="D66" s="450" t="s">
        <v>23</v>
      </c>
      <c r="E66" s="451">
        <f>SUM(E67:E70)</f>
        <v>0</v>
      </c>
      <c r="F66" s="451">
        <f t="shared" ref="F66:AP66" si="80">SUM(F67:F70)</f>
        <v>0</v>
      </c>
      <c r="G66" s="419" t="e">
        <f>F66/E66*100</f>
        <v>#DIV/0!</v>
      </c>
      <c r="H66" s="451">
        <f t="shared" si="80"/>
        <v>0</v>
      </c>
      <c r="I66" s="451">
        <f t="shared" si="80"/>
        <v>0</v>
      </c>
      <c r="J66" s="391" t="e">
        <f t="shared" ref="J66:J70" si="81">I66/H66*100</f>
        <v>#DIV/0!</v>
      </c>
      <c r="K66" s="451">
        <f t="shared" si="80"/>
        <v>0</v>
      </c>
      <c r="L66" s="451">
        <f t="shared" si="80"/>
        <v>0</v>
      </c>
      <c r="M66" s="391" t="e">
        <f t="shared" ref="M66:M70" si="82">L66/K66*100</f>
        <v>#DIV/0!</v>
      </c>
      <c r="N66" s="451">
        <f t="shared" si="80"/>
        <v>0</v>
      </c>
      <c r="O66" s="451">
        <f t="shared" si="80"/>
        <v>0</v>
      </c>
      <c r="P66" s="391" t="e">
        <f t="shared" ref="P66:P70" si="83">O66/N66*100</f>
        <v>#DIV/0!</v>
      </c>
      <c r="Q66" s="451">
        <f t="shared" si="80"/>
        <v>0</v>
      </c>
      <c r="R66" s="451">
        <f t="shared" si="80"/>
        <v>0</v>
      </c>
      <c r="S66" s="442" t="e">
        <f t="shared" ref="S66:S70" si="84">R66/Q66*100</f>
        <v>#DIV/0!</v>
      </c>
      <c r="T66" s="451">
        <f t="shared" si="80"/>
        <v>0</v>
      </c>
      <c r="U66" s="451">
        <f t="shared" si="80"/>
        <v>0</v>
      </c>
      <c r="V66" s="442" t="e">
        <f t="shared" ref="V66:V70" si="85">U66/T66*100</f>
        <v>#DIV/0!</v>
      </c>
      <c r="W66" s="451">
        <f t="shared" si="80"/>
        <v>0</v>
      </c>
      <c r="X66" s="451">
        <f t="shared" si="80"/>
        <v>0</v>
      </c>
      <c r="Y66" s="442" t="e">
        <f t="shared" ref="Y66:Y70" si="86">X66/W66*100</f>
        <v>#DIV/0!</v>
      </c>
      <c r="Z66" s="451">
        <f t="shared" si="80"/>
        <v>0</v>
      </c>
      <c r="AA66" s="451">
        <f t="shared" si="80"/>
        <v>0</v>
      </c>
      <c r="AB66" s="442" t="e">
        <f t="shared" ref="AB66:AB70" si="87">AA66/Z66*100</f>
        <v>#DIV/0!</v>
      </c>
      <c r="AC66" s="451">
        <f t="shared" si="80"/>
        <v>0</v>
      </c>
      <c r="AD66" s="451">
        <f t="shared" si="80"/>
        <v>0</v>
      </c>
      <c r="AE66" s="442" t="e">
        <f t="shared" ref="AE66:AE70" si="88">AD66/AC66*100</f>
        <v>#DIV/0!</v>
      </c>
      <c r="AF66" s="451">
        <f t="shared" si="80"/>
        <v>0</v>
      </c>
      <c r="AG66" s="451">
        <f t="shared" si="80"/>
        <v>0</v>
      </c>
      <c r="AH66" s="451" t="e">
        <f t="shared" si="64"/>
        <v>#DIV/0!</v>
      </c>
      <c r="AI66" s="451">
        <f t="shared" si="80"/>
        <v>0</v>
      </c>
      <c r="AJ66" s="451">
        <f t="shared" si="80"/>
        <v>0</v>
      </c>
      <c r="AK66" s="442" t="e">
        <f t="shared" ref="AK66:AK70" si="89">AJ66/AI66*100</f>
        <v>#DIV/0!</v>
      </c>
      <c r="AL66" s="451">
        <f t="shared" si="80"/>
        <v>0</v>
      </c>
      <c r="AM66" s="451">
        <f t="shared" si="80"/>
        <v>0</v>
      </c>
      <c r="AN66" s="442" t="e">
        <f t="shared" ref="AN66:AN70" si="90">AM66/AL66*100</f>
        <v>#DIV/0!</v>
      </c>
      <c r="AO66" s="451">
        <f t="shared" si="80"/>
        <v>0</v>
      </c>
      <c r="AP66" s="451">
        <f t="shared" si="80"/>
        <v>0</v>
      </c>
      <c r="AQ66" s="391" t="e">
        <f t="shared" ref="AQ66:AQ70" si="91">AP66/AO66*100</f>
        <v>#DIV/0!</v>
      </c>
      <c r="AR66" s="585"/>
      <c r="AS66" s="564"/>
    </row>
    <row r="67" spans="1:45" ht="20.25">
      <c r="A67" s="572"/>
      <c r="B67" s="589"/>
      <c r="C67" s="590"/>
      <c r="D67" s="452" t="s">
        <v>62</v>
      </c>
      <c r="E67" s="451">
        <f>SUM(H67,K67,N67,Q67,T67,W67,Z67,AC67,AF67,AI67,AL67,AO67)</f>
        <v>0</v>
      </c>
      <c r="F67" s="442">
        <f>SUM(I67,L67,O67,R67,U67,X67,AA67,AD67,AG67,AJ67,AM67,AP67)</f>
        <v>0</v>
      </c>
      <c r="G67" s="419" t="e">
        <f>F67/E67*100</f>
        <v>#DIV/0!</v>
      </c>
      <c r="H67" s="419"/>
      <c r="I67" s="419"/>
      <c r="J67" s="391" t="e">
        <f t="shared" si="81"/>
        <v>#DIV/0!</v>
      </c>
      <c r="K67" s="419"/>
      <c r="L67" s="419"/>
      <c r="M67" s="391" t="e">
        <f t="shared" si="82"/>
        <v>#DIV/0!</v>
      </c>
      <c r="N67" s="419"/>
      <c r="O67" s="419"/>
      <c r="P67" s="391" t="e">
        <f t="shared" si="83"/>
        <v>#DIV/0!</v>
      </c>
      <c r="Q67" s="419"/>
      <c r="R67" s="419"/>
      <c r="S67" s="391" t="e">
        <f t="shared" si="84"/>
        <v>#DIV/0!</v>
      </c>
      <c r="T67" s="419"/>
      <c r="U67" s="419"/>
      <c r="V67" s="391" t="e">
        <f t="shared" si="85"/>
        <v>#DIV/0!</v>
      </c>
      <c r="W67" s="419"/>
      <c r="X67" s="419"/>
      <c r="Y67" s="391" t="e">
        <f t="shared" si="86"/>
        <v>#DIV/0!</v>
      </c>
      <c r="Z67" s="419"/>
      <c r="AA67" s="419"/>
      <c r="AB67" s="391" t="e">
        <f t="shared" si="87"/>
        <v>#DIV/0!</v>
      </c>
      <c r="AC67" s="419"/>
      <c r="AD67" s="419"/>
      <c r="AE67" s="391" t="e">
        <f t="shared" si="88"/>
        <v>#DIV/0!</v>
      </c>
      <c r="AF67" s="419"/>
      <c r="AG67" s="419"/>
      <c r="AH67" s="419" t="e">
        <f t="shared" si="64"/>
        <v>#DIV/0!</v>
      </c>
      <c r="AI67" s="419"/>
      <c r="AJ67" s="419"/>
      <c r="AK67" s="391" t="e">
        <f t="shared" si="89"/>
        <v>#DIV/0!</v>
      </c>
      <c r="AL67" s="419"/>
      <c r="AM67" s="419"/>
      <c r="AN67" s="391" t="e">
        <f t="shared" si="90"/>
        <v>#DIV/0!</v>
      </c>
      <c r="AO67" s="419"/>
      <c r="AP67" s="419"/>
      <c r="AQ67" s="391" t="e">
        <f t="shared" si="91"/>
        <v>#DIV/0!</v>
      </c>
      <c r="AR67" s="585"/>
      <c r="AS67" s="564"/>
    </row>
    <row r="68" spans="1:45" ht="20.25">
      <c r="A68" s="572"/>
      <c r="B68" s="589"/>
      <c r="C68" s="589"/>
      <c r="D68" s="453" t="s">
        <v>27</v>
      </c>
      <c r="E68" s="451">
        <f t="shared" ref="E68:F70" si="92">SUM(H68,K68,N68,Q68,T68,W68,Z68,AC68,AF68,AI68,AL68,AO68)</f>
        <v>0</v>
      </c>
      <c r="F68" s="442">
        <f t="shared" si="92"/>
        <v>0</v>
      </c>
      <c r="G68" s="391" t="e">
        <f>F68/E68*100</f>
        <v>#DIV/0!</v>
      </c>
      <c r="H68" s="419"/>
      <c r="I68" s="419"/>
      <c r="J68" s="391" t="e">
        <f t="shared" si="81"/>
        <v>#DIV/0!</v>
      </c>
      <c r="K68" s="419"/>
      <c r="L68" s="419"/>
      <c r="M68" s="391" t="e">
        <f t="shared" si="82"/>
        <v>#DIV/0!</v>
      </c>
      <c r="N68" s="419"/>
      <c r="O68" s="419"/>
      <c r="P68" s="391" t="e">
        <f t="shared" si="83"/>
        <v>#DIV/0!</v>
      </c>
      <c r="Q68" s="419"/>
      <c r="R68" s="419"/>
      <c r="S68" s="391" t="e">
        <f t="shared" si="84"/>
        <v>#DIV/0!</v>
      </c>
      <c r="T68" s="419"/>
      <c r="U68" s="419"/>
      <c r="V68" s="391" t="e">
        <f t="shared" si="85"/>
        <v>#DIV/0!</v>
      </c>
      <c r="W68" s="419"/>
      <c r="X68" s="419"/>
      <c r="Y68" s="391" t="e">
        <f t="shared" si="86"/>
        <v>#DIV/0!</v>
      </c>
      <c r="Z68" s="419"/>
      <c r="AA68" s="419"/>
      <c r="AB68" s="391" t="e">
        <f t="shared" si="87"/>
        <v>#DIV/0!</v>
      </c>
      <c r="AC68" s="419"/>
      <c r="AD68" s="419"/>
      <c r="AE68" s="391" t="e">
        <f t="shared" si="88"/>
        <v>#DIV/0!</v>
      </c>
      <c r="AF68" s="419"/>
      <c r="AG68" s="419"/>
      <c r="AH68" s="419" t="e">
        <f t="shared" si="64"/>
        <v>#DIV/0!</v>
      </c>
      <c r="AI68" s="419"/>
      <c r="AJ68" s="419"/>
      <c r="AK68" s="391" t="e">
        <f t="shared" si="89"/>
        <v>#DIV/0!</v>
      </c>
      <c r="AL68" s="419"/>
      <c r="AM68" s="419"/>
      <c r="AN68" s="391" t="e">
        <f t="shared" si="90"/>
        <v>#DIV/0!</v>
      </c>
      <c r="AO68" s="419"/>
      <c r="AP68" s="419"/>
      <c r="AQ68" s="391" t="e">
        <f t="shared" si="91"/>
        <v>#DIV/0!</v>
      </c>
      <c r="AR68" s="585"/>
      <c r="AS68" s="564"/>
    </row>
    <row r="69" spans="1:45" ht="20.25">
      <c r="A69" s="572"/>
      <c r="B69" s="589"/>
      <c r="C69" s="590"/>
      <c r="D69" s="454" t="s">
        <v>63</v>
      </c>
      <c r="E69" s="455">
        <f t="shared" si="92"/>
        <v>0</v>
      </c>
      <c r="F69" s="456">
        <f t="shared" si="92"/>
        <v>0</v>
      </c>
      <c r="G69" s="391" t="e">
        <f>F69/E69*100</f>
        <v>#DIV/0!</v>
      </c>
      <c r="H69" s="419"/>
      <c r="I69" s="419"/>
      <c r="J69" s="391" t="e">
        <f t="shared" si="81"/>
        <v>#DIV/0!</v>
      </c>
      <c r="K69" s="419"/>
      <c r="L69" s="419"/>
      <c r="M69" s="391" t="e">
        <f t="shared" si="82"/>
        <v>#DIV/0!</v>
      </c>
      <c r="N69" s="419"/>
      <c r="O69" s="419"/>
      <c r="P69" s="391" t="e">
        <f t="shared" si="83"/>
        <v>#DIV/0!</v>
      </c>
      <c r="Q69" s="419"/>
      <c r="R69" s="419"/>
      <c r="S69" s="391" t="e">
        <f t="shared" si="84"/>
        <v>#DIV/0!</v>
      </c>
      <c r="T69" s="419"/>
      <c r="U69" s="419"/>
      <c r="V69" s="391" t="e">
        <f t="shared" si="85"/>
        <v>#DIV/0!</v>
      </c>
      <c r="W69" s="419"/>
      <c r="X69" s="419"/>
      <c r="Y69" s="391" t="e">
        <f t="shared" si="86"/>
        <v>#DIV/0!</v>
      </c>
      <c r="Z69" s="419"/>
      <c r="AA69" s="419"/>
      <c r="AB69" s="391" t="e">
        <f t="shared" si="87"/>
        <v>#DIV/0!</v>
      </c>
      <c r="AC69" s="419"/>
      <c r="AD69" s="419"/>
      <c r="AE69" s="391" t="e">
        <f t="shared" si="88"/>
        <v>#DIV/0!</v>
      </c>
      <c r="AF69" s="419"/>
      <c r="AG69" s="419"/>
      <c r="AH69" s="419" t="e">
        <f t="shared" si="64"/>
        <v>#DIV/0!</v>
      </c>
      <c r="AI69" s="419"/>
      <c r="AJ69" s="419"/>
      <c r="AK69" s="391" t="e">
        <f t="shared" si="89"/>
        <v>#DIV/0!</v>
      </c>
      <c r="AL69" s="419"/>
      <c r="AM69" s="419"/>
      <c r="AN69" s="391" t="e">
        <f t="shared" si="90"/>
        <v>#DIV/0!</v>
      </c>
      <c r="AO69" s="419"/>
      <c r="AP69" s="419"/>
      <c r="AQ69" s="391" t="e">
        <f t="shared" si="91"/>
        <v>#DIV/0!</v>
      </c>
      <c r="AR69" s="585"/>
      <c r="AS69" s="564"/>
    </row>
    <row r="70" spans="1:45" ht="37.5">
      <c r="A70" s="591"/>
      <c r="B70" s="592"/>
      <c r="C70" s="593"/>
      <c r="D70" s="430" t="s">
        <v>64</v>
      </c>
      <c r="E70" s="451">
        <f t="shared" si="92"/>
        <v>0</v>
      </c>
      <c r="F70" s="442">
        <f t="shared" si="92"/>
        <v>0</v>
      </c>
      <c r="G70" s="391" t="e">
        <f>F70/E70*100</f>
        <v>#DIV/0!</v>
      </c>
      <c r="H70" s="419"/>
      <c r="I70" s="419"/>
      <c r="J70" s="391" t="e">
        <f t="shared" si="81"/>
        <v>#DIV/0!</v>
      </c>
      <c r="K70" s="419"/>
      <c r="L70" s="419"/>
      <c r="M70" s="391" t="e">
        <f t="shared" si="82"/>
        <v>#DIV/0!</v>
      </c>
      <c r="N70" s="419"/>
      <c r="O70" s="419"/>
      <c r="P70" s="391" t="e">
        <f t="shared" si="83"/>
        <v>#DIV/0!</v>
      </c>
      <c r="Q70" s="419"/>
      <c r="R70" s="419"/>
      <c r="S70" s="391" t="e">
        <f t="shared" si="84"/>
        <v>#DIV/0!</v>
      </c>
      <c r="T70" s="419"/>
      <c r="U70" s="419"/>
      <c r="V70" s="391" t="e">
        <f t="shared" si="85"/>
        <v>#DIV/0!</v>
      </c>
      <c r="W70" s="419"/>
      <c r="X70" s="419"/>
      <c r="Y70" s="391" t="e">
        <f t="shared" si="86"/>
        <v>#DIV/0!</v>
      </c>
      <c r="Z70" s="419"/>
      <c r="AA70" s="419"/>
      <c r="AB70" s="391" t="e">
        <f t="shared" si="87"/>
        <v>#DIV/0!</v>
      </c>
      <c r="AC70" s="419"/>
      <c r="AD70" s="419"/>
      <c r="AE70" s="391" t="e">
        <f t="shared" si="88"/>
        <v>#DIV/0!</v>
      </c>
      <c r="AF70" s="419"/>
      <c r="AG70" s="419"/>
      <c r="AH70" s="419" t="e">
        <f t="shared" si="64"/>
        <v>#DIV/0!</v>
      </c>
      <c r="AI70" s="419"/>
      <c r="AJ70" s="419"/>
      <c r="AK70" s="391" t="e">
        <f t="shared" si="89"/>
        <v>#DIV/0!</v>
      </c>
      <c r="AL70" s="419"/>
      <c r="AM70" s="419"/>
      <c r="AN70" s="391" t="e">
        <f t="shared" si="90"/>
        <v>#DIV/0!</v>
      </c>
      <c r="AO70" s="419"/>
      <c r="AP70" s="419"/>
      <c r="AQ70" s="391" t="e">
        <f t="shared" si="91"/>
        <v>#DIV/0!</v>
      </c>
      <c r="AR70" s="585"/>
      <c r="AS70" s="564"/>
    </row>
    <row r="71" spans="1:45" ht="20.25">
      <c r="A71" s="457"/>
      <c r="B71" s="457"/>
      <c r="C71" s="457"/>
      <c r="D71" s="458"/>
      <c r="E71" s="459"/>
      <c r="F71" s="460"/>
      <c r="G71" s="461"/>
      <c r="H71" s="449"/>
      <c r="I71" s="449"/>
      <c r="J71" s="461"/>
      <c r="K71" s="449"/>
      <c r="L71" s="449"/>
      <c r="M71" s="461"/>
      <c r="N71" s="449"/>
      <c r="O71" s="449"/>
      <c r="P71" s="461"/>
      <c r="Q71" s="449"/>
      <c r="R71" s="449"/>
      <c r="S71" s="461"/>
      <c r="T71" s="449"/>
      <c r="U71" s="449"/>
      <c r="V71" s="461"/>
      <c r="W71" s="449"/>
      <c r="X71" s="449"/>
      <c r="Y71" s="461"/>
      <c r="Z71" s="449"/>
      <c r="AA71" s="449"/>
      <c r="AB71" s="461"/>
      <c r="AC71" s="449"/>
      <c r="AD71" s="449"/>
      <c r="AE71" s="461"/>
      <c r="AF71" s="449"/>
      <c r="AG71" s="449"/>
      <c r="AH71" s="461"/>
      <c r="AI71" s="449"/>
      <c r="AJ71" s="449"/>
      <c r="AK71" s="461"/>
      <c r="AL71" s="449"/>
      <c r="AM71" s="449"/>
      <c r="AN71" s="461"/>
      <c r="AO71" s="449"/>
      <c r="AP71" s="449"/>
      <c r="AQ71" s="461"/>
      <c r="AR71" s="21"/>
      <c r="AS71" s="438"/>
    </row>
    <row r="72" spans="1:45" s="498" customFormat="1" ht="20.25">
      <c r="A72" s="586" t="s">
        <v>56</v>
      </c>
      <c r="B72" s="587"/>
      <c r="C72" s="588"/>
      <c r="D72" s="495" t="s">
        <v>23</v>
      </c>
      <c r="E72" s="496">
        <f t="shared" ref="E72" si="93">SUM(E73:E76)</f>
        <v>27279.749999999996</v>
      </c>
      <c r="F72" s="496">
        <f t="shared" ref="F72" si="94">SUM(F73:F76)</f>
        <v>5238.7999999999993</v>
      </c>
      <c r="G72" s="497">
        <f>F72/E72*100</f>
        <v>19.203988306344449</v>
      </c>
      <c r="H72" s="496">
        <f>SUM(H73:H76)</f>
        <v>606.9</v>
      </c>
      <c r="I72" s="496">
        <f t="shared" ref="I72:AP72" si="95">SUM(I73:I76)</f>
        <v>464.7</v>
      </c>
      <c r="J72" s="497">
        <f t="shared" ref="J72:J76" si="96">I72/H72*100</f>
        <v>76.569451309935744</v>
      </c>
      <c r="K72" s="496">
        <f t="shared" si="95"/>
        <v>3101.6</v>
      </c>
      <c r="L72" s="496">
        <f t="shared" si="95"/>
        <v>2042</v>
      </c>
      <c r="M72" s="497">
        <f t="shared" ref="M72:M76" si="97">L72/K72*100</f>
        <v>65.836987361361878</v>
      </c>
      <c r="N72" s="496">
        <f t="shared" si="95"/>
        <v>2477.5</v>
      </c>
      <c r="O72" s="496">
        <f t="shared" si="95"/>
        <v>2732.1</v>
      </c>
      <c r="P72" s="497">
        <f t="shared" ref="P72:P76" si="98">O72/N72*100</f>
        <v>110.27648839556004</v>
      </c>
      <c r="Q72" s="496">
        <f t="shared" si="95"/>
        <v>2085.7999999999997</v>
      </c>
      <c r="R72" s="496">
        <f t="shared" si="95"/>
        <v>0</v>
      </c>
      <c r="S72" s="497">
        <f t="shared" ref="S72:S76" si="99">R72/Q72*100</f>
        <v>0</v>
      </c>
      <c r="T72" s="496">
        <f t="shared" si="95"/>
        <v>2674.3</v>
      </c>
      <c r="U72" s="496">
        <f t="shared" si="95"/>
        <v>0</v>
      </c>
      <c r="V72" s="497">
        <f t="shared" ref="V72:V76" si="100">U72/T72*100</f>
        <v>0</v>
      </c>
      <c r="W72" s="496">
        <f t="shared" si="95"/>
        <v>2521.6999999999998</v>
      </c>
      <c r="X72" s="496">
        <f t="shared" si="95"/>
        <v>0</v>
      </c>
      <c r="Y72" s="497">
        <f t="shared" ref="Y72:Y76" si="101">X72/W72*100</f>
        <v>0</v>
      </c>
      <c r="Z72" s="496">
        <f t="shared" si="95"/>
        <v>2451.4999999999995</v>
      </c>
      <c r="AA72" s="496">
        <f t="shared" si="95"/>
        <v>0</v>
      </c>
      <c r="AB72" s="497">
        <f t="shared" ref="AB72:AB76" si="102">AA72/Z72*100</f>
        <v>0</v>
      </c>
      <c r="AC72" s="496">
        <f t="shared" si="95"/>
        <v>2230.7999999999997</v>
      </c>
      <c r="AD72" s="496">
        <f t="shared" si="95"/>
        <v>0</v>
      </c>
      <c r="AE72" s="497">
        <f t="shared" ref="AE72:AE76" si="103">AD72/AC72*100</f>
        <v>0</v>
      </c>
      <c r="AF72" s="496">
        <f t="shared" si="95"/>
        <v>1672.95</v>
      </c>
      <c r="AG72" s="496">
        <f t="shared" si="95"/>
        <v>0</v>
      </c>
      <c r="AH72" s="497">
        <f t="shared" ref="AH72:AH76" si="104">AG72/AF72*100</f>
        <v>0</v>
      </c>
      <c r="AI72" s="496">
        <f t="shared" si="95"/>
        <v>3098.1</v>
      </c>
      <c r="AJ72" s="496">
        <f t="shared" si="95"/>
        <v>0</v>
      </c>
      <c r="AK72" s="497">
        <f t="shared" ref="AK72:AK76" si="105">AJ72/AI72*100</f>
        <v>0</v>
      </c>
      <c r="AL72" s="496">
        <f t="shared" si="95"/>
        <v>1661.7</v>
      </c>
      <c r="AM72" s="496">
        <f t="shared" si="95"/>
        <v>0</v>
      </c>
      <c r="AN72" s="497">
        <f t="shared" ref="AN72:AN76" si="106">AM72/AL72*100</f>
        <v>0</v>
      </c>
      <c r="AO72" s="496">
        <f>SUM(AO73:AO76)</f>
        <v>2696.8999999999996</v>
      </c>
      <c r="AP72" s="496">
        <f t="shared" si="95"/>
        <v>0</v>
      </c>
      <c r="AQ72" s="497">
        <f t="shared" ref="AQ72:AQ76" si="107">AP72/AO72*100</f>
        <v>0</v>
      </c>
      <c r="AR72" s="585"/>
      <c r="AS72" s="564"/>
    </row>
    <row r="73" spans="1:45">
      <c r="A73" s="572"/>
      <c r="B73" s="589"/>
      <c r="C73" s="590"/>
      <c r="D73" s="499" t="s">
        <v>62</v>
      </c>
      <c r="E73" s="309">
        <f t="shared" ref="E73:F76" si="108">SUM(E81,E87,E93,E99,E105,E111,E117)</f>
        <v>0</v>
      </c>
      <c r="F73" s="309">
        <f t="shared" si="108"/>
        <v>0</v>
      </c>
      <c r="G73" s="310" t="e">
        <f t="shared" ref="G73:G76" si="109">F73/E73*100</f>
        <v>#DIV/0!</v>
      </c>
      <c r="H73" s="309">
        <f t="shared" ref="H73:I76" si="110">SUM(H81,H87,H93,H99,H105,H111,H117)</f>
        <v>0</v>
      </c>
      <c r="I73" s="309">
        <f t="shared" si="110"/>
        <v>0</v>
      </c>
      <c r="J73" s="310" t="e">
        <f t="shared" si="96"/>
        <v>#DIV/0!</v>
      </c>
      <c r="K73" s="309">
        <f t="shared" ref="K73:L76" si="111">SUM(K81,K87,K93,K99,K105,K111,K117)</f>
        <v>0</v>
      </c>
      <c r="L73" s="309">
        <f t="shared" si="111"/>
        <v>0</v>
      </c>
      <c r="M73" s="310" t="e">
        <f t="shared" si="97"/>
        <v>#DIV/0!</v>
      </c>
      <c r="N73" s="309">
        <f t="shared" ref="N73:O76" si="112">SUM(N81,N87,N93,N99,N105,N111,N117)</f>
        <v>0</v>
      </c>
      <c r="O73" s="309">
        <f t="shared" si="112"/>
        <v>0</v>
      </c>
      <c r="P73" s="310" t="e">
        <f t="shared" si="98"/>
        <v>#DIV/0!</v>
      </c>
      <c r="Q73" s="309">
        <f t="shared" ref="Q73:R76" si="113">SUM(Q81,Q87,Q93,Q99,Q105,Q111,Q117)</f>
        <v>0</v>
      </c>
      <c r="R73" s="309">
        <f t="shared" si="113"/>
        <v>0</v>
      </c>
      <c r="S73" s="310" t="e">
        <f t="shared" si="99"/>
        <v>#DIV/0!</v>
      </c>
      <c r="T73" s="309">
        <f t="shared" ref="T73:U76" si="114">SUM(T81,T87,T93,T99,T105,T111,T117)</f>
        <v>0</v>
      </c>
      <c r="U73" s="309">
        <f t="shared" si="114"/>
        <v>0</v>
      </c>
      <c r="V73" s="310" t="e">
        <f t="shared" si="100"/>
        <v>#DIV/0!</v>
      </c>
      <c r="W73" s="309">
        <f t="shared" ref="W73:X76" si="115">SUM(W81,W87,W93,W99,W105,W111,W117)</f>
        <v>0</v>
      </c>
      <c r="X73" s="309">
        <f t="shared" si="115"/>
        <v>0</v>
      </c>
      <c r="Y73" s="310" t="e">
        <f t="shared" si="101"/>
        <v>#DIV/0!</v>
      </c>
      <c r="Z73" s="309">
        <f t="shared" ref="Z73:AA76" si="116">SUM(Z81,Z87,Z93,Z99,Z105,Z111,Z117)</f>
        <v>0</v>
      </c>
      <c r="AA73" s="309">
        <f t="shared" si="116"/>
        <v>0</v>
      </c>
      <c r="AB73" s="310" t="e">
        <f t="shared" si="102"/>
        <v>#DIV/0!</v>
      </c>
      <c r="AC73" s="309">
        <f t="shared" ref="AC73:AD76" si="117">SUM(AC81,AC87,AC93,AC99,AC105,AC111,AC117)</f>
        <v>0</v>
      </c>
      <c r="AD73" s="309">
        <f t="shared" si="117"/>
        <v>0</v>
      </c>
      <c r="AE73" s="310" t="e">
        <f t="shared" si="103"/>
        <v>#DIV/0!</v>
      </c>
      <c r="AF73" s="309">
        <f t="shared" ref="AF73:AG76" si="118">SUM(AF81,AF87,AF93,AF99,AF105,AF111,AF117)</f>
        <v>0</v>
      </c>
      <c r="AG73" s="309">
        <f t="shared" si="118"/>
        <v>0</v>
      </c>
      <c r="AH73" s="310" t="e">
        <f t="shared" si="104"/>
        <v>#DIV/0!</v>
      </c>
      <c r="AI73" s="309">
        <f t="shared" ref="AI73:AJ76" si="119">SUM(AI81,AI87,AI93,AI99,AI105,AI111,AI117)</f>
        <v>0</v>
      </c>
      <c r="AJ73" s="309">
        <f t="shared" si="119"/>
        <v>0</v>
      </c>
      <c r="AK73" s="310" t="e">
        <f t="shared" si="105"/>
        <v>#DIV/0!</v>
      </c>
      <c r="AL73" s="309">
        <f t="shared" ref="AL73:AM76" si="120">SUM(AL81,AL87,AL93,AL99,AL105,AL111,AL117)</f>
        <v>0</v>
      </c>
      <c r="AM73" s="309">
        <f t="shared" si="120"/>
        <v>0</v>
      </c>
      <c r="AN73" s="310" t="e">
        <f t="shared" si="106"/>
        <v>#DIV/0!</v>
      </c>
      <c r="AO73" s="309">
        <f>SUM(AO81,AO87,AO93,AO99,AO105,AO111,AO117)</f>
        <v>0</v>
      </c>
      <c r="AP73" s="309">
        <f>SUM(AP81,AP87,AP93,AP99,AP105,AP111,AP117)</f>
        <v>0</v>
      </c>
      <c r="AQ73" s="310" t="e">
        <f t="shared" si="107"/>
        <v>#DIV/0!</v>
      </c>
      <c r="AR73" s="585"/>
      <c r="AS73" s="564"/>
    </row>
    <row r="74" spans="1:45">
      <c r="A74" s="572"/>
      <c r="B74" s="589"/>
      <c r="C74" s="590"/>
      <c r="D74" s="450" t="s">
        <v>27</v>
      </c>
      <c r="E74" s="309">
        <f t="shared" si="108"/>
        <v>828.5</v>
      </c>
      <c r="F74" s="309">
        <f t="shared" si="108"/>
        <v>0</v>
      </c>
      <c r="G74" s="175">
        <f t="shared" si="109"/>
        <v>0</v>
      </c>
      <c r="H74" s="309">
        <f t="shared" si="110"/>
        <v>0</v>
      </c>
      <c r="I74" s="309">
        <f t="shared" si="110"/>
        <v>0</v>
      </c>
      <c r="J74" s="175" t="e">
        <f t="shared" si="96"/>
        <v>#DIV/0!</v>
      </c>
      <c r="K74" s="309">
        <f t="shared" si="111"/>
        <v>0</v>
      </c>
      <c r="L74" s="309">
        <f t="shared" si="111"/>
        <v>0</v>
      </c>
      <c r="M74" s="175" t="e">
        <f t="shared" si="97"/>
        <v>#DIV/0!</v>
      </c>
      <c r="N74" s="309">
        <f t="shared" si="112"/>
        <v>0</v>
      </c>
      <c r="O74" s="309">
        <f t="shared" si="112"/>
        <v>0</v>
      </c>
      <c r="P74" s="175" t="e">
        <f t="shared" si="98"/>
        <v>#DIV/0!</v>
      </c>
      <c r="Q74" s="309">
        <f t="shared" si="113"/>
        <v>0</v>
      </c>
      <c r="R74" s="309">
        <f t="shared" si="113"/>
        <v>0</v>
      </c>
      <c r="S74" s="175" t="e">
        <f t="shared" si="99"/>
        <v>#DIV/0!</v>
      </c>
      <c r="T74" s="309">
        <f t="shared" si="114"/>
        <v>0</v>
      </c>
      <c r="U74" s="309">
        <f t="shared" si="114"/>
        <v>0</v>
      </c>
      <c r="V74" s="175" t="e">
        <f t="shared" si="100"/>
        <v>#DIV/0!</v>
      </c>
      <c r="W74" s="309">
        <f t="shared" si="115"/>
        <v>0</v>
      </c>
      <c r="X74" s="309">
        <f t="shared" si="115"/>
        <v>0</v>
      </c>
      <c r="Y74" s="175" t="e">
        <f t="shared" si="101"/>
        <v>#DIV/0!</v>
      </c>
      <c r="Z74" s="309">
        <f t="shared" si="116"/>
        <v>0</v>
      </c>
      <c r="AA74" s="309">
        <f t="shared" si="116"/>
        <v>0</v>
      </c>
      <c r="AB74" s="175" t="e">
        <f t="shared" si="102"/>
        <v>#DIV/0!</v>
      </c>
      <c r="AC74" s="309">
        <f t="shared" si="117"/>
        <v>0</v>
      </c>
      <c r="AD74" s="309">
        <f t="shared" si="117"/>
        <v>0</v>
      </c>
      <c r="AE74" s="175" t="e">
        <f t="shared" si="103"/>
        <v>#DIV/0!</v>
      </c>
      <c r="AF74" s="309">
        <f t="shared" si="118"/>
        <v>0</v>
      </c>
      <c r="AG74" s="309">
        <f t="shared" si="118"/>
        <v>0</v>
      </c>
      <c r="AH74" s="175" t="e">
        <f t="shared" si="104"/>
        <v>#DIV/0!</v>
      </c>
      <c r="AI74" s="309">
        <f t="shared" si="119"/>
        <v>828.5</v>
      </c>
      <c r="AJ74" s="309">
        <f t="shared" si="119"/>
        <v>0</v>
      </c>
      <c r="AK74" s="175">
        <f t="shared" si="105"/>
        <v>0</v>
      </c>
      <c r="AL74" s="309">
        <f t="shared" si="120"/>
        <v>0</v>
      </c>
      <c r="AM74" s="309">
        <f t="shared" si="120"/>
        <v>0</v>
      </c>
      <c r="AN74" s="175" t="e">
        <f t="shared" si="106"/>
        <v>#DIV/0!</v>
      </c>
      <c r="AO74" s="309">
        <f>SUM(AO82,AO88,AO94,AO100,AO106,AO112,AO118)</f>
        <v>0</v>
      </c>
      <c r="AP74" s="309">
        <f>SUM(AP82,AP88,AP94,AP100,AP106,AP112,AP118)</f>
        <v>0</v>
      </c>
      <c r="AQ74" s="175" t="e">
        <f t="shared" si="107"/>
        <v>#DIV/0!</v>
      </c>
      <c r="AR74" s="585"/>
      <c r="AS74" s="564"/>
    </row>
    <row r="75" spans="1:45">
      <c r="A75" s="572"/>
      <c r="B75" s="589"/>
      <c r="C75" s="590"/>
      <c r="D75" s="485" t="s">
        <v>63</v>
      </c>
      <c r="E75" s="309">
        <f t="shared" si="108"/>
        <v>26451.249999999996</v>
      </c>
      <c r="F75" s="309">
        <f t="shared" si="108"/>
        <v>5238.7999999999993</v>
      </c>
      <c r="G75" s="175">
        <f t="shared" si="109"/>
        <v>19.805491233873635</v>
      </c>
      <c r="H75" s="309">
        <f t="shared" si="110"/>
        <v>606.9</v>
      </c>
      <c r="I75" s="309">
        <f t="shared" si="110"/>
        <v>464.7</v>
      </c>
      <c r="J75" s="175">
        <f t="shared" si="96"/>
        <v>76.569451309935744</v>
      </c>
      <c r="K75" s="309">
        <f t="shared" si="111"/>
        <v>3101.6</v>
      </c>
      <c r="L75" s="309">
        <f t="shared" si="111"/>
        <v>2042</v>
      </c>
      <c r="M75" s="175">
        <f t="shared" si="97"/>
        <v>65.836987361361878</v>
      </c>
      <c r="N75" s="309">
        <f t="shared" si="112"/>
        <v>2477.5</v>
      </c>
      <c r="O75" s="309">
        <f t="shared" si="112"/>
        <v>2732.1</v>
      </c>
      <c r="P75" s="175">
        <f t="shared" si="98"/>
        <v>110.27648839556004</v>
      </c>
      <c r="Q75" s="309">
        <f t="shared" si="113"/>
        <v>2085.7999999999997</v>
      </c>
      <c r="R75" s="309">
        <f t="shared" si="113"/>
        <v>0</v>
      </c>
      <c r="S75" s="175">
        <f t="shared" si="99"/>
        <v>0</v>
      </c>
      <c r="T75" s="309">
        <f t="shared" si="114"/>
        <v>2674.3</v>
      </c>
      <c r="U75" s="309">
        <f t="shared" si="114"/>
        <v>0</v>
      </c>
      <c r="V75" s="175">
        <f t="shared" si="100"/>
        <v>0</v>
      </c>
      <c r="W75" s="309">
        <f t="shared" si="115"/>
        <v>2521.6999999999998</v>
      </c>
      <c r="X75" s="309">
        <f t="shared" si="115"/>
        <v>0</v>
      </c>
      <c r="Y75" s="175">
        <f t="shared" si="101"/>
        <v>0</v>
      </c>
      <c r="Z75" s="309">
        <f t="shared" si="116"/>
        <v>2451.4999999999995</v>
      </c>
      <c r="AA75" s="309">
        <f t="shared" si="116"/>
        <v>0</v>
      </c>
      <c r="AB75" s="175">
        <f t="shared" si="102"/>
        <v>0</v>
      </c>
      <c r="AC75" s="309">
        <f t="shared" si="117"/>
        <v>2230.7999999999997</v>
      </c>
      <c r="AD75" s="309">
        <f t="shared" si="117"/>
        <v>0</v>
      </c>
      <c r="AE75" s="175">
        <f t="shared" si="103"/>
        <v>0</v>
      </c>
      <c r="AF75" s="309">
        <f t="shared" si="118"/>
        <v>1672.95</v>
      </c>
      <c r="AG75" s="309">
        <f t="shared" si="118"/>
        <v>0</v>
      </c>
      <c r="AH75" s="175">
        <f t="shared" si="104"/>
        <v>0</v>
      </c>
      <c r="AI75" s="309">
        <f t="shared" si="119"/>
        <v>2269.6</v>
      </c>
      <c r="AJ75" s="309">
        <f t="shared" si="119"/>
        <v>0</v>
      </c>
      <c r="AK75" s="175">
        <f t="shared" si="105"/>
        <v>0</v>
      </c>
      <c r="AL75" s="309">
        <f t="shared" si="120"/>
        <v>1661.7</v>
      </c>
      <c r="AM75" s="309">
        <f t="shared" si="120"/>
        <v>0</v>
      </c>
      <c r="AN75" s="175">
        <f t="shared" si="106"/>
        <v>0</v>
      </c>
      <c r="AO75" s="309">
        <f>SUM(AO83,AO89,AO95,AO101,AO107,AO113,AO119)</f>
        <v>2696.8999999999996</v>
      </c>
      <c r="AP75" s="309">
        <f>SUM(AP83,AP89,AP95,AP101)</f>
        <v>0</v>
      </c>
      <c r="AQ75" s="310">
        <f t="shared" si="107"/>
        <v>0</v>
      </c>
      <c r="AR75" s="585"/>
      <c r="AS75" s="564"/>
    </row>
    <row r="76" spans="1:45" ht="37.5">
      <c r="A76" s="591"/>
      <c r="B76" s="592"/>
      <c r="C76" s="593"/>
      <c r="D76" s="430" t="s">
        <v>64</v>
      </c>
      <c r="E76" s="309">
        <f t="shared" si="108"/>
        <v>0</v>
      </c>
      <c r="F76" s="309">
        <f t="shared" si="108"/>
        <v>0</v>
      </c>
      <c r="G76" s="175" t="e">
        <f t="shared" si="109"/>
        <v>#DIV/0!</v>
      </c>
      <c r="H76" s="309">
        <f t="shared" si="110"/>
        <v>0</v>
      </c>
      <c r="I76" s="309">
        <f t="shared" si="110"/>
        <v>0</v>
      </c>
      <c r="J76" s="175" t="e">
        <f t="shared" si="96"/>
        <v>#DIV/0!</v>
      </c>
      <c r="K76" s="309">
        <f t="shared" si="111"/>
        <v>0</v>
      </c>
      <c r="L76" s="309">
        <f t="shared" si="111"/>
        <v>0</v>
      </c>
      <c r="M76" s="175" t="e">
        <f t="shared" si="97"/>
        <v>#DIV/0!</v>
      </c>
      <c r="N76" s="309">
        <f t="shared" si="112"/>
        <v>0</v>
      </c>
      <c r="O76" s="309">
        <f t="shared" si="112"/>
        <v>0</v>
      </c>
      <c r="P76" s="175" t="e">
        <f t="shared" si="98"/>
        <v>#DIV/0!</v>
      </c>
      <c r="Q76" s="309">
        <f t="shared" si="113"/>
        <v>0</v>
      </c>
      <c r="R76" s="309">
        <f t="shared" si="113"/>
        <v>0</v>
      </c>
      <c r="S76" s="175" t="e">
        <f t="shared" si="99"/>
        <v>#DIV/0!</v>
      </c>
      <c r="T76" s="309">
        <f t="shared" si="114"/>
        <v>0</v>
      </c>
      <c r="U76" s="309">
        <f t="shared" si="114"/>
        <v>0</v>
      </c>
      <c r="V76" s="175" t="e">
        <f t="shared" si="100"/>
        <v>#DIV/0!</v>
      </c>
      <c r="W76" s="309">
        <f t="shared" si="115"/>
        <v>0</v>
      </c>
      <c r="X76" s="309">
        <f t="shared" si="115"/>
        <v>0</v>
      </c>
      <c r="Y76" s="175" t="e">
        <f t="shared" si="101"/>
        <v>#DIV/0!</v>
      </c>
      <c r="Z76" s="309">
        <f t="shared" si="116"/>
        <v>0</v>
      </c>
      <c r="AA76" s="309">
        <f t="shared" si="116"/>
        <v>0</v>
      </c>
      <c r="AB76" s="175" t="e">
        <f t="shared" si="102"/>
        <v>#DIV/0!</v>
      </c>
      <c r="AC76" s="309">
        <f t="shared" si="117"/>
        <v>0</v>
      </c>
      <c r="AD76" s="309">
        <f t="shared" si="117"/>
        <v>0</v>
      </c>
      <c r="AE76" s="175" t="e">
        <f t="shared" si="103"/>
        <v>#DIV/0!</v>
      </c>
      <c r="AF76" s="309">
        <f t="shared" si="118"/>
        <v>0</v>
      </c>
      <c r="AG76" s="309">
        <f t="shared" si="118"/>
        <v>0</v>
      </c>
      <c r="AH76" s="175" t="e">
        <f t="shared" si="104"/>
        <v>#DIV/0!</v>
      </c>
      <c r="AI76" s="309">
        <f t="shared" si="119"/>
        <v>0</v>
      </c>
      <c r="AJ76" s="309">
        <f t="shared" si="119"/>
        <v>0</v>
      </c>
      <c r="AK76" s="175" t="e">
        <f t="shared" si="105"/>
        <v>#DIV/0!</v>
      </c>
      <c r="AL76" s="309">
        <f t="shared" si="120"/>
        <v>0</v>
      </c>
      <c r="AM76" s="309">
        <f t="shared" si="120"/>
        <v>0</v>
      </c>
      <c r="AN76" s="175" t="e">
        <f t="shared" si="106"/>
        <v>#DIV/0!</v>
      </c>
      <c r="AO76" s="309">
        <f>SUM(AO84,AO90,AO96,AO102,AO108,AO114,AO120)</f>
        <v>0</v>
      </c>
      <c r="AP76" s="309">
        <f>SUM(AP84,AP90,AP96,AP102,AP108,AP114,AP120)</f>
        <v>0</v>
      </c>
      <c r="AQ76" s="175" t="e">
        <f t="shared" si="107"/>
        <v>#DIV/0!</v>
      </c>
      <c r="AR76" s="585"/>
      <c r="AS76" s="564"/>
    </row>
    <row r="77" spans="1:45">
      <c r="A77" s="488"/>
      <c r="B77" s="488"/>
      <c r="C77" s="488"/>
      <c r="D77" s="458"/>
      <c r="E77" s="489"/>
      <c r="F77" s="489"/>
      <c r="G77" s="255"/>
      <c r="H77" s="489"/>
      <c r="I77" s="489"/>
      <c r="J77" s="255"/>
      <c r="K77" s="489"/>
      <c r="L77" s="489"/>
      <c r="M77" s="255"/>
      <c r="N77" s="489"/>
      <c r="O77" s="489"/>
      <c r="P77" s="255"/>
      <c r="Q77" s="489"/>
      <c r="R77" s="489"/>
      <c r="S77" s="255"/>
      <c r="T77" s="489"/>
      <c r="U77" s="489"/>
      <c r="V77" s="255"/>
      <c r="W77" s="489"/>
      <c r="X77" s="489"/>
      <c r="Y77" s="255"/>
      <c r="Z77" s="489"/>
      <c r="AA77" s="489"/>
      <c r="AB77" s="255"/>
      <c r="AC77" s="489"/>
      <c r="AD77" s="489"/>
      <c r="AE77" s="255"/>
      <c r="AF77" s="489"/>
      <c r="AG77" s="489"/>
      <c r="AH77" s="255"/>
      <c r="AI77" s="489"/>
      <c r="AJ77" s="489"/>
      <c r="AK77" s="255"/>
      <c r="AL77" s="489"/>
      <c r="AM77" s="489"/>
      <c r="AN77" s="255"/>
      <c r="AO77" s="489"/>
      <c r="AP77" s="489"/>
      <c r="AQ77" s="255"/>
      <c r="AR77" s="21"/>
      <c r="AS77" s="438"/>
    </row>
    <row r="78" spans="1:45" ht="20.25">
      <c r="A78" s="433"/>
      <c r="B78" s="434"/>
      <c r="C78" s="434"/>
      <c r="D78" s="445"/>
      <c r="E78" s="463"/>
      <c r="F78" s="464"/>
      <c r="G78" s="436"/>
      <c r="H78" s="437"/>
      <c r="I78" s="437"/>
      <c r="J78" s="436"/>
      <c r="K78" s="437"/>
      <c r="L78" s="437"/>
      <c r="M78" s="436"/>
      <c r="N78" s="437"/>
      <c r="O78" s="437"/>
      <c r="P78" s="436"/>
      <c r="Q78" s="437"/>
      <c r="R78" s="437"/>
      <c r="S78" s="436"/>
      <c r="T78" s="437"/>
      <c r="U78" s="437"/>
      <c r="V78" s="436"/>
      <c r="W78" s="437"/>
      <c r="X78" s="437"/>
      <c r="Y78" s="436"/>
      <c r="Z78" s="437"/>
      <c r="AA78" s="437"/>
      <c r="AB78" s="436"/>
      <c r="AC78" s="437"/>
      <c r="AD78" s="437"/>
      <c r="AE78" s="436"/>
      <c r="AF78" s="437"/>
      <c r="AG78" s="437"/>
      <c r="AH78" s="436"/>
      <c r="AI78" s="437"/>
      <c r="AJ78" s="437"/>
      <c r="AK78" s="436"/>
      <c r="AL78" s="437"/>
      <c r="AM78" s="437"/>
      <c r="AN78" s="436"/>
      <c r="AO78" s="437"/>
      <c r="AP78" s="437"/>
      <c r="AQ78" s="436"/>
      <c r="AR78" s="21"/>
      <c r="AS78" s="438"/>
    </row>
    <row r="79" spans="1:45" ht="20.25">
      <c r="A79" s="607" t="s">
        <v>57</v>
      </c>
      <c r="B79" s="607"/>
      <c r="C79" s="607"/>
      <c r="D79" s="465"/>
      <c r="E79" s="466"/>
      <c r="F79" s="467"/>
      <c r="G79" s="468"/>
      <c r="H79" s="468"/>
      <c r="I79" s="468"/>
      <c r="J79" s="469"/>
      <c r="K79" s="469"/>
      <c r="L79" s="469"/>
      <c r="M79" s="469"/>
      <c r="N79" s="469"/>
      <c r="O79" s="469"/>
      <c r="P79" s="469"/>
      <c r="Q79" s="469"/>
      <c r="R79" s="469"/>
      <c r="S79" s="469"/>
      <c r="T79" s="469"/>
      <c r="U79" s="469"/>
      <c r="V79" s="469"/>
      <c r="W79" s="469"/>
      <c r="X79" s="469"/>
      <c r="Y79" s="469"/>
      <c r="Z79" s="469"/>
      <c r="AA79" s="469"/>
      <c r="AB79" s="469"/>
      <c r="AC79" s="469"/>
      <c r="AD79" s="469"/>
      <c r="AE79" s="469"/>
      <c r="AF79" s="469"/>
      <c r="AG79" s="469"/>
      <c r="AH79" s="469"/>
      <c r="AI79" s="469"/>
      <c r="AJ79" s="469"/>
      <c r="AK79" s="469"/>
      <c r="AL79" s="469"/>
      <c r="AM79" s="469"/>
      <c r="AN79" s="469"/>
      <c r="AO79" s="469"/>
      <c r="AP79" s="469"/>
      <c r="AQ79" s="469"/>
      <c r="AR79" s="470"/>
      <c r="AS79" s="471"/>
    </row>
    <row r="80" spans="1:45" ht="23.25" customHeight="1">
      <c r="A80" s="608" t="s">
        <v>58</v>
      </c>
      <c r="B80" s="608"/>
      <c r="C80" s="608"/>
      <c r="D80" s="424" t="s">
        <v>23</v>
      </c>
      <c r="E80" s="307">
        <f>SUM(E81:E84)</f>
        <v>927.30000000000007</v>
      </c>
      <c r="F80" s="307">
        <f t="shared" ref="F80:AP80" si="121">SUM(F81:F84)</f>
        <v>0</v>
      </c>
      <c r="G80" s="308">
        <f>F80/E80*100</f>
        <v>0</v>
      </c>
      <c r="H80" s="307">
        <f t="shared" si="121"/>
        <v>0</v>
      </c>
      <c r="I80" s="307">
        <f t="shared" si="121"/>
        <v>0</v>
      </c>
      <c r="J80" s="308" t="e">
        <f t="shared" ref="J80:J102" si="122">I80/H80*100</f>
        <v>#DIV/0!</v>
      </c>
      <c r="K80" s="307">
        <f t="shared" si="121"/>
        <v>0</v>
      </c>
      <c r="L80" s="307">
        <f t="shared" si="121"/>
        <v>0</v>
      </c>
      <c r="M80" s="308" t="e">
        <f t="shared" ref="M80:M102" si="123">L80/K80*100</f>
        <v>#DIV/0!</v>
      </c>
      <c r="N80" s="307">
        <f t="shared" si="121"/>
        <v>0</v>
      </c>
      <c r="O80" s="307">
        <f t="shared" si="121"/>
        <v>0</v>
      </c>
      <c r="P80" s="308" t="e">
        <f t="shared" ref="P80:P102" si="124">O80/N80*100</f>
        <v>#DIV/0!</v>
      </c>
      <c r="Q80" s="307">
        <f t="shared" si="121"/>
        <v>18.600000000000001</v>
      </c>
      <c r="R80" s="307">
        <f t="shared" si="121"/>
        <v>0</v>
      </c>
      <c r="S80" s="308">
        <f t="shared" ref="S80:S102" si="125">R80/Q80*100</f>
        <v>0</v>
      </c>
      <c r="T80" s="307">
        <f t="shared" si="121"/>
        <v>14.1</v>
      </c>
      <c r="U80" s="307">
        <f t="shared" si="121"/>
        <v>0</v>
      </c>
      <c r="V80" s="308">
        <f t="shared" ref="V80:V102" si="126">U80/T80*100</f>
        <v>0</v>
      </c>
      <c r="W80" s="307">
        <f t="shared" si="121"/>
        <v>3</v>
      </c>
      <c r="X80" s="307">
        <f t="shared" si="121"/>
        <v>0</v>
      </c>
      <c r="Y80" s="308">
        <f t="shared" ref="Y80:Y102" si="127">X80/W80*100</f>
        <v>0</v>
      </c>
      <c r="Z80" s="307">
        <f t="shared" si="121"/>
        <v>32.1</v>
      </c>
      <c r="AA80" s="307">
        <f t="shared" si="121"/>
        <v>0</v>
      </c>
      <c r="AB80" s="308">
        <f t="shared" ref="AB80:AB102" si="128">AA80/Z80*100</f>
        <v>0</v>
      </c>
      <c r="AC80" s="307">
        <f t="shared" si="121"/>
        <v>3.2</v>
      </c>
      <c r="AD80" s="307">
        <f t="shared" si="121"/>
        <v>0</v>
      </c>
      <c r="AE80" s="308">
        <f t="shared" ref="AE80:AE102" si="129">AD80/AC80*100</f>
        <v>0</v>
      </c>
      <c r="AF80" s="307">
        <f t="shared" si="121"/>
        <v>18.2</v>
      </c>
      <c r="AG80" s="307">
        <f t="shared" si="121"/>
        <v>0</v>
      </c>
      <c r="AH80" s="308">
        <f t="shared" ref="AH80:AH102" si="130">AG80/AF80*100</f>
        <v>0</v>
      </c>
      <c r="AI80" s="307">
        <f t="shared" si="121"/>
        <v>831.7</v>
      </c>
      <c r="AJ80" s="307">
        <f t="shared" si="121"/>
        <v>0</v>
      </c>
      <c r="AK80" s="308">
        <f t="shared" ref="AK80:AK102" si="131">AJ80/AI80*100</f>
        <v>0</v>
      </c>
      <c r="AL80" s="307">
        <f t="shared" si="121"/>
        <v>3.2</v>
      </c>
      <c r="AM80" s="307">
        <f t="shared" si="121"/>
        <v>0</v>
      </c>
      <c r="AN80" s="308">
        <f t="shared" ref="AN80:AN102" si="132">AM80/AL80*100</f>
        <v>0</v>
      </c>
      <c r="AO80" s="307">
        <f t="shared" si="121"/>
        <v>3.2</v>
      </c>
      <c r="AP80" s="307">
        <f t="shared" si="121"/>
        <v>0</v>
      </c>
      <c r="AQ80" s="308">
        <f t="shared" ref="AQ80:AQ102" si="133">AP80/AO80*100</f>
        <v>0</v>
      </c>
      <c r="AR80" s="538"/>
      <c r="AS80" s="564"/>
    </row>
    <row r="81" spans="1:45">
      <c r="A81" s="608"/>
      <c r="B81" s="608"/>
      <c r="C81" s="608"/>
      <c r="D81" s="424" t="s">
        <v>62</v>
      </c>
      <c r="E81" s="309">
        <f>SUM(H81,K81,N81,Q81,T81,W81,Z81,AC81,AF81,AI81,AL81,AO81)</f>
        <v>0</v>
      </c>
      <c r="F81" s="310">
        <f>SUM(I81,L81,O81,R81,U81,X81,AA81,AD81,AG81,AJ81,AM81,AP81)</f>
        <v>0</v>
      </c>
      <c r="G81" s="310" t="e">
        <f>F81/E81*100</f>
        <v>#DIV/0!</v>
      </c>
      <c r="H81" s="309">
        <f>SUM(H13,H18,H28,H40)</f>
        <v>0</v>
      </c>
      <c r="I81" s="309">
        <f t="shared" ref="I81:AP84" si="134">SUM(I13,I18,I28,I40)</f>
        <v>0</v>
      </c>
      <c r="J81" s="310" t="e">
        <f t="shared" si="122"/>
        <v>#DIV/0!</v>
      </c>
      <c r="K81" s="309">
        <f t="shared" si="134"/>
        <v>0</v>
      </c>
      <c r="L81" s="309">
        <f t="shared" si="134"/>
        <v>0</v>
      </c>
      <c r="M81" s="310" t="e">
        <f t="shared" si="123"/>
        <v>#DIV/0!</v>
      </c>
      <c r="N81" s="309">
        <f t="shared" si="134"/>
        <v>0</v>
      </c>
      <c r="O81" s="309">
        <f t="shared" si="134"/>
        <v>0</v>
      </c>
      <c r="P81" s="310" t="e">
        <f t="shared" si="124"/>
        <v>#DIV/0!</v>
      </c>
      <c r="Q81" s="309">
        <f t="shared" si="134"/>
        <v>0</v>
      </c>
      <c r="R81" s="309">
        <f t="shared" si="134"/>
        <v>0</v>
      </c>
      <c r="S81" s="310" t="e">
        <f t="shared" si="125"/>
        <v>#DIV/0!</v>
      </c>
      <c r="T81" s="309">
        <f t="shared" si="134"/>
        <v>0</v>
      </c>
      <c r="U81" s="309">
        <f t="shared" si="134"/>
        <v>0</v>
      </c>
      <c r="V81" s="310" t="e">
        <f t="shared" si="126"/>
        <v>#DIV/0!</v>
      </c>
      <c r="W81" s="309">
        <f t="shared" si="134"/>
        <v>0</v>
      </c>
      <c r="X81" s="309">
        <f t="shared" si="134"/>
        <v>0</v>
      </c>
      <c r="Y81" s="310" t="e">
        <f t="shared" si="127"/>
        <v>#DIV/0!</v>
      </c>
      <c r="Z81" s="309">
        <f t="shared" si="134"/>
        <v>0</v>
      </c>
      <c r="AA81" s="309">
        <f t="shared" si="134"/>
        <v>0</v>
      </c>
      <c r="AB81" s="310" t="e">
        <f t="shared" si="128"/>
        <v>#DIV/0!</v>
      </c>
      <c r="AC81" s="309">
        <f t="shared" si="134"/>
        <v>0</v>
      </c>
      <c r="AD81" s="309">
        <f t="shared" si="134"/>
        <v>0</v>
      </c>
      <c r="AE81" s="310" t="e">
        <f t="shared" si="129"/>
        <v>#DIV/0!</v>
      </c>
      <c r="AF81" s="309">
        <f t="shared" si="134"/>
        <v>0</v>
      </c>
      <c r="AG81" s="309">
        <f t="shared" si="134"/>
        <v>0</v>
      </c>
      <c r="AH81" s="310" t="e">
        <f t="shared" si="130"/>
        <v>#DIV/0!</v>
      </c>
      <c r="AI81" s="309">
        <f t="shared" si="134"/>
        <v>0</v>
      </c>
      <c r="AJ81" s="309">
        <f t="shared" si="134"/>
        <v>0</v>
      </c>
      <c r="AK81" s="310" t="e">
        <f t="shared" si="131"/>
        <v>#DIV/0!</v>
      </c>
      <c r="AL81" s="309">
        <f t="shared" si="134"/>
        <v>0</v>
      </c>
      <c r="AM81" s="309">
        <f t="shared" si="134"/>
        <v>0</v>
      </c>
      <c r="AN81" s="310" t="e">
        <f t="shared" si="132"/>
        <v>#DIV/0!</v>
      </c>
      <c r="AO81" s="309">
        <f t="shared" si="134"/>
        <v>0</v>
      </c>
      <c r="AP81" s="309">
        <f t="shared" si="134"/>
        <v>0</v>
      </c>
      <c r="AQ81" s="310" t="e">
        <f t="shared" si="133"/>
        <v>#DIV/0!</v>
      </c>
      <c r="AR81" s="539"/>
      <c r="AS81" s="564"/>
    </row>
    <row r="82" spans="1:45">
      <c r="A82" s="608"/>
      <c r="B82" s="608"/>
      <c r="C82" s="608"/>
      <c r="D82" s="424" t="s">
        <v>27</v>
      </c>
      <c r="E82" s="309">
        <f>SUM(H82,K82,N82,Q82,T82,W82,Z82,AC82,AF82,AI82,AL82,AO82)</f>
        <v>828.5</v>
      </c>
      <c r="F82" s="310">
        <f t="shared" ref="F82:F84" si="135">SUM(I82,L82,O82,R82,U82,X82,AA82,AD82,AG82,AJ82,AM82,AP82)</f>
        <v>0</v>
      </c>
      <c r="G82" s="310">
        <f>F82/E82*100</f>
        <v>0</v>
      </c>
      <c r="H82" s="309">
        <f t="shared" ref="H82:W84" si="136">SUM(H14,H19,H29,H41)</f>
        <v>0</v>
      </c>
      <c r="I82" s="309">
        <f t="shared" si="136"/>
        <v>0</v>
      </c>
      <c r="J82" s="310" t="e">
        <f t="shared" si="122"/>
        <v>#DIV/0!</v>
      </c>
      <c r="K82" s="309">
        <f t="shared" si="136"/>
        <v>0</v>
      </c>
      <c r="L82" s="309">
        <f t="shared" si="136"/>
        <v>0</v>
      </c>
      <c r="M82" s="310" t="e">
        <f t="shared" si="123"/>
        <v>#DIV/0!</v>
      </c>
      <c r="N82" s="309">
        <f t="shared" si="136"/>
        <v>0</v>
      </c>
      <c r="O82" s="309">
        <f t="shared" si="136"/>
        <v>0</v>
      </c>
      <c r="P82" s="310" t="e">
        <f t="shared" si="124"/>
        <v>#DIV/0!</v>
      </c>
      <c r="Q82" s="309">
        <f t="shared" si="136"/>
        <v>0</v>
      </c>
      <c r="R82" s="309">
        <f t="shared" si="136"/>
        <v>0</v>
      </c>
      <c r="S82" s="310" t="e">
        <f t="shared" si="125"/>
        <v>#DIV/0!</v>
      </c>
      <c r="T82" s="309">
        <f t="shared" si="136"/>
        <v>0</v>
      </c>
      <c r="U82" s="309">
        <f t="shared" si="136"/>
        <v>0</v>
      </c>
      <c r="V82" s="310" t="e">
        <f t="shared" si="126"/>
        <v>#DIV/0!</v>
      </c>
      <c r="W82" s="309">
        <f t="shared" si="136"/>
        <v>0</v>
      </c>
      <c r="X82" s="309">
        <f t="shared" si="134"/>
        <v>0</v>
      </c>
      <c r="Y82" s="310" t="e">
        <f t="shared" si="127"/>
        <v>#DIV/0!</v>
      </c>
      <c r="Z82" s="309">
        <f t="shared" si="134"/>
        <v>0</v>
      </c>
      <c r="AA82" s="309">
        <f t="shared" si="134"/>
        <v>0</v>
      </c>
      <c r="AB82" s="310" t="e">
        <f t="shared" si="128"/>
        <v>#DIV/0!</v>
      </c>
      <c r="AC82" s="309">
        <f t="shared" si="134"/>
        <v>0</v>
      </c>
      <c r="AD82" s="309">
        <f t="shared" si="134"/>
        <v>0</v>
      </c>
      <c r="AE82" s="310" t="e">
        <f t="shared" si="129"/>
        <v>#DIV/0!</v>
      </c>
      <c r="AF82" s="309">
        <f t="shared" si="134"/>
        <v>0</v>
      </c>
      <c r="AG82" s="309">
        <f t="shared" si="134"/>
        <v>0</v>
      </c>
      <c r="AH82" s="310" t="e">
        <f t="shared" si="130"/>
        <v>#DIV/0!</v>
      </c>
      <c r="AI82" s="309">
        <f t="shared" si="134"/>
        <v>828.5</v>
      </c>
      <c r="AJ82" s="309">
        <f t="shared" si="134"/>
        <v>0</v>
      </c>
      <c r="AK82" s="310">
        <f t="shared" si="131"/>
        <v>0</v>
      </c>
      <c r="AL82" s="309">
        <f t="shared" si="134"/>
        <v>0</v>
      </c>
      <c r="AM82" s="309">
        <f t="shared" si="134"/>
        <v>0</v>
      </c>
      <c r="AN82" s="310" t="e">
        <f t="shared" si="132"/>
        <v>#DIV/0!</v>
      </c>
      <c r="AO82" s="309">
        <f t="shared" si="134"/>
        <v>0</v>
      </c>
      <c r="AP82" s="309">
        <f t="shared" si="134"/>
        <v>0</v>
      </c>
      <c r="AQ82" s="310" t="e">
        <f t="shared" si="133"/>
        <v>#DIV/0!</v>
      </c>
      <c r="AR82" s="539"/>
      <c r="AS82" s="564"/>
    </row>
    <row r="83" spans="1:45">
      <c r="A83" s="608"/>
      <c r="B83" s="608"/>
      <c r="C83" s="608"/>
      <c r="D83" s="425" t="s">
        <v>63</v>
      </c>
      <c r="E83" s="309">
        <f>SUM(H83,K83,N83,Q83,T83,W83,Z83,AC83,AF83,AI83,AL83,AO83)</f>
        <v>98.800000000000026</v>
      </c>
      <c r="F83" s="310">
        <f t="shared" si="135"/>
        <v>0</v>
      </c>
      <c r="G83" s="310">
        <f>F83/E83*100</f>
        <v>0</v>
      </c>
      <c r="H83" s="309">
        <f>SUM(H15,H20,H30,H42)</f>
        <v>0</v>
      </c>
      <c r="I83" s="309">
        <f t="shared" si="136"/>
        <v>0</v>
      </c>
      <c r="J83" s="310" t="e">
        <f t="shared" si="122"/>
        <v>#DIV/0!</v>
      </c>
      <c r="K83" s="309">
        <f>SUM(K15,K20,K30,K42)-39.6</f>
        <v>0</v>
      </c>
      <c r="L83" s="309"/>
      <c r="M83" s="310" t="e">
        <f t="shared" si="123"/>
        <v>#DIV/0!</v>
      </c>
      <c r="N83" s="309">
        <f>SUM(N15,N20,N30,N42)-39.6</f>
        <v>0</v>
      </c>
      <c r="O83" s="309"/>
      <c r="P83" s="310" t="e">
        <f t="shared" si="124"/>
        <v>#DIV/0!</v>
      </c>
      <c r="Q83" s="309">
        <f t="shared" si="136"/>
        <v>18.600000000000001</v>
      </c>
      <c r="R83" s="309">
        <f t="shared" si="136"/>
        <v>0</v>
      </c>
      <c r="S83" s="310">
        <f t="shared" si="125"/>
        <v>0</v>
      </c>
      <c r="T83" s="309">
        <v>14.1</v>
      </c>
      <c r="U83" s="309">
        <f>SUM(U15,U20,U30,U42)</f>
        <v>0</v>
      </c>
      <c r="V83" s="310">
        <f t="shared" si="126"/>
        <v>0</v>
      </c>
      <c r="W83" s="309">
        <f>3.1-0.1</f>
        <v>3</v>
      </c>
      <c r="X83" s="309">
        <f t="shared" si="134"/>
        <v>0</v>
      </c>
      <c r="Y83" s="310">
        <f t="shared" si="127"/>
        <v>0</v>
      </c>
      <c r="Z83" s="309">
        <f>3.2+28.9</f>
        <v>32.1</v>
      </c>
      <c r="AA83" s="309">
        <f t="shared" si="134"/>
        <v>0</v>
      </c>
      <c r="AB83" s="310">
        <f t="shared" si="128"/>
        <v>0</v>
      </c>
      <c r="AC83" s="309">
        <v>3.2</v>
      </c>
      <c r="AD83" s="309">
        <f t="shared" si="134"/>
        <v>0</v>
      </c>
      <c r="AE83" s="310">
        <f t="shared" si="129"/>
        <v>0</v>
      </c>
      <c r="AF83" s="309">
        <v>18.2</v>
      </c>
      <c r="AG83" s="309">
        <f>SUM(AG15,AG20,AG30,AG42)</f>
        <v>0</v>
      </c>
      <c r="AH83" s="310">
        <f t="shared" si="130"/>
        <v>0</v>
      </c>
      <c r="AI83" s="309">
        <f>SUM(AI15,AI20,AI30,AI42)-37.6</f>
        <v>3.2000000000000028</v>
      </c>
      <c r="AJ83" s="309">
        <f t="shared" si="134"/>
        <v>0</v>
      </c>
      <c r="AK83" s="310">
        <f t="shared" si="131"/>
        <v>0</v>
      </c>
      <c r="AL83" s="309">
        <v>3.2</v>
      </c>
      <c r="AM83" s="309">
        <f t="shared" si="134"/>
        <v>0</v>
      </c>
      <c r="AN83" s="310">
        <f t="shared" si="132"/>
        <v>0</v>
      </c>
      <c r="AO83" s="309">
        <v>3.2</v>
      </c>
      <c r="AP83" s="309">
        <f t="shared" si="134"/>
        <v>0</v>
      </c>
      <c r="AQ83" s="310">
        <f t="shared" si="133"/>
        <v>0</v>
      </c>
      <c r="AR83" s="539"/>
      <c r="AS83" s="564"/>
    </row>
    <row r="84" spans="1:45" s="472" customFormat="1" ht="37.5">
      <c r="A84" s="608"/>
      <c r="B84" s="608"/>
      <c r="C84" s="608"/>
      <c r="D84" s="425" t="s">
        <v>64</v>
      </c>
      <c r="E84" s="309">
        <f t="shared" ref="E84" si="137">SUM(H84,K84,N84,Q84,T84,W84,Z84,AC84,AF84,AI84,AL84,AO84)</f>
        <v>0</v>
      </c>
      <c r="F84" s="310">
        <f t="shared" si="135"/>
        <v>0</v>
      </c>
      <c r="G84" s="310" t="e">
        <f>F84/E84*100</f>
        <v>#DIV/0!</v>
      </c>
      <c r="H84" s="309">
        <f t="shared" si="136"/>
        <v>0</v>
      </c>
      <c r="I84" s="309">
        <f t="shared" si="136"/>
        <v>0</v>
      </c>
      <c r="J84" s="310" t="e">
        <f t="shared" si="122"/>
        <v>#DIV/0!</v>
      </c>
      <c r="K84" s="309">
        <f t="shared" si="136"/>
        <v>0</v>
      </c>
      <c r="L84" s="309">
        <f t="shared" si="136"/>
        <v>0</v>
      </c>
      <c r="M84" s="310" t="e">
        <f t="shared" si="123"/>
        <v>#DIV/0!</v>
      </c>
      <c r="N84" s="309">
        <f t="shared" si="136"/>
        <v>0</v>
      </c>
      <c r="O84" s="309">
        <f t="shared" si="136"/>
        <v>0</v>
      </c>
      <c r="P84" s="310" t="e">
        <f t="shared" si="124"/>
        <v>#DIV/0!</v>
      </c>
      <c r="Q84" s="309">
        <f t="shared" si="136"/>
        <v>0</v>
      </c>
      <c r="R84" s="309">
        <f t="shared" si="136"/>
        <v>0</v>
      </c>
      <c r="S84" s="310" t="e">
        <f t="shared" si="125"/>
        <v>#DIV/0!</v>
      </c>
      <c r="T84" s="309">
        <f t="shared" si="136"/>
        <v>0</v>
      </c>
      <c r="U84" s="309">
        <f t="shared" si="136"/>
        <v>0</v>
      </c>
      <c r="V84" s="310" t="e">
        <f t="shared" si="126"/>
        <v>#DIV/0!</v>
      </c>
      <c r="W84" s="309">
        <f t="shared" si="136"/>
        <v>0</v>
      </c>
      <c r="X84" s="309">
        <f t="shared" si="134"/>
        <v>0</v>
      </c>
      <c r="Y84" s="310" t="e">
        <f t="shared" si="127"/>
        <v>#DIV/0!</v>
      </c>
      <c r="Z84" s="309">
        <f t="shared" si="134"/>
        <v>0</v>
      </c>
      <c r="AA84" s="309">
        <f t="shared" si="134"/>
        <v>0</v>
      </c>
      <c r="AB84" s="310" t="e">
        <f t="shared" si="128"/>
        <v>#DIV/0!</v>
      </c>
      <c r="AC84" s="309">
        <f t="shared" si="134"/>
        <v>0</v>
      </c>
      <c r="AD84" s="309">
        <f t="shared" si="134"/>
        <v>0</v>
      </c>
      <c r="AE84" s="310" t="e">
        <f t="shared" si="129"/>
        <v>#DIV/0!</v>
      </c>
      <c r="AF84" s="309">
        <f t="shared" si="134"/>
        <v>0</v>
      </c>
      <c r="AG84" s="309">
        <f t="shared" si="134"/>
        <v>0</v>
      </c>
      <c r="AH84" s="310" t="e">
        <f t="shared" si="130"/>
        <v>#DIV/0!</v>
      </c>
      <c r="AI84" s="309">
        <f t="shared" si="134"/>
        <v>0</v>
      </c>
      <c r="AJ84" s="309">
        <f t="shared" si="134"/>
        <v>0</v>
      </c>
      <c r="AK84" s="310" t="e">
        <f t="shared" si="131"/>
        <v>#DIV/0!</v>
      </c>
      <c r="AL84" s="309">
        <f t="shared" si="134"/>
        <v>0</v>
      </c>
      <c r="AM84" s="309">
        <f t="shared" si="134"/>
        <v>0</v>
      </c>
      <c r="AN84" s="310" t="e">
        <f t="shared" si="132"/>
        <v>#DIV/0!</v>
      </c>
      <c r="AO84" s="309">
        <f t="shared" si="134"/>
        <v>0</v>
      </c>
      <c r="AP84" s="309">
        <f t="shared" si="134"/>
        <v>0</v>
      </c>
      <c r="AQ84" s="310" t="e">
        <f t="shared" si="133"/>
        <v>#DIV/0!</v>
      </c>
      <c r="AR84" s="540"/>
      <c r="AS84" s="564"/>
    </row>
    <row r="85" spans="1:45" s="385" customFormat="1" ht="20.25">
      <c r="A85" s="473"/>
      <c r="B85" s="457"/>
      <c r="C85" s="457"/>
      <c r="D85" s="458"/>
      <c r="E85" s="459"/>
      <c r="F85" s="460"/>
      <c r="G85" s="461"/>
      <c r="H85" s="449"/>
      <c r="I85" s="449"/>
      <c r="J85" s="461"/>
      <c r="K85" s="449"/>
      <c r="L85" s="449"/>
      <c r="M85" s="461"/>
      <c r="N85" s="449"/>
      <c r="O85" s="449"/>
      <c r="P85" s="461"/>
      <c r="Q85" s="449"/>
      <c r="R85" s="449"/>
      <c r="S85" s="461"/>
      <c r="T85" s="449"/>
      <c r="U85" s="449"/>
      <c r="V85" s="461"/>
      <c r="W85" s="449"/>
      <c r="X85" s="449"/>
      <c r="Y85" s="461"/>
      <c r="Z85" s="449"/>
      <c r="AA85" s="449"/>
      <c r="AB85" s="461"/>
      <c r="AC85" s="449"/>
      <c r="AD85" s="449"/>
      <c r="AE85" s="461"/>
      <c r="AF85" s="449"/>
      <c r="AG85" s="449"/>
      <c r="AH85" s="460"/>
      <c r="AI85" s="449"/>
      <c r="AJ85" s="449"/>
      <c r="AK85" s="461"/>
      <c r="AL85" s="449"/>
      <c r="AM85" s="449"/>
      <c r="AN85" s="461"/>
      <c r="AO85" s="449"/>
      <c r="AP85" s="449"/>
      <c r="AQ85" s="461"/>
      <c r="AR85" s="21"/>
      <c r="AS85" s="438"/>
    </row>
    <row r="86" spans="1:45" s="474" customFormat="1" ht="23.25" customHeight="1">
      <c r="A86" s="517" t="s">
        <v>59</v>
      </c>
      <c r="B86" s="518"/>
      <c r="C86" s="519"/>
      <c r="D86" s="450" t="s">
        <v>23</v>
      </c>
      <c r="E86" s="224">
        <f>SUM(E87:E90)</f>
        <v>25299.749999999996</v>
      </c>
      <c r="F86" s="224">
        <f t="shared" ref="F86:AP86" si="138">SUM(F87:F90)</f>
        <v>5187.3999999999996</v>
      </c>
      <c r="G86" s="225">
        <f>F86/E86*100</f>
        <v>20.503759918576272</v>
      </c>
      <c r="H86" s="224">
        <f t="shared" si="138"/>
        <v>606.9</v>
      </c>
      <c r="I86" s="224">
        <f t="shared" si="138"/>
        <v>464.7</v>
      </c>
      <c r="J86" s="225">
        <f t="shared" si="122"/>
        <v>76.569451309935744</v>
      </c>
      <c r="K86" s="224">
        <f t="shared" si="138"/>
        <v>3045</v>
      </c>
      <c r="L86" s="224">
        <f t="shared" si="138"/>
        <v>2016.3</v>
      </c>
      <c r="M86" s="225">
        <f t="shared" si="123"/>
        <v>66.216748768472897</v>
      </c>
      <c r="N86" s="224">
        <f t="shared" si="138"/>
        <v>2420.9</v>
      </c>
      <c r="O86" s="224">
        <f t="shared" si="138"/>
        <v>2706.4</v>
      </c>
      <c r="P86" s="225">
        <f t="shared" si="124"/>
        <v>111.79313478458424</v>
      </c>
      <c r="Q86" s="224">
        <f t="shared" si="138"/>
        <v>2050.1999999999998</v>
      </c>
      <c r="R86" s="224">
        <f t="shared" si="138"/>
        <v>0</v>
      </c>
      <c r="S86" s="225">
        <f t="shared" si="125"/>
        <v>0</v>
      </c>
      <c r="T86" s="224">
        <f t="shared" si="138"/>
        <v>2581.6000000000004</v>
      </c>
      <c r="U86" s="224">
        <f t="shared" si="138"/>
        <v>0</v>
      </c>
      <c r="V86" s="225">
        <f t="shared" si="126"/>
        <v>0</v>
      </c>
      <c r="W86" s="224">
        <f t="shared" si="138"/>
        <v>2442.2999999999997</v>
      </c>
      <c r="X86" s="224">
        <f t="shared" si="138"/>
        <v>0</v>
      </c>
      <c r="Y86" s="225">
        <f t="shared" si="127"/>
        <v>0</v>
      </c>
      <c r="Z86" s="224">
        <f t="shared" si="138"/>
        <v>2364.6999999999998</v>
      </c>
      <c r="AA86" s="224">
        <f t="shared" si="138"/>
        <v>0</v>
      </c>
      <c r="AB86" s="225">
        <f t="shared" si="128"/>
        <v>0</v>
      </c>
      <c r="AC86" s="224">
        <f t="shared" si="138"/>
        <v>2151.1999999999998</v>
      </c>
      <c r="AD86" s="224">
        <f t="shared" si="138"/>
        <v>0</v>
      </c>
      <c r="AE86" s="225">
        <f t="shared" si="129"/>
        <v>0</v>
      </c>
      <c r="AF86" s="224">
        <f t="shared" si="138"/>
        <v>1578.35</v>
      </c>
      <c r="AG86" s="224">
        <f t="shared" si="138"/>
        <v>0</v>
      </c>
      <c r="AH86" s="225">
        <f t="shared" si="130"/>
        <v>0</v>
      </c>
      <c r="AI86" s="224">
        <f t="shared" si="138"/>
        <v>1911.8</v>
      </c>
      <c r="AJ86" s="224">
        <f t="shared" si="138"/>
        <v>0</v>
      </c>
      <c r="AK86" s="225">
        <f t="shared" si="131"/>
        <v>0</v>
      </c>
      <c r="AL86" s="224">
        <f t="shared" si="138"/>
        <v>1562.3</v>
      </c>
      <c r="AM86" s="224">
        <f t="shared" si="138"/>
        <v>0</v>
      </c>
      <c r="AN86" s="225">
        <f t="shared" si="132"/>
        <v>0</v>
      </c>
      <c r="AO86" s="224">
        <f t="shared" si="138"/>
        <v>2584.5</v>
      </c>
      <c r="AP86" s="224">
        <f t="shared" si="138"/>
        <v>0</v>
      </c>
      <c r="AQ86" s="225">
        <f t="shared" si="133"/>
        <v>0</v>
      </c>
      <c r="AR86" s="585"/>
      <c r="AS86" s="564"/>
    </row>
    <row r="87" spans="1:45">
      <c r="A87" s="533"/>
      <c r="B87" s="548"/>
      <c r="C87" s="618"/>
      <c r="D87" s="450" t="s">
        <v>62</v>
      </c>
      <c r="E87" s="176">
        <f t="shared" ref="E87:F90" si="139">SUM(H87,K87,N87,Q87,T87,W87,Z87,AC87,AF87,AI87,AL87,AO87)</f>
        <v>0</v>
      </c>
      <c r="F87" s="176">
        <f>SUM(I87,L87,O87,R87,U87,X87,AA87,AD87,AG87,AJ87,AM87,AP87)</f>
        <v>0</v>
      </c>
      <c r="G87" s="175" t="e">
        <f>F87/E87*100</f>
        <v>#DIV/0!</v>
      </c>
      <c r="H87" s="176">
        <f>H23</f>
        <v>0</v>
      </c>
      <c r="I87" s="176">
        <f t="shared" ref="I87:AP90" si="140">I23</f>
        <v>0</v>
      </c>
      <c r="J87" s="175" t="e">
        <f t="shared" si="122"/>
        <v>#DIV/0!</v>
      </c>
      <c r="K87" s="176">
        <f t="shared" si="140"/>
        <v>0</v>
      </c>
      <c r="L87" s="176">
        <f t="shared" si="140"/>
        <v>0</v>
      </c>
      <c r="M87" s="175" t="e">
        <f t="shared" si="123"/>
        <v>#DIV/0!</v>
      </c>
      <c r="N87" s="176">
        <f t="shared" si="140"/>
        <v>0</v>
      </c>
      <c r="O87" s="176">
        <f t="shared" si="140"/>
        <v>0</v>
      </c>
      <c r="P87" s="175" t="e">
        <f t="shared" si="124"/>
        <v>#DIV/0!</v>
      </c>
      <c r="Q87" s="176">
        <f t="shared" si="140"/>
        <v>0</v>
      </c>
      <c r="R87" s="176">
        <f t="shared" si="140"/>
        <v>0</v>
      </c>
      <c r="S87" s="175" t="e">
        <f t="shared" si="125"/>
        <v>#DIV/0!</v>
      </c>
      <c r="T87" s="176">
        <f t="shared" si="140"/>
        <v>0</v>
      </c>
      <c r="U87" s="176">
        <f t="shared" si="140"/>
        <v>0</v>
      </c>
      <c r="V87" s="175" t="e">
        <f t="shared" si="126"/>
        <v>#DIV/0!</v>
      </c>
      <c r="W87" s="176">
        <f t="shared" si="140"/>
        <v>0</v>
      </c>
      <c r="X87" s="176">
        <f t="shared" si="140"/>
        <v>0</v>
      </c>
      <c r="Y87" s="175" t="e">
        <f t="shared" si="127"/>
        <v>#DIV/0!</v>
      </c>
      <c r="Z87" s="176">
        <f t="shared" si="140"/>
        <v>0</v>
      </c>
      <c r="AA87" s="176">
        <f t="shared" si="140"/>
        <v>0</v>
      </c>
      <c r="AB87" s="175" t="e">
        <f t="shared" si="128"/>
        <v>#DIV/0!</v>
      </c>
      <c r="AC87" s="176">
        <f t="shared" si="140"/>
        <v>0</v>
      </c>
      <c r="AD87" s="176">
        <f t="shared" si="140"/>
        <v>0</v>
      </c>
      <c r="AE87" s="175" t="e">
        <f t="shared" si="129"/>
        <v>#DIV/0!</v>
      </c>
      <c r="AF87" s="176">
        <f t="shared" si="140"/>
        <v>0</v>
      </c>
      <c r="AG87" s="176">
        <f t="shared" si="140"/>
        <v>0</v>
      </c>
      <c r="AH87" s="175" t="e">
        <f t="shared" si="130"/>
        <v>#DIV/0!</v>
      </c>
      <c r="AI87" s="176">
        <f t="shared" si="140"/>
        <v>0</v>
      </c>
      <c r="AJ87" s="176">
        <f t="shared" si="140"/>
        <v>0</v>
      </c>
      <c r="AK87" s="175" t="e">
        <f t="shared" si="131"/>
        <v>#DIV/0!</v>
      </c>
      <c r="AL87" s="176">
        <f t="shared" si="140"/>
        <v>0</v>
      </c>
      <c r="AM87" s="176">
        <f t="shared" si="140"/>
        <v>0</v>
      </c>
      <c r="AN87" s="175" t="e">
        <f t="shared" si="132"/>
        <v>#DIV/0!</v>
      </c>
      <c r="AO87" s="176">
        <f t="shared" si="140"/>
        <v>0</v>
      </c>
      <c r="AP87" s="176">
        <f t="shared" si="140"/>
        <v>0</v>
      </c>
      <c r="AQ87" s="175" t="e">
        <f t="shared" si="133"/>
        <v>#DIV/0!</v>
      </c>
      <c r="AR87" s="585"/>
      <c r="AS87" s="564"/>
    </row>
    <row r="88" spans="1:45" ht="26.25" customHeight="1">
      <c r="A88" s="533"/>
      <c r="B88" s="548"/>
      <c r="C88" s="618"/>
      <c r="D88" s="450" t="s">
        <v>27</v>
      </c>
      <c r="E88" s="176">
        <f t="shared" si="139"/>
        <v>0</v>
      </c>
      <c r="F88" s="176">
        <f t="shared" si="139"/>
        <v>0</v>
      </c>
      <c r="G88" s="175" t="e">
        <f>F88/E88*100</f>
        <v>#DIV/0!</v>
      </c>
      <c r="H88" s="176">
        <f t="shared" ref="H88:W90" si="141">H24</f>
        <v>0</v>
      </c>
      <c r="I88" s="176">
        <f t="shared" si="141"/>
        <v>0</v>
      </c>
      <c r="J88" s="175" t="e">
        <f t="shared" si="122"/>
        <v>#DIV/0!</v>
      </c>
      <c r="K88" s="176">
        <f t="shared" si="141"/>
        <v>0</v>
      </c>
      <c r="L88" s="176">
        <f t="shared" si="141"/>
        <v>0</v>
      </c>
      <c r="M88" s="175" t="e">
        <f t="shared" si="123"/>
        <v>#DIV/0!</v>
      </c>
      <c r="N88" s="176">
        <f t="shared" si="141"/>
        <v>0</v>
      </c>
      <c r="O88" s="176">
        <f t="shared" si="141"/>
        <v>0</v>
      </c>
      <c r="P88" s="175" t="e">
        <f t="shared" si="124"/>
        <v>#DIV/0!</v>
      </c>
      <c r="Q88" s="176">
        <f t="shared" si="141"/>
        <v>0</v>
      </c>
      <c r="R88" s="176">
        <f t="shared" si="141"/>
        <v>0</v>
      </c>
      <c r="S88" s="175" t="e">
        <f t="shared" si="125"/>
        <v>#DIV/0!</v>
      </c>
      <c r="T88" s="176">
        <f t="shared" si="141"/>
        <v>0</v>
      </c>
      <c r="U88" s="176">
        <f t="shared" si="141"/>
        <v>0</v>
      </c>
      <c r="V88" s="175" t="e">
        <f t="shared" si="126"/>
        <v>#DIV/0!</v>
      </c>
      <c r="W88" s="176">
        <f t="shared" si="141"/>
        <v>0</v>
      </c>
      <c r="X88" s="176">
        <f t="shared" si="140"/>
        <v>0</v>
      </c>
      <c r="Y88" s="175" t="e">
        <f t="shared" si="127"/>
        <v>#DIV/0!</v>
      </c>
      <c r="Z88" s="176">
        <f t="shared" si="140"/>
        <v>0</v>
      </c>
      <c r="AA88" s="176">
        <f t="shared" si="140"/>
        <v>0</v>
      </c>
      <c r="AB88" s="175" t="e">
        <f t="shared" si="128"/>
        <v>#DIV/0!</v>
      </c>
      <c r="AC88" s="176">
        <f t="shared" si="140"/>
        <v>0</v>
      </c>
      <c r="AD88" s="176">
        <f t="shared" si="140"/>
        <v>0</v>
      </c>
      <c r="AE88" s="175" t="e">
        <f t="shared" si="129"/>
        <v>#DIV/0!</v>
      </c>
      <c r="AF88" s="176">
        <f t="shared" si="140"/>
        <v>0</v>
      </c>
      <c r="AG88" s="176">
        <f t="shared" si="140"/>
        <v>0</v>
      </c>
      <c r="AH88" s="175" t="e">
        <f t="shared" si="130"/>
        <v>#DIV/0!</v>
      </c>
      <c r="AI88" s="176">
        <f t="shared" si="140"/>
        <v>0</v>
      </c>
      <c r="AJ88" s="176">
        <f t="shared" si="140"/>
        <v>0</v>
      </c>
      <c r="AK88" s="175" t="e">
        <f t="shared" si="131"/>
        <v>#DIV/0!</v>
      </c>
      <c r="AL88" s="176">
        <f t="shared" si="140"/>
        <v>0</v>
      </c>
      <c r="AM88" s="176">
        <f t="shared" si="140"/>
        <v>0</v>
      </c>
      <c r="AN88" s="175" t="e">
        <f t="shared" si="132"/>
        <v>#DIV/0!</v>
      </c>
      <c r="AO88" s="176">
        <f t="shared" si="140"/>
        <v>0</v>
      </c>
      <c r="AP88" s="176">
        <f t="shared" si="140"/>
        <v>0</v>
      </c>
      <c r="AQ88" s="175" t="e">
        <f t="shared" si="133"/>
        <v>#DIV/0!</v>
      </c>
      <c r="AR88" s="585"/>
      <c r="AS88" s="564"/>
    </row>
    <row r="89" spans="1:45">
      <c r="A89" s="533"/>
      <c r="B89" s="548"/>
      <c r="C89" s="618"/>
      <c r="D89" s="462" t="s">
        <v>63</v>
      </c>
      <c r="E89" s="176">
        <f>SUM(H89,K89,N89,Q89,T89,W89,Z89,AC89,AF89,AI89,AL89,AO89)</f>
        <v>25299.749999999996</v>
      </c>
      <c r="F89" s="176">
        <f t="shared" si="139"/>
        <v>5187.3999999999996</v>
      </c>
      <c r="G89" s="175">
        <f>F89/E89*100</f>
        <v>20.503759918576272</v>
      </c>
      <c r="H89" s="176">
        <f t="shared" si="141"/>
        <v>606.9</v>
      </c>
      <c r="I89" s="176">
        <f t="shared" si="141"/>
        <v>464.7</v>
      </c>
      <c r="J89" s="175">
        <f t="shared" si="122"/>
        <v>76.569451309935744</v>
      </c>
      <c r="K89" s="176">
        <f t="shared" si="141"/>
        <v>3045</v>
      </c>
      <c r="L89" s="176">
        <f t="shared" si="141"/>
        <v>2016.3</v>
      </c>
      <c r="M89" s="175">
        <f t="shared" si="123"/>
        <v>66.216748768472897</v>
      </c>
      <c r="N89" s="176">
        <f t="shared" si="141"/>
        <v>2420.9</v>
      </c>
      <c r="O89" s="176">
        <f t="shared" si="141"/>
        <v>2706.4</v>
      </c>
      <c r="P89" s="175">
        <f t="shared" si="124"/>
        <v>111.79313478458424</v>
      </c>
      <c r="Q89" s="176">
        <f t="shared" si="141"/>
        <v>2050.1999999999998</v>
      </c>
      <c r="R89" s="176">
        <f t="shared" si="141"/>
        <v>0</v>
      </c>
      <c r="S89" s="175">
        <f t="shared" si="125"/>
        <v>0</v>
      </c>
      <c r="T89" s="176">
        <f t="shared" si="141"/>
        <v>2581.6000000000004</v>
      </c>
      <c r="U89" s="176">
        <f t="shared" si="141"/>
        <v>0</v>
      </c>
      <c r="V89" s="175">
        <f t="shared" si="126"/>
        <v>0</v>
      </c>
      <c r="W89" s="176">
        <f t="shared" si="141"/>
        <v>2442.2999999999997</v>
      </c>
      <c r="X89" s="176">
        <f t="shared" si="140"/>
        <v>0</v>
      </c>
      <c r="Y89" s="175">
        <f t="shared" si="127"/>
        <v>0</v>
      </c>
      <c r="Z89" s="176">
        <f t="shared" si="140"/>
        <v>2364.6999999999998</v>
      </c>
      <c r="AA89" s="176">
        <f t="shared" si="140"/>
        <v>0</v>
      </c>
      <c r="AB89" s="175">
        <f t="shared" si="128"/>
        <v>0</v>
      </c>
      <c r="AC89" s="176">
        <f t="shared" si="140"/>
        <v>2151.1999999999998</v>
      </c>
      <c r="AD89" s="176">
        <f t="shared" si="140"/>
        <v>0</v>
      </c>
      <c r="AE89" s="175">
        <f t="shared" si="129"/>
        <v>0</v>
      </c>
      <c r="AF89" s="176">
        <f t="shared" si="140"/>
        <v>1578.35</v>
      </c>
      <c r="AG89" s="176">
        <f t="shared" si="140"/>
        <v>0</v>
      </c>
      <c r="AH89" s="175">
        <f t="shared" si="130"/>
        <v>0</v>
      </c>
      <c r="AI89" s="176">
        <f t="shared" si="140"/>
        <v>1911.8</v>
      </c>
      <c r="AJ89" s="176">
        <f t="shared" si="140"/>
        <v>0</v>
      </c>
      <c r="AK89" s="175">
        <f t="shared" si="131"/>
        <v>0</v>
      </c>
      <c r="AL89" s="176">
        <f t="shared" si="140"/>
        <v>1562.3</v>
      </c>
      <c r="AM89" s="176">
        <f t="shared" si="140"/>
        <v>0</v>
      </c>
      <c r="AN89" s="175">
        <f t="shared" si="132"/>
        <v>0</v>
      </c>
      <c r="AO89" s="176">
        <f t="shared" si="140"/>
        <v>2584.5</v>
      </c>
      <c r="AP89" s="176">
        <f t="shared" si="140"/>
        <v>0</v>
      </c>
      <c r="AQ89" s="175">
        <f t="shared" si="133"/>
        <v>0</v>
      </c>
      <c r="AR89" s="585"/>
      <c r="AS89" s="564"/>
    </row>
    <row r="90" spans="1:45" ht="37.5">
      <c r="A90" s="520"/>
      <c r="B90" s="521"/>
      <c r="C90" s="522"/>
      <c r="D90" s="430" t="s">
        <v>64</v>
      </c>
      <c r="E90" s="176">
        <f t="shared" si="139"/>
        <v>0</v>
      </c>
      <c r="F90" s="176">
        <f t="shared" si="139"/>
        <v>0</v>
      </c>
      <c r="G90" s="175" t="e">
        <f>F90/E90*100</f>
        <v>#DIV/0!</v>
      </c>
      <c r="H90" s="176">
        <f t="shared" si="141"/>
        <v>0</v>
      </c>
      <c r="I90" s="176">
        <f t="shared" si="141"/>
        <v>0</v>
      </c>
      <c r="J90" s="175" t="e">
        <f t="shared" si="122"/>
        <v>#DIV/0!</v>
      </c>
      <c r="K90" s="176">
        <f t="shared" si="141"/>
        <v>0</v>
      </c>
      <c r="L90" s="176">
        <f t="shared" si="141"/>
        <v>0</v>
      </c>
      <c r="M90" s="175" t="e">
        <f t="shared" si="123"/>
        <v>#DIV/0!</v>
      </c>
      <c r="N90" s="176">
        <f t="shared" si="141"/>
        <v>0</v>
      </c>
      <c r="O90" s="176">
        <f t="shared" si="141"/>
        <v>0</v>
      </c>
      <c r="P90" s="175" t="e">
        <f t="shared" si="124"/>
        <v>#DIV/0!</v>
      </c>
      <c r="Q90" s="176">
        <f t="shared" si="141"/>
        <v>0</v>
      </c>
      <c r="R90" s="176">
        <f t="shared" si="141"/>
        <v>0</v>
      </c>
      <c r="S90" s="175" t="e">
        <f t="shared" si="125"/>
        <v>#DIV/0!</v>
      </c>
      <c r="T90" s="176">
        <f t="shared" si="141"/>
        <v>0</v>
      </c>
      <c r="U90" s="176">
        <f t="shared" si="141"/>
        <v>0</v>
      </c>
      <c r="V90" s="175" t="e">
        <f t="shared" si="126"/>
        <v>#DIV/0!</v>
      </c>
      <c r="W90" s="176">
        <f t="shared" si="141"/>
        <v>0</v>
      </c>
      <c r="X90" s="176">
        <f t="shared" si="140"/>
        <v>0</v>
      </c>
      <c r="Y90" s="175" t="e">
        <f t="shared" si="127"/>
        <v>#DIV/0!</v>
      </c>
      <c r="Z90" s="176">
        <f t="shared" si="140"/>
        <v>0</v>
      </c>
      <c r="AA90" s="176">
        <f t="shared" si="140"/>
        <v>0</v>
      </c>
      <c r="AB90" s="175" t="e">
        <f t="shared" si="128"/>
        <v>#DIV/0!</v>
      </c>
      <c r="AC90" s="176">
        <f t="shared" si="140"/>
        <v>0</v>
      </c>
      <c r="AD90" s="176">
        <f t="shared" si="140"/>
        <v>0</v>
      </c>
      <c r="AE90" s="175" t="e">
        <f t="shared" si="129"/>
        <v>#DIV/0!</v>
      </c>
      <c r="AF90" s="176">
        <f t="shared" si="140"/>
        <v>0</v>
      </c>
      <c r="AG90" s="176">
        <f t="shared" si="140"/>
        <v>0</v>
      </c>
      <c r="AH90" s="175" t="e">
        <f t="shared" si="130"/>
        <v>#DIV/0!</v>
      </c>
      <c r="AI90" s="176">
        <f t="shared" si="140"/>
        <v>0</v>
      </c>
      <c r="AJ90" s="176">
        <f t="shared" si="140"/>
        <v>0</v>
      </c>
      <c r="AK90" s="175" t="e">
        <f t="shared" si="131"/>
        <v>#DIV/0!</v>
      </c>
      <c r="AL90" s="176">
        <f t="shared" si="140"/>
        <v>0</v>
      </c>
      <c r="AM90" s="176">
        <f t="shared" si="140"/>
        <v>0</v>
      </c>
      <c r="AN90" s="175" t="e">
        <f t="shared" si="132"/>
        <v>#DIV/0!</v>
      </c>
      <c r="AO90" s="176">
        <f t="shared" si="140"/>
        <v>0</v>
      </c>
      <c r="AP90" s="176">
        <f t="shared" si="140"/>
        <v>0</v>
      </c>
      <c r="AQ90" s="175" t="e">
        <f t="shared" si="133"/>
        <v>#DIV/0!</v>
      </c>
      <c r="AR90" s="585"/>
      <c r="AS90" s="564"/>
    </row>
    <row r="91" spans="1:45" ht="20.25">
      <c r="A91" s="433"/>
      <c r="B91" s="486"/>
      <c r="C91" s="486"/>
      <c r="D91" s="458"/>
      <c r="E91" s="459"/>
      <c r="F91" s="417"/>
      <c r="G91" s="461"/>
      <c r="H91" s="449"/>
      <c r="I91" s="449"/>
      <c r="J91" s="391"/>
      <c r="K91" s="449"/>
      <c r="L91" s="449"/>
      <c r="M91" s="391"/>
      <c r="N91" s="449"/>
      <c r="O91" s="449"/>
      <c r="P91" s="391"/>
      <c r="Q91" s="449"/>
      <c r="R91" s="449"/>
      <c r="S91" s="391"/>
      <c r="T91" s="449"/>
      <c r="U91" s="449"/>
      <c r="V91" s="391"/>
      <c r="W91" s="449"/>
      <c r="X91" s="449"/>
      <c r="Y91" s="391"/>
      <c r="Z91" s="449"/>
      <c r="AA91" s="449"/>
      <c r="AB91" s="391"/>
      <c r="AC91" s="449"/>
      <c r="AD91" s="449"/>
      <c r="AE91" s="391"/>
      <c r="AF91" s="449"/>
      <c r="AG91" s="449"/>
      <c r="AH91" s="391"/>
      <c r="AI91" s="449"/>
      <c r="AJ91" s="449"/>
      <c r="AK91" s="391"/>
      <c r="AL91" s="449"/>
      <c r="AM91" s="449"/>
      <c r="AN91" s="391"/>
      <c r="AO91" s="449"/>
      <c r="AP91" s="449"/>
      <c r="AQ91" s="391"/>
      <c r="AR91" s="21"/>
      <c r="AS91" s="438"/>
    </row>
    <row r="92" spans="1:45" ht="23.25" customHeight="1">
      <c r="A92" s="517" t="s">
        <v>60</v>
      </c>
      <c r="B92" s="518"/>
      <c r="C92" s="519"/>
      <c r="D92" s="418" t="s">
        <v>23</v>
      </c>
      <c r="E92" s="224">
        <f>SUM(E93:E96)</f>
        <v>375.3</v>
      </c>
      <c r="F92" s="224">
        <f t="shared" ref="F92:AP92" si="142">SUM(F93:F96)</f>
        <v>0</v>
      </c>
      <c r="G92" s="225">
        <f>F92/E92*100</f>
        <v>0</v>
      </c>
      <c r="H92" s="224">
        <f t="shared" si="142"/>
        <v>0</v>
      </c>
      <c r="I92" s="224">
        <f t="shared" si="142"/>
        <v>0</v>
      </c>
      <c r="J92" s="225" t="e">
        <f t="shared" si="122"/>
        <v>#DIV/0!</v>
      </c>
      <c r="K92" s="224">
        <f t="shared" si="142"/>
        <v>0</v>
      </c>
      <c r="L92" s="224">
        <f t="shared" si="142"/>
        <v>0</v>
      </c>
      <c r="M92" s="225" t="e">
        <f t="shared" si="123"/>
        <v>#DIV/0!</v>
      </c>
      <c r="N92" s="224">
        <f t="shared" si="142"/>
        <v>0</v>
      </c>
      <c r="O92" s="224">
        <f t="shared" si="142"/>
        <v>0</v>
      </c>
      <c r="P92" s="225" t="e">
        <f t="shared" si="124"/>
        <v>#DIV/0!</v>
      </c>
      <c r="Q92" s="224">
        <f t="shared" si="142"/>
        <v>0</v>
      </c>
      <c r="R92" s="224">
        <f t="shared" si="142"/>
        <v>0</v>
      </c>
      <c r="S92" s="225" t="e">
        <f t="shared" si="125"/>
        <v>#DIV/0!</v>
      </c>
      <c r="T92" s="224">
        <f t="shared" si="142"/>
        <v>0</v>
      </c>
      <c r="U92" s="224">
        <f t="shared" si="142"/>
        <v>0</v>
      </c>
      <c r="V92" s="225" t="e">
        <f t="shared" si="126"/>
        <v>#DIV/0!</v>
      </c>
      <c r="W92" s="224">
        <f t="shared" si="142"/>
        <v>0</v>
      </c>
      <c r="X92" s="224">
        <f t="shared" si="142"/>
        <v>0</v>
      </c>
      <c r="Y92" s="225" t="e">
        <f t="shared" si="127"/>
        <v>#DIV/0!</v>
      </c>
      <c r="Z92" s="224">
        <f t="shared" si="142"/>
        <v>37.700000000000003</v>
      </c>
      <c r="AA92" s="224">
        <f t="shared" si="142"/>
        <v>0</v>
      </c>
      <c r="AB92" s="225">
        <f t="shared" si="128"/>
        <v>0</v>
      </c>
      <c r="AC92" s="224">
        <f t="shared" si="142"/>
        <v>0</v>
      </c>
      <c r="AD92" s="224">
        <f t="shared" si="142"/>
        <v>0</v>
      </c>
      <c r="AE92" s="225" t="e">
        <f t="shared" si="129"/>
        <v>#DIV/0!</v>
      </c>
      <c r="AF92" s="224">
        <f t="shared" si="142"/>
        <v>0</v>
      </c>
      <c r="AG92" s="224">
        <f t="shared" si="142"/>
        <v>0</v>
      </c>
      <c r="AH92" s="225" t="e">
        <f t="shared" si="130"/>
        <v>#DIV/0!</v>
      </c>
      <c r="AI92" s="224">
        <f t="shared" si="142"/>
        <v>337.6</v>
      </c>
      <c r="AJ92" s="224">
        <f t="shared" si="142"/>
        <v>0</v>
      </c>
      <c r="AK92" s="225">
        <f t="shared" si="131"/>
        <v>0</v>
      </c>
      <c r="AL92" s="224">
        <f t="shared" si="142"/>
        <v>0</v>
      </c>
      <c r="AM92" s="224">
        <f t="shared" si="142"/>
        <v>0</v>
      </c>
      <c r="AN92" s="225" t="e">
        <f t="shared" si="132"/>
        <v>#DIV/0!</v>
      </c>
      <c r="AO92" s="224">
        <f t="shared" si="142"/>
        <v>0</v>
      </c>
      <c r="AP92" s="224">
        <f t="shared" si="142"/>
        <v>0</v>
      </c>
      <c r="AQ92" s="225" t="e">
        <f t="shared" si="133"/>
        <v>#DIV/0!</v>
      </c>
      <c r="AR92" s="585"/>
      <c r="AS92" s="564"/>
    </row>
    <row r="93" spans="1:45">
      <c r="A93" s="533"/>
      <c r="B93" s="548"/>
      <c r="C93" s="618"/>
      <c r="D93" s="418" t="s">
        <v>62</v>
      </c>
      <c r="E93" s="176">
        <f t="shared" ref="E93:F102" si="143">SUM(H93,K93,N93,Q93,T93,W93,Z93,AC93,AF93,AI93,AL93,AO93)</f>
        <v>0</v>
      </c>
      <c r="F93" s="175">
        <f>SUM(I93,L93,O93,R93,U93,X93,AA93,AD93,AG93,AJ93,AM93,AP93)</f>
        <v>0</v>
      </c>
      <c r="G93" s="175" t="e">
        <f>F93/E93*100</f>
        <v>#DIV/0!</v>
      </c>
      <c r="H93" s="176">
        <f>H50</f>
        <v>0</v>
      </c>
      <c r="I93" s="176">
        <f>I50</f>
        <v>0</v>
      </c>
      <c r="J93" s="175" t="e">
        <f t="shared" si="122"/>
        <v>#DIV/0!</v>
      </c>
      <c r="K93" s="176">
        <f t="shared" ref="K93:AP96" si="144">K50</f>
        <v>0</v>
      </c>
      <c r="L93" s="176">
        <f t="shared" si="144"/>
        <v>0</v>
      </c>
      <c r="M93" s="175" t="e">
        <f t="shared" si="123"/>
        <v>#DIV/0!</v>
      </c>
      <c r="N93" s="176">
        <f t="shared" si="144"/>
        <v>0</v>
      </c>
      <c r="O93" s="176">
        <f t="shared" si="144"/>
        <v>0</v>
      </c>
      <c r="P93" s="175" t="e">
        <f t="shared" si="124"/>
        <v>#DIV/0!</v>
      </c>
      <c r="Q93" s="176">
        <f t="shared" si="144"/>
        <v>0</v>
      </c>
      <c r="R93" s="176">
        <f t="shared" si="144"/>
        <v>0</v>
      </c>
      <c r="S93" s="175" t="e">
        <f t="shared" si="125"/>
        <v>#DIV/0!</v>
      </c>
      <c r="T93" s="176">
        <f t="shared" si="144"/>
        <v>0</v>
      </c>
      <c r="U93" s="176">
        <f t="shared" si="144"/>
        <v>0</v>
      </c>
      <c r="V93" s="175" t="e">
        <f t="shared" si="126"/>
        <v>#DIV/0!</v>
      </c>
      <c r="W93" s="176">
        <f t="shared" si="144"/>
        <v>0</v>
      </c>
      <c r="X93" s="176">
        <f t="shared" si="144"/>
        <v>0</v>
      </c>
      <c r="Y93" s="175" t="e">
        <f t="shared" si="127"/>
        <v>#DIV/0!</v>
      </c>
      <c r="Z93" s="176">
        <f t="shared" si="144"/>
        <v>0</v>
      </c>
      <c r="AA93" s="176">
        <f t="shared" si="144"/>
        <v>0</v>
      </c>
      <c r="AB93" s="175" t="e">
        <f t="shared" si="128"/>
        <v>#DIV/0!</v>
      </c>
      <c r="AC93" s="176">
        <f t="shared" si="144"/>
        <v>0</v>
      </c>
      <c r="AD93" s="176">
        <f t="shared" si="144"/>
        <v>0</v>
      </c>
      <c r="AE93" s="175" t="e">
        <f t="shared" si="129"/>
        <v>#DIV/0!</v>
      </c>
      <c r="AF93" s="176">
        <f t="shared" si="144"/>
        <v>0</v>
      </c>
      <c r="AG93" s="176">
        <f t="shared" si="144"/>
        <v>0</v>
      </c>
      <c r="AH93" s="175" t="e">
        <f t="shared" si="130"/>
        <v>#DIV/0!</v>
      </c>
      <c r="AI93" s="176">
        <f t="shared" si="144"/>
        <v>0</v>
      </c>
      <c r="AJ93" s="176">
        <f t="shared" si="144"/>
        <v>0</v>
      </c>
      <c r="AK93" s="175" t="e">
        <f t="shared" si="131"/>
        <v>#DIV/0!</v>
      </c>
      <c r="AL93" s="176">
        <f t="shared" si="144"/>
        <v>0</v>
      </c>
      <c r="AM93" s="176">
        <f t="shared" si="144"/>
        <v>0</v>
      </c>
      <c r="AN93" s="175" t="e">
        <f t="shared" si="132"/>
        <v>#DIV/0!</v>
      </c>
      <c r="AO93" s="176">
        <f t="shared" si="144"/>
        <v>0</v>
      </c>
      <c r="AP93" s="176">
        <f t="shared" si="144"/>
        <v>0</v>
      </c>
      <c r="AQ93" s="175" t="e">
        <f t="shared" si="133"/>
        <v>#DIV/0!</v>
      </c>
      <c r="AR93" s="585"/>
      <c r="AS93" s="564"/>
    </row>
    <row r="94" spans="1:45">
      <c r="A94" s="533"/>
      <c r="B94" s="548"/>
      <c r="C94" s="618"/>
      <c r="D94" s="418" t="s">
        <v>27</v>
      </c>
      <c r="E94" s="176">
        <f t="shared" si="143"/>
        <v>0</v>
      </c>
      <c r="F94" s="175">
        <f t="shared" si="143"/>
        <v>0</v>
      </c>
      <c r="G94" s="175" t="e">
        <f>F94/E94*100</f>
        <v>#DIV/0!</v>
      </c>
      <c r="H94" s="176">
        <f t="shared" ref="H94:W96" si="145">H51</f>
        <v>0</v>
      </c>
      <c r="I94" s="176">
        <f t="shared" si="145"/>
        <v>0</v>
      </c>
      <c r="J94" s="175" t="e">
        <f t="shared" si="122"/>
        <v>#DIV/0!</v>
      </c>
      <c r="K94" s="176">
        <f t="shared" si="145"/>
        <v>0</v>
      </c>
      <c r="L94" s="176">
        <f t="shared" si="145"/>
        <v>0</v>
      </c>
      <c r="M94" s="175" t="e">
        <f t="shared" si="123"/>
        <v>#DIV/0!</v>
      </c>
      <c r="N94" s="176">
        <f t="shared" si="145"/>
        <v>0</v>
      </c>
      <c r="O94" s="176">
        <f t="shared" si="145"/>
        <v>0</v>
      </c>
      <c r="P94" s="175" t="e">
        <f t="shared" si="124"/>
        <v>#DIV/0!</v>
      </c>
      <c r="Q94" s="176">
        <f t="shared" si="145"/>
        <v>0</v>
      </c>
      <c r="R94" s="176">
        <f t="shared" si="145"/>
        <v>0</v>
      </c>
      <c r="S94" s="175" t="e">
        <f t="shared" si="125"/>
        <v>#DIV/0!</v>
      </c>
      <c r="T94" s="176">
        <f t="shared" si="145"/>
        <v>0</v>
      </c>
      <c r="U94" s="176">
        <f t="shared" si="145"/>
        <v>0</v>
      </c>
      <c r="V94" s="175" t="e">
        <f t="shared" si="126"/>
        <v>#DIV/0!</v>
      </c>
      <c r="W94" s="176">
        <f t="shared" si="145"/>
        <v>0</v>
      </c>
      <c r="X94" s="176">
        <f t="shared" si="144"/>
        <v>0</v>
      </c>
      <c r="Y94" s="175" t="e">
        <f t="shared" si="127"/>
        <v>#DIV/0!</v>
      </c>
      <c r="Z94" s="176">
        <f t="shared" si="144"/>
        <v>0</v>
      </c>
      <c r="AA94" s="176">
        <f t="shared" si="144"/>
        <v>0</v>
      </c>
      <c r="AB94" s="175" t="e">
        <f t="shared" si="128"/>
        <v>#DIV/0!</v>
      </c>
      <c r="AC94" s="176">
        <f t="shared" si="144"/>
        <v>0</v>
      </c>
      <c r="AD94" s="176">
        <f t="shared" si="144"/>
        <v>0</v>
      </c>
      <c r="AE94" s="175" t="e">
        <f t="shared" si="129"/>
        <v>#DIV/0!</v>
      </c>
      <c r="AF94" s="176">
        <f t="shared" si="144"/>
        <v>0</v>
      </c>
      <c r="AG94" s="176">
        <f t="shared" si="144"/>
        <v>0</v>
      </c>
      <c r="AH94" s="175" t="e">
        <f t="shared" si="130"/>
        <v>#DIV/0!</v>
      </c>
      <c r="AI94" s="176">
        <f t="shared" si="144"/>
        <v>0</v>
      </c>
      <c r="AJ94" s="176">
        <f t="shared" si="144"/>
        <v>0</v>
      </c>
      <c r="AK94" s="175" t="e">
        <f t="shared" si="131"/>
        <v>#DIV/0!</v>
      </c>
      <c r="AL94" s="176">
        <f t="shared" si="144"/>
        <v>0</v>
      </c>
      <c r="AM94" s="176">
        <f t="shared" si="144"/>
        <v>0</v>
      </c>
      <c r="AN94" s="175" t="e">
        <f t="shared" si="132"/>
        <v>#DIV/0!</v>
      </c>
      <c r="AO94" s="176">
        <f t="shared" si="144"/>
        <v>0</v>
      </c>
      <c r="AP94" s="176">
        <f t="shared" si="144"/>
        <v>0</v>
      </c>
      <c r="AQ94" s="175" t="e">
        <f t="shared" si="133"/>
        <v>#DIV/0!</v>
      </c>
      <c r="AR94" s="585"/>
      <c r="AS94" s="564"/>
    </row>
    <row r="95" spans="1:45">
      <c r="A95" s="533"/>
      <c r="B95" s="548"/>
      <c r="C95" s="618"/>
      <c r="D95" s="430" t="s">
        <v>63</v>
      </c>
      <c r="E95" s="176">
        <f>SUM(H95,K95,N95,Q95,T95,W95,Z95,AC95,AF95,AI95,AL95,AO95)</f>
        <v>375.3</v>
      </c>
      <c r="F95" s="175">
        <f t="shared" si="143"/>
        <v>0</v>
      </c>
      <c r="G95" s="175">
        <f>F95/E95*100</f>
        <v>0</v>
      </c>
      <c r="H95" s="176">
        <f t="shared" si="145"/>
        <v>0</v>
      </c>
      <c r="I95" s="176">
        <f t="shared" si="145"/>
        <v>0</v>
      </c>
      <c r="J95" s="175" t="e">
        <f t="shared" si="122"/>
        <v>#DIV/0!</v>
      </c>
      <c r="K95" s="176">
        <f t="shared" si="145"/>
        <v>0</v>
      </c>
      <c r="L95" s="176">
        <f t="shared" si="145"/>
        <v>0</v>
      </c>
      <c r="M95" s="175" t="e">
        <f t="shared" si="123"/>
        <v>#DIV/0!</v>
      </c>
      <c r="N95" s="176">
        <f t="shared" si="145"/>
        <v>0</v>
      </c>
      <c r="O95" s="176">
        <f t="shared" si="145"/>
        <v>0</v>
      </c>
      <c r="P95" s="175" t="e">
        <f t="shared" si="124"/>
        <v>#DIV/0!</v>
      </c>
      <c r="Q95" s="176">
        <f t="shared" si="145"/>
        <v>0</v>
      </c>
      <c r="R95" s="176">
        <f t="shared" si="145"/>
        <v>0</v>
      </c>
      <c r="S95" s="175" t="e">
        <f t="shared" si="125"/>
        <v>#DIV/0!</v>
      </c>
      <c r="T95" s="176">
        <f t="shared" si="145"/>
        <v>0</v>
      </c>
      <c r="U95" s="176">
        <f t="shared" si="145"/>
        <v>0</v>
      </c>
      <c r="V95" s="175" t="e">
        <f t="shared" si="126"/>
        <v>#DIV/0!</v>
      </c>
      <c r="W95" s="176">
        <f t="shared" si="145"/>
        <v>0</v>
      </c>
      <c r="X95" s="176">
        <f t="shared" si="144"/>
        <v>0</v>
      </c>
      <c r="Y95" s="175" t="e">
        <f t="shared" si="127"/>
        <v>#DIV/0!</v>
      </c>
      <c r="Z95" s="176">
        <v>37.700000000000003</v>
      </c>
      <c r="AA95" s="176">
        <f t="shared" si="144"/>
        <v>0</v>
      </c>
      <c r="AB95" s="175">
        <f t="shared" si="128"/>
        <v>0</v>
      </c>
      <c r="AC95" s="176">
        <f t="shared" si="144"/>
        <v>0</v>
      </c>
      <c r="AD95" s="176">
        <f t="shared" si="144"/>
        <v>0</v>
      </c>
      <c r="AE95" s="175" t="e">
        <f t="shared" si="129"/>
        <v>#DIV/0!</v>
      </c>
      <c r="AF95" s="176">
        <f t="shared" si="144"/>
        <v>0</v>
      </c>
      <c r="AG95" s="176">
        <f t="shared" si="144"/>
        <v>0</v>
      </c>
      <c r="AH95" s="175" t="e">
        <f t="shared" si="130"/>
        <v>#DIV/0!</v>
      </c>
      <c r="AI95" s="176">
        <f>AI52+37.6</f>
        <v>337.6</v>
      </c>
      <c r="AJ95" s="176">
        <f t="shared" si="144"/>
        <v>0</v>
      </c>
      <c r="AK95" s="175">
        <f t="shared" si="131"/>
        <v>0</v>
      </c>
      <c r="AL95" s="176">
        <f t="shared" si="144"/>
        <v>0</v>
      </c>
      <c r="AM95" s="176">
        <f t="shared" si="144"/>
        <v>0</v>
      </c>
      <c r="AN95" s="175" t="e">
        <f t="shared" si="132"/>
        <v>#DIV/0!</v>
      </c>
      <c r="AO95" s="176">
        <f>AO52+AO20</f>
        <v>0</v>
      </c>
      <c r="AP95" s="176">
        <f>AP52</f>
        <v>0</v>
      </c>
      <c r="AQ95" s="175" t="e">
        <f t="shared" si="133"/>
        <v>#DIV/0!</v>
      </c>
      <c r="AR95" s="585"/>
      <c r="AS95" s="564"/>
    </row>
    <row r="96" spans="1:45" ht="37.5">
      <c r="A96" s="520"/>
      <c r="B96" s="521"/>
      <c r="C96" s="522"/>
      <c r="D96" s="430" t="s">
        <v>64</v>
      </c>
      <c r="E96" s="176">
        <f t="shared" si="143"/>
        <v>0</v>
      </c>
      <c r="F96" s="175">
        <f t="shared" si="143"/>
        <v>0</v>
      </c>
      <c r="G96" s="175" t="e">
        <f>F96/E96*100</f>
        <v>#DIV/0!</v>
      </c>
      <c r="H96" s="176">
        <f t="shared" si="145"/>
        <v>0</v>
      </c>
      <c r="I96" s="176">
        <f t="shared" si="145"/>
        <v>0</v>
      </c>
      <c r="J96" s="175" t="e">
        <f t="shared" si="122"/>
        <v>#DIV/0!</v>
      </c>
      <c r="K96" s="176">
        <f t="shared" si="145"/>
        <v>0</v>
      </c>
      <c r="L96" s="176">
        <f t="shared" si="145"/>
        <v>0</v>
      </c>
      <c r="M96" s="175" t="e">
        <f t="shared" si="123"/>
        <v>#DIV/0!</v>
      </c>
      <c r="N96" s="176">
        <f t="shared" si="145"/>
        <v>0</v>
      </c>
      <c r="O96" s="176">
        <f t="shared" si="145"/>
        <v>0</v>
      </c>
      <c r="P96" s="175" t="e">
        <f t="shared" si="124"/>
        <v>#DIV/0!</v>
      </c>
      <c r="Q96" s="176">
        <f t="shared" si="145"/>
        <v>0</v>
      </c>
      <c r="R96" s="176">
        <f t="shared" si="145"/>
        <v>0</v>
      </c>
      <c r="S96" s="175" t="e">
        <f t="shared" si="125"/>
        <v>#DIV/0!</v>
      </c>
      <c r="T96" s="176">
        <f t="shared" si="145"/>
        <v>0</v>
      </c>
      <c r="U96" s="176">
        <f t="shared" si="145"/>
        <v>0</v>
      </c>
      <c r="V96" s="175" t="e">
        <f t="shared" si="126"/>
        <v>#DIV/0!</v>
      </c>
      <c r="W96" s="176">
        <f t="shared" si="145"/>
        <v>0</v>
      </c>
      <c r="X96" s="176">
        <f t="shared" si="144"/>
        <v>0</v>
      </c>
      <c r="Y96" s="175" t="e">
        <f t="shared" si="127"/>
        <v>#DIV/0!</v>
      </c>
      <c r="Z96" s="176">
        <f t="shared" si="144"/>
        <v>0</v>
      </c>
      <c r="AA96" s="176">
        <f t="shared" si="144"/>
        <v>0</v>
      </c>
      <c r="AB96" s="175" t="e">
        <f t="shared" si="128"/>
        <v>#DIV/0!</v>
      </c>
      <c r="AC96" s="176">
        <f t="shared" si="144"/>
        <v>0</v>
      </c>
      <c r="AD96" s="176">
        <f t="shared" si="144"/>
        <v>0</v>
      </c>
      <c r="AE96" s="175" t="e">
        <f t="shared" si="129"/>
        <v>#DIV/0!</v>
      </c>
      <c r="AF96" s="176">
        <f t="shared" si="144"/>
        <v>0</v>
      </c>
      <c r="AG96" s="176">
        <f t="shared" si="144"/>
        <v>0</v>
      </c>
      <c r="AH96" s="175" t="e">
        <f t="shared" si="130"/>
        <v>#DIV/0!</v>
      </c>
      <c r="AI96" s="176">
        <f t="shared" si="144"/>
        <v>0</v>
      </c>
      <c r="AJ96" s="176">
        <f t="shared" si="144"/>
        <v>0</v>
      </c>
      <c r="AK96" s="175" t="e">
        <f t="shared" si="131"/>
        <v>#DIV/0!</v>
      </c>
      <c r="AL96" s="176">
        <f t="shared" si="144"/>
        <v>0</v>
      </c>
      <c r="AM96" s="176">
        <f t="shared" si="144"/>
        <v>0</v>
      </c>
      <c r="AN96" s="175" t="e">
        <f t="shared" si="132"/>
        <v>#DIV/0!</v>
      </c>
      <c r="AO96" s="176">
        <f t="shared" si="144"/>
        <v>0</v>
      </c>
      <c r="AP96" s="176">
        <f t="shared" si="144"/>
        <v>0</v>
      </c>
      <c r="AQ96" s="175" t="e">
        <f t="shared" si="133"/>
        <v>#DIV/0!</v>
      </c>
      <c r="AR96" s="585"/>
      <c r="AS96" s="564"/>
    </row>
    <row r="97" spans="1:45" ht="20.25">
      <c r="A97" s="433"/>
      <c r="B97" s="486"/>
      <c r="C97" s="486"/>
      <c r="D97" s="458"/>
      <c r="E97" s="451"/>
      <c r="F97" s="442"/>
      <c r="G97" s="461"/>
      <c r="H97" s="449"/>
      <c r="I97" s="449"/>
      <c r="J97" s="391"/>
      <c r="K97" s="449"/>
      <c r="L97" s="449"/>
      <c r="M97" s="391"/>
      <c r="N97" s="449"/>
      <c r="O97" s="449"/>
      <c r="P97" s="391"/>
      <c r="Q97" s="449"/>
      <c r="R97" s="449"/>
      <c r="S97" s="391"/>
      <c r="T97" s="449"/>
      <c r="U97" s="449"/>
      <c r="V97" s="391"/>
      <c r="W97" s="449"/>
      <c r="X97" s="449"/>
      <c r="Y97" s="391"/>
      <c r="Z97" s="449"/>
      <c r="AA97" s="449"/>
      <c r="AB97" s="391"/>
      <c r="AC97" s="449"/>
      <c r="AD97" s="449"/>
      <c r="AE97" s="391"/>
      <c r="AF97" s="449"/>
      <c r="AG97" s="449"/>
      <c r="AH97" s="391"/>
      <c r="AI97" s="449"/>
      <c r="AJ97" s="449"/>
      <c r="AK97" s="391"/>
      <c r="AL97" s="449"/>
      <c r="AM97" s="449"/>
      <c r="AN97" s="391"/>
      <c r="AO97" s="449"/>
      <c r="AP97" s="449"/>
      <c r="AQ97" s="391"/>
      <c r="AR97" s="21"/>
      <c r="AS97" s="438"/>
    </row>
    <row r="98" spans="1:45" ht="23.25" customHeight="1">
      <c r="A98" s="517" t="s">
        <v>61</v>
      </c>
      <c r="B98" s="518"/>
      <c r="C98" s="519"/>
      <c r="D98" s="450" t="s">
        <v>23</v>
      </c>
      <c r="E98" s="224">
        <f>SUM(E99:E102)</f>
        <v>200</v>
      </c>
      <c r="F98" s="224">
        <f t="shared" ref="F98:AP98" si="146">SUM(F99:F102)</f>
        <v>34</v>
      </c>
      <c r="G98" s="225">
        <f>F98/E98*100</f>
        <v>17</v>
      </c>
      <c r="H98" s="224">
        <f t="shared" si="146"/>
        <v>0</v>
      </c>
      <c r="I98" s="224">
        <f t="shared" si="146"/>
        <v>0</v>
      </c>
      <c r="J98" s="225" t="e">
        <f t="shared" si="122"/>
        <v>#DIV/0!</v>
      </c>
      <c r="K98" s="224">
        <f t="shared" si="146"/>
        <v>17</v>
      </c>
      <c r="L98" s="224">
        <f t="shared" si="146"/>
        <v>17</v>
      </c>
      <c r="M98" s="225">
        <f t="shared" si="123"/>
        <v>100</v>
      </c>
      <c r="N98" s="224">
        <f t="shared" si="146"/>
        <v>17</v>
      </c>
      <c r="O98" s="224">
        <f t="shared" si="146"/>
        <v>17</v>
      </c>
      <c r="P98" s="225">
        <f t="shared" si="124"/>
        <v>100</v>
      </c>
      <c r="Q98" s="224">
        <f t="shared" si="146"/>
        <v>17</v>
      </c>
      <c r="R98" s="224">
        <f t="shared" si="146"/>
        <v>0</v>
      </c>
      <c r="S98" s="225">
        <f t="shared" si="125"/>
        <v>0</v>
      </c>
      <c r="T98" s="224">
        <f t="shared" si="146"/>
        <v>17</v>
      </c>
      <c r="U98" s="224">
        <f t="shared" si="146"/>
        <v>0</v>
      </c>
      <c r="V98" s="225">
        <f t="shared" si="126"/>
        <v>0</v>
      </c>
      <c r="W98" s="224">
        <f t="shared" si="146"/>
        <v>17</v>
      </c>
      <c r="X98" s="224">
        <f t="shared" si="146"/>
        <v>0</v>
      </c>
      <c r="Y98" s="225">
        <f t="shared" si="127"/>
        <v>0</v>
      </c>
      <c r="Z98" s="224">
        <f t="shared" si="146"/>
        <v>17</v>
      </c>
      <c r="AA98" s="224">
        <f t="shared" si="146"/>
        <v>0</v>
      </c>
      <c r="AB98" s="225">
        <f t="shared" si="128"/>
        <v>0</v>
      </c>
      <c r="AC98" s="224">
        <f t="shared" si="146"/>
        <v>17</v>
      </c>
      <c r="AD98" s="224">
        <f t="shared" si="146"/>
        <v>0</v>
      </c>
      <c r="AE98" s="225">
        <f t="shared" si="129"/>
        <v>0</v>
      </c>
      <c r="AF98" s="224">
        <f t="shared" si="146"/>
        <v>17</v>
      </c>
      <c r="AG98" s="224">
        <f t="shared" si="146"/>
        <v>0</v>
      </c>
      <c r="AH98" s="225">
        <f t="shared" si="130"/>
        <v>0</v>
      </c>
      <c r="AI98" s="224">
        <f t="shared" si="146"/>
        <v>17</v>
      </c>
      <c r="AJ98" s="224">
        <f t="shared" si="146"/>
        <v>0</v>
      </c>
      <c r="AK98" s="225">
        <f t="shared" si="131"/>
        <v>0</v>
      </c>
      <c r="AL98" s="224">
        <f t="shared" si="146"/>
        <v>17</v>
      </c>
      <c r="AM98" s="224">
        <f t="shared" si="146"/>
        <v>0</v>
      </c>
      <c r="AN98" s="225">
        <f t="shared" si="132"/>
        <v>0</v>
      </c>
      <c r="AO98" s="224">
        <f t="shared" si="146"/>
        <v>30</v>
      </c>
      <c r="AP98" s="224">
        <f t="shared" si="146"/>
        <v>0</v>
      </c>
      <c r="AQ98" s="225">
        <f t="shared" si="133"/>
        <v>0</v>
      </c>
      <c r="AR98" s="585"/>
      <c r="AS98" s="564"/>
    </row>
    <row r="99" spans="1:45">
      <c r="A99" s="533"/>
      <c r="B99" s="548"/>
      <c r="C99" s="618"/>
      <c r="D99" s="450" t="s">
        <v>62</v>
      </c>
      <c r="E99" s="176">
        <f t="shared" si="143"/>
        <v>0</v>
      </c>
      <c r="F99" s="175">
        <f t="shared" si="143"/>
        <v>0</v>
      </c>
      <c r="G99" s="175" t="e">
        <f>F99/E99*100</f>
        <v>#DIV/0!</v>
      </c>
      <c r="H99" s="176">
        <f>H45</f>
        <v>0</v>
      </c>
      <c r="I99" s="176">
        <f t="shared" ref="I99:AP101" si="147">I45</f>
        <v>0</v>
      </c>
      <c r="J99" s="175" t="e">
        <f t="shared" si="122"/>
        <v>#DIV/0!</v>
      </c>
      <c r="K99" s="176">
        <f t="shared" si="147"/>
        <v>0</v>
      </c>
      <c r="L99" s="176">
        <f t="shared" si="147"/>
        <v>0</v>
      </c>
      <c r="M99" s="175" t="e">
        <f t="shared" si="123"/>
        <v>#DIV/0!</v>
      </c>
      <c r="N99" s="176">
        <f t="shared" si="147"/>
        <v>0</v>
      </c>
      <c r="O99" s="176">
        <f t="shared" si="147"/>
        <v>0</v>
      </c>
      <c r="P99" s="175" t="e">
        <f t="shared" si="124"/>
        <v>#DIV/0!</v>
      </c>
      <c r="Q99" s="176">
        <f t="shared" si="147"/>
        <v>0</v>
      </c>
      <c r="R99" s="176">
        <f t="shared" si="147"/>
        <v>0</v>
      </c>
      <c r="S99" s="175" t="e">
        <f t="shared" si="125"/>
        <v>#DIV/0!</v>
      </c>
      <c r="T99" s="176">
        <f t="shared" si="147"/>
        <v>0</v>
      </c>
      <c r="U99" s="176">
        <f t="shared" si="147"/>
        <v>0</v>
      </c>
      <c r="V99" s="175" t="e">
        <f t="shared" si="126"/>
        <v>#DIV/0!</v>
      </c>
      <c r="W99" s="176">
        <f t="shared" si="147"/>
        <v>0</v>
      </c>
      <c r="X99" s="176">
        <f t="shared" si="147"/>
        <v>0</v>
      </c>
      <c r="Y99" s="175" t="e">
        <f t="shared" si="127"/>
        <v>#DIV/0!</v>
      </c>
      <c r="Z99" s="176">
        <f t="shared" si="147"/>
        <v>0</v>
      </c>
      <c r="AA99" s="176">
        <f t="shared" si="147"/>
        <v>0</v>
      </c>
      <c r="AB99" s="175" t="e">
        <f t="shared" si="128"/>
        <v>#DIV/0!</v>
      </c>
      <c r="AC99" s="176">
        <f t="shared" si="147"/>
        <v>0</v>
      </c>
      <c r="AD99" s="176">
        <f t="shared" si="147"/>
        <v>0</v>
      </c>
      <c r="AE99" s="175" t="e">
        <f t="shared" si="129"/>
        <v>#DIV/0!</v>
      </c>
      <c r="AF99" s="176">
        <f t="shared" si="147"/>
        <v>0</v>
      </c>
      <c r="AG99" s="176">
        <f t="shared" si="147"/>
        <v>0</v>
      </c>
      <c r="AH99" s="175" t="e">
        <f t="shared" si="130"/>
        <v>#DIV/0!</v>
      </c>
      <c r="AI99" s="176">
        <f t="shared" si="147"/>
        <v>0</v>
      </c>
      <c r="AJ99" s="176">
        <f t="shared" si="147"/>
        <v>0</v>
      </c>
      <c r="AK99" s="175" t="e">
        <f t="shared" si="131"/>
        <v>#DIV/0!</v>
      </c>
      <c r="AL99" s="176">
        <f t="shared" si="147"/>
        <v>0</v>
      </c>
      <c r="AM99" s="176">
        <f t="shared" si="147"/>
        <v>0</v>
      </c>
      <c r="AN99" s="175" t="e">
        <f t="shared" si="132"/>
        <v>#DIV/0!</v>
      </c>
      <c r="AO99" s="176">
        <f t="shared" si="147"/>
        <v>0</v>
      </c>
      <c r="AP99" s="176">
        <f t="shared" si="147"/>
        <v>0</v>
      </c>
      <c r="AQ99" s="175" t="e">
        <f t="shared" si="133"/>
        <v>#DIV/0!</v>
      </c>
      <c r="AR99" s="585"/>
      <c r="AS99" s="564"/>
    </row>
    <row r="100" spans="1:45">
      <c r="A100" s="533"/>
      <c r="B100" s="548"/>
      <c r="C100" s="618"/>
      <c r="D100" s="450" t="s">
        <v>27</v>
      </c>
      <c r="E100" s="176">
        <f t="shared" si="143"/>
        <v>0</v>
      </c>
      <c r="F100" s="175">
        <f t="shared" si="143"/>
        <v>0</v>
      </c>
      <c r="G100" s="175" t="e">
        <f>F100/E100*100</f>
        <v>#DIV/0!</v>
      </c>
      <c r="H100" s="176">
        <f t="shared" ref="H100:W102" si="148">H46</f>
        <v>0</v>
      </c>
      <c r="I100" s="176">
        <f t="shared" si="148"/>
        <v>0</v>
      </c>
      <c r="J100" s="175" t="e">
        <f t="shared" si="122"/>
        <v>#DIV/0!</v>
      </c>
      <c r="K100" s="176">
        <f t="shared" si="148"/>
        <v>0</v>
      </c>
      <c r="L100" s="176">
        <f t="shared" si="148"/>
        <v>0</v>
      </c>
      <c r="M100" s="175" t="e">
        <f t="shared" si="123"/>
        <v>#DIV/0!</v>
      </c>
      <c r="N100" s="176">
        <f t="shared" si="148"/>
        <v>0</v>
      </c>
      <c r="O100" s="176">
        <f t="shared" si="148"/>
        <v>0</v>
      </c>
      <c r="P100" s="175" t="e">
        <f t="shared" si="124"/>
        <v>#DIV/0!</v>
      </c>
      <c r="Q100" s="176">
        <f t="shared" si="148"/>
        <v>0</v>
      </c>
      <c r="R100" s="176">
        <f t="shared" si="148"/>
        <v>0</v>
      </c>
      <c r="S100" s="175" t="e">
        <f t="shared" si="125"/>
        <v>#DIV/0!</v>
      </c>
      <c r="T100" s="176">
        <f t="shared" si="148"/>
        <v>0</v>
      </c>
      <c r="U100" s="176">
        <f t="shared" si="148"/>
        <v>0</v>
      </c>
      <c r="V100" s="175" t="e">
        <f t="shared" si="126"/>
        <v>#DIV/0!</v>
      </c>
      <c r="W100" s="176">
        <f t="shared" si="148"/>
        <v>0</v>
      </c>
      <c r="X100" s="176">
        <f t="shared" si="147"/>
        <v>0</v>
      </c>
      <c r="Y100" s="175" t="e">
        <f t="shared" si="127"/>
        <v>#DIV/0!</v>
      </c>
      <c r="Z100" s="176">
        <f t="shared" si="147"/>
        <v>0</v>
      </c>
      <c r="AA100" s="176">
        <f t="shared" si="147"/>
        <v>0</v>
      </c>
      <c r="AB100" s="175" t="e">
        <f t="shared" si="128"/>
        <v>#DIV/0!</v>
      </c>
      <c r="AC100" s="176">
        <f t="shared" si="147"/>
        <v>0</v>
      </c>
      <c r="AD100" s="176">
        <f t="shared" si="147"/>
        <v>0</v>
      </c>
      <c r="AE100" s="175" t="e">
        <f t="shared" si="129"/>
        <v>#DIV/0!</v>
      </c>
      <c r="AF100" s="176">
        <f t="shared" si="147"/>
        <v>0</v>
      </c>
      <c r="AG100" s="176">
        <f t="shared" si="147"/>
        <v>0</v>
      </c>
      <c r="AH100" s="175" t="e">
        <f t="shared" si="130"/>
        <v>#DIV/0!</v>
      </c>
      <c r="AI100" s="176">
        <f t="shared" si="147"/>
        <v>0</v>
      </c>
      <c r="AJ100" s="176">
        <f t="shared" si="147"/>
        <v>0</v>
      </c>
      <c r="AK100" s="175" t="e">
        <f t="shared" si="131"/>
        <v>#DIV/0!</v>
      </c>
      <c r="AL100" s="176">
        <f t="shared" si="147"/>
        <v>0</v>
      </c>
      <c r="AM100" s="176">
        <f t="shared" si="147"/>
        <v>0</v>
      </c>
      <c r="AN100" s="175" t="e">
        <f t="shared" si="132"/>
        <v>#DIV/0!</v>
      </c>
      <c r="AO100" s="176">
        <f t="shared" si="147"/>
        <v>0</v>
      </c>
      <c r="AP100" s="176">
        <f t="shared" si="147"/>
        <v>0</v>
      </c>
      <c r="AQ100" s="175" t="e">
        <f t="shared" si="133"/>
        <v>#DIV/0!</v>
      </c>
      <c r="AR100" s="585"/>
      <c r="AS100" s="564"/>
    </row>
    <row r="101" spans="1:45">
      <c r="A101" s="533"/>
      <c r="B101" s="548"/>
      <c r="C101" s="618"/>
      <c r="D101" s="462" t="s">
        <v>63</v>
      </c>
      <c r="E101" s="176">
        <f t="shared" si="143"/>
        <v>200</v>
      </c>
      <c r="F101" s="175">
        <f t="shared" si="143"/>
        <v>34</v>
      </c>
      <c r="G101" s="175">
        <f>F101/E101*100</f>
        <v>17</v>
      </c>
      <c r="H101" s="176">
        <f t="shared" si="148"/>
        <v>0</v>
      </c>
      <c r="I101" s="176">
        <f t="shared" si="148"/>
        <v>0</v>
      </c>
      <c r="J101" s="175" t="e">
        <f t="shared" si="122"/>
        <v>#DIV/0!</v>
      </c>
      <c r="K101" s="176">
        <f t="shared" si="148"/>
        <v>17</v>
      </c>
      <c r="L101" s="176">
        <f t="shared" si="148"/>
        <v>17</v>
      </c>
      <c r="M101" s="175">
        <f t="shared" si="123"/>
        <v>100</v>
      </c>
      <c r="N101" s="176">
        <f t="shared" si="148"/>
        <v>17</v>
      </c>
      <c r="O101" s="176">
        <f t="shared" si="148"/>
        <v>17</v>
      </c>
      <c r="P101" s="175">
        <f t="shared" si="124"/>
        <v>100</v>
      </c>
      <c r="Q101" s="176">
        <f t="shared" si="148"/>
        <v>17</v>
      </c>
      <c r="R101" s="176">
        <f t="shared" si="148"/>
        <v>0</v>
      </c>
      <c r="S101" s="175">
        <f t="shared" si="125"/>
        <v>0</v>
      </c>
      <c r="T101" s="309">
        <f>T47-11</f>
        <v>17</v>
      </c>
      <c r="U101" s="176">
        <f t="shared" si="148"/>
        <v>0</v>
      </c>
      <c r="V101" s="175">
        <f t="shared" si="126"/>
        <v>0</v>
      </c>
      <c r="W101" s="176">
        <f t="shared" si="148"/>
        <v>17</v>
      </c>
      <c r="X101" s="176">
        <f t="shared" si="147"/>
        <v>0</v>
      </c>
      <c r="Y101" s="175">
        <f t="shared" si="127"/>
        <v>0</v>
      </c>
      <c r="Z101" s="176">
        <f t="shared" si="147"/>
        <v>17</v>
      </c>
      <c r="AA101" s="176">
        <f t="shared" si="147"/>
        <v>0</v>
      </c>
      <c r="AB101" s="175">
        <f t="shared" si="128"/>
        <v>0</v>
      </c>
      <c r="AC101" s="176">
        <f t="shared" si="147"/>
        <v>17</v>
      </c>
      <c r="AD101" s="176">
        <f t="shared" si="147"/>
        <v>0</v>
      </c>
      <c r="AE101" s="175">
        <f t="shared" si="129"/>
        <v>0</v>
      </c>
      <c r="AF101" s="309">
        <f>AF47-15</f>
        <v>17</v>
      </c>
      <c r="AG101" s="176">
        <f t="shared" si="147"/>
        <v>0</v>
      </c>
      <c r="AH101" s="175">
        <f t="shared" si="130"/>
        <v>0</v>
      </c>
      <c r="AI101" s="176">
        <f t="shared" si="147"/>
        <v>17</v>
      </c>
      <c r="AJ101" s="176">
        <f t="shared" si="147"/>
        <v>0</v>
      </c>
      <c r="AK101" s="175">
        <f t="shared" si="131"/>
        <v>0</v>
      </c>
      <c r="AL101" s="176">
        <f t="shared" si="147"/>
        <v>17</v>
      </c>
      <c r="AM101" s="176">
        <f t="shared" si="147"/>
        <v>0</v>
      </c>
      <c r="AN101" s="175">
        <f t="shared" si="132"/>
        <v>0</v>
      </c>
      <c r="AO101" s="176">
        <f t="shared" si="147"/>
        <v>30</v>
      </c>
      <c r="AP101" s="176">
        <f t="shared" si="147"/>
        <v>0</v>
      </c>
      <c r="AQ101" s="175">
        <f t="shared" si="133"/>
        <v>0</v>
      </c>
      <c r="AR101" s="585"/>
      <c r="AS101" s="564"/>
    </row>
    <row r="102" spans="1:45" ht="37.5">
      <c r="A102" s="520"/>
      <c r="B102" s="521"/>
      <c r="C102" s="522"/>
      <c r="D102" s="430" t="s">
        <v>64</v>
      </c>
      <c r="E102" s="176">
        <f t="shared" si="143"/>
        <v>0</v>
      </c>
      <c r="F102" s="175">
        <f t="shared" si="143"/>
        <v>0</v>
      </c>
      <c r="G102" s="175" t="e">
        <f>F102/E102*100</f>
        <v>#DIV/0!</v>
      </c>
      <c r="H102" s="176">
        <f t="shared" si="148"/>
        <v>0</v>
      </c>
      <c r="I102" s="176">
        <f t="shared" si="148"/>
        <v>0</v>
      </c>
      <c r="J102" s="175" t="e">
        <f t="shared" si="122"/>
        <v>#DIV/0!</v>
      </c>
      <c r="K102" s="176">
        <f t="shared" si="148"/>
        <v>0</v>
      </c>
      <c r="L102" s="176">
        <f t="shared" si="148"/>
        <v>0</v>
      </c>
      <c r="M102" s="175" t="e">
        <f t="shared" si="123"/>
        <v>#DIV/0!</v>
      </c>
      <c r="N102" s="176">
        <f t="shared" si="148"/>
        <v>0</v>
      </c>
      <c r="O102" s="176">
        <f t="shared" si="148"/>
        <v>0</v>
      </c>
      <c r="P102" s="175" t="e">
        <f t="shared" si="124"/>
        <v>#DIV/0!</v>
      </c>
      <c r="Q102" s="176">
        <f t="shared" si="148"/>
        <v>0</v>
      </c>
      <c r="R102" s="176">
        <f t="shared" si="148"/>
        <v>0</v>
      </c>
      <c r="S102" s="175" t="e">
        <f t="shared" si="125"/>
        <v>#DIV/0!</v>
      </c>
      <c r="T102" s="176"/>
      <c r="U102" s="176">
        <f t="shared" si="148"/>
        <v>0</v>
      </c>
      <c r="V102" s="175" t="e">
        <f t="shared" si="126"/>
        <v>#DIV/0!</v>
      </c>
      <c r="W102" s="176">
        <f t="shared" si="148"/>
        <v>0</v>
      </c>
      <c r="X102" s="176">
        <f t="shared" ref="X102:AP102" si="149">X48</f>
        <v>0</v>
      </c>
      <c r="Y102" s="175" t="e">
        <f t="shared" si="127"/>
        <v>#DIV/0!</v>
      </c>
      <c r="Z102" s="176">
        <f t="shared" si="149"/>
        <v>0</v>
      </c>
      <c r="AA102" s="176">
        <f t="shared" si="149"/>
        <v>0</v>
      </c>
      <c r="AB102" s="175" t="e">
        <f t="shared" si="128"/>
        <v>#DIV/0!</v>
      </c>
      <c r="AC102" s="176">
        <f t="shared" si="149"/>
        <v>0</v>
      </c>
      <c r="AD102" s="176">
        <f t="shared" si="149"/>
        <v>0</v>
      </c>
      <c r="AE102" s="175" t="e">
        <f t="shared" si="129"/>
        <v>#DIV/0!</v>
      </c>
      <c r="AF102" s="176">
        <f t="shared" si="149"/>
        <v>0</v>
      </c>
      <c r="AG102" s="176">
        <f t="shared" si="149"/>
        <v>0</v>
      </c>
      <c r="AH102" s="175" t="e">
        <f t="shared" si="130"/>
        <v>#DIV/0!</v>
      </c>
      <c r="AI102" s="176">
        <f t="shared" si="149"/>
        <v>0</v>
      </c>
      <c r="AJ102" s="176">
        <f t="shared" si="149"/>
        <v>0</v>
      </c>
      <c r="AK102" s="175" t="e">
        <f t="shared" si="131"/>
        <v>#DIV/0!</v>
      </c>
      <c r="AL102" s="176">
        <f t="shared" si="149"/>
        <v>0</v>
      </c>
      <c r="AM102" s="176">
        <f t="shared" si="149"/>
        <v>0</v>
      </c>
      <c r="AN102" s="175" t="e">
        <f t="shared" si="132"/>
        <v>#DIV/0!</v>
      </c>
      <c r="AO102" s="176">
        <f t="shared" si="149"/>
        <v>0</v>
      </c>
      <c r="AP102" s="176">
        <f t="shared" si="149"/>
        <v>0</v>
      </c>
      <c r="AQ102" s="175" t="e">
        <f t="shared" si="133"/>
        <v>#DIV/0!</v>
      </c>
      <c r="AR102" s="585"/>
      <c r="AS102" s="564"/>
    </row>
    <row r="103" spans="1:45">
      <c r="A103" s="484"/>
      <c r="B103" s="484"/>
      <c r="C103" s="484"/>
      <c r="D103" s="458"/>
      <c r="E103" s="330"/>
      <c r="F103" s="255"/>
      <c r="G103" s="255"/>
      <c r="H103" s="330"/>
      <c r="I103" s="330"/>
      <c r="J103" s="255"/>
      <c r="K103" s="330"/>
      <c r="L103" s="330"/>
      <c r="M103" s="255"/>
      <c r="N103" s="330"/>
      <c r="O103" s="330"/>
      <c r="P103" s="255"/>
      <c r="Q103" s="330"/>
      <c r="R103" s="330"/>
      <c r="S103" s="255"/>
      <c r="T103" s="330"/>
      <c r="U103" s="330"/>
      <c r="V103" s="255"/>
      <c r="W103" s="330"/>
      <c r="X103" s="330"/>
      <c r="Y103" s="255"/>
      <c r="Z103" s="330"/>
      <c r="AA103" s="330"/>
      <c r="AB103" s="255"/>
      <c r="AC103" s="330"/>
      <c r="AD103" s="330"/>
      <c r="AE103" s="255"/>
      <c r="AF103" s="330"/>
      <c r="AG103" s="330"/>
      <c r="AH103" s="255"/>
      <c r="AI103" s="330"/>
      <c r="AJ103" s="330"/>
      <c r="AK103" s="255"/>
      <c r="AL103" s="330"/>
      <c r="AM103" s="330"/>
      <c r="AN103" s="255"/>
      <c r="AO103" s="330"/>
      <c r="AP103" s="330"/>
      <c r="AQ103" s="255"/>
      <c r="AR103" s="21"/>
      <c r="AS103" s="438"/>
    </row>
    <row r="104" spans="1:45" ht="23.25" customHeight="1">
      <c r="A104" s="517" t="s">
        <v>103</v>
      </c>
      <c r="B104" s="518"/>
      <c r="C104" s="519"/>
      <c r="D104" s="499" t="s">
        <v>23</v>
      </c>
      <c r="E104" s="307">
        <f>SUM(E105:E108)</f>
        <v>0</v>
      </c>
      <c r="F104" s="307">
        <f t="shared" ref="F104" si="150">SUM(F105:F108)</f>
        <v>0</v>
      </c>
      <c r="G104" s="308" t="e">
        <f>F104/E104*100</f>
        <v>#DIV/0!</v>
      </c>
      <c r="H104" s="307">
        <f t="shared" ref="H104:I104" si="151">SUM(H105:H108)</f>
        <v>0</v>
      </c>
      <c r="I104" s="307">
        <f t="shared" si="151"/>
        <v>0</v>
      </c>
      <c r="J104" s="308" t="e">
        <f t="shared" ref="J104:J108" si="152">I104/H104*100</f>
        <v>#DIV/0!</v>
      </c>
      <c r="K104" s="307">
        <f t="shared" ref="K104:L104" si="153">SUM(K105:K108)</f>
        <v>0</v>
      </c>
      <c r="L104" s="307">
        <f t="shared" si="153"/>
        <v>0</v>
      </c>
      <c r="M104" s="308" t="e">
        <f t="shared" ref="M104:M108" si="154">L104/K104*100</f>
        <v>#DIV/0!</v>
      </c>
      <c r="N104" s="307">
        <f t="shared" ref="N104:O104" si="155">SUM(N105:N108)</f>
        <v>0</v>
      </c>
      <c r="O104" s="307">
        <f t="shared" si="155"/>
        <v>0</v>
      </c>
      <c r="P104" s="308" t="e">
        <f t="shared" ref="P104:P108" si="156">O104/N104*100</f>
        <v>#DIV/0!</v>
      </c>
      <c r="Q104" s="307">
        <f t="shared" ref="Q104:R104" si="157">SUM(Q105:Q108)</f>
        <v>0</v>
      </c>
      <c r="R104" s="307">
        <f t="shared" si="157"/>
        <v>0</v>
      </c>
      <c r="S104" s="308" t="e">
        <f t="shared" ref="S104:S108" si="158">R104/Q104*100</f>
        <v>#DIV/0!</v>
      </c>
      <c r="T104" s="307">
        <f t="shared" ref="T104:U104" si="159">SUM(T105:T108)</f>
        <v>0</v>
      </c>
      <c r="U104" s="307">
        <f t="shared" si="159"/>
        <v>0</v>
      </c>
      <c r="V104" s="308" t="e">
        <f t="shared" ref="V104:V108" si="160">U104/T104*100</f>
        <v>#DIV/0!</v>
      </c>
      <c r="W104" s="307">
        <f t="shared" ref="W104:X104" si="161">SUM(W105:W108)</f>
        <v>0</v>
      </c>
      <c r="X104" s="307">
        <f t="shared" si="161"/>
        <v>0</v>
      </c>
      <c r="Y104" s="308" t="e">
        <f t="shared" ref="Y104:Y108" si="162">X104/W104*100</f>
        <v>#DIV/0!</v>
      </c>
      <c r="Z104" s="307">
        <f t="shared" ref="Z104:AA104" si="163">SUM(Z105:Z108)</f>
        <v>0</v>
      </c>
      <c r="AA104" s="307">
        <f t="shared" si="163"/>
        <v>0</v>
      </c>
      <c r="AB104" s="308" t="e">
        <f t="shared" ref="AB104:AB108" si="164">AA104/Z104*100</f>
        <v>#DIV/0!</v>
      </c>
      <c r="AC104" s="307">
        <f t="shared" ref="AC104:AD104" si="165">SUM(AC105:AC108)</f>
        <v>0</v>
      </c>
      <c r="AD104" s="307">
        <f t="shared" si="165"/>
        <v>0</v>
      </c>
      <c r="AE104" s="308" t="e">
        <f t="shared" ref="AE104:AE108" si="166">AD104/AC104*100</f>
        <v>#DIV/0!</v>
      </c>
      <c r="AF104" s="307">
        <f t="shared" ref="AF104:AG104" si="167">SUM(AF105:AF108)</f>
        <v>0</v>
      </c>
      <c r="AG104" s="307">
        <f t="shared" si="167"/>
        <v>0</v>
      </c>
      <c r="AH104" s="308" t="e">
        <f t="shared" ref="AH104:AH108" si="168">AG104/AF104*100</f>
        <v>#DIV/0!</v>
      </c>
      <c r="AI104" s="307">
        <f t="shared" ref="AI104:AJ104" si="169">SUM(AI105:AI108)</f>
        <v>0</v>
      </c>
      <c r="AJ104" s="307">
        <f t="shared" si="169"/>
        <v>0</v>
      </c>
      <c r="AK104" s="308" t="e">
        <f t="shared" ref="AK104:AK108" si="170">AJ104/AI104*100</f>
        <v>#DIV/0!</v>
      </c>
      <c r="AL104" s="307">
        <f t="shared" ref="AL104:AM104" si="171">SUM(AL105:AL108)</f>
        <v>0</v>
      </c>
      <c r="AM104" s="307">
        <f t="shared" si="171"/>
        <v>0</v>
      </c>
      <c r="AN104" s="308" t="e">
        <f t="shared" ref="AN104:AN108" si="172">AM104/AL104*100</f>
        <v>#DIV/0!</v>
      </c>
      <c r="AO104" s="307">
        <f t="shared" ref="AO104:AP104" si="173">SUM(AO105:AO108)</f>
        <v>0</v>
      </c>
      <c r="AP104" s="307">
        <f t="shared" si="173"/>
        <v>0</v>
      </c>
      <c r="AQ104" s="308" t="e">
        <f t="shared" ref="AQ104:AQ108" si="174">AP104/AO104*100</f>
        <v>#DIV/0!</v>
      </c>
      <c r="AR104" s="585"/>
      <c r="AS104" s="564"/>
    </row>
    <row r="105" spans="1:45">
      <c r="A105" s="533"/>
      <c r="B105" s="548"/>
      <c r="C105" s="618"/>
      <c r="D105" s="499" t="s">
        <v>62</v>
      </c>
      <c r="E105" s="309">
        <f t="shared" ref="E105" si="175">SUM(H105,K105,N105,Q105,T105,W105,Z105,AC105,AF105,AI105,AL105,AO105)</f>
        <v>0</v>
      </c>
      <c r="F105" s="310">
        <f t="shared" ref="F105:F107" si="176">SUM(I105,L105,O105,R105,U105,X105,AA105,AD105,AG105,AJ105,AM105,AP105)</f>
        <v>0</v>
      </c>
      <c r="G105" s="310" t="e">
        <f>F105/E105*100</f>
        <v>#DIV/0!</v>
      </c>
      <c r="H105" s="309">
        <f>H51</f>
        <v>0</v>
      </c>
      <c r="I105" s="309">
        <f t="shared" ref="I105" si="177">I51</f>
        <v>0</v>
      </c>
      <c r="J105" s="310" t="e">
        <f t="shared" si="152"/>
        <v>#DIV/0!</v>
      </c>
      <c r="K105" s="309">
        <f t="shared" ref="K105:L105" si="178">K51</f>
        <v>0</v>
      </c>
      <c r="L105" s="309">
        <f t="shared" si="178"/>
        <v>0</v>
      </c>
      <c r="M105" s="310" t="e">
        <f t="shared" si="154"/>
        <v>#DIV/0!</v>
      </c>
      <c r="N105" s="309">
        <f t="shared" ref="N105:O105" si="179">N51</f>
        <v>0</v>
      </c>
      <c r="O105" s="309">
        <f t="shared" si="179"/>
        <v>0</v>
      </c>
      <c r="P105" s="310" t="e">
        <f t="shared" si="156"/>
        <v>#DIV/0!</v>
      </c>
      <c r="Q105" s="309">
        <f t="shared" ref="Q105:R105" si="180">Q51</f>
        <v>0</v>
      </c>
      <c r="R105" s="309">
        <f t="shared" si="180"/>
        <v>0</v>
      </c>
      <c r="S105" s="310" t="e">
        <f t="shared" si="158"/>
        <v>#DIV/0!</v>
      </c>
      <c r="T105" s="309">
        <f t="shared" ref="T105:U105" si="181">T51</f>
        <v>0</v>
      </c>
      <c r="U105" s="309">
        <f t="shared" si="181"/>
        <v>0</v>
      </c>
      <c r="V105" s="310" t="e">
        <f t="shared" si="160"/>
        <v>#DIV/0!</v>
      </c>
      <c r="W105" s="309">
        <f t="shared" ref="W105:X105" si="182">W51</f>
        <v>0</v>
      </c>
      <c r="X105" s="309">
        <f t="shared" si="182"/>
        <v>0</v>
      </c>
      <c r="Y105" s="310" t="e">
        <f t="shared" si="162"/>
        <v>#DIV/0!</v>
      </c>
      <c r="Z105" s="309">
        <f t="shared" ref="Z105:AA105" si="183">Z51</f>
        <v>0</v>
      </c>
      <c r="AA105" s="309">
        <f t="shared" si="183"/>
        <v>0</v>
      </c>
      <c r="AB105" s="310" t="e">
        <f t="shared" si="164"/>
        <v>#DIV/0!</v>
      </c>
      <c r="AC105" s="309">
        <f t="shared" ref="AC105:AD105" si="184">AC51</f>
        <v>0</v>
      </c>
      <c r="AD105" s="309">
        <f t="shared" si="184"/>
        <v>0</v>
      </c>
      <c r="AE105" s="310" t="e">
        <f t="shared" si="166"/>
        <v>#DIV/0!</v>
      </c>
      <c r="AF105" s="309">
        <f t="shared" ref="AF105:AG105" si="185">AF51</f>
        <v>0</v>
      </c>
      <c r="AG105" s="309">
        <f t="shared" si="185"/>
        <v>0</v>
      </c>
      <c r="AH105" s="310" t="e">
        <f t="shared" si="168"/>
        <v>#DIV/0!</v>
      </c>
      <c r="AI105" s="309">
        <f t="shared" ref="AI105:AJ105" si="186">AI51</f>
        <v>0</v>
      </c>
      <c r="AJ105" s="309">
        <f t="shared" si="186"/>
        <v>0</v>
      </c>
      <c r="AK105" s="310" t="e">
        <f t="shared" si="170"/>
        <v>#DIV/0!</v>
      </c>
      <c r="AL105" s="309">
        <f t="shared" ref="AL105:AM105" si="187">AL51</f>
        <v>0</v>
      </c>
      <c r="AM105" s="309">
        <f t="shared" si="187"/>
        <v>0</v>
      </c>
      <c r="AN105" s="310" t="e">
        <f t="shared" si="172"/>
        <v>#DIV/0!</v>
      </c>
      <c r="AO105" s="309">
        <f t="shared" ref="AO105:AP105" si="188">AO51</f>
        <v>0</v>
      </c>
      <c r="AP105" s="309">
        <f t="shared" si="188"/>
        <v>0</v>
      </c>
      <c r="AQ105" s="310" t="e">
        <f t="shared" si="174"/>
        <v>#DIV/0!</v>
      </c>
      <c r="AR105" s="585"/>
      <c r="AS105" s="564"/>
    </row>
    <row r="106" spans="1:45">
      <c r="A106" s="533"/>
      <c r="B106" s="548"/>
      <c r="C106" s="618"/>
      <c r="D106" s="499" t="s">
        <v>27</v>
      </c>
      <c r="E106" s="309">
        <v>0</v>
      </c>
      <c r="F106" s="310">
        <f t="shared" si="176"/>
        <v>0</v>
      </c>
      <c r="G106" s="310" t="e">
        <f>F106/E106*100</f>
        <v>#DIV/0!</v>
      </c>
      <c r="H106" s="309">
        <f t="shared" ref="H106:I106" si="189">H52</f>
        <v>0</v>
      </c>
      <c r="I106" s="309">
        <f t="shared" si="189"/>
        <v>0</v>
      </c>
      <c r="J106" s="310" t="e">
        <f t="shared" si="152"/>
        <v>#DIV/0!</v>
      </c>
      <c r="K106" s="309">
        <f t="shared" ref="K106:L106" si="190">K52</f>
        <v>0</v>
      </c>
      <c r="L106" s="309">
        <f t="shared" si="190"/>
        <v>0</v>
      </c>
      <c r="M106" s="310" t="e">
        <f t="shared" si="154"/>
        <v>#DIV/0!</v>
      </c>
      <c r="N106" s="309">
        <f t="shared" ref="N106:O106" si="191">N52</f>
        <v>0</v>
      </c>
      <c r="O106" s="309">
        <f t="shared" si="191"/>
        <v>0</v>
      </c>
      <c r="P106" s="310" t="e">
        <f t="shared" si="156"/>
        <v>#DIV/0!</v>
      </c>
      <c r="Q106" s="309">
        <f t="shared" ref="Q106:R106" si="192">Q52</f>
        <v>0</v>
      </c>
      <c r="R106" s="309">
        <f t="shared" si="192"/>
        <v>0</v>
      </c>
      <c r="S106" s="310" t="e">
        <f t="shared" si="158"/>
        <v>#DIV/0!</v>
      </c>
      <c r="T106" s="309">
        <f t="shared" ref="T106:U106" si="193">T52</f>
        <v>0</v>
      </c>
      <c r="U106" s="309">
        <f t="shared" si="193"/>
        <v>0</v>
      </c>
      <c r="V106" s="310" t="e">
        <f t="shared" si="160"/>
        <v>#DIV/0!</v>
      </c>
      <c r="W106" s="309">
        <f t="shared" ref="W106:X106" si="194">W52</f>
        <v>0</v>
      </c>
      <c r="X106" s="309">
        <f t="shared" si="194"/>
        <v>0</v>
      </c>
      <c r="Y106" s="310" t="e">
        <f t="shared" si="162"/>
        <v>#DIV/0!</v>
      </c>
      <c r="Z106" s="309">
        <f t="shared" ref="Z106:AA106" si="195">Z52</f>
        <v>0</v>
      </c>
      <c r="AA106" s="309">
        <f t="shared" si="195"/>
        <v>0</v>
      </c>
      <c r="AB106" s="310" t="e">
        <f t="shared" si="164"/>
        <v>#DIV/0!</v>
      </c>
      <c r="AC106" s="309">
        <f t="shared" ref="AC106:AD106" si="196">AC52</f>
        <v>0</v>
      </c>
      <c r="AD106" s="309">
        <f t="shared" si="196"/>
        <v>0</v>
      </c>
      <c r="AE106" s="310" t="e">
        <f t="shared" si="166"/>
        <v>#DIV/0!</v>
      </c>
      <c r="AF106" s="309">
        <f t="shared" ref="AF106:AG106" si="197">AF52</f>
        <v>0</v>
      </c>
      <c r="AG106" s="309">
        <f t="shared" si="197"/>
        <v>0</v>
      </c>
      <c r="AH106" s="310" t="e">
        <f t="shared" si="168"/>
        <v>#DIV/0!</v>
      </c>
      <c r="AI106" s="309"/>
      <c r="AJ106" s="309">
        <f t="shared" ref="AJ106" si="198">AJ52</f>
        <v>0</v>
      </c>
      <c r="AK106" s="310" t="e">
        <f t="shared" si="170"/>
        <v>#DIV/0!</v>
      </c>
      <c r="AL106" s="309">
        <f t="shared" ref="AL106:AM106" si="199">AL52</f>
        <v>0</v>
      </c>
      <c r="AM106" s="309">
        <f t="shared" si="199"/>
        <v>0</v>
      </c>
      <c r="AN106" s="310" t="e">
        <f t="shared" si="172"/>
        <v>#DIV/0!</v>
      </c>
      <c r="AO106" s="309">
        <f t="shared" ref="AO106:AP106" si="200">AO52</f>
        <v>0</v>
      </c>
      <c r="AP106" s="309">
        <f t="shared" si="200"/>
        <v>0</v>
      </c>
      <c r="AQ106" s="310" t="e">
        <f t="shared" si="174"/>
        <v>#DIV/0!</v>
      </c>
      <c r="AR106" s="585"/>
      <c r="AS106" s="564"/>
    </row>
    <row r="107" spans="1:45">
      <c r="A107" s="533"/>
      <c r="B107" s="548"/>
      <c r="C107" s="618"/>
      <c r="D107" s="485" t="s">
        <v>63</v>
      </c>
      <c r="E107" s="309">
        <v>0</v>
      </c>
      <c r="F107" s="310">
        <f t="shared" si="176"/>
        <v>0</v>
      </c>
      <c r="G107" s="310" t="e">
        <f>F107/E107*100</f>
        <v>#DIV/0!</v>
      </c>
      <c r="H107" s="309">
        <f t="shared" ref="H107:I107" si="201">H53</f>
        <v>0</v>
      </c>
      <c r="I107" s="309">
        <f t="shared" si="201"/>
        <v>0</v>
      </c>
      <c r="J107" s="310" t="e">
        <f t="shared" si="152"/>
        <v>#DIV/0!</v>
      </c>
      <c r="K107" s="309">
        <f t="shared" ref="K107:L107" si="202">K53</f>
        <v>0</v>
      </c>
      <c r="L107" s="309">
        <f t="shared" si="202"/>
        <v>0</v>
      </c>
      <c r="M107" s="310" t="e">
        <f t="shared" si="154"/>
        <v>#DIV/0!</v>
      </c>
      <c r="N107" s="309">
        <f t="shared" ref="N107:O107" si="203">N53</f>
        <v>0</v>
      </c>
      <c r="O107" s="309">
        <f t="shared" si="203"/>
        <v>0</v>
      </c>
      <c r="P107" s="310" t="e">
        <f t="shared" si="156"/>
        <v>#DIV/0!</v>
      </c>
      <c r="Q107" s="309">
        <f t="shared" ref="Q107:R107" si="204">Q53</f>
        <v>0</v>
      </c>
      <c r="R107" s="309">
        <f t="shared" si="204"/>
        <v>0</v>
      </c>
      <c r="S107" s="310" t="e">
        <f t="shared" si="158"/>
        <v>#DIV/0!</v>
      </c>
      <c r="T107" s="309">
        <v>0</v>
      </c>
      <c r="U107" s="309">
        <f t="shared" ref="U107" si="205">U53</f>
        <v>0</v>
      </c>
      <c r="V107" s="310" t="e">
        <f t="shared" si="160"/>
        <v>#DIV/0!</v>
      </c>
      <c r="W107" s="309">
        <f t="shared" ref="W107:X107" si="206">W53</f>
        <v>0</v>
      </c>
      <c r="X107" s="309">
        <f t="shared" si="206"/>
        <v>0</v>
      </c>
      <c r="Y107" s="310" t="e">
        <f t="shared" si="162"/>
        <v>#DIV/0!</v>
      </c>
      <c r="Z107" s="309">
        <f t="shared" ref="Z107:AA107" si="207">Z53</f>
        <v>0</v>
      </c>
      <c r="AA107" s="309">
        <f t="shared" si="207"/>
        <v>0</v>
      </c>
      <c r="AB107" s="310" t="e">
        <f t="shared" si="164"/>
        <v>#DIV/0!</v>
      </c>
      <c r="AC107" s="309">
        <f t="shared" ref="AC107:AD107" si="208">AC53</f>
        <v>0</v>
      </c>
      <c r="AD107" s="309">
        <f t="shared" si="208"/>
        <v>0</v>
      </c>
      <c r="AE107" s="310" t="e">
        <f t="shared" si="166"/>
        <v>#DIV/0!</v>
      </c>
      <c r="AF107" s="309"/>
      <c r="AG107" s="309">
        <f t="shared" ref="AG107" si="209">AG53</f>
        <v>0</v>
      </c>
      <c r="AH107" s="310" t="e">
        <f t="shared" si="168"/>
        <v>#DIV/0!</v>
      </c>
      <c r="AI107" s="309">
        <f t="shared" ref="AI107:AJ107" si="210">AI53</f>
        <v>0</v>
      </c>
      <c r="AJ107" s="309">
        <f t="shared" si="210"/>
        <v>0</v>
      </c>
      <c r="AK107" s="310" t="e">
        <f t="shared" si="170"/>
        <v>#DIV/0!</v>
      </c>
      <c r="AL107" s="309">
        <f t="shared" ref="AL107:AM107" si="211">AL53</f>
        <v>0</v>
      </c>
      <c r="AM107" s="309">
        <f t="shared" si="211"/>
        <v>0</v>
      </c>
      <c r="AN107" s="310" t="e">
        <f t="shared" si="172"/>
        <v>#DIV/0!</v>
      </c>
      <c r="AO107" s="309">
        <f t="shared" ref="AO107:AP107" si="212">AO53</f>
        <v>0</v>
      </c>
      <c r="AP107" s="309">
        <f t="shared" si="212"/>
        <v>0</v>
      </c>
      <c r="AQ107" s="310" t="e">
        <f t="shared" si="174"/>
        <v>#DIV/0!</v>
      </c>
      <c r="AR107" s="585"/>
      <c r="AS107" s="564"/>
    </row>
    <row r="108" spans="1:45" ht="37.5">
      <c r="A108" s="520"/>
      <c r="B108" s="521"/>
      <c r="C108" s="522"/>
      <c r="D108" s="425" t="s">
        <v>64</v>
      </c>
      <c r="E108" s="309">
        <v>0</v>
      </c>
      <c r="F108" s="310">
        <v>0</v>
      </c>
      <c r="G108" s="310" t="e">
        <f>F108/E108*100</f>
        <v>#DIV/0!</v>
      </c>
      <c r="H108" s="309">
        <f t="shared" ref="H108:I108" si="213">H54</f>
        <v>0</v>
      </c>
      <c r="I108" s="309">
        <f t="shared" si="213"/>
        <v>0</v>
      </c>
      <c r="J108" s="310" t="e">
        <f t="shared" si="152"/>
        <v>#DIV/0!</v>
      </c>
      <c r="K108" s="309">
        <v>0</v>
      </c>
      <c r="L108" s="309">
        <v>0</v>
      </c>
      <c r="M108" s="310" t="e">
        <f t="shared" si="154"/>
        <v>#DIV/0!</v>
      </c>
      <c r="N108" s="309">
        <v>0</v>
      </c>
      <c r="O108" s="309">
        <v>0</v>
      </c>
      <c r="P108" s="310" t="e">
        <f t="shared" si="156"/>
        <v>#DIV/0!</v>
      </c>
      <c r="Q108" s="309">
        <v>0</v>
      </c>
      <c r="R108" s="309">
        <f t="shared" ref="R108" si="214">R54</f>
        <v>0</v>
      </c>
      <c r="S108" s="310" t="e">
        <f t="shared" si="158"/>
        <v>#DIV/0!</v>
      </c>
      <c r="T108" s="309"/>
      <c r="U108" s="309">
        <f t="shared" ref="U108" si="215">U54</f>
        <v>0</v>
      </c>
      <c r="V108" s="310" t="e">
        <f t="shared" si="160"/>
        <v>#DIV/0!</v>
      </c>
      <c r="W108" s="309">
        <v>0</v>
      </c>
      <c r="X108" s="309">
        <f t="shared" ref="X108" si="216">X54</f>
        <v>0</v>
      </c>
      <c r="Y108" s="310" t="e">
        <f t="shared" si="162"/>
        <v>#DIV/0!</v>
      </c>
      <c r="Z108" s="309">
        <v>0</v>
      </c>
      <c r="AA108" s="309">
        <f t="shared" ref="AA108" si="217">AA54</f>
        <v>0</v>
      </c>
      <c r="AB108" s="310" t="e">
        <f t="shared" si="164"/>
        <v>#DIV/0!</v>
      </c>
      <c r="AC108" s="309"/>
      <c r="AD108" s="309">
        <f t="shared" ref="AD108" si="218">AD54</f>
        <v>0</v>
      </c>
      <c r="AE108" s="310" t="e">
        <f t="shared" si="166"/>
        <v>#DIV/0!</v>
      </c>
      <c r="AF108" s="309"/>
      <c r="AG108" s="309">
        <f t="shared" ref="AG108" si="219">AG54</f>
        <v>0</v>
      </c>
      <c r="AH108" s="310" t="e">
        <f t="shared" si="168"/>
        <v>#DIV/0!</v>
      </c>
      <c r="AI108" s="309"/>
      <c r="AJ108" s="309">
        <f t="shared" ref="AJ108" si="220">AJ54</f>
        <v>0</v>
      </c>
      <c r="AK108" s="310" t="e">
        <f t="shared" si="170"/>
        <v>#DIV/0!</v>
      </c>
      <c r="AL108" s="309"/>
      <c r="AM108" s="309">
        <f t="shared" ref="AM108" si="221">AM54</f>
        <v>0</v>
      </c>
      <c r="AN108" s="310" t="e">
        <f t="shared" si="172"/>
        <v>#DIV/0!</v>
      </c>
      <c r="AO108" s="309"/>
      <c r="AP108" s="309">
        <f t="shared" ref="AP108" si="222">AP54</f>
        <v>0</v>
      </c>
      <c r="AQ108" s="310" t="e">
        <f t="shared" si="174"/>
        <v>#DIV/0!</v>
      </c>
      <c r="AR108" s="585"/>
      <c r="AS108" s="564"/>
    </row>
    <row r="109" spans="1:45">
      <c r="A109" s="501"/>
      <c r="B109" s="501"/>
      <c r="C109" s="501"/>
      <c r="D109" s="445"/>
      <c r="E109" s="502"/>
      <c r="F109" s="812"/>
      <c r="G109" s="812"/>
      <c r="H109" s="502"/>
      <c r="I109" s="502"/>
      <c r="J109" s="812"/>
      <c r="K109" s="502"/>
      <c r="L109" s="502"/>
      <c r="M109" s="812"/>
      <c r="N109" s="502"/>
      <c r="O109" s="502"/>
      <c r="P109" s="812"/>
      <c r="Q109" s="502"/>
      <c r="R109" s="502"/>
      <c r="S109" s="812"/>
      <c r="T109" s="502"/>
      <c r="U109" s="502"/>
      <c r="V109" s="812"/>
      <c r="W109" s="502"/>
      <c r="X109" s="502"/>
      <c r="Y109" s="812"/>
      <c r="Z109" s="502"/>
      <c r="AA109" s="502"/>
      <c r="AB109" s="812"/>
      <c r="AC109" s="502"/>
      <c r="AD109" s="502"/>
      <c r="AE109" s="812"/>
      <c r="AF109" s="502"/>
      <c r="AG109" s="502"/>
      <c r="AH109" s="812"/>
      <c r="AI109" s="502"/>
      <c r="AJ109" s="502"/>
      <c r="AK109" s="812"/>
      <c r="AL109" s="502"/>
      <c r="AM109" s="502"/>
      <c r="AN109" s="812"/>
      <c r="AO109" s="502"/>
      <c r="AP109" s="502"/>
      <c r="AQ109" s="812"/>
      <c r="AR109" s="21"/>
      <c r="AS109" s="438"/>
    </row>
    <row r="110" spans="1:45" ht="23.25" customHeight="1">
      <c r="A110" s="517" t="s">
        <v>104</v>
      </c>
      <c r="B110" s="518"/>
      <c r="C110" s="519"/>
      <c r="D110" s="499" t="s">
        <v>23</v>
      </c>
      <c r="E110" s="307">
        <f>SUM(H110,K110,N110,Q110,T110,W110,Z110,AC110,AF110,AI110,AL110,AO110)</f>
        <v>477.4</v>
      </c>
      <c r="F110" s="307">
        <f>SUM(I110,L110,O110,R110,U110,X110,AA110,AD110,AG110,AJ110,AM110,AP110)</f>
        <v>17.399999999999999</v>
      </c>
      <c r="G110" s="308">
        <f>F110/E110*100</f>
        <v>3.6447423544197735</v>
      </c>
      <c r="H110" s="307">
        <f t="shared" ref="H110" si="223">SUM(H111:H114)</f>
        <v>0</v>
      </c>
      <c r="I110" s="307">
        <v>0</v>
      </c>
      <c r="J110" s="308" t="e">
        <f t="shared" ref="J110:J114" si="224">I110/H110*100</f>
        <v>#DIV/0!</v>
      </c>
      <c r="K110" s="307">
        <f t="shared" ref="K110:L110" si="225">SUM(K111:K114)</f>
        <v>39.6</v>
      </c>
      <c r="L110" s="307">
        <f t="shared" si="225"/>
        <v>8.6999999999999993</v>
      </c>
      <c r="M110" s="308">
        <f t="shared" ref="M110:M114" si="226">L110/K110*100</f>
        <v>21.969696969696965</v>
      </c>
      <c r="N110" s="307">
        <f t="shared" ref="N110:O110" si="227">SUM(N111:N114)</f>
        <v>39.6</v>
      </c>
      <c r="O110" s="307">
        <f t="shared" si="227"/>
        <v>8.6999999999999993</v>
      </c>
      <c r="P110" s="308">
        <f t="shared" ref="P110:P114" si="228">O110/N110*100</f>
        <v>21.969696969696965</v>
      </c>
      <c r="Q110" s="307">
        <f t="shared" ref="Q110:R110" si="229">SUM(Q111:Q114)</f>
        <v>0</v>
      </c>
      <c r="R110" s="307">
        <f t="shared" si="229"/>
        <v>0</v>
      </c>
      <c r="S110" s="308" t="e">
        <f t="shared" ref="S110:S114" si="230">R110/Q110*100</f>
        <v>#DIV/0!</v>
      </c>
      <c r="T110" s="307">
        <f t="shared" ref="T110:U110" si="231">SUM(T111:T114)</f>
        <v>61.6</v>
      </c>
      <c r="U110" s="307">
        <f t="shared" si="231"/>
        <v>0</v>
      </c>
      <c r="V110" s="308">
        <f t="shared" ref="V110:V114" si="232">U110/T110*100</f>
        <v>0</v>
      </c>
      <c r="W110" s="307">
        <f t="shared" ref="W110:X110" si="233">SUM(W111:W114)</f>
        <v>59.4</v>
      </c>
      <c r="X110" s="307">
        <f t="shared" si="233"/>
        <v>0</v>
      </c>
      <c r="Y110" s="308">
        <f t="shared" ref="Y110:Y114" si="234">X110/W110*100</f>
        <v>0</v>
      </c>
      <c r="Z110" s="307">
        <f t="shared" ref="Z110:AA110" si="235">SUM(Z111:Z114)</f>
        <v>0</v>
      </c>
      <c r="AA110" s="307">
        <f t="shared" si="235"/>
        <v>0</v>
      </c>
      <c r="AB110" s="308" t="e">
        <f t="shared" ref="AB110:AB114" si="236">AA110/Z110*100</f>
        <v>#DIV/0!</v>
      </c>
      <c r="AC110" s="307">
        <f t="shared" ref="AC110:AD110" si="237">SUM(AC111:AC114)</f>
        <v>59.4</v>
      </c>
      <c r="AD110" s="307">
        <f t="shared" si="237"/>
        <v>0</v>
      </c>
      <c r="AE110" s="308">
        <f t="shared" ref="AE110:AE114" si="238">AD110/AC110*100</f>
        <v>0</v>
      </c>
      <c r="AF110" s="307">
        <f t="shared" ref="AF110:AG110" si="239">SUM(AF111:AF114)</f>
        <v>59.4</v>
      </c>
      <c r="AG110" s="307">
        <f t="shared" si="239"/>
        <v>0</v>
      </c>
      <c r="AH110" s="308">
        <f t="shared" ref="AH110:AH114" si="240">AG110/AF110*100</f>
        <v>0</v>
      </c>
      <c r="AI110" s="307">
        <f t="shared" ref="AI110:AJ110" si="241">SUM(AI111:AI114)</f>
        <v>0</v>
      </c>
      <c r="AJ110" s="307">
        <f t="shared" si="241"/>
        <v>0</v>
      </c>
      <c r="AK110" s="308" t="e">
        <f t="shared" ref="AK110:AK114" si="242">AJ110/AI110*100</f>
        <v>#DIV/0!</v>
      </c>
      <c r="AL110" s="307">
        <f t="shared" ref="AL110:AM110" si="243">SUM(AL111:AL114)</f>
        <v>79.2</v>
      </c>
      <c r="AM110" s="307">
        <f t="shared" si="243"/>
        <v>0</v>
      </c>
      <c r="AN110" s="308">
        <f t="shared" ref="AN110:AN114" si="244">AM110/AL110*100</f>
        <v>0</v>
      </c>
      <c r="AO110" s="307">
        <f t="shared" ref="AO110:AP110" si="245">SUM(AO111:AO114)</f>
        <v>79.2</v>
      </c>
      <c r="AP110" s="307">
        <f t="shared" si="245"/>
        <v>0</v>
      </c>
      <c r="AQ110" s="308">
        <f t="shared" ref="AQ110:AQ114" si="246">AP110/AO110*100</f>
        <v>0</v>
      </c>
      <c r="AR110" s="585"/>
      <c r="AS110" s="564"/>
    </row>
    <row r="111" spans="1:45" ht="20.25">
      <c r="A111" s="533"/>
      <c r="B111" s="548"/>
      <c r="C111" s="618"/>
      <c r="D111" s="499" t="s">
        <v>62</v>
      </c>
      <c r="E111" s="307">
        <f t="shared" ref="E111:E114" si="247">SUM(H111,K111,N111,Q111,T111,W111,Z111,AC111,AF111,AI111,AL111,AO111)</f>
        <v>0</v>
      </c>
      <c r="F111" s="307">
        <f t="shared" ref="F111:F114" si="248">SUM(I111,L111,O111,R111,U111,X111,AA111,AD111,AG111,AJ111,AM111,AP111)</f>
        <v>0</v>
      </c>
      <c r="G111" s="310" t="e">
        <f>F111/E111*100</f>
        <v>#DIV/0!</v>
      </c>
      <c r="H111" s="309">
        <f>H57</f>
        <v>0</v>
      </c>
      <c r="I111" s="309">
        <f t="shared" ref="I111" si="249">I57</f>
        <v>0</v>
      </c>
      <c r="J111" s="310" t="e">
        <f t="shared" si="224"/>
        <v>#DIV/0!</v>
      </c>
      <c r="K111" s="309">
        <v>0</v>
      </c>
      <c r="L111" s="309">
        <v>0</v>
      </c>
      <c r="M111" s="310" t="e">
        <f t="shared" si="226"/>
        <v>#DIV/0!</v>
      </c>
      <c r="N111" s="309">
        <v>0</v>
      </c>
      <c r="O111" s="309">
        <v>0</v>
      </c>
      <c r="P111" s="310" t="e">
        <f t="shared" si="228"/>
        <v>#DIV/0!</v>
      </c>
      <c r="Q111" s="309">
        <v>0</v>
      </c>
      <c r="R111" s="309">
        <f t="shared" ref="R111" si="250">R57</f>
        <v>0</v>
      </c>
      <c r="S111" s="310" t="e">
        <f t="shared" si="230"/>
        <v>#DIV/0!</v>
      </c>
      <c r="T111" s="309"/>
      <c r="U111" s="309">
        <f t="shared" ref="U111" si="251">U57</f>
        <v>0</v>
      </c>
      <c r="V111" s="310" t="e">
        <f t="shared" si="232"/>
        <v>#DIV/0!</v>
      </c>
      <c r="W111" s="309"/>
      <c r="X111" s="309">
        <f t="shared" ref="X111" si="252">X57</f>
        <v>0</v>
      </c>
      <c r="Y111" s="310" t="e">
        <f t="shared" si="234"/>
        <v>#DIV/0!</v>
      </c>
      <c r="Z111" s="309"/>
      <c r="AA111" s="309">
        <f t="shared" ref="AA111" si="253">AA57</f>
        <v>0</v>
      </c>
      <c r="AB111" s="310" t="e">
        <f t="shared" si="236"/>
        <v>#DIV/0!</v>
      </c>
      <c r="AC111" s="309"/>
      <c r="AD111" s="309">
        <f t="shared" ref="AD111" si="254">AD57</f>
        <v>0</v>
      </c>
      <c r="AE111" s="310" t="e">
        <f t="shared" si="238"/>
        <v>#DIV/0!</v>
      </c>
      <c r="AF111" s="309"/>
      <c r="AG111" s="309">
        <f t="shared" ref="AG111" si="255">AG57</f>
        <v>0</v>
      </c>
      <c r="AH111" s="310" t="e">
        <f t="shared" si="240"/>
        <v>#DIV/0!</v>
      </c>
      <c r="AI111" s="309"/>
      <c r="AJ111" s="309">
        <f t="shared" ref="AJ111" si="256">AJ57</f>
        <v>0</v>
      </c>
      <c r="AK111" s="310" t="e">
        <f t="shared" si="242"/>
        <v>#DIV/0!</v>
      </c>
      <c r="AL111" s="309"/>
      <c r="AM111" s="309">
        <f t="shared" ref="AM111" si="257">AM57</f>
        <v>0</v>
      </c>
      <c r="AN111" s="310" t="e">
        <f t="shared" si="244"/>
        <v>#DIV/0!</v>
      </c>
      <c r="AO111" s="309"/>
      <c r="AP111" s="309">
        <f t="shared" ref="AP111" si="258">AP57</f>
        <v>0</v>
      </c>
      <c r="AQ111" s="310" t="e">
        <f t="shared" si="246"/>
        <v>#DIV/0!</v>
      </c>
      <c r="AR111" s="585"/>
      <c r="AS111" s="564"/>
    </row>
    <row r="112" spans="1:45" ht="20.25">
      <c r="A112" s="533"/>
      <c r="B112" s="548"/>
      <c r="C112" s="618"/>
      <c r="D112" s="499" t="s">
        <v>27</v>
      </c>
      <c r="E112" s="307">
        <f t="shared" si="247"/>
        <v>0</v>
      </c>
      <c r="F112" s="307">
        <f t="shared" si="248"/>
        <v>0</v>
      </c>
      <c r="G112" s="310" t="e">
        <f>F112/E112*100</f>
        <v>#DIV/0!</v>
      </c>
      <c r="H112" s="309">
        <f t="shared" ref="H112:I112" si="259">H58</f>
        <v>0</v>
      </c>
      <c r="I112" s="309">
        <f t="shared" si="259"/>
        <v>0</v>
      </c>
      <c r="J112" s="310" t="e">
        <f t="shared" si="224"/>
        <v>#DIV/0!</v>
      </c>
      <c r="K112" s="309">
        <f t="shared" ref="K112:L112" si="260">K58</f>
        <v>0</v>
      </c>
      <c r="L112" s="309">
        <f t="shared" si="260"/>
        <v>0</v>
      </c>
      <c r="M112" s="310" t="e">
        <f t="shared" si="226"/>
        <v>#DIV/0!</v>
      </c>
      <c r="N112" s="309">
        <f t="shared" ref="N112:O112" si="261">N58</f>
        <v>0</v>
      </c>
      <c r="O112" s="309">
        <f t="shared" si="261"/>
        <v>0</v>
      </c>
      <c r="P112" s="310" t="e">
        <f t="shared" si="228"/>
        <v>#DIV/0!</v>
      </c>
      <c r="Q112" s="309">
        <f t="shared" ref="Q112:R112" si="262">Q58</f>
        <v>0</v>
      </c>
      <c r="R112" s="309">
        <f t="shared" si="262"/>
        <v>0</v>
      </c>
      <c r="S112" s="310" t="e">
        <f t="shared" si="230"/>
        <v>#DIV/0!</v>
      </c>
      <c r="T112" s="309">
        <f t="shared" ref="T112:U112" si="263">T58</f>
        <v>0</v>
      </c>
      <c r="U112" s="309">
        <f t="shared" si="263"/>
        <v>0</v>
      </c>
      <c r="V112" s="310" t="e">
        <f t="shared" si="232"/>
        <v>#DIV/0!</v>
      </c>
      <c r="W112" s="309">
        <f t="shared" ref="W112:X112" si="264">W58</f>
        <v>0</v>
      </c>
      <c r="X112" s="309">
        <f t="shared" si="264"/>
        <v>0</v>
      </c>
      <c r="Y112" s="310" t="e">
        <f t="shared" si="234"/>
        <v>#DIV/0!</v>
      </c>
      <c r="Z112" s="309">
        <f t="shared" ref="Z112:AA112" si="265">Z58</f>
        <v>0</v>
      </c>
      <c r="AA112" s="309">
        <f t="shared" si="265"/>
        <v>0</v>
      </c>
      <c r="AB112" s="310" t="e">
        <f t="shared" si="236"/>
        <v>#DIV/0!</v>
      </c>
      <c r="AC112" s="309">
        <f t="shared" ref="AC112:AD112" si="266">AC58</f>
        <v>0</v>
      </c>
      <c r="AD112" s="309">
        <f t="shared" si="266"/>
        <v>0</v>
      </c>
      <c r="AE112" s="310" t="e">
        <f t="shared" si="238"/>
        <v>#DIV/0!</v>
      </c>
      <c r="AF112" s="309">
        <f t="shared" ref="AF112:AG112" si="267">AF58</f>
        <v>0</v>
      </c>
      <c r="AG112" s="309">
        <f t="shared" si="267"/>
        <v>0</v>
      </c>
      <c r="AH112" s="310" t="e">
        <f t="shared" si="240"/>
        <v>#DIV/0!</v>
      </c>
      <c r="AI112" s="309">
        <f t="shared" ref="AI112:AJ112" si="268">AI58</f>
        <v>0</v>
      </c>
      <c r="AJ112" s="309">
        <f t="shared" si="268"/>
        <v>0</v>
      </c>
      <c r="AK112" s="310" t="e">
        <f t="shared" si="242"/>
        <v>#DIV/0!</v>
      </c>
      <c r="AL112" s="309">
        <f t="shared" ref="AL112:AM112" si="269">AL58</f>
        <v>0</v>
      </c>
      <c r="AM112" s="309">
        <f t="shared" si="269"/>
        <v>0</v>
      </c>
      <c r="AN112" s="310" t="e">
        <f t="shared" si="244"/>
        <v>#DIV/0!</v>
      </c>
      <c r="AO112" s="309">
        <f t="shared" ref="AO112:AP112" si="270">AO58</f>
        <v>0</v>
      </c>
      <c r="AP112" s="309">
        <f t="shared" si="270"/>
        <v>0</v>
      </c>
      <c r="AQ112" s="310" t="e">
        <f t="shared" si="246"/>
        <v>#DIV/0!</v>
      </c>
      <c r="AR112" s="585"/>
      <c r="AS112" s="564"/>
    </row>
    <row r="113" spans="1:45">
      <c r="A113" s="533"/>
      <c r="B113" s="548"/>
      <c r="C113" s="618"/>
      <c r="D113" s="485" t="s">
        <v>63</v>
      </c>
      <c r="E113" s="813">
        <f t="shared" si="247"/>
        <v>477.4</v>
      </c>
      <c r="F113" s="813">
        <f t="shared" si="248"/>
        <v>17.399999999999999</v>
      </c>
      <c r="G113" s="364">
        <f>F113/E113*100</f>
        <v>3.6447423544197735</v>
      </c>
      <c r="H113" s="309">
        <f t="shared" ref="H113:I113" si="271">H59</f>
        <v>0</v>
      </c>
      <c r="I113" s="309">
        <f t="shared" si="271"/>
        <v>0</v>
      </c>
      <c r="J113" s="310" t="e">
        <f t="shared" si="224"/>
        <v>#DIV/0!</v>
      </c>
      <c r="K113" s="309">
        <v>39.6</v>
      </c>
      <c r="L113" s="309">
        <f>17.4-8.7</f>
        <v>8.6999999999999993</v>
      </c>
      <c r="M113" s="310">
        <f t="shared" si="226"/>
        <v>21.969696969696965</v>
      </c>
      <c r="N113" s="309">
        <v>39.6</v>
      </c>
      <c r="O113" s="309">
        <f>17.4-8.7</f>
        <v>8.6999999999999993</v>
      </c>
      <c r="P113" s="310">
        <f t="shared" si="228"/>
        <v>21.969696969696965</v>
      </c>
      <c r="Q113" s="309">
        <f t="shared" ref="Q113:R113" si="272">Q59</f>
        <v>0</v>
      </c>
      <c r="R113" s="309">
        <f t="shared" si="272"/>
        <v>0</v>
      </c>
      <c r="S113" s="310" t="e">
        <f t="shared" si="230"/>
        <v>#DIV/0!</v>
      </c>
      <c r="T113" s="309">
        <f>59.4+2.2</f>
        <v>61.6</v>
      </c>
      <c r="U113" s="309">
        <f t="shared" ref="U113" si="273">U59</f>
        <v>0</v>
      </c>
      <c r="V113" s="310">
        <f t="shared" si="232"/>
        <v>0</v>
      </c>
      <c r="W113" s="309">
        <v>59.4</v>
      </c>
      <c r="X113" s="309">
        <f t="shared" ref="X113" si="274">X59</f>
        <v>0</v>
      </c>
      <c r="Y113" s="310">
        <f t="shared" si="234"/>
        <v>0</v>
      </c>
      <c r="Z113" s="309">
        <f t="shared" ref="Z113:AA113" si="275">Z59</f>
        <v>0</v>
      </c>
      <c r="AA113" s="309">
        <f t="shared" si="275"/>
        <v>0</v>
      </c>
      <c r="AB113" s="310" t="e">
        <f t="shared" si="236"/>
        <v>#DIV/0!</v>
      </c>
      <c r="AC113" s="309">
        <v>59.4</v>
      </c>
      <c r="AD113" s="309">
        <f t="shared" ref="AD113" si="276">AD59</f>
        <v>0</v>
      </c>
      <c r="AE113" s="310">
        <f t="shared" si="238"/>
        <v>0</v>
      </c>
      <c r="AF113" s="309">
        <v>59.4</v>
      </c>
      <c r="AG113" s="309">
        <f t="shared" ref="AG113" si="277">AG59</f>
        <v>0</v>
      </c>
      <c r="AH113" s="310">
        <f t="shared" si="240"/>
        <v>0</v>
      </c>
      <c r="AI113" s="309">
        <f t="shared" ref="AI113:AJ113" si="278">AI59</f>
        <v>0</v>
      </c>
      <c r="AJ113" s="309">
        <f t="shared" si="278"/>
        <v>0</v>
      </c>
      <c r="AK113" s="310" t="e">
        <f t="shared" si="242"/>
        <v>#DIV/0!</v>
      </c>
      <c r="AL113" s="309">
        <v>79.2</v>
      </c>
      <c r="AM113" s="309">
        <f t="shared" ref="AM113" si="279">AM59</f>
        <v>0</v>
      </c>
      <c r="AN113" s="310">
        <f t="shared" si="244"/>
        <v>0</v>
      </c>
      <c r="AO113" s="309">
        <v>79.2</v>
      </c>
      <c r="AP113" s="309">
        <f t="shared" ref="AP113" si="280">AP59</f>
        <v>0</v>
      </c>
      <c r="AQ113" s="310">
        <f t="shared" si="246"/>
        <v>0</v>
      </c>
      <c r="AR113" s="585"/>
      <c r="AS113" s="564"/>
    </row>
    <row r="114" spans="1:45" ht="37.5">
      <c r="A114" s="520"/>
      <c r="B114" s="521"/>
      <c r="C114" s="522"/>
      <c r="D114" s="425" t="s">
        <v>64</v>
      </c>
      <c r="E114" s="307">
        <f t="shared" si="247"/>
        <v>0</v>
      </c>
      <c r="F114" s="307">
        <f t="shared" si="248"/>
        <v>0</v>
      </c>
      <c r="G114" s="310" t="e">
        <f>F114/E114*100</f>
        <v>#DIV/0!</v>
      </c>
      <c r="H114" s="309">
        <v>0</v>
      </c>
      <c r="I114" s="309">
        <v>0</v>
      </c>
      <c r="J114" s="310" t="e">
        <f t="shared" si="224"/>
        <v>#DIV/0!</v>
      </c>
      <c r="K114" s="309">
        <v>0</v>
      </c>
      <c r="L114" s="309">
        <v>0</v>
      </c>
      <c r="M114" s="310" t="e">
        <f t="shared" si="226"/>
        <v>#DIV/0!</v>
      </c>
      <c r="N114" s="309">
        <v>0</v>
      </c>
      <c r="O114" s="309">
        <v>0</v>
      </c>
      <c r="P114" s="310" t="e">
        <f t="shared" si="228"/>
        <v>#DIV/0!</v>
      </c>
      <c r="Q114" s="309">
        <v>0</v>
      </c>
      <c r="R114" s="309">
        <f t="shared" ref="R114" si="281">R60</f>
        <v>0</v>
      </c>
      <c r="S114" s="310" t="e">
        <f t="shared" si="230"/>
        <v>#DIV/0!</v>
      </c>
      <c r="T114" s="309"/>
      <c r="U114" s="309">
        <f t="shared" ref="U114" si="282">U60</f>
        <v>0</v>
      </c>
      <c r="V114" s="310" t="e">
        <f t="shared" si="232"/>
        <v>#DIV/0!</v>
      </c>
      <c r="W114" s="309"/>
      <c r="X114" s="309">
        <f t="shared" ref="X114" si="283">X60</f>
        <v>0</v>
      </c>
      <c r="Y114" s="310" t="e">
        <f t="shared" si="234"/>
        <v>#DIV/0!</v>
      </c>
      <c r="Z114" s="309"/>
      <c r="AA114" s="309">
        <f t="shared" ref="AA114" si="284">AA60</f>
        <v>0</v>
      </c>
      <c r="AB114" s="310" t="e">
        <f t="shared" si="236"/>
        <v>#DIV/0!</v>
      </c>
      <c r="AC114" s="309"/>
      <c r="AD114" s="309">
        <f t="shared" ref="AD114" si="285">AD60</f>
        <v>0</v>
      </c>
      <c r="AE114" s="310" t="e">
        <f t="shared" si="238"/>
        <v>#DIV/0!</v>
      </c>
      <c r="AF114" s="309"/>
      <c r="AG114" s="309">
        <f t="shared" ref="AG114" si="286">AG60</f>
        <v>0</v>
      </c>
      <c r="AH114" s="310" t="e">
        <f t="shared" si="240"/>
        <v>#DIV/0!</v>
      </c>
      <c r="AI114" s="309"/>
      <c r="AJ114" s="309">
        <f t="shared" ref="AJ114" si="287">AJ60</f>
        <v>0</v>
      </c>
      <c r="AK114" s="310" t="e">
        <f t="shared" si="242"/>
        <v>#DIV/0!</v>
      </c>
      <c r="AL114" s="309"/>
      <c r="AM114" s="309">
        <f t="shared" ref="AM114" si="288">AM60</f>
        <v>0</v>
      </c>
      <c r="AN114" s="310" t="e">
        <f t="shared" si="244"/>
        <v>#DIV/0!</v>
      </c>
      <c r="AO114" s="309"/>
      <c r="AP114" s="309">
        <f t="shared" ref="AP114" si="289">AP60</f>
        <v>0</v>
      </c>
      <c r="AQ114" s="310" t="e">
        <f t="shared" si="246"/>
        <v>#DIV/0!</v>
      </c>
      <c r="AR114" s="585"/>
      <c r="AS114" s="564"/>
    </row>
    <row r="115" spans="1:45">
      <c r="A115" s="501"/>
      <c r="B115" s="501"/>
      <c r="C115" s="501"/>
      <c r="D115" s="445"/>
      <c r="E115" s="502"/>
      <c r="F115" s="812"/>
      <c r="G115" s="812"/>
      <c r="H115" s="502"/>
      <c r="I115" s="502"/>
      <c r="J115" s="812"/>
      <c r="K115" s="502"/>
      <c r="L115" s="502"/>
      <c r="M115" s="812"/>
      <c r="N115" s="502"/>
      <c r="O115" s="502"/>
      <c r="P115" s="812"/>
      <c r="Q115" s="502"/>
      <c r="R115" s="502"/>
      <c r="S115" s="812"/>
      <c r="T115" s="502"/>
      <c r="U115" s="502"/>
      <c r="V115" s="812"/>
      <c r="W115" s="502"/>
      <c r="X115" s="502"/>
      <c r="Y115" s="812"/>
      <c r="Z115" s="502"/>
      <c r="AA115" s="502"/>
      <c r="AB115" s="812"/>
      <c r="AC115" s="502"/>
      <c r="AD115" s="502"/>
      <c r="AE115" s="812"/>
      <c r="AF115" s="502"/>
      <c r="AG115" s="502"/>
      <c r="AH115" s="812"/>
      <c r="AI115" s="502"/>
      <c r="AJ115" s="502"/>
      <c r="AK115" s="812"/>
      <c r="AL115" s="502"/>
      <c r="AM115" s="502"/>
      <c r="AN115" s="812"/>
      <c r="AO115" s="502"/>
      <c r="AP115" s="502"/>
      <c r="AQ115" s="812"/>
      <c r="AR115" s="21"/>
      <c r="AS115" s="438"/>
    </row>
    <row r="116" spans="1:45" ht="23.25" customHeight="1">
      <c r="A116" s="517" t="s">
        <v>105</v>
      </c>
      <c r="B116" s="518"/>
      <c r="C116" s="519"/>
      <c r="D116" s="499" t="s">
        <v>23</v>
      </c>
      <c r="E116" s="307">
        <f>SUM(E117:E120)</f>
        <v>0</v>
      </c>
      <c r="F116" s="307">
        <f t="shared" ref="F116" si="290">SUM(F117:F120)</f>
        <v>0</v>
      </c>
      <c r="G116" s="308" t="e">
        <f>F116/E116*100</f>
        <v>#DIV/0!</v>
      </c>
      <c r="H116" s="307">
        <f t="shared" ref="H116:I116" si="291">SUM(H117:H120)</f>
        <v>0</v>
      </c>
      <c r="I116" s="307">
        <f t="shared" si="291"/>
        <v>0</v>
      </c>
      <c r="J116" s="308" t="e">
        <f t="shared" ref="J116:J120" si="292">I116/H116*100</f>
        <v>#DIV/0!</v>
      </c>
      <c r="K116" s="307">
        <f t="shared" ref="K116:L116" si="293">SUM(K117:K120)</f>
        <v>0</v>
      </c>
      <c r="L116" s="307">
        <f t="shared" si="293"/>
        <v>0</v>
      </c>
      <c r="M116" s="308" t="e">
        <f t="shared" ref="M116:M120" si="294">L116/K116*100</f>
        <v>#DIV/0!</v>
      </c>
      <c r="N116" s="307">
        <f t="shared" ref="N116:O116" si="295">SUM(N117:N120)</f>
        <v>0</v>
      </c>
      <c r="O116" s="307">
        <f t="shared" si="295"/>
        <v>0</v>
      </c>
      <c r="P116" s="308" t="e">
        <f t="shared" ref="P116:P120" si="296">O116/N116*100</f>
        <v>#DIV/0!</v>
      </c>
      <c r="Q116" s="307">
        <f t="shared" ref="Q116:R116" si="297">SUM(Q117:Q120)</f>
        <v>0</v>
      </c>
      <c r="R116" s="307">
        <f t="shared" si="297"/>
        <v>0</v>
      </c>
      <c r="S116" s="308" t="e">
        <f t="shared" ref="S116:S120" si="298">R116/Q116*100</f>
        <v>#DIV/0!</v>
      </c>
      <c r="T116" s="307">
        <f t="shared" ref="T116:U116" si="299">SUM(T117:T120)</f>
        <v>0</v>
      </c>
      <c r="U116" s="307">
        <f t="shared" si="299"/>
        <v>0</v>
      </c>
      <c r="V116" s="308" t="e">
        <f t="shared" ref="V116:V120" si="300">U116/T116*100</f>
        <v>#DIV/0!</v>
      </c>
      <c r="W116" s="307">
        <f t="shared" ref="W116:X116" si="301">SUM(W117:W120)</f>
        <v>0</v>
      </c>
      <c r="X116" s="307">
        <f t="shared" si="301"/>
        <v>0</v>
      </c>
      <c r="Y116" s="308" t="e">
        <f t="shared" ref="Y116:Y120" si="302">X116/W116*100</f>
        <v>#DIV/0!</v>
      </c>
      <c r="Z116" s="307">
        <f t="shared" ref="Z116:AA116" si="303">SUM(Z117:Z120)</f>
        <v>0</v>
      </c>
      <c r="AA116" s="307">
        <f t="shared" si="303"/>
        <v>0</v>
      </c>
      <c r="AB116" s="308" t="e">
        <f t="shared" ref="AB116:AB120" si="304">AA116/Z116*100</f>
        <v>#DIV/0!</v>
      </c>
      <c r="AC116" s="307">
        <f t="shared" ref="AC116:AD116" si="305">SUM(AC117:AC120)</f>
        <v>0</v>
      </c>
      <c r="AD116" s="307">
        <f t="shared" si="305"/>
        <v>0</v>
      </c>
      <c r="AE116" s="308" t="e">
        <f t="shared" ref="AE116:AE120" si="306">AD116/AC116*100</f>
        <v>#DIV/0!</v>
      </c>
      <c r="AF116" s="307">
        <f t="shared" ref="AF116:AG116" si="307">SUM(AF117:AF120)</f>
        <v>0</v>
      </c>
      <c r="AG116" s="307">
        <f t="shared" si="307"/>
        <v>0</v>
      </c>
      <c r="AH116" s="308" t="e">
        <f t="shared" ref="AH116:AH120" si="308">AG116/AF116*100</f>
        <v>#DIV/0!</v>
      </c>
      <c r="AI116" s="307">
        <f t="shared" ref="AI116:AJ116" si="309">SUM(AI117:AI120)</f>
        <v>0</v>
      </c>
      <c r="AJ116" s="307">
        <f t="shared" si="309"/>
        <v>0</v>
      </c>
      <c r="AK116" s="308" t="e">
        <f t="shared" ref="AK116:AK120" si="310">AJ116/AI116*100</f>
        <v>#DIV/0!</v>
      </c>
      <c r="AL116" s="307">
        <f t="shared" ref="AL116:AM116" si="311">SUM(AL117:AL120)</f>
        <v>0</v>
      </c>
      <c r="AM116" s="307">
        <f t="shared" si="311"/>
        <v>0</v>
      </c>
      <c r="AN116" s="308" t="e">
        <f t="shared" ref="AN116:AN120" si="312">AM116/AL116*100</f>
        <v>#DIV/0!</v>
      </c>
      <c r="AO116" s="307">
        <f>SUM(AO117:AO120)</f>
        <v>0</v>
      </c>
      <c r="AP116" s="307">
        <f t="shared" ref="AP116" si="313">SUM(AP117:AP120)</f>
        <v>0</v>
      </c>
      <c r="AQ116" s="308" t="e">
        <f t="shared" ref="AQ116:AQ120" si="314">AP116/AO116*100</f>
        <v>#DIV/0!</v>
      </c>
      <c r="AR116" s="585"/>
      <c r="AS116" s="564"/>
    </row>
    <row r="117" spans="1:45">
      <c r="A117" s="533"/>
      <c r="B117" s="548"/>
      <c r="C117" s="618"/>
      <c r="D117" s="499" t="s">
        <v>62</v>
      </c>
      <c r="E117" s="309">
        <v>0</v>
      </c>
      <c r="F117" s="310">
        <v>0</v>
      </c>
      <c r="G117" s="310" t="e">
        <f>F117/E117*100</f>
        <v>#DIV/0!</v>
      </c>
      <c r="H117" s="309">
        <v>0</v>
      </c>
      <c r="I117" s="309">
        <v>0</v>
      </c>
      <c r="J117" s="310">
        <v>0</v>
      </c>
      <c r="K117" s="309">
        <v>0</v>
      </c>
      <c r="L117" s="309"/>
      <c r="M117" s="310" t="e">
        <f t="shared" si="294"/>
        <v>#DIV/0!</v>
      </c>
      <c r="N117" s="309"/>
      <c r="O117" s="309"/>
      <c r="P117" s="310" t="e">
        <f t="shared" si="296"/>
        <v>#DIV/0!</v>
      </c>
      <c r="Q117" s="309"/>
      <c r="R117" s="309">
        <f t="shared" ref="R117" si="315">R63</f>
        <v>0</v>
      </c>
      <c r="S117" s="310" t="e">
        <f t="shared" si="298"/>
        <v>#DIV/0!</v>
      </c>
      <c r="T117" s="309"/>
      <c r="U117" s="309">
        <f t="shared" ref="U117" si="316">U63</f>
        <v>0</v>
      </c>
      <c r="V117" s="310" t="e">
        <f t="shared" si="300"/>
        <v>#DIV/0!</v>
      </c>
      <c r="W117" s="309"/>
      <c r="X117" s="309">
        <f t="shared" ref="X117" si="317">X63</f>
        <v>0</v>
      </c>
      <c r="Y117" s="310" t="e">
        <f t="shared" si="302"/>
        <v>#DIV/0!</v>
      </c>
      <c r="Z117" s="309"/>
      <c r="AA117" s="309">
        <f t="shared" ref="AA117" si="318">AA63</f>
        <v>0</v>
      </c>
      <c r="AB117" s="310" t="e">
        <f t="shared" si="304"/>
        <v>#DIV/0!</v>
      </c>
      <c r="AC117" s="309"/>
      <c r="AD117" s="309">
        <f t="shared" ref="AD117" si="319">AD63</f>
        <v>0</v>
      </c>
      <c r="AE117" s="310" t="e">
        <f t="shared" si="306"/>
        <v>#DIV/0!</v>
      </c>
      <c r="AF117" s="309"/>
      <c r="AG117" s="309">
        <f t="shared" ref="AG117" si="320">AG63</f>
        <v>0</v>
      </c>
      <c r="AH117" s="310" t="e">
        <f t="shared" si="308"/>
        <v>#DIV/0!</v>
      </c>
      <c r="AI117" s="309"/>
      <c r="AJ117" s="309">
        <f t="shared" ref="AJ117" si="321">AJ63</f>
        <v>0</v>
      </c>
      <c r="AK117" s="310" t="e">
        <f t="shared" si="310"/>
        <v>#DIV/0!</v>
      </c>
      <c r="AL117" s="309"/>
      <c r="AM117" s="309">
        <f t="shared" ref="AM117" si="322">AM63</f>
        <v>0</v>
      </c>
      <c r="AN117" s="310" t="e">
        <f t="shared" si="312"/>
        <v>#DIV/0!</v>
      </c>
      <c r="AO117" s="309"/>
      <c r="AP117" s="309">
        <f t="shared" ref="AP117" si="323">AP63</f>
        <v>0</v>
      </c>
      <c r="AQ117" s="310" t="e">
        <f t="shared" si="314"/>
        <v>#DIV/0!</v>
      </c>
      <c r="AR117" s="585"/>
      <c r="AS117" s="564"/>
    </row>
    <row r="118" spans="1:45">
      <c r="A118" s="533"/>
      <c r="B118" s="548"/>
      <c r="C118" s="618"/>
      <c r="D118" s="499" t="s">
        <v>27</v>
      </c>
      <c r="E118" s="309">
        <f t="shared" ref="E118:E120" si="324">SUM(H118,K118,N118,Q118,T118,W118,Z118,AC118,AF118,AI118,AL118,AO118)</f>
        <v>0</v>
      </c>
      <c r="F118" s="310">
        <f t="shared" ref="F118:F120" si="325">SUM(I118,L118,O118,R118,U118,X118,AA118,AD118,AG118,AJ118,AM118,AP118)</f>
        <v>0</v>
      </c>
      <c r="G118" s="310" t="e">
        <f>F118/E118*100</f>
        <v>#DIV/0!</v>
      </c>
      <c r="H118" s="309">
        <f t="shared" ref="H118:I118" si="326">H64</f>
        <v>0</v>
      </c>
      <c r="I118" s="309">
        <f t="shared" si="326"/>
        <v>0</v>
      </c>
      <c r="J118" s="310" t="e">
        <f t="shared" si="292"/>
        <v>#DIV/0!</v>
      </c>
      <c r="K118" s="309">
        <f t="shared" ref="K118:L118" si="327">K64</f>
        <v>0</v>
      </c>
      <c r="L118" s="309">
        <f t="shared" si="327"/>
        <v>0</v>
      </c>
      <c r="M118" s="310" t="e">
        <f t="shared" si="294"/>
        <v>#DIV/0!</v>
      </c>
      <c r="N118" s="309">
        <f t="shared" ref="N118:O118" si="328">N64</f>
        <v>0</v>
      </c>
      <c r="O118" s="309">
        <f t="shared" si="328"/>
        <v>0</v>
      </c>
      <c r="P118" s="310" t="e">
        <f t="shared" si="296"/>
        <v>#DIV/0!</v>
      </c>
      <c r="Q118" s="309">
        <f t="shared" ref="Q118:R118" si="329">Q64</f>
        <v>0</v>
      </c>
      <c r="R118" s="309">
        <f t="shared" si="329"/>
        <v>0</v>
      </c>
      <c r="S118" s="310" t="e">
        <f t="shared" si="298"/>
        <v>#DIV/0!</v>
      </c>
      <c r="T118" s="309">
        <f t="shared" ref="T118:U118" si="330">T64</f>
        <v>0</v>
      </c>
      <c r="U118" s="309">
        <f t="shared" si="330"/>
        <v>0</v>
      </c>
      <c r="V118" s="310" t="e">
        <f t="shared" si="300"/>
        <v>#DIV/0!</v>
      </c>
      <c r="W118" s="309">
        <f t="shared" ref="W118:X118" si="331">W64</f>
        <v>0</v>
      </c>
      <c r="X118" s="309">
        <f t="shared" si="331"/>
        <v>0</v>
      </c>
      <c r="Y118" s="310" t="e">
        <f t="shared" si="302"/>
        <v>#DIV/0!</v>
      </c>
      <c r="Z118" s="309">
        <f t="shared" ref="Z118:AA118" si="332">Z64</f>
        <v>0</v>
      </c>
      <c r="AA118" s="309">
        <f t="shared" si="332"/>
        <v>0</v>
      </c>
      <c r="AB118" s="310" t="e">
        <f t="shared" si="304"/>
        <v>#DIV/0!</v>
      </c>
      <c r="AC118" s="309">
        <f t="shared" ref="AC118:AD118" si="333">AC64</f>
        <v>0</v>
      </c>
      <c r="AD118" s="309">
        <f t="shared" si="333"/>
        <v>0</v>
      </c>
      <c r="AE118" s="310" t="e">
        <f t="shared" si="306"/>
        <v>#DIV/0!</v>
      </c>
      <c r="AF118" s="309">
        <f t="shared" ref="AF118:AG118" si="334">AF64</f>
        <v>0</v>
      </c>
      <c r="AG118" s="309">
        <f t="shared" si="334"/>
        <v>0</v>
      </c>
      <c r="AH118" s="310" t="e">
        <f t="shared" si="308"/>
        <v>#DIV/0!</v>
      </c>
      <c r="AI118" s="309">
        <f t="shared" ref="AI118:AJ118" si="335">AI64</f>
        <v>0</v>
      </c>
      <c r="AJ118" s="309">
        <f t="shared" si="335"/>
        <v>0</v>
      </c>
      <c r="AK118" s="310" t="e">
        <f t="shared" si="310"/>
        <v>#DIV/0!</v>
      </c>
      <c r="AL118" s="309">
        <f t="shared" ref="AL118:AM118" si="336">AL64</f>
        <v>0</v>
      </c>
      <c r="AM118" s="309">
        <f t="shared" si="336"/>
        <v>0</v>
      </c>
      <c r="AN118" s="310" t="e">
        <f t="shared" si="312"/>
        <v>#DIV/0!</v>
      </c>
      <c r="AO118" s="309">
        <f t="shared" ref="AO118:AP118" si="337">AO64</f>
        <v>0</v>
      </c>
      <c r="AP118" s="309">
        <f t="shared" si="337"/>
        <v>0</v>
      </c>
      <c r="AQ118" s="310" t="e">
        <f t="shared" si="314"/>
        <v>#DIV/0!</v>
      </c>
      <c r="AR118" s="585"/>
      <c r="AS118" s="564"/>
    </row>
    <row r="119" spans="1:45">
      <c r="A119" s="533"/>
      <c r="B119" s="548"/>
      <c r="C119" s="618"/>
      <c r="D119" s="485" t="s">
        <v>63</v>
      </c>
      <c r="E119" s="309">
        <v>0</v>
      </c>
      <c r="F119" s="310">
        <f t="shared" si="325"/>
        <v>0</v>
      </c>
      <c r="G119" s="310" t="e">
        <f>F119/E119*100</f>
        <v>#DIV/0!</v>
      </c>
      <c r="H119" s="309">
        <f t="shared" ref="H119:I119" si="338">H65</f>
        <v>0</v>
      </c>
      <c r="I119" s="309">
        <f t="shared" si="338"/>
        <v>0</v>
      </c>
      <c r="J119" s="310" t="e">
        <f t="shared" si="292"/>
        <v>#DIV/0!</v>
      </c>
      <c r="K119" s="309">
        <f t="shared" ref="K119:L119" si="339">K65</f>
        <v>0</v>
      </c>
      <c r="L119" s="309">
        <f t="shared" si="339"/>
        <v>0</v>
      </c>
      <c r="M119" s="310" t="e">
        <f t="shared" si="294"/>
        <v>#DIV/0!</v>
      </c>
      <c r="N119" s="309">
        <f t="shared" ref="N119:O119" si="340">N65</f>
        <v>0</v>
      </c>
      <c r="O119" s="309">
        <f t="shared" si="340"/>
        <v>0</v>
      </c>
      <c r="P119" s="310" t="e">
        <f t="shared" si="296"/>
        <v>#DIV/0!</v>
      </c>
      <c r="Q119" s="309">
        <f t="shared" ref="Q119:R119" si="341">Q65</f>
        <v>0</v>
      </c>
      <c r="R119" s="309">
        <f t="shared" si="341"/>
        <v>0</v>
      </c>
      <c r="S119" s="310" t="e">
        <f t="shared" si="298"/>
        <v>#DIV/0!</v>
      </c>
      <c r="T119" s="309"/>
      <c r="U119" s="309">
        <f t="shared" ref="U119" si="342">U65</f>
        <v>0</v>
      </c>
      <c r="V119" s="310" t="e">
        <f t="shared" si="300"/>
        <v>#DIV/0!</v>
      </c>
      <c r="W119" s="309">
        <f t="shared" ref="W119:X119" si="343">W65</f>
        <v>0</v>
      </c>
      <c r="X119" s="309">
        <f t="shared" si="343"/>
        <v>0</v>
      </c>
      <c r="Y119" s="310" t="e">
        <f t="shared" si="302"/>
        <v>#DIV/0!</v>
      </c>
      <c r="Z119" s="309">
        <f t="shared" ref="Z119:AA119" si="344">Z65</f>
        <v>0</v>
      </c>
      <c r="AA119" s="309">
        <f t="shared" si="344"/>
        <v>0</v>
      </c>
      <c r="AB119" s="310" t="e">
        <f t="shared" si="304"/>
        <v>#DIV/0!</v>
      </c>
      <c r="AC119" s="309">
        <f t="shared" ref="AC119:AD119" si="345">AC65</f>
        <v>0</v>
      </c>
      <c r="AD119" s="309">
        <f t="shared" si="345"/>
        <v>0</v>
      </c>
      <c r="AE119" s="310" t="e">
        <f t="shared" si="306"/>
        <v>#DIV/0!</v>
      </c>
      <c r="AF119" s="309"/>
      <c r="AG119" s="309">
        <f t="shared" ref="AG119" si="346">AG65</f>
        <v>0</v>
      </c>
      <c r="AH119" s="310" t="e">
        <f t="shared" si="308"/>
        <v>#DIV/0!</v>
      </c>
      <c r="AI119" s="309">
        <f t="shared" ref="AI119:AJ119" si="347">AI65</f>
        <v>0</v>
      </c>
      <c r="AJ119" s="309">
        <f t="shared" si="347"/>
        <v>0</v>
      </c>
      <c r="AK119" s="310" t="e">
        <f t="shared" si="310"/>
        <v>#DIV/0!</v>
      </c>
      <c r="AL119" s="309">
        <f t="shared" ref="AL119:AM119" si="348">AL65</f>
        <v>0</v>
      </c>
      <c r="AM119" s="309">
        <f t="shared" si="348"/>
        <v>0</v>
      </c>
      <c r="AN119" s="310" t="e">
        <f t="shared" si="312"/>
        <v>#DIV/0!</v>
      </c>
      <c r="AO119" s="309">
        <f t="shared" ref="AO119:AP119" si="349">AO65</f>
        <v>0</v>
      </c>
      <c r="AP119" s="309">
        <f t="shared" si="349"/>
        <v>0</v>
      </c>
      <c r="AQ119" s="310" t="e">
        <f t="shared" si="314"/>
        <v>#DIV/0!</v>
      </c>
      <c r="AR119" s="585"/>
      <c r="AS119" s="564"/>
    </row>
    <row r="120" spans="1:45" ht="37.5">
      <c r="A120" s="520"/>
      <c r="B120" s="521"/>
      <c r="C120" s="522"/>
      <c r="D120" s="425" t="s">
        <v>64</v>
      </c>
      <c r="E120" s="309">
        <f t="shared" si="324"/>
        <v>0</v>
      </c>
      <c r="F120" s="310">
        <f t="shared" si="325"/>
        <v>0</v>
      </c>
      <c r="G120" s="310" t="e">
        <f>F120/E120*100</f>
        <v>#DIV/0!</v>
      </c>
      <c r="H120" s="309">
        <f t="shared" ref="H120:I120" si="350">H66</f>
        <v>0</v>
      </c>
      <c r="I120" s="309">
        <f t="shared" si="350"/>
        <v>0</v>
      </c>
      <c r="J120" s="310" t="e">
        <f t="shared" si="292"/>
        <v>#DIV/0!</v>
      </c>
      <c r="K120" s="309">
        <f t="shared" ref="K120:L120" si="351">K66</f>
        <v>0</v>
      </c>
      <c r="L120" s="309">
        <f t="shared" si="351"/>
        <v>0</v>
      </c>
      <c r="M120" s="310" t="e">
        <f t="shared" si="294"/>
        <v>#DIV/0!</v>
      </c>
      <c r="N120" s="309">
        <f t="shared" ref="N120:O120" si="352">N66</f>
        <v>0</v>
      </c>
      <c r="O120" s="309">
        <f t="shared" si="352"/>
        <v>0</v>
      </c>
      <c r="P120" s="310" t="e">
        <f t="shared" si="296"/>
        <v>#DIV/0!</v>
      </c>
      <c r="Q120" s="309">
        <f t="shared" ref="Q120:R120" si="353">Q66</f>
        <v>0</v>
      </c>
      <c r="R120" s="309">
        <f t="shared" si="353"/>
        <v>0</v>
      </c>
      <c r="S120" s="310" t="e">
        <f t="shared" si="298"/>
        <v>#DIV/0!</v>
      </c>
      <c r="T120" s="309"/>
      <c r="U120" s="309">
        <f t="shared" ref="U120" si="354">U66</f>
        <v>0</v>
      </c>
      <c r="V120" s="310" t="e">
        <f t="shared" si="300"/>
        <v>#DIV/0!</v>
      </c>
      <c r="W120" s="309">
        <f t="shared" ref="W120:X120" si="355">W66</f>
        <v>0</v>
      </c>
      <c r="X120" s="309">
        <f t="shared" si="355"/>
        <v>0</v>
      </c>
      <c r="Y120" s="310" t="e">
        <f t="shared" si="302"/>
        <v>#DIV/0!</v>
      </c>
      <c r="Z120" s="309">
        <f t="shared" ref="Z120:AA120" si="356">Z66</f>
        <v>0</v>
      </c>
      <c r="AA120" s="309">
        <f t="shared" si="356"/>
        <v>0</v>
      </c>
      <c r="AB120" s="310" t="e">
        <f t="shared" si="304"/>
        <v>#DIV/0!</v>
      </c>
      <c r="AC120" s="309">
        <f t="shared" ref="AC120:AD120" si="357">AC66</f>
        <v>0</v>
      </c>
      <c r="AD120" s="309">
        <f t="shared" si="357"/>
        <v>0</v>
      </c>
      <c r="AE120" s="310" t="e">
        <f t="shared" si="306"/>
        <v>#DIV/0!</v>
      </c>
      <c r="AF120" s="309">
        <f t="shared" ref="AF120:AG120" si="358">AF66</f>
        <v>0</v>
      </c>
      <c r="AG120" s="309">
        <f t="shared" si="358"/>
        <v>0</v>
      </c>
      <c r="AH120" s="310" t="e">
        <f t="shared" si="308"/>
        <v>#DIV/0!</v>
      </c>
      <c r="AI120" s="309">
        <f t="shared" ref="AI120:AJ120" si="359">AI66</f>
        <v>0</v>
      </c>
      <c r="AJ120" s="309">
        <f t="shared" si="359"/>
        <v>0</v>
      </c>
      <c r="AK120" s="310" t="e">
        <f t="shared" si="310"/>
        <v>#DIV/0!</v>
      </c>
      <c r="AL120" s="309">
        <f t="shared" ref="AL120:AM120" si="360">AL66</f>
        <v>0</v>
      </c>
      <c r="AM120" s="309">
        <f t="shared" si="360"/>
        <v>0</v>
      </c>
      <c r="AN120" s="310" t="e">
        <f t="shared" si="312"/>
        <v>#DIV/0!</v>
      </c>
      <c r="AO120" s="309">
        <f t="shared" ref="AO120:AP120" si="361">AO66</f>
        <v>0</v>
      </c>
      <c r="AP120" s="309">
        <f t="shared" si="361"/>
        <v>0</v>
      </c>
      <c r="AQ120" s="310" t="e">
        <f t="shared" si="314"/>
        <v>#DIV/0!</v>
      </c>
      <c r="AR120" s="585"/>
      <c r="AS120" s="564"/>
    </row>
    <row r="121" spans="1:45">
      <c r="A121" s="484"/>
      <c r="B121" s="484"/>
      <c r="C121" s="484"/>
      <c r="D121" s="458"/>
      <c r="E121" s="330"/>
      <c r="F121" s="255"/>
      <c r="G121" s="255"/>
      <c r="H121" s="330"/>
      <c r="I121" s="330"/>
      <c r="J121" s="255"/>
      <c r="K121" s="330"/>
      <c r="L121" s="330"/>
      <c r="M121" s="255"/>
      <c r="N121" s="330"/>
      <c r="O121" s="330"/>
      <c r="P121" s="255"/>
      <c r="Q121" s="330"/>
      <c r="R121" s="330"/>
      <c r="S121" s="255"/>
      <c r="T121" s="330"/>
      <c r="U121" s="330"/>
      <c r="V121" s="255"/>
      <c r="W121" s="330"/>
      <c r="X121" s="330"/>
      <c r="Y121" s="255"/>
      <c r="Z121" s="330"/>
      <c r="AA121" s="330"/>
      <c r="AB121" s="255"/>
      <c r="AC121" s="330"/>
      <c r="AD121" s="330"/>
      <c r="AE121" s="255"/>
      <c r="AF121" s="330"/>
      <c r="AG121" s="330"/>
      <c r="AH121" s="255"/>
      <c r="AI121" s="330"/>
      <c r="AJ121" s="330"/>
      <c r="AK121" s="255"/>
      <c r="AL121" s="330"/>
      <c r="AM121" s="330"/>
      <c r="AN121" s="255"/>
      <c r="AO121" s="330"/>
      <c r="AP121" s="330"/>
      <c r="AQ121" s="255"/>
      <c r="AR121" s="21"/>
      <c r="AS121" s="438"/>
    </row>
    <row r="122" spans="1:45" ht="20.25">
      <c r="A122" s="433"/>
      <c r="B122" s="434"/>
      <c r="C122" s="434"/>
      <c r="D122" s="445"/>
      <c r="E122" s="463"/>
      <c r="F122" s="436"/>
      <c r="G122" s="436"/>
      <c r="H122" s="437"/>
      <c r="I122" s="437"/>
      <c r="J122" s="436"/>
      <c r="K122" s="437"/>
      <c r="L122" s="437"/>
      <c r="M122" s="436"/>
      <c r="N122" s="437"/>
      <c r="O122" s="437"/>
      <c r="P122" s="436"/>
      <c r="Q122" s="437"/>
      <c r="R122" s="437"/>
      <c r="S122" s="436"/>
      <c r="T122" s="437"/>
      <c r="U122" s="437"/>
      <c r="V122" s="436"/>
      <c r="W122" s="437"/>
      <c r="X122" s="437"/>
      <c r="Y122" s="436"/>
      <c r="Z122" s="437"/>
      <c r="AA122" s="437"/>
      <c r="AB122" s="436"/>
      <c r="AC122" s="437"/>
      <c r="AD122" s="437"/>
      <c r="AE122" s="436"/>
      <c r="AF122" s="437"/>
      <c r="AG122" s="437"/>
      <c r="AH122" s="436"/>
      <c r="AI122" s="437"/>
      <c r="AJ122" s="437"/>
      <c r="AK122" s="436"/>
      <c r="AL122" s="437"/>
      <c r="AM122" s="437"/>
      <c r="AN122" s="436"/>
      <c r="AO122" s="437"/>
      <c r="AP122" s="437"/>
      <c r="AQ122" s="436"/>
      <c r="AR122" s="21"/>
      <c r="AS122" s="438"/>
    </row>
    <row r="123" spans="1:45">
      <c r="A123" s="612" t="s">
        <v>81</v>
      </c>
      <c r="B123" s="612"/>
      <c r="C123" s="612"/>
      <c r="D123" s="612"/>
      <c r="E123" s="612"/>
      <c r="F123" s="612"/>
      <c r="G123" s="612"/>
      <c r="H123" s="612"/>
      <c r="I123" s="612"/>
      <c r="J123" s="612"/>
      <c r="K123" s="612"/>
      <c r="L123" s="612"/>
      <c r="M123" s="612"/>
      <c r="N123" s="612"/>
      <c r="O123" s="612"/>
      <c r="P123" s="612"/>
      <c r="Q123" s="612"/>
      <c r="R123" s="612"/>
      <c r="S123" s="612"/>
      <c r="T123" s="612"/>
      <c r="U123" s="612"/>
      <c r="V123" s="612"/>
      <c r="W123" s="475"/>
      <c r="X123" s="475"/>
      <c r="Y123" s="475"/>
      <c r="Z123" s="475"/>
      <c r="AA123" s="475"/>
      <c r="AB123" s="475"/>
      <c r="AC123" s="475"/>
      <c r="AD123" s="475"/>
      <c r="AE123" s="475"/>
      <c r="AF123" s="475"/>
      <c r="AG123" s="437"/>
      <c r="AH123" s="436"/>
      <c r="AI123" s="437"/>
      <c r="AJ123" s="437"/>
      <c r="AK123" s="436"/>
      <c r="AL123" s="437"/>
      <c r="AM123" s="437"/>
      <c r="AN123" s="436"/>
      <c r="AO123" s="437"/>
      <c r="AP123" s="437"/>
      <c r="AQ123" s="436"/>
      <c r="AR123" s="21"/>
      <c r="AS123" s="438"/>
    </row>
    <row r="124" spans="1:45" s="476" customFormat="1">
      <c r="A124" s="612"/>
      <c r="B124" s="612"/>
      <c r="C124" s="612"/>
      <c r="D124" s="612"/>
      <c r="E124" s="612"/>
      <c r="F124" s="612"/>
      <c r="G124" s="612"/>
      <c r="H124" s="612"/>
      <c r="I124" s="612"/>
      <c r="J124" s="612"/>
      <c r="K124" s="612"/>
      <c r="L124" s="612"/>
      <c r="M124" s="612"/>
      <c r="N124" s="612"/>
      <c r="O124" s="612"/>
      <c r="P124" s="612"/>
      <c r="Q124" s="612"/>
      <c r="R124" s="612"/>
      <c r="S124" s="612"/>
      <c r="T124" s="612"/>
      <c r="U124" s="612"/>
      <c r="V124" s="612"/>
      <c r="W124" s="475"/>
      <c r="X124" s="475"/>
      <c r="Y124" s="475"/>
      <c r="Z124" s="475"/>
      <c r="AA124" s="475"/>
      <c r="AB124" s="475"/>
      <c r="AC124" s="475"/>
      <c r="AD124" s="475"/>
      <c r="AE124" s="475"/>
      <c r="AF124" s="475"/>
      <c r="AG124" s="437"/>
      <c r="AH124" s="436"/>
      <c r="AI124" s="437"/>
      <c r="AJ124" s="437"/>
      <c r="AK124" s="436"/>
      <c r="AL124" s="437"/>
      <c r="AM124" s="437"/>
      <c r="AN124" s="436"/>
      <c r="AO124" s="437"/>
      <c r="AP124" s="437"/>
      <c r="AQ124" s="436"/>
    </row>
    <row r="125" spans="1:45" s="476" customFormat="1">
      <c r="A125" s="612"/>
      <c r="B125" s="612"/>
      <c r="C125" s="612"/>
      <c r="D125" s="612"/>
      <c r="E125" s="612"/>
      <c r="F125" s="612"/>
      <c r="G125" s="612"/>
      <c r="H125" s="612"/>
      <c r="I125" s="612"/>
      <c r="J125" s="612"/>
      <c r="K125" s="612"/>
      <c r="L125" s="612"/>
      <c r="M125" s="612"/>
      <c r="N125" s="612"/>
      <c r="O125" s="612"/>
      <c r="P125" s="612"/>
      <c r="Q125" s="612"/>
      <c r="R125" s="612"/>
      <c r="S125" s="612"/>
      <c r="T125" s="612"/>
      <c r="U125" s="612"/>
      <c r="V125" s="612"/>
      <c r="W125" s="475"/>
      <c r="X125" s="475"/>
      <c r="Y125" s="475"/>
      <c r="Z125" s="475"/>
      <c r="AA125" s="475"/>
      <c r="AB125" s="475"/>
      <c r="AC125" s="475"/>
      <c r="AD125" s="475"/>
      <c r="AE125" s="475"/>
      <c r="AF125" s="475"/>
      <c r="AG125" s="437"/>
      <c r="AH125" s="436"/>
      <c r="AI125" s="437"/>
      <c r="AJ125" s="437"/>
      <c r="AK125" s="436"/>
      <c r="AL125" s="437"/>
      <c r="AM125" s="437"/>
      <c r="AN125" s="436"/>
      <c r="AO125" s="437"/>
      <c r="AP125" s="437"/>
      <c r="AQ125" s="436"/>
    </row>
    <row r="126" spans="1:45" s="476" customFormat="1" ht="18.75" customHeight="1">
      <c r="A126" s="612"/>
      <c r="B126" s="612"/>
      <c r="C126" s="612"/>
      <c r="D126" s="612"/>
      <c r="E126" s="612"/>
      <c r="F126" s="612"/>
      <c r="G126" s="612"/>
      <c r="H126" s="612"/>
      <c r="I126" s="612"/>
      <c r="J126" s="612"/>
      <c r="K126" s="612"/>
      <c r="L126" s="612"/>
      <c r="M126" s="612"/>
      <c r="N126" s="612"/>
      <c r="O126" s="612"/>
      <c r="P126" s="612"/>
      <c r="Q126" s="612"/>
      <c r="R126" s="612"/>
      <c r="S126" s="612"/>
      <c r="T126" s="612"/>
      <c r="U126" s="612"/>
      <c r="V126" s="612"/>
      <c r="W126" s="475"/>
      <c r="X126" s="475"/>
      <c r="Y126" s="475"/>
      <c r="Z126" s="475"/>
      <c r="AA126" s="475"/>
      <c r="AB126" s="475"/>
      <c r="AC126" s="475"/>
      <c r="AD126" s="475"/>
      <c r="AE126" s="475"/>
      <c r="AF126" s="475"/>
      <c r="AG126" s="437"/>
      <c r="AH126" s="436"/>
      <c r="AI126" s="437"/>
      <c r="AJ126" s="437"/>
      <c r="AK126" s="436"/>
      <c r="AL126" s="437"/>
      <c r="AM126" s="437"/>
      <c r="AN126" s="436"/>
      <c r="AO126" s="437"/>
      <c r="AP126" s="437"/>
      <c r="AQ126" s="436"/>
      <c r="AS126" s="476" t="s">
        <v>34</v>
      </c>
    </row>
    <row r="127" spans="1:45" ht="26.25" customHeight="1">
      <c r="A127" s="612"/>
      <c r="B127" s="612"/>
      <c r="C127" s="612"/>
      <c r="D127" s="612"/>
      <c r="E127" s="612"/>
      <c r="F127" s="612"/>
      <c r="G127" s="612"/>
      <c r="H127" s="612"/>
      <c r="I127" s="612"/>
      <c r="J127" s="612"/>
      <c r="K127" s="612"/>
      <c r="L127" s="612"/>
      <c r="M127" s="612"/>
      <c r="N127" s="612"/>
      <c r="O127" s="612"/>
      <c r="P127" s="612"/>
      <c r="Q127" s="612"/>
      <c r="R127" s="612"/>
      <c r="S127" s="612"/>
      <c r="T127" s="612"/>
      <c r="U127" s="612"/>
      <c r="V127" s="612"/>
      <c r="W127" s="475"/>
      <c r="X127" s="475"/>
      <c r="Y127" s="475"/>
      <c r="Z127" s="475"/>
      <c r="AA127" s="475"/>
      <c r="AB127" s="475"/>
      <c r="AC127" s="475"/>
      <c r="AD127" s="475"/>
      <c r="AE127" s="475"/>
      <c r="AF127" s="475"/>
      <c r="AG127" s="437"/>
      <c r="AH127" s="436"/>
      <c r="AI127" s="437"/>
      <c r="AJ127" s="437"/>
      <c r="AK127" s="436"/>
      <c r="AL127" s="437"/>
      <c r="AM127" s="437"/>
      <c r="AN127" s="436"/>
      <c r="AO127" s="437"/>
      <c r="AP127" s="437"/>
      <c r="AQ127" s="436"/>
    </row>
    <row r="128" spans="1:45">
      <c r="A128" s="475"/>
      <c r="B128" s="475"/>
      <c r="C128" s="475"/>
      <c r="D128" s="475"/>
      <c r="E128" s="475"/>
      <c r="F128" s="475"/>
      <c r="G128" s="475"/>
      <c r="H128" s="475"/>
      <c r="I128" s="475"/>
      <c r="J128" s="475"/>
      <c r="K128" s="475"/>
      <c r="L128" s="475"/>
      <c r="M128" s="475"/>
      <c r="N128" s="475"/>
      <c r="O128" s="475"/>
      <c r="P128" s="475"/>
      <c r="Q128" s="475"/>
      <c r="R128" s="475"/>
      <c r="S128" s="475"/>
      <c r="T128" s="475"/>
      <c r="U128" s="475"/>
      <c r="V128" s="475"/>
      <c r="W128" s="475"/>
      <c r="X128" s="475"/>
      <c r="Y128" s="475"/>
      <c r="Z128" s="475"/>
      <c r="AA128" s="475"/>
      <c r="AB128" s="475"/>
      <c r="AC128" s="475"/>
      <c r="AD128" s="475"/>
      <c r="AE128" s="475"/>
      <c r="AF128" s="475"/>
      <c r="AG128" s="437"/>
      <c r="AH128" s="436"/>
      <c r="AI128" s="437"/>
      <c r="AJ128" s="437"/>
      <c r="AK128" s="436"/>
      <c r="AL128" s="437"/>
      <c r="AM128" s="437"/>
      <c r="AN128" s="436"/>
      <c r="AO128" s="437"/>
      <c r="AP128" s="437"/>
      <c r="AQ128" s="436"/>
    </row>
    <row r="129" spans="1:43" ht="23.25">
      <c r="A129" s="613" t="s">
        <v>82</v>
      </c>
      <c r="B129" s="613"/>
      <c r="C129" s="613"/>
      <c r="D129" s="613"/>
      <c r="E129" s="613"/>
      <c r="F129" s="613"/>
      <c r="G129" s="613"/>
      <c r="H129" s="475"/>
      <c r="I129" s="475"/>
      <c r="J129" s="475"/>
      <c r="K129" s="475"/>
      <c r="L129" s="475"/>
      <c r="M129" s="475"/>
      <c r="N129" s="475"/>
      <c r="O129" s="475"/>
      <c r="P129" s="475"/>
      <c r="Q129" s="475"/>
      <c r="R129" s="475"/>
      <c r="S129" s="475"/>
      <c r="T129" s="475"/>
      <c r="U129" s="475"/>
      <c r="V129" s="475"/>
      <c r="W129" s="475"/>
      <c r="X129" s="475"/>
      <c r="Y129" s="475"/>
      <c r="Z129" s="475"/>
      <c r="AA129" s="475"/>
      <c r="AB129" s="475"/>
      <c r="AC129" s="475"/>
      <c r="AD129" s="475"/>
      <c r="AE129" s="475"/>
      <c r="AF129" s="475"/>
      <c r="AG129" s="437"/>
      <c r="AH129" s="436"/>
      <c r="AI129" s="437"/>
      <c r="AJ129" s="437"/>
      <c r="AK129" s="436"/>
      <c r="AL129" s="614" t="s">
        <v>83</v>
      </c>
      <c r="AM129" s="614"/>
      <c r="AN129" s="614"/>
      <c r="AO129" s="614"/>
      <c r="AP129" s="614"/>
      <c r="AQ129" s="614"/>
    </row>
    <row r="130" spans="1:43" ht="18.75" customHeight="1">
      <c r="A130" s="615" t="s">
        <v>84</v>
      </c>
      <c r="B130" s="615"/>
      <c r="C130" s="615"/>
      <c r="D130" s="615"/>
      <c r="E130" s="615"/>
      <c r="F130" s="615"/>
      <c r="G130" s="615"/>
      <c r="H130" s="437"/>
      <c r="I130" s="437"/>
      <c r="J130" s="436"/>
      <c r="K130" s="437"/>
      <c r="L130" s="437"/>
      <c r="M130" s="436"/>
      <c r="N130" s="437"/>
      <c r="O130" s="437"/>
      <c r="P130" s="436"/>
      <c r="Q130" s="437"/>
      <c r="R130" s="437"/>
      <c r="S130" s="436"/>
      <c r="T130" s="437"/>
      <c r="U130" s="437"/>
      <c r="V130" s="436"/>
      <c r="W130" s="437"/>
      <c r="X130" s="437"/>
      <c r="Y130" s="436"/>
      <c r="Z130" s="437"/>
      <c r="AA130" s="437"/>
      <c r="AB130" s="436"/>
      <c r="AC130" s="437"/>
      <c r="AD130" s="437"/>
      <c r="AE130" s="436"/>
      <c r="AF130" s="437"/>
      <c r="AG130" s="437"/>
      <c r="AH130" s="436"/>
      <c r="AI130" s="437"/>
      <c r="AJ130" s="437"/>
      <c r="AK130" s="436"/>
      <c r="AL130" s="614" t="s">
        <v>85</v>
      </c>
      <c r="AM130" s="614"/>
      <c r="AN130" s="614"/>
      <c r="AO130" s="614"/>
      <c r="AP130" s="614"/>
      <c r="AQ130" s="614"/>
    </row>
    <row r="131" spans="1:43" ht="20.25">
      <c r="A131" s="433"/>
      <c r="B131" s="434"/>
      <c r="C131" s="434"/>
      <c r="D131" s="445"/>
      <c r="E131" s="463"/>
      <c r="F131" s="436"/>
      <c r="G131" s="436"/>
      <c r="H131" s="437"/>
      <c r="I131" s="437"/>
      <c r="J131" s="436"/>
      <c r="K131" s="437"/>
      <c r="L131" s="437"/>
      <c r="M131" s="436"/>
      <c r="N131" s="437"/>
      <c r="O131" s="437"/>
      <c r="P131" s="436"/>
      <c r="Q131" s="437"/>
      <c r="R131" s="437"/>
      <c r="S131" s="436"/>
      <c r="T131" s="437"/>
      <c r="U131" s="437"/>
      <c r="V131" s="436"/>
      <c r="W131" s="437"/>
      <c r="X131" s="437"/>
      <c r="Y131" s="436"/>
      <c r="Z131" s="437"/>
      <c r="AA131" s="437"/>
      <c r="AB131" s="436"/>
      <c r="AC131" s="437"/>
      <c r="AD131" s="437"/>
      <c r="AE131" s="436"/>
      <c r="AF131" s="437"/>
      <c r="AG131" s="437"/>
      <c r="AH131" s="436"/>
      <c r="AI131" s="437"/>
      <c r="AJ131" s="437"/>
      <c r="AK131" s="436"/>
      <c r="AL131" s="437"/>
      <c r="AM131" s="437"/>
      <c r="AN131" s="436"/>
      <c r="AO131" s="437"/>
      <c r="AP131" s="437"/>
      <c r="AQ131" s="436"/>
    </row>
    <row r="132" spans="1:43" ht="23.25">
      <c r="A132" s="615" t="s">
        <v>86</v>
      </c>
      <c r="B132" s="615"/>
      <c r="C132" s="615"/>
      <c r="D132" s="615"/>
      <c r="E132" s="615"/>
      <c r="F132" s="615"/>
      <c r="G132" s="615"/>
      <c r="H132" s="437"/>
      <c r="I132" s="437"/>
      <c r="J132" s="436"/>
      <c r="K132" s="437"/>
      <c r="L132" s="437"/>
      <c r="M132" s="436"/>
      <c r="N132" s="437"/>
      <c r="O132" s="437"/>
      <c r="P132" s="436"/>
      <c r="Q132" s="437"/>
      <c r="R132" s="437"/>
      <c r="S132" s="436"/>
      <c r="T132" s="437"/>
      <c r="U132" s="437"/>
      <c r="V132" s="436"/>
      <c r="W132" s="437"/>
      <c r="X132" s="437"/>
      <c r="Y132" s="436"/>
      <c r="Z132" s="437"/>
      <c r="AA132" s="437"/>
      <c r="AB132" s="436"/>
      <c r="AC132" s="437"/>
      <c r="AD132" s="437"/>
      <c r="AE132" s="436"/>
      <c r="AF132" s="437"/>
      <c r="AG132" s="437"/>
      <c r="AH132" s="436"/>
      <c r="AI132" s="437"/>
      <c r="AJ132" s="437"/>
      <c r="AK132" s="436"/>
      <c r="AL132" s="614" t="s">
        <v>87</v>
      </c>
      <c r="AM132" s="614"/>
      <c r="AN132" s="614"/>
      <c r="AO132" s="614"/>
      <c r="AP132" s="614"/>
      <c r="AQ132" s="614"/>
    </row>
    <row r="133" spans="1:43" ht="20.25">
      <c r="A133" s="433"/>
      <c r="B133" s="434"/>
      <c r="C133" s="434"/>
      <c r="D133" s="445"/>
      <c r="E133" s="463"/>
      <c r="F133" s="436"/>
      <c r="G133" s="436"/>
      <c r="H133" s="437"/>
      <c r="I133" s="437"/>
      <c r="J133" s="436"/>
      <c r="K133" s="437"/>
      <c r="L133" s="437"/>
      <c r="M133" s="436"/>
      <c r="N133" s="437"/>
      <c r="O133" s="437"/>
      <c r="P133" s="436"/>
      <c r="Q133" s="437"/>
      <c r="R133" s="437"/>
      <c r="S133" s="436"/>
      <c r="T133" s="437"/>
      <c r="U133" s="437"/>
      <c r="V133" s="436"/>
      <c r="W133" s="437"/>
      <c r="X133" s="437"/>
      <c r="Y133" s="436"/>
      <c r="Z133" s="437"/>
      <c r="AA133" s="437"/>
      <c r="AB133" s="436"/>
      <c r="AC133" s="437"/>
      <c r="AD133" s="437"/>
      <c r="AE133" s="436"/>
      <c r="AF133" s="437"/>
      <c r="AG133" s="437"/>
      <c r="AH133" s="436"/>
      <c r="AI133" s="437"/>
      <c r="AJ133" s="437"/>
      <c r="AK133" s="436"/>
      <c r="AL133" s="610" t="s">
        <v>88</v>
      </c>
      <c r="AM133" s="610"/>
      <c r="AN133" s="610"/>
      <c r="AO133" s="610"/>
      <c r="AP133" s="610"/>
      <c r="AQ133" s="610"/>
    </row>
    <row r="134" spans="1:43" ht="20.25">
      <c r="A134" s="433"/>
      <c r="B134" s="434"/>
      <c r="C134" s="434"/>
      <c r="D134" s="445"/>
      <c r="E134" s="463"/>
      <c r="F134" s="436"/>
      <c r="G134" s="436"/>
      <c r="H134" s="437"/>
      <c r="I134" s="437"/>
      <c r="J134" s="436"/>
      <c r="K134" s="437"/>
      <c r="L134" s="437"/>
      <c r="M134" s="436"/>
      <c r="N134" s="437"/>
      <c r="O134" s="437"/>
      <c r="P134" s="436"/>
      <c r="Q134" s="437"/>
      <c r="R134" s="437"/>
      <c r="S134" s="436"/>
      <c r="T134" s="437"/>
      <c r="U134" s="437"/>
      <c r="V134" s="436"/>
      <c r="W134" s="437"/>
      <c r="X134" s="437"/>
      <c r="Y134" s="436"/>
      <c r="Z134" s="437"/>
      <c r="AA134" s="437"/>
      <c r="AB134" s="436"/>
      <c r="AC134" s="437"/>
      <c r="AD134" s="437"/>
      <c r="AE134" s="436"/>
      <c r="AF134" s="437"/>
      <c r="AG134" s="437"/>
      <c r="AH134" s="436"/>
      <c r="AI134" s="437"/>
      <c r="AJ134" s="437"/>
      <c r="AK134" s="436"/>
      <c r="AL134" s="437"/>
      <c r="AM134" s="437"/>
      <c r="AN134" s="436"/>
      <c r="AO134" s="437"/>
      <c r="AP134" s="437"/>
      <c r="AQ134" s="436"/>
    </row>
    <row r="135" spans="1:43" ht="23.25">
      <c r="A135" s="609" t="s">
        <v>89</v>
      </c>
      <c r="B135" s="609"/>
      <c r="C135" s="609"/>
      <c r="D135" s="609"/>
      <c r="E135" s="463"/>
      <c r="F135" s="436"/>
      <c r="G135" s="436"/>
      <c r="H135" s="437"/>
      <c r="I135" s="437"/>
      <c r="J135" s="436"/>
      <c r="K135" s="437"/>
      <c r="L135" s="437"/>
      <c r="M135" s="436"/>
      <c r="N135" s="437"/>
      <c r="O135" s="437"/>
      <c r="P135" s="436"/>
      <c r="Q135" s="437"/>
      <c r="R135" s="437"/>
      <c r="S135" s="436"/>
      <c r="T135" s="437"/>
      <c r="U135" s="437"/>
      <c r="V135" s="436"/>
      <c r="W135" s="437"/>
      <c r="X135" s="437"/>
      <c r="Y135" s="436"/>
      <c r="Z135" s="437"/>
      <c r="AA135" s="437"/>
      <c r="AB135" s="436"/>
      <c r="AC135" s="437"/>
      <c r="AD135" s="437"/>
      <c r="AE135" s="436"/>
      <c r="AF135" s="437"/>
      <c r="AG135" s="437"/>
      <c r="AH135" s="436"/>
      <c r="AI135" s="437"/>
      <c r="AJ135" s="437"/>
      <c r="AK135" s="436"/>
      <c r="AL135" s="611" t="s">
        <v>90</v>
      </c>
      <c r="AM135" s="611"/>
      <c r="AN135" s="611"/>
      <c r="AO135" s="611"/>
      <c r="AP135" s="611"/>
      <c r="AQ135" s="611"/>
    </row>
    <row r="136" spans="1:43" ht="23.25">
      <c r="A136" s="609" t="s">
        <v>94</v>
      </c>
      <c r="B136" s="609"/>
      <c r="C136" s="609"/>
      <c r="D136" s="609"/>
      <c r="E136" s="477"/>
      <c r="F136" s="477"/>
      <c r="G136" s="477"/>
      <c r="H136" s="477"/>
      <c r="I136" s="477"/>
      <c r="J136" s="477"/>
      <c r="K136" s="477"/>
      <c r="L136" s="477"/>
      <c r="M136" s="477"/>
      <c r="N136" s="477"/>
      <c r="O136" s="477"/>
      <c r="P136" s="477"/>
      <c r="Q136" s="477"/>
      <c r="R136" s="477"/>
      <c r="S136" s="477"/>
      <c r="T136" s="477"/>
      <c r="U136" s="477"/>
      <c r="V136" s="477"/>
      <c r="W136" s="477"/>
      <c r="X136" s="477"/>
      <c r="Y136" s="477"/>
      <c r="Z136" s="477"/>
      <c r="AA136" s="477"/>
      <c r="AB136" s="477"/>
      <c r="AC136" s="477"/>
      <c r="AD136" s="477"/>
      <c r="AE136" s="477"/>
      <c r="AF136" s="478"/>
      <c r="AG136" s="478"/>
      <c r="AH136" s="478"/>
      <c r="AI136" s="478"/>
      <c r="AJ136" s="478"/>
      <c r="AK136" s="478"/>
      <c r="AL136" s="478"/>
      <c r="AM136" s="478"/>
      <c r="AN136" s="478"/>
      <c r="AO136" s="478"/>
      <c r="AP136" s="477"/>
      <c r="AQ136" s="477"/>
    </row>
    <row r="137" spans="1:43">
      <c r="B137" s="480"/>
      <c r="C137" s="480"/>
    </row>
    <row r="138" spans="1:43" ht="23.25">
      <c r="A138" s="609" t="s">
        <v>95</v>
      </c>
      <c r="B138" s="609"/>
      <c r="C138" s="609"/>
      <c r="D138" s="609"/>
    </row>
    <row r="139" spans="1:43" ht="23.25">
      <c r="A139" s="609" t="s">
        <v>96</v>
      </c>
      <c r="B139" s="609"/>
      <c r="C139" s="609"/>
      <c r="D139" s="609"/>
    </row>
    <row r="140" spans="1:43">
      <c r="B140" s="480"/>
      <c r="C140" s="480"/>
    </row>
    <row r="141" spans="1:43">
      <c r="B141" s="481" t="str">
        <f>IFERROR(1/0,"")</f>
        <v/>
      </c>
      <c r="C141" s="480"/>
    </row>
    <row r="142" spans="1:43">
      <c r="B142" s="480"/>
      <c r="C142" s="480"/>
    </row>
    <row r="143" spans="1:43">
      <c r="B143" s="480"/>
      <c r="C143" s="480"/>
    </row>
    <row r="144" spans="1:43">
      <c r="B144" s="480"/>
      <c r="C144" s="480"/>
    </row>
    <row r="145" spans="2:3">
      <c r="B145" s="480"/>
      <c r="C145" s="480"/>
    </row>
    <row r="146" spans="2:3">
      <c r="B146" s="480"/>
      <c r="C146" s="480"/>
    </row>
    <row r="147" spans="2:3">
      <c r="B147" s="480"/>
      <c r="C147" s="480"/>
    </row>
    <row r="148" spans="2:3">
      <c r="B148" s="480"/>
      <c r="C148" s="480"/>
    </row>
    <row r="149" spans="2:3">
      <c r="B149" s="480"/>
      <c r="C149" s="480"/>
    </row>
    <row r="150" spans="2:3">
      <c r="B150" s="480"/>
      <c r="C150" s="480"/>
    </row>
    <row r="151" spans="2:3">
      <c r="B151" s="480"/>
      <c r="C151" s="480"/>
    </row>
    <row r="152" spans="2:3">
      <c r="B152" s="480"/>
      <c r="C152" s="480"/>
    </row>
    <row r="153" spans="2:3">
      <c r="B153" s="480"/>
      <c r="C153" s="480"/>
    </row>
    <row r="154" spans="2:3">
      <c r="B154" s="480"/>
      <c r="C154" s="480"/>
    </row>
    <row r="155" spans="2:3">
      <c r="B155" s="480"/>
      <c r="C155" s="480"/>
    </row>
    <row r="156" spans="2:3">
      <c r="B156" s="480"/>
      <c r="C156" s="480"/>
    </row>
    <row r="157" spans="2:3">
      <c r="B157" s="480"/>
      <c r="C157" s="480"/>
    </row>
    <row r="158" spans="2:3">
      <c r="B158" s="480"/>
      <c r="C158" s="480"/>
    </row>
    <row r="159" spans="2:3">
      <c r="B159" s="480"/>
      <c r="C159" s="480"/>
    </row>
    <row r="160" spans="2:3">
      <c r="B160" s="480"/>
      <c r="C160" s="480"/>
    </row>
    <row r="161" spans="2:3">
      <c r="B161" s="480"/>
      <c r="C161" s="480"/>
    </row>
    <row r="162" spans="2:3">
      <c r="B162" s="480"/>
      <c r="C162" s="480"/>
    </row>
    <row r="163" spans="2:3">
      <c r="B163" s="480"/>
      <c r="C163" s="480"/>
    </row>
    <row r="164" spans="2:3">
      <c r="B164" s="480"/>
      <c r="C164" s="480"/>
    </row>
    <row r="165" spans="2:3">
      <c r="B165" s="480"/>
      <c r="C165" s="480"/>
    </row>
    <row r="166" spans="2:3">
      <c r="B166" s="480"/>
      <c r="C166" s="480"/>
    </row>
    <row r="167" spans="2:3">
      <c r="B167" s="480"/>
      <c r="C167" s="480"/>
    </row>
    <row r="168" spans="2:3">
      <c r="B168" s="480"/>
      <c r="C168" s="480"/>
    </row>
    <row r="169" spans="2:3">
      <c r="B169" s="480"/>
      <c r="C169" s="480"/>
    </row>
    <row r="170" spans="2:3">
      <c r="B170" s="480"/>
      <c r="C170" s="480"/>
    </row>
    <row r="171" spans="2:3">
      <c r="B171" s="480"/>
      <c r="C171" s="480"/>
    </row>
    <row r="172" spans="2:3">
      <c r="B172" s="480"/>
      <c r="C172" s="480"/>
    </row>
    <row r="173" spans="2:3">
      <c r="B173" s="480"/>
      <c r="C173" s="480"/>
    </row>
    <row r="174" spans="2:3">
      <c r="B174" s="480"/>
      <c r="C174" s="480"/>
    </row>
    <row r="175" spans="2:3">
      <c r="B175" s="480"/>
      <c r="C175" s="480"/>
    </row>
    <row r="176" spans="2:3">
      <c r="B176" s="480"/>
      <c r="C176" s="480"/>
    </row>
    <row r="177" spans="2:3">
      <c r="B177" s="480"/>
      <c r="C177" s="480"/>
    </row>
    <row r="178" spans="2:3">
      <c r="B178" s="480"/>
      <c r="C178" s="480"/>
    </row>
    <row r="179" spans="2:3">
      <c r="B179" s="480"/>
      <c r="C179" s="480"/>
    </row>
    <row r="180" spans="2:3">
      <c r="B180" s="480"/>
      <c r="C180" s="480"/>
    </row>
    <row r="181" spans="2:3">
      <c r="B181" s="480"/>
      <c r="C181" s="480"/>
    </row>
    <row r="182" spans="2:3">
      <c r="B182" s="480"/>
      <c r="C182" s="480"/>
    </row>
    <row r="183" spans="2:3">
      <c r="B183" s="480"/>
      <c r="C183" s="480"/>
    </row>
    <row r="184" spans="2:3">
      <c r="B184" s="480"/>
      <c r="C184" s="480"/>
    </row>
    <row r="185" spans="2:3">
      <c r="B185" s="480"/>
      <c r="C185" s="480"/>
    </row>
    <row r="186" spans="2:3">
      <c r="B186" s="480"/>
      <c r="C186" s="480"/>
    </row>
    <row r="187" spans="2:3">
      <c r="B187" s="480"/>
      <c r="C187" s="480"/>
    </row>
    <row r="188" spans="2:3">
      <c r="B188" s="480"/>
      <c r="C188" s="480"/>
    </row>
    <row r="189" spans="2:3">
      <c r="B189" s="480"/>
      <c r="C189" s="480"/>
    </row>
    <row r="190" spans="2:3">
      <c r="B190" s="480"/>
      <c r="C190" s="480"/>
    </row>
    <row r="191" spans="2:3">
      <c r="B191" s="480"/>
      <c r="C191" s="480"/>
    </row>
    <row r="192" spans="2:3">
      <c r="B192" s="480"/>
      <c r="C192" s="480"/>
    </row>
    <row r="193" spans="2:3">
      <c r="B193" s="480"/>
      <c r="C193" s="480"/>
    </row>
    <row r="194" spans="2:3">
      <c r="B194" s="480"/>
      <c r="C194" s="480"/>
    </row>
    <row r="195" spans="2:3">
      <c r="B195" s="480"/>
      <c r="C195" s="480"/>
    </row>
    <row r="196" spans="2:3">
      <c r="B196" s="480"/>
      <c r="C196" s="480"/>
    </row>
    <row r="197" spans="2:3">
      <c r="B197" s="480"/>
      <c r="C197" s="480"/>
    </row>
    <row r="198" spans="2:3">
      <c r="B198" s="480"/>
      <c r="C198" s="480"/>
    </row>
    <row r="199" spans="2:3">
      <c r="B199" s="480"/>
      <c r="C199" s="480"/>
    </row>
    <row r="200" spans="2:3">
      <c r="B200" s="480"/>
      <c r="C200" s="480"/>
    </row>
    <row r="201" spans="2:3">
      <c r="B201" s="480"/>
      <c r="C201" s="480"/>
    </row>
    <row r="202" spans="2:3">
      <c r="B202" s="480"/>
      <c r="C202" s="480"/>
    </row>
    <row r="203" spans="2:3">
      <c r="B203" s="480"/>
      <c r="C203" s="480"/>
    </row>
    <row r="204" spans="2:3">
      <c r="B204" s="480"/>
      <c r="C204" s="480"/>
    </row>
    <row r="205" spans="2:3">
      <c r="B205" s="480"/>
      <c r="C205" s="480"/>
    </row>
    <row r="206" spans="2:3">
      <c r="B206" s="480"/>
      <c r="C206" s="480"/>
    </row>
    <row r="207" spans="2:3">
      <c r="B207" s="480"/>
      <c r="C207" s="480"/>
    </row>
    <row r="208" spans="2:3">
      <c r="B208" s="480"/>
      <c r="C208" s="480"/>
    </row>
    <row r="209" spans="2:3">
      <c r="B209" s="480"/>
      <c r="C209" s="480"/>
    </row>
    <row r="210" spans="2:3">
      <c r="B210" s="480"/>
      <c r="C210" s="480"/>
    </row>
    <row r="211" spans="2:3">
      <c r="B211" s="480"/>
      <c r="C211" s="480"/>
    </row>
    <row r="212" spans="2:3">
      <c r="B212" s="480"/>
      <c r="C212" s="480"/>
    </row>
    <row r="213" spans="2:3">
      <c r="B213" s="480"/>
      <c r="C213" s="480"/>
    </row>
    <row r="214" spans="2:3">
      <c r="B214" s="480"/>
      <c r="C214" s="480"/>
    </row>
    <row r="215" spans="2:3">
      <c r="B215" s="480"/>
      <c r="C215" s="480"/>
    </row>
    <row r="216" spans="2:3">
      <c r="B216" s="480"/>
      <c r="C216" s="480"/>
    </row>
    <row r="217" spans="2:3">
      <c r="B217" s="480"/>
      <c r="C217" s="480"/>
    </row>
    <row r="218" spans="2:3">
      <c r="B218" s="480"/>
      <c r="C218" s="480"/>
    </row>
    <row r="219" spans="2:3">
      <c r="B219" s="480"/>
      <c r="C219" s="480"/>
    </row>
    <row r="220" spans="2:3">
      <c r="B220" s="480"/>
      <c r="C220" s="480"/>
    </row>
    <row r="221" spans="2:3">
      <c r="B221" s="480"/>
      <c r="C221" s="480"/>
    </row>
    <row r="222" spans="2:3">
      <c r="B222" s="480"/>
      <c r="C222" s="480"/>
    </row>
    <row r="223" spans="2:3">
      <c r="B223" s="480"/>
      <c r="C223" s="480"/>
    </row>
    <row r="224" spans="2:3">
      <c r="B224" s="480"/>
      <c r="C224" s="480"/>
    </row>
    <row r="225" spans="2:3">
      <c r="B225" s="480"/>
      <c r="C225" s="480"/>
    </row>
    <row r="226" spans="2:3">
      <c r="B226" s="480"/>
      <c r="C226" s="480"/>
    </row>
    <row r="227" spans="2:3">
      <c r="B227" s="480"/>
      <c r="C227" s="480"/>
    </row>
    <row r="228" spans="2:3">
      <c r="B228" s="480"/>
      <c r="C228" s="480"/>
    </row>
    <row r="229" spans="2:3">
      <c r="B229" s="480"/>
      <c r="C229" s="480"/>
    </row>
    <row r="230" spans="2:3">
      <c r="B230" s="480"/>
      <c r="C230" s="480"/>
    </row>
    <row r="231" spans="2:3">
      <c r="B231" s="480"/>
      <c r="C231" s="480"/>
    </row>
    <row r="232" spans="2:3">
      <c r="B232" s="480"/>
      <c r="C232" s="480"/>
    </row>
    <row r="233" spans="2:3">
      <c r="B233" s="480"/>
      <c r="C233" s="480"/>
    </row>
    <row r="234" spans="2:3">
      <c r="B234" s="480"/>
      <c r="C234" s="480"/>
    </row>
    <row r="235" spans="2:3">
      <c r="B235" s="480"/>
      <c r="C235" s="480"/>
    </row>
    <row r="236" spans="2:3">
      <c r="B236" s="480"/>
      <c r="C236" s="480"/>
    </row>
    <row r="237" spans="2:3">
      <c r="B237" s="480"/>
      <c r="C237" s="480"/>
    </row>
    <row r="238" spans="2:3">
      <c r="B238" s="480"/>
      <c r="C238" s="480"/>
    </row>
    <row r="239" spans="2:3">
      <c r="B239" s="480"/>
      <c r="C239" s="480"/>
    </row>
    <row r="240" spans="2:3">
      <c r="B240" s="480"/>
      <c r="C240" s="480"/>
    </row>
    <row r="241" spans="2:3">
      <c r="B241" s="480"/>
      <c r="C241" s="480"/>
    </row>
    <row r="242" spans="2:3">
      <c r="B242" s="480"/>
      <c r="C242" s="480"/>
    </row>
    <row r="243" spans="2:3">
      <c r="B243" s="480"/>
      <c r="C243" s="480"/>
    </row>
    <row r="244" spans="2:3">
      <c r="B244" s="480"/>
      <c r="C244" s="480"/>
    </row>
    <row r="245" spans="2:3">
      <c r="B245" s="480"/>
      <c r="C245" s="480"/>
    </row>
    <row r="246" spans="2:3">
      <c r="B246" s="480"/>
      <c r="C246" s="480"/>
    </row>
    <row r="247" spans="2:3">
      <c r="B247" s="480"/>
      <c r="C247" s="480"/>
    </row>
    <row r="248" spans="2:3">
      <c r="B248" s="480"/>
      <c r="C248" s="480"/>
    </row>
    <row r="249" spans="2:3">
      <c r="B249" s="480"/>
      <c r="C249" s="480"/>
    </row>
    <row r="250" spans="2:3">
      <c r="B250" s="480"/>
      <c r="C250" s="480"/>
    </row>
    <row r="251" spans="2:3">
      <c r="B251" s="480"/>
      <c r="C251" s="480"/>
    </row>
    <row r="252" spans="2:3">
      <c r="B252" s="480"/>
      <c r="C252" s="480"/>
    </row>
    <row r="253" spans="2:3">
      <c r="B253" s="480"/>
      <c r="C253" s="480"/>
    </row>
    <row r="254" spans="2:3">
      <c r="B254" s="480"/>
      <c r="C254" s="480"/>
    </row>
    <row r="255" spans="2:3">
      <c r="B255" s="480"/>
      <c r="C255" s="480"/>
    </row>
    <row r="256" spans="2:3">
      <c r="B256" s="480"/>
      <c r="C256" s="480"/>
    </row>
    <row r="257" spans="2:3">
      <c r="B257" s="480"/>
      <c r="C257" s="480"/>
    </row>
    <row r="258" spans="2:3">
      <c r="B258" s="480"/>
      <c r="C258" s="480"/>
    </row>
  </sheetData>
  <mergeCells count="114">
    <mergeCell ref="AL133:AQ133"/>
    <mergeCell ref="A135:D135"/>
    <mergeCell ref="AL135:AQ135"/>
    <mergeCell ref="A136:D136"/>
    <mergeCell ref="A138:D138"/>
    <mergeCell ref="A139:D139"/>
    <mergeCell ref="A123:V127"/>
    <mergeCell ref="A129:G129"/>
    <mergeCell ref="AL129:AQ129"/>
    <mergeCell ref="A130:G130"/>
    <mergeCell ref="AL130:AQ130"/>
    <mergeCell ref="A132:G132"/>
    <mergeCell ref="AL132:AQ132"/>
    <mergeCell ref="A92:C96"/>
    <mergeCell ref="AR92:AR96"/>
    <mergeCell ref="AS92:AS96"/>
    <mergeCell ref="A98:C102"/>
    <mergeCell ref="AR98:AR102"/>
    <mergeCell ref="AS98:AS102"/>
    <mergeCell ref="A79:C79"/>
    <mergeCell ref="A80:C84"/>
    <mergeCell ref="AR80:AR84"/>
    <mergeCell ref="AS80:AS84"/>
    <mergeCell ref="A86:C90"/>
    <mergeCell ref="AR86:AR90"/>
    <mergeCell ref="AS86:AS90"/>
    <mergeCell ref="A66:C70"/>
    <mergeCell ref="AR66:AR70"/>
    <mergeCell ref="AS66:AS70"/>
    <mergeCell ref="A72:C76"/>
    <mergeCell ref="AR72:AR76"/>
    <mergeCell ref="AS72:AS76"/>
    <mergeCell ref="A54:A58"/>
    <mergeCell ref="B54:C58"/>
    <mergeCell ref="AR54:AR58"/>
    <mergeCell ref="AS54:AS58"/>
    <mergeCell ref="A60:C64"/>
    <mergeCell ref="AR60:AR64"/>
    <mergeCell ref="AS60:AS64"/>
    <mergeCell ref="A44:A48"/>
    <mergeCell ref="B44:B48"/>
    <mergeCell ref="C44:C48"/>
    <mergeCell ref="AR44:AR48"/>
    <mergeCell ref="AS44:AS48"/>
    <mergeCell ref="A49:A53"/>
    <mergeCell ref="B49:B53"/>
    <mergeCell ref="C49:C53"/>
    <mergeCell ref="AR49:AR53"/>
    <mergeCell ref="AS49:AS53"/>
    <mergeCell ref="A32:A36"/>
    <mergeCell ref="B32:C36"/>
    <mergeCell ref="AR32:AR36"/>
    <mergeCell ref="AS32:AS36"/>
    <mergeCell ref="B38:AQ38"/>
    <mergeCell ref="A39:A43"/>
    <mergeCell ref="B39:B43"/>
    <mergeCell ref="C39:C43"/>
    <mergeCell ref="AR39:AR43"/>
    <mergeCell ref="AS39:AS43"/>
    <mergeCell ref="A22:A26"/>
    <mergeCell ref="B22:B26"/>
    <mergeCell ref="C22:C26"/>
    <mergeCell ref="AR22:AR26"/>
    <mergeCell ref="AS22:AS26"/>
    <mergeCell ref="A27:A31"/>
    <mergeCell ref="B27:B31"/>
    <mergeCell ref="C27:C31"/>
    <mergeCell ref="AR27:AR31"/>
    <mergeCell ref="AS27:AS31"/>
    <mergeCell ref="A12:A16"/>
    <mergeCell ref="B12:B16"/>
    <mergeCell ref="C12:C16"/>
    <mergeCell ref="AR12:AR16"/>
    <mergeCell ref="AS12:AS16"/>
    <mergeCell ref="A17:A21"/>
    <mergeCell ref="B17:B21"/>
    <mergeCell ref="C17:C21"/>
    <mergeCell ref="AR17:AR21"/>
    <mergeCell ref="AS17:AS21"/>
    <mergeCell ref="B10:AQ10"/>
    <mergeCell ref="B11:AQ11"/>
    <mergeCell ref="AR6:AR8"/>
    <mergeCell ref="AS6:AS8"/>
    <mergeCell ref="H7:J7"/>
    <mergeCell ref="K7:M7"/>
    <mergeCell ref="N7:P7"/>
    <mergeCell ref="Q7:S7"/>
    <mergeCell ref="T7:V7"/>
    <mergeCell ref="W7:Y7"/>
    <mergeCell ref="Z7:AB7"/>
    <mergeCell ref="AC7:AE7"/>
    <mergeCell ref="A1:AS1"/>
    <mergeCell ref="B2:AS2"/>
    <mergeCell ref="A3:AS3"/>
    <mergeCell ref="A4:AS4"/>
    <mergeCell ref="A6:A8"/>
    <mergeCell ref="B6:B8"/>
    <mergeCell ref="C6:C8"/>
    <mergeCell ref="D6:D8"/>
    <mergeCell ref="E6:G7"/>
    <mergeCell ref="H6:AQ6"/>
    <mergeCell ref="AF7:AH7"/>
    <mergeCell ref="AI7:AK7"/>
    <mergeCell ref="AL7:AN7"/>
    <mergeCell ref="AO7:AQ7"/>
    <mergeCell ref="A104:C108"/>
    <mergeCell ref="AR104:AR108"/>
    <mergeCell ref="AS104:AS108"/>
    <mergeCell ref="A110:C114"/>
    <mergeCell ref="AR110:AR114"/>
    <mergeCell ref="AS110:AS114"/>
    <mergeCell ref="A116:C120"/>
    <mergeCell ref="AR116:AR120"/>
    <mergeCell ref="AS116:AS120"/>
  </mergeCells>
  <conditionalFormatting sqref="AT1:XFD1048576 AS1:AS39 AS44:AS1048576 A1:AR1048576">
    <cfRule type="containsErrors" dxfId="3" priority="1">
      <formula>ISERROR(A1)</formula>
    </cfRule>
  </conditionalFormatting>
  <printOptions horizontalCentered="1"/>
  <pageMargins left="0.70866141732283472" right="0.70866141732283472" top="0.19685039370078741" bottom="0.15748031496062992" header="0.31496062992125984" footer="0.31496062992125984"/>
  <pageSetup paperSize="9" scale="16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outlinePr showOutlineSymbols="0"/>
  </sheetPr>
  <dimension ref="A1:CR238"/>
  <sheetViews>
    <sheetView showZeros="0" showOutlineSymbols="0" view="pageBreakPreview" zoomScale="55" zoomScaleNormal="60" zoomScaleSheetLayoutView="55" zoomScalePageLayoutView="60" workbookViewId="0">
      <pane ySplit="8" topLeftCell="A57" activePane="bottomLeft" state="frozen"/>
      <selection activeCell="J76" sqref="J76"/>
      <selection pane="bottomLeft" activeCell="J76" sqref="J76"/>
    </sheetView>
  </sheetViews>
  <sheetFormatPr defaultColWidth="9.140625" defaultRowHeight="18.75"/>
  <cols>
    <col min="1" max="1" width="5.42578125" style="170" customWidth="1"/>
    <col min="2" max="2" width="32" style="155" customWidth="1"/>
    <col min="3" max="4" width="29.5703125" style="155" customWidth="1"/>
    <col min="5" max="5" width="14.5703125" style="155" customWidth="1"/>
    <col min="6" max="6" width="12.5703125" style="155" customWidth="1"/>
    <col min="7" max="7" width="16.42578125" style="155" customWidth="1"/>
    <col min="8" max="8" width="11.28515625" style="155" customWidth="1"/>
    <col min="9" max="9" width="11.85546875" style="155" customWidth="1"/>
    <col min="10" max="10" width="16" style="155" customWidth="1"/>
    <col min="11" max="11" width="12.85546875" style="155" customWidth="1"/>
    <col min="12" max="12" width="11" style="155" customWidth="1"/>
    <col min="13" max="13" width="15.42578125" style="155" customWidth="1"/>
    <col min="14" max="14" width="11.5703125" style="155" customWidth="1"/>
    <col min="15" max="15" width="10.85546875" style="155" customWidth="1"/>
    <col min="16" max="16" width="16.140625" style="155" customWidth="1"/>
    <col min="17" max="17" width="10.85546875" style="155" customWidth="1"/>
    <col min="18" max="18" width="11.28515625" style="155" customWidth="1"/>
    <col min="19" max="19" width="16" style="155" customWidth="1"/>
    <col min="20" max="20" width="15.85546875" style="155" customWidth="1"/>
    <col min="21" max="21" width="14.5703125" style="155" customWidth="1"/>
    <col min="22" max="22" width="16.42578125" style="155" customWidth="1"/>
    <col min="23" max="23" width="11.140625" style="155" customWidth="1"/>
    <col min="24" max="24" width="12" style="155" customWidth="1"/>
    <col min="25" max="25" width="16.140625" style="155" customWidth="1"/>
    <col min="26" max="26" width="11.140625" style="155" customWidth="1"/>
    <col min="27" max="27" width="12.42578125" style="155" customWidth="1"/>
    <col min="28" max="28" width="17.7109375" style="155" customWidth="1"/>
    <col min="29" max="29" width="11.28515625" style="155" customWidth="1"/>
    <col min="30" max="30" width="12.85546875" style="155" customWidth="1"/>
    <col min="31" max="31" width="16.42578125" style="155" customWidth="1"/>
    <col min="32" max="32" width="12.85546875" style="155" customWidth="1"/>
    <col min="33" max="33" width="12.140625" style="155" customWidth="1"/>
    <col min="34" max="34" width="16" style="155" customWidth="1"/>
    <col min="35" max="35" width="11.42578125" style="155" customWidth="1"/>
    <col min="36" max="36" width="12.85546875" style="155" customWidth="1"/>
    <col min="37" max="37" width="15.5703125" style="155" customWidth="1"/>
    <col min="38" max="38" width="11.28515625" style="155" customWidth="1"/>
    <col min="39" max="39" width="13" style="155" customWidth="1"/>
    <col min="40" max="40" width="16.5703125" style="155" customWidth="1"/>
    <col min="41" max="41" width="11.42578125" style="155" customWidth="1"/>
    <col min="42" max="42" width="12.28515625" style="155" customWidth="1"/>
    <col min="43" max="43" width="17.140625" style="155" customWidth="1"/>
    <col min="44" max="44" width="63.28515625" style="169" customWidth="1"/>
    <col min="45" max="45" width="70.5703125" style="169" customWidth="1"/>
    <col min="46" max="16384" width="9.140625" style="155"/>
  </cols>
  <sheetData>
    <row r="1" spans="1:96" s="143" customFormat="1">
      <c r="A1" s="620"/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  <c r="P1" s="620"/>
      <c r="Q1" s="620"/>
      <c r="R1" s="620"/>
      <c r="S1" s="620"/>
      <c r="T1" s="620"/>
      <c r="U1" s="620"/>
      <c r="V1" s="620"/>
      <c r="W1" s="620"/>
      <c r="X1" s="620"/>
      <c r="Y1" s="620"/>
      <c r="Z1" s="620"/>
      <c r="AA1" s="620"/>
      <c r="AB1" s="620"/>
      <c r="AC1" s="620"/>
      <c r="AD1" s="620"/>
      <c r="AE1" s="620"/>
      <c r="AF1" s="620"/>
      <c r="AG1" s="620"/>
      <c r="AH1" s="620"/>
      <c r="AI1" s="620"/>
      <c r="AJ1" s="620"/>
      <c r="AK1" s="620"/>
      <c r="AL1" s="620"/>
      <c r="AM1" s="620"/>
      <c r="AN1" s="620"/>
      <c r="AO1" s="620"/>
      <c r="AP1" s="620"/>
      <c r="AQ1" s="620"/>
      <c r="AR1" s="620"/>
      <c r="AS1" s="620"/>
    </row>
    <row r="2" spans="1:96" s="143" customFormat="1">
      <c r="A2" s="144" t="s">
        <v>32</v>
      </c>
      <c r="B2" s="621" t="s">
        <v>35</v>
      </c>
      <c r="C2" s="621"/>
      <c r="D2" s="621"/>
      <c r="E2" s="621"/>
      <c r="F2" s="621"/>
      <c r="G2" s="621"/>
      <c r="H2" s="621"/>
      <c r="I2" s="621"/>
      <c r="J2" s="621"/>
      <c r="K2" s="621"/>
      <c r="L2" s="621"/>
      <c r="M2" s="621"/>
      <c r="N2" s="621"/>
      <c r="O2" s="621"/>
      <c r="P2" s="621"/>
      <c r="Q2" s="621"/>
      <c r="R2" s="621"/>
      <c r="S2" s="621"/>
      <c r="T2" s="621"/>
      <c r="U2" s="621"/>
      <c r="V2" s="621"/>
      <c r="W2" s="621"/>
      <c r="X2" s="621"/>
      <c r="Y2" s="621"/>
      <c r="Z2" s="621"/>
      <c r="AA2" s="621"/>
      <c r="AB2" s="621"/>
      <c r="AC2" s="621"/>
      <c r="AD2" s="621"/>
      <c r="AE2" s="621"/>
      <c r="AF2" s="621"/>
      <c r="AG2" s="621"/>
      <c r="AH2" s="621"/>
      <c r="AI2" s="621"/>
      <c r="AJ2" s="621"/>
      <c r="AK2" s="621"/>
      <c r="AL2" s="621"/>
      <c r="AM2" s="621"/>
      <c r="AN2" s="621"/>
      <c r="AO2" s="621"/>
      <c r="AP2" s="621"/>
      <c r="AQ2" s="621"/>
      <c r="AR2" s="621"/>
      <c r="AS2" s="621"/>
    </row>
    <row r="3" spans="1:96" s="143" customFormat="1" ht="22.5" customHeight="1">
      <c r="A3" s="621" t="s">
        <v>33</v>
      </c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621"/>
      <c r="M3" s="621"/>
      <c r="N3" s="621"/>
      <c r="O3" s="621"/>
      <c r="P3" s="621"/>
      <c r="Q3" s="621"/>
      <c r="R3" s="621"/>
      <c r="S3" s="621"/>
      <c r="T3" s="621"/>
      <c r="U3" s="621"/>
      <c r="V3" s="621"/>
      <c r="W3" s="621"/>
      <c r="X3" s="621"/>
      <c r="Y3" s="621"/>
      <c r="Z3" s="621"/>
      <c r="AA3" s="621"/>
      <c r="AB3" s="621"/>
      <c r="AC3" s="621"/>
      <c r="AD3" s="621"/>
      <c r="AE3" s="621"/>
      <c r="AF3" s="621"/>
      <c r="AG3" s="621"/>
      <c r="AH3" s="621"/>
      <c r="AI3" s="621"/>
      <c r="AJ3" s="621"/>
      <c r="AK3" s="621"/>
      <c r="AL3" s="621"/>
      <c r="AM3" s="621"/>
      <c r="AN3" s="621"/>
      <c r="AO3" s="621"/>
      <c r="AP3" s="621"/>
      <c r="AQ3" s="621"/>
      <c r="AR3" s="621"/>
      <c r="AS3" s="621"/>
    </row>
    <row r="4" spans="1:96" s="143" customFormat="1">
      <c r="A4" s="621" t="s">
        <v>92</v>
      </c>
      <c r="B4" s="621"/>
      <c r="C4" s="621"/>
      <c r="D4" s="621"/>
      <c r="E4" s="621"/>
      <c r="F4" s="621"/>
      <c r="G4" s="621"/>
      <c r="H4" s="621"/>
      <c r="I4" s="621"/>
      <c r="J4" s="621"/>
      <c r="K4" s="621"/>
      <c r="L4" s="621"/>
      <c r="M4" s="621"/>
      <c r="N4" s="621"/>
      <c r="O4" s="621"/>
      <c r="P4" s="621"/>
      <c r="Q4" s="621"/>
      <c r="R4" s="621"/>
      <c r="S4" s="621"/>
      <c r="T4" s="621"/>
      <c r="U4" s="621"/>
      <c r="V4" s="621"/>
      <c r="W4" s="621"/>
      <c r="X4" s="621"/>
      <c r="Y4" s="621"/>
      <c r="Z4" s="621"/>
      <c r="AA4" s="621"/>
      <c r="AB4" s="621"/>
      <c r="AC4" s="621"/>
      <c r="AD4" s="621"/>
      <c r="AE4" s="621"/>
      <c r="AF4" s="621"/>
      <c r="AG4" s="621"/>
      <c r="AH4" s="621"/>
      <c r="AI4" s="621"/>
      <c r="AJ4" s="621"/>
      <c r="AK4" s="621"/>
      <c r="AL4" s="621"/>
      <c r="AM4" s="621"/>
      <c r="AN4" s="621"/>
      <c r="AO4" s="621"/>
      <c r="AP4" s="621"/>
      <c r="AQ4" s="621"/>
      <c r="AR4" s="621"/>
      <c r="AS4" s="621"/>
    </row>
    <row r="5" spans="1:96" s="143" customFormat="1">
      <c r="A5" s="145"/>
      <c r="B5" s="146"/>
      <c r="C5" s="146"/>
      <c r="D5" s="146"/>
      <c r="E5" s="146"/>
      <c r="F5" s="146"/>
      <c r="G5" s="146"/>
      <c r="H5" s="146"/>
      <c r="I5" s="146"/>
      <c r="J5" s="147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</row>
    <row r="6" spans="1:96" s="143" customFormat="1" ht="32.25" customHeight="1">
      <c r="A6" s="622" t="s">
        <v>0</v>
      </c>
      <c r="B6" s="625" t="s">
        <v>1</v>
      </c>
      <c r="C6" s="628" t="s">
        <v>2</v>
      </c>
      <c r="D6" s="631" t="s">
        <v>3</v>
      </c>
      <c r="E6" s="634" t="s">
        <v>4</v>
      </c>
      <c r="F6" s="635"/>
      <c r="G6" s="636"/>
      <c r="H6" s="640" t="s">
        <v>8</v>
      </c>
      <c r="I6" s="640"/>
      <c r="J6" s="640"/>
      <c r="K6" s="640"/>
      <c r="L6" s="640"/>
      <c r="M6" s="640"/>
      <c r="N6" s="640"/>
      <c r="O6" s="640"/>
      <c r="P6" s="640"/>
      <c r="Q6" s="640"/>
      <c r="R6" s="640"/>
      <c r="S6" s="640"/>
      <c r="T6" s="640"/>
      <c r="U6" s="640"/>
      <c r="V6" s="640"/>
      <c r="W6" s="640"/>
      <c r="X6" s="640"/>
      <c r="Y6" s="640"/>
      <c r="Z6" s="640"/>
      <c r="AA6" s="640"/>
      <c r="AB6" s="640"/>
      <c r="AC6" s="640"/>
      <c r="AD6" s="640"/>
      <c r="AE6" s="640"/>
      <c r="AF6" s="640"/>
      <c r="AG6" s="640"/>
      <c r="AH6" s="640"/>
      <c r="AI6" s="640"/>
      <c r="AJ6" s="640"/>
      <c r="AK6" s="640"/>
      <c r="AL6" s="640"/>
      <c r="AM6" s="640"/>
      <c r="AN6" s="640"/>
      <c r="AO6" s="640"/>
      <c r="AP6" s="640"/>
      <c r="AQ6" s="640"/>
      <c r="AR6" s="640" t="s">
        <v>21</v>
      </c>
      <c r="AS6" s="625" t="s">
        <v>22</v>
      </c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</row>
    <row r="7" spans="1:96" s="143" customFormat="1" ht="22.5" customHeight="1">
      <c r="A7" s="623"/>
      <c r="B7" s="626"/>
      <c r="C7" s="629"/>
      <c r="D7" s="632"/>
      <c r="E7" s="637"/>
      <c r="F7" s="638"/>
      <c r="G7" s="639"/>
      <c r="H7" s="619" t="s">
        <v>9</v>
      </c>
      <c r="I7" s="619"/>
      <c r="J7" s="619"/>
      <c r="K7" s="619" t="s">
        <v>10</v>
      </c>
      <c r="L7" s="619"/>
      <c r="M7" s="619"/>
      <c r="N7" s="619" t="s">
        <v>11</v>
      </c>
      <c r="O7" s="619"/>
      <c r="P7" s="619"/>
      <c r="Q7" s="619" t="s">
        <v>12</v>
      </c>
      <c r="R7" s="619"/>
      <c r="S7" s="619"/>
      <c r="T7" s="619" t="s">
        <v>13</v>
      </c>
      <c r="U7" s="619"/>
      <c r="V7" s="619"/>
      <c r="W7" s="619" t="s">
        <v>14</v>
      </c>
      <c r="X7" s="619"/>
      <c r="Y7" s="619"/>
      <c r="Z7" s="619" t="s">
        <v>15</v>
      </c>
      <c r="AA7" s="619"/>
      <c r="AB7" s="619"/>
      <c r="AC7" s="619" t="s">
        <v>16</v>
      </c>
      <c r="AD7" s="619"/>
      <c r="AE7" s="619"/>
      <c r="AF7" s="619" t="s">
        <v>17</v>
      </c>
      <c r="AG7" s="619"/>
      <c r="AH7" s="619"/>
      <c r="AI7" s="619" t="s">
        <v>18</v>
      </c>
      <c r="AJ7" s="619"/>
      <c r="AK7" s="619"/>
      <c r="AL7" s="619" t="s">
        <v>19</v>
      </c>
      <c r="AM7" s="619"/>
      <c r="AN7" s="619"/>
      <c r="AO7" s="619" t="s">
        <v>20</v>
      </c>
      <c r="AP7" s="619"/>
      <c r="AQ7" s="619"/>
      <c r="AR7" s="640"/>
      <c r="AS7" s="626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</row>
    <row r="8" spans="1:96" s="150" customFormat="1" ht="39.75" customHeight="1">
      <c r="A8" s="624"/>
      <c r="B8" s="627"/>
      <c r="C8" s="630"/>
      <c r="D8" s="633"/>
      <c r="E8" s="359" t="s">
        <v>5</v>
      </c>
      <c r="F8" s="359" t="s">
        <v>6</v>
      </c>
      <c r="G8" s="353" t="s">
        <v>7</v>
      </c>
      <c r="H8" s="359" t="s">
        <v>5</v>
      </c>
      <c r="I8" s="359" t="s">
        <v>6</v>
      </c>
      <c r="J8" s="353" t="s">
        <v>7</v>
      </c>
      <c r="K8" s="359" t="s">
        <v>5</v>
      </c>
      <c r="L8" s="359" t="s">
        <v>6</v>
      </c>
      <c r="M8" s="353" t="s">
        <v>7</v>
      </c>
      <c r="N8" s="359" t="s">
        <v>5</v>
      </c>
      <c r="O8" s="359" t="s">
        <v>6</v>
      </c>
      <c r="P8" s="353" t="s">
        <v>7</v>
      </c>
      <c r="Q8" s="359" t="s">
        <v>5</v>
      </c>
      <c r="R8" s="359" t="s">
        <v>6</v>
      </c>
      <c r="S8" s="353" t="s">
        <v>7</v>
      </c>
      <c r="T8" s="359" t="s">
        <v>5</v>
      </c>
      <c r="U8" s="359" t="s">
        <v>6</v>
      </c>
      <c r="V8" s="353" t="s">
        <v>7</v>
      </c>
      <c r="W8" s="359" t="s">
        <v>5</v>
      </c>
      <c r="X8" s="359" t="s">
        <v>6</v>
      </c>
      <c r="Y8" s="353" t="s">
        <v>7</v>
      </c>
      <c r="Z8" s="359" t="s">
        <v>5</v>
      </c>
      <c r="AA8" s="359" t="s">
        <v>6</v>
      </c>
      <c r="AB8" s="353" t="s">
        <v>7</v>
      </c>
      <c r="AC8" s="359" t="s">
        <v>5</v>
      </c>
      <c r="AD8" s="359" t="s">
        <v>6</v>
      </c>
      <c r="AE8" s="353" t="s">
        <v>7</v>
      </c>
      <c r="AF8" s="359" t="s">
        <v>5</v>
      </c>
      <c r="AG8" s="359" t="s">
        <v>6</v>
      </c>
      <c r="AH8" s="353" t="s">
        <v>7</v>
      </c>
      <c r="AI8" s="359" t="s">
        <v>5</v>
      </c>
      <c r="AJ8" s="359" t="s">
        <v>6</v>
      </c>
      <c r="AK8" s="353" t="s">
        <v>7</v>
      </c>
      <c r="AL8" s="359" t="s">
        <v>5</v>
      </c>
      <c r="AM8" s="359" t="s">
        <v>6</v>
      </c>
      <c r="AN8" s="353" t="s">
        <v>7</v>
      </c>
      <c r="AO8" s="359" t="s">
        <v>5</v>
      </c>
      <c r="AP8" s="359" t="s">
        <v>6</v>
      </c>
      <c r="AQ8" s="353" t="s">
        <v>7</v>
      </c>
      <c r="AR8" s="640"/>
      <c r="AS8" s="627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  <c r="BZ8" s="151"/>
      <c r="CA8" s="151"/>
      <c r="CB8" s="151"/>
      <c r="CC8" s="151"/>
      <c r="CD8" s="151"/>
      <c r="CE8" s="151"/>
      <c r="CF8" s="151"/>
      <c r="CG8" s="151"/>
      <c r="CH8" s="151"/>
      <c r="CI8" s="151"/>
      <c r="CJ8" s="151"/>
      <c r="CK8" s="151"/>
      <c r="CL8" s="151"/>
      <c r="CM8" s="151"/>
    </row>
    <row r="9" spans="1:96" s="153" customFormat="1" ht="19.5" thickBot="1">
      <c r="A9" s="152">
        <v>1</v>
      </c>
      <c r="B9" s="360">
        <v>2</v>
      </c>
      <c r="C9" s="360">
        <v>3</v>
      </c>
      <c r="D9" s="360">
        <v>4</v>
      </c>
      <c r="E9" s="360">
        <v>5</v>
      </c>
      <c r="F9" s="360">
        <v>6</v>
      </c>
      <c r="G9" s="360" t="s">
        <v>37</v>
      </c>
      <c r="H9" s="360">
        <v>8</v>
      </c>
      <c r="I9" s="360">
        <v>9</v>
      </c>
      <c r="J9" s="360">
        <v>10</v>
      </c>
      <c r="K9" s="360">
        <v>11</v>
      </c>
      <c r="L9" s="360">
        <v>12</v>
      </c>
      <c r="M9" s="360">
        <v>13</v>
      </c>
      <c r="N9" s="360">
        <v>14</v>
      </c>
      <c r="O9" s="360">
        <v>15</v>
      </c>
      <c r="P9" s="360">
        <v>16</v>
      </c>
      <c r="Q9" s="360">
        <v>17</v>
      </c>
      <c r="R9" s="360">
        <v>18</v>
      </c>
      <c r="S9" s="360">
        <v>19</v>
      </c>
      <c r="T9" s="360">
        <v>20</v>
      </c>
      <c r="U9" s="360">
        <v>21</v>
      </c>
      <c r="V9" s="360">
        <v>22</v>
      </c>
      <c r="W9" s="360">
        <v>23</v>
      </c>
      <c r="X9" s="360">
        <v>24</v>
      </c>
      <c r="Y9" s="360">
        <v>25</v>
      </c>
      <c r="Z9" s="360">
        <v>26</v>
      </c>
      <c r="AA9" s="360">
        <v>27</v>
      </c>
      <c r="AB9" s="360">
        <v>28</v>
      </c>
      <c r="AC9" s="360">
        <v>29</v>
      </c>
      <c r="AD9" s="360">
        <v>30</v>
      </c>
      <c r="AE9" s="360">
        <v>31</v>
      </c>
      <c r="AF9" s="360">
        <v>32</v>
      </c>
      <c r="AG9" s="360">
        <v>33</v>
      </c>
      <c r="AH9" s="360">
        <v>34</v>
      </c>
      <c r="AI9" s="360">
        <v>35</v>
      </c>
      <c r="AJ9" s="360">
        <v>36</v>
      </c>
      <c r="AK9" s="360">
        <v>37</v>
      </c>
      <c r="AL9" s="360">
        <v>38</v>
      </c>
      <c r="AM9" s="360">
        <v>39</v>
      </c>
      <c r="AN9" s="360">
        <v>40</v>
      </c>
      <c r="AO9" s="360">
        <v>41</v>
      </c>
      <c r="AP9" s="360">
        <v>42</v>
      </c>
      <c r="AQ9" s="360">
        <v>43</v>
      </c>
      <c r="AR9" s="359">
        <v>45</v>
      </c>
      <c r="AS9" s="359">
        <v>46</v>
      </c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</row>
    <row r="10" spans="1:96" s="153" customFormat="1" ht="24" thickBot="1">
      <c r="A10" s="259" t="s">
        <v>26</v>
      </c>
      <c r="B10" s="657" t="s">
        <v>71</v>
      </c>
      <c r="C10" s="658"/>
      <c r="D10" s="658"/>
      <c r="E10" s="658"/>
      <c r="F10" s="658"/>
      <c r="G10" s="658"/>
      <c r="H10" s="658"/>
      <c r="I10" s="658"/>
      <c r="J10" s="658"/>
      <c r="K10" s="658"/>
      <c r="L10" s="658"/>
      <c r="M10" s="658"/>
      <c r="N10" s="658"/>
      <c r="O10" s="658"/>
      <c r="P10" s="658"/>
      <c r="Q10" s="658"/>
      <c r="R10" s="658"/>
      <c r="S10" s="658"/>
      <c r="T10" s="658"/>
      <c r="U10" s="658"/>
      <c r="V10" s="658"/>
      <c r="W10" s="658"/>
      <c r="X10" s="658"/>
      <c r="Y10" s="658"/>
      <c r="Z10" s="658"/>
      <c r="AA10" s="658"/>
      <c r="AB10" s="658"/>
      <c r="AC10" s="658"/>
      <c r="AD10" s="658"/>
      <c r="AE10" s="658"/>
      <c r="AF10" s="658"/>
      <c r="AG10" s="658"/>
      <c r="AH10" s="658"/>
      <c r="AI10" s="658"/>
      <c r="AJ10" s="658"/>
      <c r="AK10" s="658"/>
      <c r="AL10" s="658"/>
      <c r="AM10" s="658"/>
      <c r="AN10" s="658"/>
      <c r="AO10" s="658"/>
      <c r="AP10" s="658"/>
      <c r="AQ10" s="659"/>
      <c r="AR10" s="260"/>
      <c r="AS10" s="360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</row>
    <row r="11" spans="1:96" ht="18.75" customHeight="1" thickBot="1">
      <c r="A11" s="660" t="s">
        <v>38</v>
      </c>
      <c r="B11" s="662" t="s">
        <v>43</v>
      </c>
      <c r="C11" s="652" t="s">
        <v>25</v>
      </c>
      <c r="D11" s="283" t="s">
        <v>23</v>
      </c>
      <c r="E11" s="265">
        <f>SUM(E12:E15)</f>
        <v>2.2000000000000002</v>
      </c>
      <c r="F11" s="266">
        <f t="shared" ref="F11" si="0">SUM(F12:F15)</f>
        <v>0</v>
      </c>
      <c r="G11" s="267">
        <f t="shared" ref="G11:G35" si="1">F11/E11*100</f>
        <v>0</v>
      </c>
      <c r="H11" s="267">
        <f t="shared" ref="H11" si="2">SUM(H12:H15)</f>
        <v>0</v>
      </c>
      <c r="I11" s="267">
        <f t="shared" ref="I11" si="3">SUM(I12:I15)</f>
        <v>0</v>
      </c>
      <c r="J11" s="267" t="e">
        <f t="shared" ref="J11:J35" si="4">I11/H11*100</f>
        <v>#DIV/0!</v>
      </c>
      <c r="K11" s="267">
        <f t="shared" ref="K11" si="5">SUM(K12:K15)</f>
        <v>0</v>
      </c>
      <c r="L11" s="267">
        <f t="shared" ref="L11" si="6">SUM(L12:L15)</f>
        <v>0</v>
      </c>
      <c r="M11" s="267" t="e">
        <f t="shared" ref="M11:M63" si="7">L11/K11*100</f>
        <v>#DIV/0!</v>
      </c>
      <c r="N11" s="267">
        <f t="shared" ref="N11" si="8">SUM(N12:N15)</f>
        <v>0</v>
      </c>
      <c r="O11" s="267">
        <f t="shared" ref="O11" si="9">SUM(O12:O15)</f>
        <v>0</v>
      </c>
      <c r="P11" s="267" t="e">
        <f t="shared" ref="P11:P15" si="10">N11/L11*100</f>
        <v>#DIV/0!</v>
      </c>
      <c r="Q11" s="267">
        <f t="shared" ref="Q11" si="11">SUM(Q12:Q15)</f>
        <v>0</v>
      </c>
      <c r="R11" s="267">
        <f t="shared" ref="R11" si="12">SUM(R12:R15)</f>
        <v>0</v>
      </c>
      <c r="S11" s="267" t="e">
        <f t="shared" ref="S11:S12" si="13">Q11/O11*100</f>
        <v>#DIV/0!</v>
      </c>
      <c r="T11" s="267">
        <f t="shared" ref="T11:U11" si="14">SUM(T12:T15)</f>
        <v>2.2000000000000002</v>
      </c>
      <c r="U11" s="267">
        <f t="shared" si="14"/>
        <v>0</v>
      </c>
      <c r="V11" s="347" t="e">
        <f t="shared" ref="V11:V12" si="15">T11/R11*100</f>
        <v>#DIV/0!</v>
      </c>
      <c r="W11" s="346">
        <f t="shared" ref="W11" si="16">SUM(W12:W15)</f>
        <v>0</v>
      </c>
      <c r="X11" s="267">
        <f t="shared" ref="X11" si="17">SUM(X12:X15)</f>
        <v>0</v>
      </c>
      <c r="Y11" s="267" t="e">
        <f t="shared" ref="Y11:Y12" si="18">W11/U11*100</f>
        <v>#DIV/0!</v>
      </c>
      <c r="Z11" s="267">
        <f t="shared" ref="Z11" si="19">SUM(Z12:Z15)</f>
        <v>0</v>
      </c>
      <c r="AA11" s="267">
        <f t="shared" ref="AA11" si="20">SUM(AA12:AA15)</f>
        <v>0</v>
      </c>
      <c r="AB11" s="267" t="e">
        <f t="shared" ref="AB11:AB12" si="21">Z11/X11*100</f>
        <v>#DIV/0!</v>
      </c>
      <c r="AC11" s="267">
        <f t="shared" ref="AC11" si="22">SUM(AC12:AC15)</f>
        <v>0</v>
      </c>
      <c r="AD11" s="267">
        <f t="shared" ref="AD11" si="23">SUM(AD12:AD15)</f>
        <v>0</v>
      </c>
      <c r="AE11" s="267" t="e">
        <f t="shared" ref="AE11:AE12" si="24">AC11/AA11*100</f>
        <v>#DIV/0!</v>
      </c>
      <c r="AF11" s="267">
        <f t="shared" ref="AF11" si="25">SUM(AF12:AF15)</f>
        <v>0</v>
      </c>
      <c r="AG11" s="267">
        <f t="shared" ref="AG11" si="26">SUM(AG12:AG15)</f>
        <v>0</v>
      </c>
      <c r="AH11" s="267" t="e">
        <f t="shared" ref="AH11:AH12" si="27">AF11/AD11*100</f>
        <v>#DIV/0!</v>
      </c>
      <c r="AI11" s="267">
        <f t="shared" ref="AI11" si="28">SUM(AI12:AI15)</f>
        <v>0</v>
      </c>
      <c r="AJ11" s="267">
        <f t="shared" ref="AJ11" si="29">SUM(AJ12:AJ15)</f>
        <v>0</v>
      </c>
      <c r="AK11" s="267" t="e">
        <f t="shared" ref="AK11:AK12" si="30">AI11/AG11*100</f>
        <v>#DIV/0!</v>
      </c>
      <c r="AL11" s="267">
        <f t="shared" ref="AL11" si="31">SUM(AL12:AL15)</f>
        <v>0</v>
      </c>
      <c r="AM11" s="268">
        <f t="shared" ref="AM11" si="32">SUM(AM12:AM15)</f>
        <v>0</v>
      </c>
      <c r="AN11" s="267" t="e">
        <f t="shared" ref="AN11:AN12" si="33">AL11/AJ11*100</f>
        <v>#DIV/0!</v>
      </c>
      <c r="AO11" s="268">
        <f t="shared" ref="AO11" si="34">SUM(AO12:AO15)</f>
        <v>0</v>
      </c>
      <c r="AP11" s="268">
        <f t="shared" ref="AP11" si="35">SUM(AP12:AP15)</f>
        <v>0</v>
      </c>
      <c r="AQ11" s="269" t="e">
        <f t="shared" ref="AQ11:AQ12" si="36">AO11/AM11*100</f>
        <v>#DIV/0!</v>
      </c>
      <c r="AR11" s="641"/>
      <c r="AS11" s="644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</row>
    <row r="12" spans="1:96">
      <c r="A12" s="661"/>
      <c r="B12" s="662"/>
      <c r="C12" s="652"/>
      <c r="D12" s="197" t="s">
        <v>62</v>
      </c>
      <c r="E12" s="261">
        <f>SUM(H12,K12,N12,Q12,T12,W12,Z12,AC12,AF12,AI12,AL12,AO12)</f>
        <v>0</v>
      </c>
      <c r="F12" s="262">
        <f t="shared" ref="F12:F13" si="37">SUM(I12,L12,O12,R12,U12,X12,AA12,AD12,AG12,AJ12,AM12,AP12)</f>
        <v>0</v>
      </c>
      <c r="G12" s="263" t="e">
        <f t="shared" si="1"/>
        <v>#DIV/0!</v>
      </c>
      <c r="H12" s="173"/>
      <c r="I12" s="173"/>
      <c r="J12" s="242" t="e">
        <f t="shared" si="4"/>
        <v>#DIV/0!</v>
      </c>
      <c r="K12" s="173"/>
      <c r="L12" s="173"/>
      <c r="M12" s="185" t="e">
        <f t="shared" si="7"/>
        <v>#DIV/0!</v>
      </c>
      <c r="N12" s="173"/>
      <c r="O12" s="173"/>
      <c r="P12" s="263" t="e">
        <f t="shared" si="10"/>
        <v>#DIV/0!</v>
      </c>
      <c r="Q12" s="173"/>
      <c r="R12" s="173"/>
      <c r="S12" s="263" t="e">
        <f t="shared" si="13"/>
        <v>#DIV/0!</v>
      </c>
      <c r="T12" s="173"/>
      <c r="U12" s="173"/>
      <c r="V12" s="263" t="e">
        <f t="shared" si="15"/>
        <v>#DIV/0!</v>
      </c>
      <c r="W12" s="173"/>
      <c r="X12" s="173"/>
      <c r="Y12" s="263" t="e">
        <f t="shared" si="18"/>
        <v>#DIV/0!</v>
      </c>
      <c r="Z12" s="173"/>
      <c r="AA12" s="173"/>
      <c r="AB12" s="263" t="e">
        <f t="shared" si="21"/>
        <v>#DIV/0!</v>
      </c>
      <c r="AC12" s="173"/>
      <c r="AD12" s="173"/>
      <c r="AE12" s="263" t="e">
        <f t="shared" si="24"/>
        <v>#DIV/0!</v>
      </c>
      <c r="AF12" s="173"/>
      <c r="AG12" s="173"/>
      <c r="AH12" s="263" t="e">
        <f t="shared" si="27"/>
        <v>#DIV/0!</v>
      </c>
      <c r="AI12" s="173"/>
      <c r="AJ12" s="173"/>
      <c r="AK12" s="263" t="e">
        <f t="shared" si="30"/>
        <v>#DIV/0!</v>
      </c>
      <c r="AL12" s="173"/>
      <c r="AM12" s="173"/>
      <c r="AN12" s="263" t="e">
        <f t="shared" si="33"/>
        <v>#DIV/0!</v>
      </c>
      <c r="AO12" s="173"/>
      <c r="AP12" s="173"/>
      <c r="AQ12" s="264" t="e">
        <f t="shared" si="36"/>
        <v>#DIV/0!</v>
      </c>
      <c r="AR12" s="642"/>
      <c r="AS12" s="645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</row>
    <row r="13" spans="1:96" s="158" customFormat="1" ht="24.75" customHeight="1">
      <c r="A13" s="661"/>
      <c r="B13" s="662"/>
      <c r="C13" s="652"/>
      <c r="D13" s="194" t="s">
        <v>27</v>
      </c>
      <c r="E13" s="190">
        <f t="shared" ref="E13:E15" si="38">SUM(H13,K13,N13,Q13,T13,W13,Z13,AC13,AF13,AI13,AL13,AO13)</f>
        <v>0</v>
      </c>
      <c r="F13" s="182">
        <f t="shared" si="37"/>
        <v>0</v>
      </c>
      <c r="G13" s="184" t="e">
        <f t="shared" si="1"/>
        <v>#DIV/0!</v>
      </c>
      <c r="H13" s="172"/>
      <c r="I13" s="172"/>
      <c r="J13" s="175" t="e">
        <f t="shared" si="4"/>
        <v>#DIV/0!</v>
      </c>
      <c r="K13" s="172"/>
      <c r="L13" s="172"/>
      <c r="M13" s="185" t="e">
        <f t="shared" si="7"/>
        <v>#DIV/0!</v>
      </c>
      <c r="N13" s="172"/>
      <c r="O13" s="172"/>
      <c r="P13" s="184" t="e">
        <f t="shared" si="10"/>
        <v>#DIV/0!</v>
      </c>
      <c r="Q13" s="172"/>
      <c r="R13" s="172"/>
      <c r="S13" s="175" t="e">
        <f t="shared" ref="S13:S63" si="39">R13/Q13*100</f>
        <v>#DIV/0!</v>
      </c>
      <c r="T13" s="172"/>
      <c r="U13" s="172"/>
      <c r="V13" s="41" t="e">
        <f t="shared" ref="V13:V63" si="40">U13/T13*100</f>
        <v>#DIV/0!</v>
      </c>
      <c r="W13" s="172"/>
      <c r="X13" s="172"/>
      <c r="Y13" s="175" t="e">
        <f t="shared" ref="Y13:Y63" si="41">X13/W13*100</f>
        <v>#DIV/0!</v>
      </c>
      <c r="Z13" s="172"/>
      <c r="AA13" s="172"/>
      <c r="AB13" s="175" t="e">
        <f t="shared" ref="AB13:AB35" si="42">AA13/Z13*100</f>
        <v>#DIV/0!</v>
      </c>
      <c r="AC13" s="172"/>
      <c r="AD13" s="172"/>
      <c r="AE13" s="175" t="e">
        <f t="shared" ref="AE13:AE63" si="43">AD13/AC13*100</f>
        <v>#DIV/0!</v>
      </c>
      <c r="AF13" s="172"/>
      <c r="AG13" s="172"/>
      <c r="AH13" s="175" t="e">
        <f t="shared" ref="AH13:AH35" si="44">AG13/AF13*100</f>
        <v>#DIV/0!</v>
      </c>
      <c r="AI13" s="172"/>
      <c r="AJ13" s="172"/>
      <c r="AK13" s="175" t="e">
        <f t="shared" ref="AK13:AK63" si="45">AJ13/AI13*100</f>
        <v>#DIV/0!</v>
      </c>
      <c r="AL13" s="172"/>
      <c r="AM13" s="172"/>
      <c r="AN13" s="175" t="e">
        <f t="shared" ref="AN13:AN63" si="46">AM13/AL13*100</f>
        <v>#DIV/0!</v>
      </c>
      <c r="AO13" s="172"/>
      <c r="AP13" s="172"/>
      <c r="AQ13" s="213" t="e">
        <f t="shared" ref="AQ13:AQ35" si="47">AP13/AO13*100</f>
        <v>#DIV/0!</v>
      </c>
      <c r="AR13" s="642"/>
      <c r="AS13" s="645"/>
      <c r="AT13" s="155"/>
      <c r="AU13" s="155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5"/>
      <c r="CO13" s="155"/>
      <c r="CP13" s="155"/>
      <c r="CQ13" s="155"/>
      <c r="CR13" s="155"/>
    </row>
    <row r="14" spans="1:96">
      <c r="A14" s="661"/>
      <c r="B14" s="662"/>
      <c r="C14" s="652"/>
      <c r="D14" s="195" t="s">
        <v>63</v>
      </c>
      <c r="E14" s="190">
        <f t="shared" si="38"/>
        <v>2.2000000000000002</v>
      </c>
      <c r="F14" s="182">
        <f>SUM(I14,L14,O14,R14,U14,X14,AA14,AD14,AG14,AJ14,AM14,AP14)</f>
        <v>0</v>
      </c>
      <c r="G14" s="184">
        <f t="shared" si="1"/>
        <v>0</v>
      </c>
      <c r="H14" s="172"/>
      <c r="I14" s="172"/>
      <c r="J14" s="175" t="e">
        <f t="shared" si="4"/>
        <v>#DIV/0!</v>
      </c>
      <c r="K14" s="172"/>
      <c r="L14" s="172"/>
      <c r="M14" s="185" t="e">
        <f t="shared" si="7"/>
        <v>#DIV/0!</v>
      </c>
      <c r="N14" s="172"/>
      <c r="O14" s="172"/>
      <c r="P14" s="184" t="e">
        <f t="shared" si="10"/>
        <v>#DIV/0!</v>
      </c>
      <c r="Q14" s="172"/>
      <c r="R14" s="172"/>
      <c r="S14" s="175" t="e">
        <f t="shared" si="39"/>
        <v>#DIV/0!</v>
      </c>
      <c r="T14" s="172">
        <v>2.2000000000000002</v>
      </c>
      <c r="U14" s="172"/>
      <c r="V14" s="41">
        <f t="shared" si="40"/>
        <v>0</v>
      </c>
      <c r="W14" s="172"/>
      <c r="X14" s="172"/>
      <c r="Y14" s="175" t="e">
        <f t="shared" si="41"/>
        <v>#DIV/0!</v>
      </c>
      <c r="Z14" s="172"/>
      <c r="AA14" s="172"/>
      <c r="AB14" s="175" t="e">
        <f t="shared" si="42"/>
        <v>#DIV/0!</v>
      </c>
      <c r="AC14" s="172"/>
      <c r="AD14" s="172"/>
      <c r="AE14" s="175" t="e">
        <f t="shared" si="43"/>
        <v>#DIV/0!</v>
      </c>
      <c r="AF14" s="172"/>
      <c r="AG14" s="172"/>
      <c r="AH14" s="175" t="e">
        <f t="shared" si="44"/>
        <v>#DIV/0!</v>
      </c>
      <c r="AI14" s="172"/>
      <c r="AJ14" s="172"/>
      <c r="AK14" s="175" t="e">
        <f t="shared" si="45"/>
        <v>#DIV/0!</v>
      </c>
      <c r="AL14" s="172"/>
      <c r="AM14" s="172"/>
      <c r="AN14" s="175" t="e">
        <f t="shared" si="46"/>
        <v>#DIV/0!</v>
      </c>
      <c r="AO14" s="172"/>
      <c r="AP14" s="172"/>
      <c r="AQ14" s="213" t="e">
        <f t="shared" si="47"/>
        <v>#DIV/0!</v>
      </c>
      <c r="AR14" s="642"/>
      <c r="AS14" s="645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</row>
    <row r="15" spans="1:96" ht="38.25" thickBot="1">
      <c r="A15" s="661"/>
      <c r="B15" s="663"/>
      <c r="C15" s="653"/>
      <c r="D15" s="196" t="s">
        <v>64</v>
      </c>
      <c r="E15" s="191">
        <f t="shared" si="38"/>
        <v>0</v>
      </c>
      <c r="F15" s="188">
        <f>SUM(I15,L15,O15,R15,U15,X15,AA15,AD15,AG15,AJ15,AM15,AP15)</f>
        <v>0</v>
      </c>
      <c r="G15" s="186" t="e">
        <f t="shared" si="1"/>
        <v>#DIV/0!</v>
      </c>
      <c r="H15" s="189">
        <v>0</v>
      </c>
      <c r="I15" s="189">
        <v>0</v>
      </c>
      <c r="J15" s="186" t="e">
        <f t="shared" si="4"/>
        <v>#DIV/0!</v>
      </c>
      <c r="K15" s="189">
        <v>0</v>
      </c>
      <c r="L15" s="189">
        <v>0</v>
      </c>
      <c r="M15" s="258" t="e">
        <f t="shared" si="7"/>
        <v>#DIV/0!</v>
      </c>
      <c r="N15" s="189">
        <v>0</v>
      </c>
      <c r="O15" s="189">
        <v>0</v>
      </c>
      <c r="P15" s="186" t="e">
        <f t="shared" si="10"/>
        <v>#DIV/0!</v>
      </c>
      <c r="Q15" s="189">
        <v>0</v>
      </c>
      <c r="R15" s="189">
        <v>0</v>
      </c>
      <c r="S15" s="186" t="e">
        <f t="shared" si="39"/>
        <v>#DIV/0!</v>
      </c>
      <c r="T15" s="189">
        <v>0</v>
      </c>
      <c r="U15" s="189">
        <v>0</v>
      </c>
      <c r="V15" s="212" t="e">
        <f t="shared" si="40"/>
        <v>#DIV/0!</v>
      </c>
      <c r="W15" s="189">
        <v>0</v>
      </c>
      <c r="X15" s="189">
        <v>0</v>
      </c>
      <c r="Y15" s="186" t="e">
        <f t="shared" si="41"/>
        <v>#DIV/0!</v>
      </c>
      <c r="Z15" s="189">
        <v>0</v>
      </c>
      <c r="AA15" s="189">
        <v>0</v>
      </c>
      <c r="AB15" s="186" t="e">
        <f t="shared" si="42"/>
        <v>#DIV/0!</v>
      </c>
      <c r="AC15" s="189">
        <v>0</v>
      </c>
      <c r="AD15" s="189">
        <v>0</v>
      </c>
      <c r="AE15" s="186" t="e">
        <f t="shared" si="43"/>
        <v>#DIV/0!</v>
      </c>
      <c r="AF15" s="189">
        <v>0</v>
      </c>
      <c r="AG15" s="189">
        <v>0</v>
      </c>
      <c r="AH15" s="186" t="e">
        <f t="shared" si="44"/>
        <v>#DIV/0!</v>
      </c>
      <c r="AI15" s="189">
        <v>0</v>
      </c>
      <c r="AJ15" s="189">
        <v>0</v>
      </c>
      <c r="AK15" s="186" t="e">
        <f t="shared" si="45"/>
        <v>#DIV/0!</v>
      </c>
      <c r="AL15" s="189">
        <v>0</v>
      </c>
      <c r="AM15" s="189">
        <v>0</v>
      </c>
      <c r="AN15" s="186" t="e">
        <f t="shared" si="46"/>
        <v>#DIV/0!</v>
      </c>
      <c r="AO15" s="189">
        <v>0</v>
      </c>
      <c r="AP15" s="189">
        <v>0</v>
      </c>
      <c r="AQ15" s="214" t="e">
        <f t="shared" si="47"/>
        <v>#DIV/0!</v>
      </c>
      <c r="AR15" s="643"/>
      <c r="AS15" s="64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</row>
    <row r="16" spans="1:96" ht="18.75" customHeight="1" thickBot="1">
      <c r="A16" s="647" t="s">
        <v>39</v>
      </c>
      <c r="B16" s="650" t="s">
        <v>93</v>
      </c>
      <c r="C16" s="652" t="s">
        <v>25</v>
      </c>
      <c r="D16" s="283" t="s">
        <v>23</v>
      </c>
      <c r="E16" s="275">
        <f>SUM(E17:E20)</f>
        <v>104.3</v>
      </c>
      <c r="F16" s="276">
        <f t="shared" ref="F16:AP16" si="48">SUM(F17:F20)</f>
        <v>0</v>
      </c>
      <c r="G16" s="267">
        <f t="shared" si="1"/>
        <v>0</v>
      </c>
      <c r="H16" s="277">
        <f t="shared" si="48"/>
        <v>0</v>
      </c>
      <c r="I16" s="277">
        <f t="shared" si="48"/>
        <v>0</v>
      </c>
      <c r="J16" s="267" t="e">
        <f t="shared" si="4"/>
        <v>#DIV/0!</v>
      </c>
      <c r="K16" s="277">
        <f t="shared" si="48"/>
        <v>0</v>
      </c>
      <c r="L16" s="277">
        <f t="shared" si="48"/>
        <v>0</v>
      </c>
      <c r="M16" s="267" t="e">
        <f t="shared" si="7"/>
        <v>#DIV/0!</v>
      </c>
      <c r="N16" s="277">
        <f t="shared" si="48"/>
        <v>0</v>
      </c>
      <c r="O16" s="277">
        <f t="shared" si="48"/>
        <v>0</v>
      </c>
      <c r="P16" s="267" t="e">
        <f t="shared" ref="P16:P63" si="49">O16/N16*100</f>
        <v>#DIV/0!</v>
      </c>
      <c r="Q16" s="277">
        <f t="shared" si="48"/>
        <v>0</v>
      </c>
      <c r="R16" s="277">
        <f t="shared" si="48"/>
        <v>0</v>
      </c>
      <c r="S16" s="267" t="e">
        <f t="shared" si="39"/>
        <v>#DIV/0!</v>
      </c>
      <c r="T16" s="277">
        <f t="shared" si="48"/>
        <v>0</v>
      </c>
      <c r="U16" s="277">
        <f t="shared" si="48"/>
        <v>0</v>
      </c>
      <c r="V16" s="278" t="e">
        <f t="shared" si="40"/>
        <v>#DIV/0!</v>
      </c>
      <c r="W16" s="277">
        <f t="shared" si="48"/>
        <v>0</v>
      </c>
      <c r="X16" s="277">
        <f t="shared" si="48"/>
        <v>0</v>
      </c>
      <c r="Y16" s="267" t="e">
        <f t="shared" si="41"/>
        <v>#DIV/0!</v>
      </c>
      <c r="Z16" s="277">
        <f t="shared" si="48"/>
        <v>36.299999999999997</v>
      </c>
      <c r="AA16" s="277">
        <f t="shared" si="48"/>
        <v>0</v>
      </c>
      <c r="AB16" s="267">
        <f t="shared" si="42"/>
        <v>0</v>
      </c>
      <c r="AC16" s="277">
        <f t="shared" si="48"/>
        <v>31.7</v>
      </c>
      <c r="AD16" s="277">
        <f t="shared" si="48"/>
        <v>0</v>
      </c>
      <c r="AE16" s="267">
        <f t="shared" si="43"/>
        <v>0</v>
      </c>
      <c r="AF16" s="277">
        <f t="shared" si="48"/>
        <v>0</v>
      </c>
      <c r="AG16" s="277">
        <f t="shared" si="48"/>
        <v>0</v>
      </c>
      <c r="AH16" s="267" t="e">
        <f t="shared" si="44"/>
        <v>#DIV/0!</v>
      </c>
      <c r="AI16" s="277">
        <f t="shared" si="48"/>
        <v>0</v>
      </c>
      <c r="AJ16" s="277">
        <f t="shared" si="48"/>
        <v>0</v>
      </c>
      <c r="AK16" s="267" t="e">
        <f t="shared" si="45"/>
        <v>#DIV/0!</v>
      </c>
      <c r="AL16" s="277">
        <f t="shared" si="48"/>
        <v>0</v>
      </c>
      <c r="AM16" s="277">
        <f t="shared" si="48"/>
        <v>0</v>
      </c>
      <c r="AN16" s="267" t="e">
        <f t="shared" si="46"/>
        <v>#DIV/0!</v>
      </c>
      <c r="AO16" s="277">
        <f t="shared" si="48"/>
        <v>36.299999999999997</v>
      </c>
      <c r="AP16" s="277">
        <f t="shared" si="48"/>
        <v>0</v>
      </c>
      <c r="AQ16" s="269">
        <f t="shared" si="47"/>
        <v>0</v>
      </c>
      <c r="AR16" s="641"/>
      <c r="AS16" s="654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</row>
    <row r="17" spans="1:96">
      <c r="A17" s="648"/>
      <c r="B17" s="650"/>
      <c r="C17" s="652"/>
      <c r="D17" s="197" t="s">
        <v>62</v>
      </c>
      <c r="E17" s="270">
        <f t="shared" ref="E17:F25" si="50">H17+K17+N17+Q17+T17+W17+Z17+AC17+AF17+AI17+AL17+AO17</f>
        <v>0</v>
      </c>
      <c r="F17" s="262">
        <f t="shared" si="50"/>
        <v>0</v>
      </c>
      <c r="G17" s="263" t="e">
        <f t="shared" si="1"/>
        <v>#DIV/0!</v>
      </c>
      <c r="H17" s="271">
        <v>0</v>
      </c>
      <c r="I17" s="271">
        <v>0</v>
      </c>
      <c r="J17" s="242" t="e">
        <f t="shared" si="4"/>
        <v>#DIV/0!</v>
      </c>
      <c r="K17" s="271">
        <v>0</v>
      </c>
      <c r="L17" s="271">
        <v>0</v>
      </c>
      <c r="M17" s="242" t="e">
        <f t="shared" si="7"/>
        <v>#DIV/0!</v>
      </c>
      <c r="N17" s="271">
        <v>0</v>
      </c>
      <c r="O17" s="271">
        <v>0</v>
      </c>
      <c r="P17" s="242" t="e">
        <f t="shared" si="49"/>
        <v>#DIV/0!</v>
      </c>
      <c r="Q17" s="271">
        <v>0</v>
      </c>
      <c r="R17" s="271">
        <v>0</v>
      </c>
      <c r="S17" s="242" t="e">
        <f t="shared" si="39"/>
        <v>#DIV/0!</v>
      </c>
      <c r="T17" s="271">
        <v>0</v>
      </c>
      <c r="U17" s="271">
        <v>0</v>
      </c>
      <c r="V17" s="272" t="e">
        <f t="shared" si="40"/>
        <v>#DIV/0!</v>
      </c>
      <c r="W17" s="271">
        <v>0</v>
      </c>
      <c r="X17" s="271">
        <v>0</v>
      </c>
      <c r="Y17" s="242" t="e">
        <f t="shared" si="41"/>
        <v>#DIV/0!</v>
      </c>
      <c r="Z17" s="271">
        <v>0</v>
      </c>
      <c r="AA17" s="271">
        <v>0</v>
      </c>
      <c r="AB17" s="242" t="e">
        <f t="shared" si="42"/>
        <v>#DIV/0!</v>
      </c>
      <c r="AC17" s="271">
        <v>0</v>
      </c>
      <c r="AD17" s="271">
        <v>0</v>
      </c>
      <c r="AE17" s="242" t="e">
        <f t="shared" si="43"/>
        <v>#DIV/0!</v>
      </c>
      <c r="AF17" s="271">
        <v>0</v>
      </c>
      <c r="AG17" s="271">
        <v>0</v>
      </c>
      <c r="AH17" s="242" t="e">
        <f t="shared" si="44"/>
        <v>#DIV/0!</v>
      </c>
      <c r="AI17" s="271">
        <v>0</v>
      </c>
      <c r="AJ17" s="271">
        <v>0</v>
      </c>
      <c r="AK17" s="242" t="e">
        <f t="shared" si="45"/>
        <v>#DIV/0!</v>
      </c>
      <c r="AL17" s="271">
        <v>0</v>
      </c>
      <c r="AM17" s="271">
        <v>0</v>
      </c>
      <c r="AN17" s="242" t="e">
        <f t="shared" si="46"/>
        <v>#DIV/0!</v>
      </c>
      <c r="AO17" s="271">
        <v>0</v>
      </c>
      <c r="AP17" s="271">
        <v>0</v>
      </c>
      <c r="AQ17" s="273" t="e">
        <f t="shared" si="47"/>
        <v>#DIV/0!</v>
      </c>
      <c r="AR17" s="642"/>
      <c r="AS17" s="655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  <c r="CD17" s="156"/>
      <c r="CE17" s="156"/>
      <c r="CF17" s="156"/>
      <c r="CG17" s="156"/>
      <c r="CH17" s="156"/>
      <c r="CI17" s="156"/>
      <c r="CJ17" s="156"/>
      <c r="CK17" s="156"/>
      <c r="CL17" s="156"/>
      <c r="CM17" s="156"/>
    </row>
    <row r="18" spans="1:96" s="158" customFormat="1" ht="21.75" customHeight="1">
      <c r="A18" s="648"/>
      <c r="B18" s="650"/>
      <c r="C18" s="652"/>
      <c r="D18" s="194" t="s">
        <v>27</v>
      </c>
      <c r="E18" s="192">
        <f t="shared" si="50"/>
        <v>0</v>
      </c>
      <c r="F18" s="182">
        <f t="shared" si="50"/>
        <v>0</v>
      </c>
      <c r="G18" s="184" t="e">
        <f t="shared" si="1"/>
        <v>#DIV/0!</v>
      </c>
      <c r="H18" s="172"/>
      <c r="I18" s="172"/>
      <c r="J18" s="175" t="e">
        <f t="shared" si="4"/>
        <v>#DIV/0!</v>
      </c>
      <c r="K18" s="172"/>
      <c r="L18" s="172"/>
      <c r="M18" s="175" t="e">
        <f t="shared" si="7"/>
        <v>#DIV/0!</v>
      </c>
      <c r="N18" s="172"/>
      <c r="O18" s="172"/>
      <c r="P18" s="175" t="e">
        <f t="shared" si="49"/>
        <v>#DIV/0!</v>
      </c>
      <c r="Q18" s="172"/>
      <c r="R18" s="172"/>
      <c r="S18" s="175" t="e">
        <f t="shared" si="39"/>
        <v>#DIV/0!</v>
      </c>
      <c r="T18" s="172"/>
      <c r="U18" s="172"/>
      <c r="V18" s="41" t="e">
        <f t="shared" si="40"/>
        <v>#DIV/0!</v>
      </c>
      <c r="W18" s="172"/>
      <c r="X18" s="172"/>
      <c r="Y18" s="175" t="e">
        <f t="shared" si="41"/>
        <v>#DIV/0!</v>
      </c>
      <c r="Z18" s="172"/>
      <c r="AA18" s="172"/>
      <c r="AB18" s="175" t="e">
        <f t="shared" si="42"/>
        <v>#DIV/0!</v>
      </c>
      <c r="AC18" s="172"/>
      <c r="AD18" s="172"/>
      <c r="AE18" s="175" t="e">
        <f t="shared" si="43"/>
        <v>#DIV/0!</v>
      </c>
      <c r="AF18" s="172"/>
      <c r="AG18" s="172"/>
      <c r="AH18" s="175" t="e">
        <f t="shared" si="44"/>
        <v>#DIV/0!</v>
      </c>
      <c r="AI18" s="172"/>
      <c r="AJ18" s="172"/>
      <c r="AK18" s="175" t="e">
        <f t="shared" si="45"/>
        <v>#DIV/0!</v>
      </c>
      <c r="AL18" s="172"/>
      <c r="AM18" s="172"/>
      <c r="AN18" s="175" t="e">
        <f t="shared" si="46"/>
        <v>#DIV/0!</v>
      </c>
      <c r="AO18" s="172"/>
      <c r="AP18" s="172"/>
      <c r="AQ18" s="213" t="e">
        <f t="shared" si="47"/>
        <v>#DIV/0!</v>
      </c>
      <c r="AR18" s="642"/>
      <c r="AS18" s="655"/>
      <c r="AT18" s="155"/>
      <c r="AU18" s="155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  <c r="CN18" s="155"/>
      <c r="CO18" s="155"/>
      <c r="CP18" s="155"/>
      <c r="CQ18" s="155"/>
      <c r="CR18" s="155"/>
    </row>
    <row r="19" spans="1:96" ht="26.25" customHeight="1">
      <c r="A19" s="648"/>
      <c r="B19" s="650"/>
      <c r="C19" s="652"/>
      <c r="D19" s="195" t="s">
        <v>63</v>
      </c>
      <c r="E19" s="192">
        <f>H19+K19+N19+Q19+T19+W19+Z19+AC19+AF19+AI19+AL19+AO19</f>
        <v>104.3</v>
      </c>
      <c r="F19" s="182">
        <f t="shared" si="50"/>
        <v>0</v>
      </c>
      <c r="G19" s="184">
        <f t="shared" si="1"/>
        <v>0</v>
      </c>
      <c r="H19" s="172"/>
      <c r="I19" s="172"/>
      <c r="J19" s="175" t="e">
        <f t="shared" si="4"/>
        <v>#DIV/0!</v>
      </c>
      <c r="K19" s="172"/>
      <c r="L19" s="172"/>
      <c r="M19" s="175" t="e">
        <f t="shared" si="7"/>
        <v>#DIV/0!</v>
      </c>
      <c r="N19" s="172"/>
      <c r="O19" s="172"/>
      <c r="P19" s="175" t="e">
        <f t="shared" si="49"/>
        <v>#DIV/0!</v>
      </c>
      <c r="Q19" s="172"/>
      <c r="R19" s="172"/>
      <c r="S19" s="175" t="e">
        <f t="shared" si="39"/>
        <v>#DIV/0!</v>
      </c>
      <c r="T19" s="172"/>
      <c r="U19" s="172"/>
      <c r="V19" s="41" t="e">
        <f t="shared" si="40"/>
        <v>#DIV/0!</v>
      </c>
      <c r="W19" s="172"/>
      <c r="X19" s="172"/>
      <c r="Y19" s="175" t="e">
        <f t="shared" si="41"/>
        <v>#DIV/0!</v>
      </c>
      <c r="Z19" s="172">
        <v>36.299999999999997</v>
      </c>
      <c r="AA19" s="172"/>
      <c r="AB19" s="175">
        <f t="shared" si="42"/>
        <v>0</v>
      </c>
      <c r="AC19" s="172">
        <v>31.7</v>
      </c>
      <c r="AD19" s="172"/>
      <c r="AE19" s="175">
        <f t="shared" si="43"/>
        <v>0</v>
      </c>
      <c r="AF19" s="172"/>
      <c r="AG19" s="172"/>
      <c r="AH19" s="175" t="e">
        <f t="shared" si="44"/>
        <v>#DIV/0!</v>
      </c>
      <c r="AI19" s="172">
        <v>0</v>
      </c>
      <c r="AJ19" s="172"/>
      <c r="AK19" s="175" t="e">
        <f t="shared" si="45"/>
        <v>#DIV/0!</v>
      </c>
      <c r="AL19" s="172"/>
      <c r="AM19" s="172"/>
      <c r="AN19" s="175" t="e">
        <f t="shared" si="46"/>
        <v>#DIV/0!</v>
      </c>
      <c r="AO19" s="172">
        <v>36.299999999999997</v>
      </c>
      <c r="AP19" s="172"/>
      <c r="AQ19" s="213">
        <f t="shared" si="47"/>
        <v>0</v>
      </c>
      <c r="AR19" s="642"/>
      <c r="AS19" s="655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  <c r="CL19" s="156"/>
      <c r="CM19" s="156"/>
    </row>
    <row r="20" spans="1:96" ht="43.5" customHeight="1" thickBot="1">
      <c r="A20" s="649"/>
      <c r="B20" s="651"/>
      <c r="C20" s="653"/>
      <c r="D20" s="196" t="s">
        <v>64</v>
      </c>
      <c r="E20" s="193">
        <f>H20+K20+N20+Q20+T20+W20+Z20+AC20+AF20+AI20+AL20+AO20</f>
        <v>0</v>
      </c>
      <c r="F20" s="188">
        <f t="shared" si="50"/>
        <v>0</v>
      </c>
      <c r="G20" s="186" t="e">
        <f t="shared" si="1"/>
        <v>#DIV/0!</v>
      </c>
      <c r="H20" s="189">
        <v>0</v>
      </c>
      <c r="I20" s="189">
        <v>0</v>
      </c>
      <c r="J20" s="186" t="e">
        <f t="shared" si="4"/>
        <v>#DIV/0!</v>
      </c>
      <c r="K20" s="189">
        <v>0</v>
      </c>
      <c r="L20" s="189">
        <v>0</v>
      </c>
      <c r="M20" s="186" t="e">
        <f t="shared" si="7"/>
        <v>#DIV/0!</v>
      </c>
      <c r="N20" s="189">
        <v>0</v>
      </c>
      <c r="O20" s="189">
        <v>0</v>
      </c>
      <c r="P20" s="186" t="e">
        <f t="shared" si="49"/>
        <v>#DIV/0!</v>
      </c>
      <c r="Q20" s="189">
        <v>0</v>
      </c>
      <c r="R20" s="189">
        <v>0</v>
      </c>
      <c r="S20" s="186" t="e">
        <f t="shared" si="39"/>
        <v>#DIV/0!</v>
      </c>
      <c r="T20" s="189">
        <v>0</v>
      </c>
      <c r="U20" s="189">
        <v>0</v>
      </c>
      <c r="V20" s="212" t="e">
        <f t="shared" si="40"/>
        <v>#DIV/0!</v>
      </c>
      <c r="W20" s="189">
        <v>0</v>
      </c>
      <c r="X20" s="189">
        <v>0</v>
      </c>
      <c r="Y20" s="186" t="e">
        <f t="shared" si="41"/>
        <v>#DIV/0!</v>
      </c>
      <c r="Z20" s="189">
        <v>0</v>
      </c>
      <c r="AA20" s="189">
        <v>0</v>
      </c>
      <c r="AB20" s="186" t="e">
        <f t="shared" si="42"/>
        <v>#DIV/0!</v>
      </c>
      <c r="AC20" s="189">
        <v>0</v>
      </c>
      <c r="AD20" s="189">
        <v>0</v>
      </c>
      <c r="AE20" s="186" t="e">
        <f t="shared" si="43"/>
        <v>#DIV/0!</v>
      </c>
      <c r="AF20" s="189">
        <v>0</v>
      </c>
      <c r="AG20" s="189">
        <v>0</v>
      </c>
      <c r="AH20" s="186" t="e">
        <f t="shared" si="44"/>
        <v>#DIV/0!</v>
      </c>
      <c r="AI20" s="189">
        <v>0</v>
      </c>
      <c r="AJ20" s="189">
        <v>0</v>
      </c>
      <c r="AK20" s="186" t="e">
        <f t="shared" si="45"/>
        <v>#DIV/0!</v>
      </c>
      <c r="AL20" s="189">
        <v>0</v>
      </c>
      <c r="AM20" s="189">
        <v>0</v>
      </c>
      <c r="AN20" s="186" t="e">
        <f t="shared" si="46"/>
        <v>#DIV/0!</v>
      </c>
      <c r="AO20" s="189">
        <v>0</v>
      </c>
      <c r="AP20" s="189">
        <v>0</v>
      </c>
      <c r="AQ20" s="214" t="e">
        <f t="shared" si="47"/>
        <v>#DIV/0!</v>
      </c>
      <c r="AR20" s="643"/>
      <c r="AS20" s="6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156"/>
    </row>
    <row r="21" spans="1:96" ht="18.75" customHeight="1" thickBot="1">
      <c r="A21" s="664" t="s">
        <v>40</v>
      </c>
      <c r="B21" s="650" t="s">
        <v>45</v>
      </c>
      <c r="C21" s="652" t="s">
        <v>28</v>
      </c>
      <c r="D21" s="283" t="s">
        <v>23</v>
      </c>
      <c r="E21" s="265">
        <f>SUM(E22:E25)</f>
        <v>24525.399999999998</v>
      </c>
      <c r="F21" s="266">
        <f t="shared" ref="F21:AP21" si="51">SUM(F22:F25)</f>
        <v>491.2</v>
      </c>
      <c r="G21" s="267">
        <f t="shared" si="1"/>
        <v>2.0028215645820255</v>
      </c>
      <c r="H21" s="267">
        <f t="shared" si="51"/>
        <v>495.3</v>
      </c>
      <c r="I21" s="267">
        <f t="shared" si="51"/>
        <v>491.2</v>
      </c>
      <c r="J21" s="267">
        <f t="shared" si="4"/>
        <v>99.172218857258216</v>
      </c>
      <c r="K21" s="267">
        <f t="shared" si="51"/>
        <v>2030.4</v>
      </c>
      <c r="L21" s="267">
        <f t="shared" si="51"/>
        <v>0</v>
      </c>
      <c r="M21" s="267">
        <f t="shared" si="7"/>
        <v>0</v>
      </c>
      <c r="N21" s="267">
        <f t="shared" si="51"/>
        <v>2681.2</v>
      </c>
      <c r="O21" s="267">
        <f t="shared" si="51"/>
        <v>0</v>
      </c>
      <c r="P21" s="267">
        <f t="shared" si="49"/>
        <v>0</v>
      </c>
      <c r="Q21" s="267">
        <f t="shared" si="51"/>
        <v>2241.3000000000002</v>
      </c>
      <c r="R21" s="267">
        <f t="shared" si="51"/>
        <v>0</v>
      </c>
      <c r="S21" s="267">
        <f t="shared" si="39"/>
        <v>0</v>
      </c>
      <c r="T21" s="267">
        <f t="shared" si="51"/>
        <v>2152.1999999999998</v>
      </c>
      <c r="U21" s="267">
        <f t="shared" si="51"/>
        <v>0</v>
      </c>
      <c r="V21" s="278">
        <f t="shared" si="40"/>
        <v>0</v>
      </c>
      <c r="W21" s="267">
        <f t="shared" si="51"/>
        <v>2066</v>
      </c>
      <c r="X21" s="267">
        <f t="shared" si="51"/>
        <v>0</v>
      </c>
      <c r="Y21" s="267">
        <f t="shared" si="41"/>
        <v>0</v>
      </c>
      <c r="Z21" s="267">
        <f t="shared" si="51"/>
        <v>2338</v>
      </c>
      <c r="AA21" s="267">
        <f t="shared" si="51"/>
        <v>0</v>
      </c>
      <c r="AB21" s="267">
        <f t="shared" si="42"/>
        <v>0</v>
      </c>
      <c r="AC21" s="267">
        <f t="shared" si="51"/>
        <v>2375.5</v>
      </c>
      <c r="AD21" s="267">
        <f t="shared" si="51"/>
        <v>0</v>
      </c>
      <c r="AE21" s="267">
        <f t="shared" si="43"/>
        <v>0</v>
      </c>
      <c r="AF21" s="267">
        <f t="shared" si="51"/>
        <v>1832.9</v>
      </c>
      <c r="AG21" s="267">
        <f t="shared" si="51"/>
        <v>0</v>
      </c>
      <c r="AH21" s="267">
        <f t="shared" si="44"/>
        <v>0</v>
      </c>
      <c r="AI21" s="267">
        <f t="shared" si="51"/>
        <v>1748.8</v>
      </c>
      <c r="AJ21" s="267">
        <f t="shared" si="51"/>
        <v>0</v>
      </c>
      <c r="AK21" s="267">
        <f t="shared" si="45"/>
        <v>0</v>
      </c>
      <c r="AL21" s="267">
        <f t="shared" si="51"/>
        <v>1664.1</v>
      </c>
      <c r="AM21" s="267">
        <f t="shared" si="51"/>
        <v>0</v>
      </c>
      <c r="AN21" s="267">
        <f t="shared" si="46"/>
        <v>0</v>
      </c>
      <c r="AO21" s="267">
        <f t="shared" si="51"/>
        <v>2899.7</v>
      </c>
      <c r="AP21" s="267">
        <f t="shared" si="51"/>
        <v>0</v>
      </c>
      <c r="AQ21" s="269">
        <f t="shared" si="47"/>
        <v>0</v>
      </c>
      <c r="AR21" s="665"/>
      <c r="AS21" s="668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/>
      <c r="CJ21" s="156"/>
      <c r="CK21" s="156"/>
      <c r="CL21" s="156"/>
      <c r="CM21" s="156"/>
    </row>
    <row r="22" spans="1:96">
      <c r="A22" s="664"/>
      <c r="B22" s="650"/>
      <c r="C22" s="652"/>
      <c r="D22" s="197" t="s">
        <v>62</v>
      </c>
      <c r="E22" s="261">
        <f t="shared" ref="E22:E23" si="52">H22+K22+N22+Q22+T22+W22+Z22+AC22+AF22+AI22+AL22+AO22</f>
        <v>0</v>
      </c>
      <c r="F22" s="274">
        <f t="shared" si="50"/>
        <v>0</v>
      </c>
      <c r="G22" s="263" t="e">
        <f t="shared" si="1"/>
        <v>#DIV/0!</v>
      </c>
      <c r="H22" s="271">
        <v>0</v>
      </c>
      <c r="I22" s="271">
        <v>0</v>
      </c>
      <c r="J22" s="242" t="e">
        <f t="shared" si="4"/>
        <v>#DIV/0!</v>
      </c>
      <c r="K22" s="271">
        <v>0</v>
      </c>
      <c r="L22" s="271">
        <v>0</v>
      </c>
      <c r="M22" s="242" t="e">
        <f t="shared" si="7"/>
        <v>#DIV/0!</v>
      </c>
      <c r="N22" s="271">
        <v>0</v>
      </c>
      <c r="O22" s="271">
        <v>0</v>
      </c>
      <c r="P22" s="242" t="e">
        <f t="shared" si="49"/>
        <v>#DIV/0!</v>
      </c>
      <c r="Q22" s="271">
        <v>0</v>
      </c>
      <c r="R22" s="271">
        <v>0</v>
      </c>
      <c r="S22" s="242" t="e">
        <f t="shared" si="39"/>
        <v>#DIV/0!</v>
      </c>
      <c r="T22" s="271">
        <v>0</v>
      </c>
      <c r="U22" s="271">
        <v>0</v>
      </c>
      <c r="V22" s="272" t="e">
        <f t="shared" si="40"/>
        <v>#DIV/0!</v>
      </c>
      <c r="W22" s="271">
        <v>0</v>
      </c>
      <c r="X22" s="271">
        <v>0</v>
      </c>
      <c r="Y22" s="242" t="e">
        <f t="shared" si="41"/>
        <v>#DIV/0!</v>
      </c>
      <c r="Z22" s="271">
        <v>0</v>
      </c>
      <c r="AA22" s="271">
        <v>0</v>
      </c>
      <c r="AB22" s="242" t="e">
        <f t="shared" si="42"/>
        <v>#DIV/0!</v>
      </c>
      <c r="AC22" s="271">
        <v>0</v>
      </c>
      <c r="AD22" s="271">
        <v>0</v>
      </c>
      <c r="AE22" s="242" t="e">
        <f t="shared" si="43"/>
        <v>#DIV/0!</v>
      </c>
      <c r="AF22" s="271">
        <v>0</v>
      </c>
      <c r="AG22" s="271">
        <v>0</v>
      </c>
      <c r="AH22" s="242" t="e">
        <f t="shared" si="44"/>
        <v>#DIV/0!</v>
      </c>
      <c r="AI22" s="271">
        <v>0</v>
      </c>
      <c r="AJ22" s="271">
        <v>0</v>
      </c>
      <c r="AK22" s="242" t="e">
        <f t="shared" si="45"/>
        <v>#DIV/0!</v>
      </c>
      <c r="AL22" s="271">
        <v>0</v>
      </c>
      <c r="AM22" s="271">
        <v>0</v>
      </c>
      <c r="AN22" s="242" t="e">
        <f t="shared" si="46"/>
        <v>#DIV/0!</v>
      </c>
      <c r="AO22" s="271">
        <v>0</v>
      </c>
      <c r="AP22" s="271">
        <v>0</v>
      </c>
      <c r="AQ22" s="273" t="e">
        <f t="shared" si="47"/>
        <v>#DIV/0!</v>
      </c>
      <c r="AR22" s="666"/>
      <c r="AS22" s="650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6"/>
      <c r="CM22" s="156"/>
    </row>
    <row r="23" spans="1:96" s="158" customFormat="1" ht="21" customHeight="1">
      <c r="A23" s="664"/>
      <c r="B23" s="650"/>
      <c r="C23" s="652"/>
      <c r="D23" s="194" t="s">
        <v>27</v>
      </c>
      <c r="E23" s="190">
        <f t="shared" si="52"/>
        <v>0</v>
      </c>
      <c r="F23" s="183">
        <f t="shared" si="50"/>
        <v>0</v>
      </c>
      <c r="G23" s="184" t="e">
        <f t="shared" si="1"/>
        <v>#DIV/0!</v>
      </c>
      <c r="H23" s="172">
        <v>0</v>
      </c>
      <c r="I23" s="172"/>
      <c r="J23" s="175" t="e">
        <f t="shared" si="4"/>
        <v>#DIV/0!</v>
      </c>
      <c r="K23" s="172"/>
      <c r="L23" s="172"/>
      <c r="M23" s="175" t="e">
        <f t="shared" si="7"/>
        <v>#DIV/0!</v>
      </c>
      <c r="N23" s="172"/>
      <c r="O23" s="172"/>
      <c r="P23" s="175" t="e">
        <f t="shared" si="49"/>
        <v>#DIV/0!</v>
      </c>
      <c r="Q23" s="172"/>
      <c r="R23" s="172"/>
      <c r="S23" s="175" t="e">
        <f t="shared" si="39"/>
        <v>#DIV/0!</v>
      </c>
      <c r="T23" s="172"/>
      <c r="U23" s="172"/>
      <c r="V23" s="41" t="e">
        <f t="shared" si="40"/>
        <v>#DIV/0!</v>
      </c>
      <c r="W23" s="172"/>
      <c r="X23" s="172"/>
      <c r="Y23" s="175" t="e">
        <f t="shared" si="41"/>
        <v>#DIV/0!</v>
      </c>
      <c r="Z23" s="172"/>
      <c r="AA23" s="172"/>
      <c r="AB23" s="175" t="e">
        <f t="shared" si="42"/>
        <v>#DIV/0!</v>
      </c>
      <c r="AC23" s="172"/>
      <c r="AD23" s="172"/>
      <c r="AE23" s="175" t="e">
        <f t="shared" si="43"/>
        <v>#DIV/0!</v>
      </c>
      <c r="AF23" s="172"/>
      <c r="AG23" s="172"/>
      <c r="AH23" s="175" t="e">
        <f t="shared" si="44"/>
        <v>#DIV/0!</v>
      </c>
      <c r="AI23" s="172"/>
      <c r="AJ23" s="172"/>
      <c r="AK23" s="175" t="e">
        <f t="shared" si="45"/>
        <v>#DIV/0!</v>
      </c>
      <c r="AL23" s="172"/>
      <c r="AM23" s="172"/>
      <c r="AN23" s="175" t="e">
        <f t="shared" si="46"/>
        <v>#DIV/0!</v>
      </c>
      <c r="AO23" s="172"/>
      <c r="AP23" s="172"/>
      <c r="AQ23" s="213" t="e">
        <f t="shared" si="47"/>
        <v>#DIV/0!</v>
      </c>
      <c r="AR23" s="666"/>
      <c r="AS23" s="650"/>
      <c r="AT23" s="155"/>
      <c r="AU23" s="155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  <c r="CN23" s="155"/>
      <c r="CO23" s="155"/>
      <c r="CP23" s="155"/>
      <c r="CQ23" s="155"/>
      <c r="CR23" s="155"/>
    </row>
    <row r="24" spans="1:96" s="158" customFormat="1" ht="42" customHeight="1">
      <c r="A24" s="664"/>
      <c r="B24" s="650"/>
      <c r="C24" s="652"/>
      <c r="D24" s="195" t="s">
        <v>63</v>
      </c>
      <c r="E24" s="190">
        <f>H24+K24+N24+Q24+T24+W24+Z24+AC24+AF24+AI24+AL24+AO24</f>
        <v>24525.399999999998</v>
      </c>
      <c r="F24" s="183">
        <f t="shared" si="50"/>
        <v>491.2</v>
      </c>
      <c r="G24" s="184">
        <f t="shared" si="1"/>
        <v>2.0028215645820255</v>
      </c>
      <c r="H24" s="172">
        <v>495.3</v>
      </c>
      <c r="I24" s="172">
        <v>491.2</v>
      </c>
      <c r="J24" s="175">
        <f t="shared" si="4"/>
        <v>99.172218857258216</v>
      </c>
      <c r="K24" s="172">
        <v>2030.4</v>
      </c>
      <c r="L24" s="172"/>
      <c r="M24" s="175">
        <f t="shared" si="7"/>
        <v>0</v>
      </c>
      <c r="N24" s="172">
        <v>2681.2</v>
      </c>
      <c r="O24" s="172"/>
      <c r="P24" s="175">
        <f t="shared" si="49"/>
        <v>0</v>
      </c>
      <c r="Q24" s="172">
        <v>2241.3000000000002</v>
      </c>
      <c r="R24" s="172"/>
      <c r="S24" s="175">
        <f t="shared" si="39"/>
        <v>0</v>
      </c>
      <c r="T24" s="172">
        <v>2152.1999999999998</v>
      </c>
      <c r="U24" s="172"/>
      <c r="V24" s="41">
        <f t="shared" si="40"/>
        <v>0</v>
      </c>
      <c r="W24" s="172">
        <v>2066</v>
      </c>
      <c r="X24" s="172"/>
      <c r="Y24" s="175">
        <f t="shared" si="41"/>
        <v>0</v>
      </c>
      <c r="Z24" s="172">
        <v>2338</v>
      </c>
      <c r="AA24" s="172"/>
      <c r="AB24" s="175">
        <f t="shared" si="42"/>
        <v>0</v>
      </c>
      <c r="AC24" s="172">
        <v>2375.5</v>
      </c>
      <c r="AD24" s="172"/>
      <c r="AE24" s="175">
        <f t="shared" si="43"/>
        <v>0</v>
      </c>
      <c r="AF24" s="172">
        <v>1832.9</v>
      </c>
      <c r="AG24" s="172"/>
      <c r="AH24" s="175">
        <f t="shared" si="44"/>
        <v>0</v>
      </c>
      <c r="AI24" s="172">
        <v>1748.8</v>
      </c>
      <c r="AJ24" s="172"/>
      <c r="AK24" s="175">
        <f t="shared" si="45"/>
        <v>0</v>
      </c>
      <c r="AL24" s="172">
        <v>1664.1</v>
      </c>
      <c r="AM24" s="172"/>
      <c r="AN24" s="175">
        <f t="shared" si="46"/>
        <v>0</v>
      </c>
      <c r="AO24" s="172">
        <v>2899.7</v>
      </c>
      <c r="AP24" s="172"/>
      <c r="AQ24" s="213">
        <f t="shared" si="47"/>
        <v>0</v>
      </c>
      <c r="AR24" s="666"/>
      <c r="AS24" s="650"/>
      <c r="AT24" s="155"/>
      <c r="AU24" s="155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6"/>
      <c r="BV24" s="156"/>
      <c r="BW24" s="156"/>
      <c r="BX24" s="156"/>
      <c r="BY24" s="156"/>
      <c r="BZ24" s="156"/>
      <c r="CA24" s="156"/>
      <c r="CB24" s="156"/>
      <c r="CC24" s="156"/>
      <c r="CD24" s="156"/>
      <c r="CE24" s="156"/>
      <c r="CF24" s="156"/>
      <c r="CG24" s="156"/>
      <c r="CH24" s="156"/>
      <c r="CI24" s="156"/>
      <c r="CJ24" s="156"/>
      <c r="CK24" s="156"/>
      <c r="CL24" s="156"/>
      <c r="CM24" s="156"/>
      <c r="CN24" s="155"/>
      <c r="CO24" s="155"/>
      <c r="CP24" s="155"/>
      <c r="CQ24" s="155"/>
      <c r="CR24" s="155"/>
    </row>
    <row r="25" spans="1:96" s="158" customFormat="1" ht="47.25" customHeight="1" thickBot="1">
      <c r="A25" s="664"/>
      <c r="B25" s="650"/>
      <c r="C25" s="652"/>
      <c r="D25" s="208" t="s">
        <v>64</v>
      </c>
      <c r="E25" s="209">
        <f>H25+K25+N25+Q25+T25+W25+Z25+AC25+AF25+AI25+AL25+AO25</f>
        <v>0</v>
      </c>
      <c r="F25" s="210">
        <f t="shared" si="50"/>
        <v>0</v>
      </c>
      <c r="G25" s="186" t="e">
        <f t="shared" si="1"/>
        <v>#DIV/0!</v>
      </c>
      <c r="H25" s="189">
        <v>0</v>
      </c>
      <c r="I25" s="189">
        <v>0</v>
      </c>
      <c r="J25" s="186" t="e">
        <f t="shared" si="4"/>
        <v>#DIV/0!</v>
      </c>
      <c r="K25" s="189">
        <v>0</v>
      </c>
      <c r="L25" s="189">
        <v>0</v>
      </c>
      <c r="M25" s="186" t="e">
        <f t="shared" si="7"/>
        <v>#DIV/0!</v>
      </c>
      <c r="N25" s="189">
        <v>0</v>
      </c>
      <c r="O25" s="189">
        <v>0</v>
      </c>
      <c r="P25" s="186" t="e">
        <f t="shared" si="49"/>
        <v>#DIV/0!</v>
      </c>
      <c r="Q25" s="189">
        <v>0</v>
      </c>
      <c r="R25" s="189">
        <v>0</v>
      </c>
      <c r="S25" s="186" t="e">
        <f t="shared" si="39"/>
        <v>#DIV/0!</v>
      </c>
      <c r="T25" s="189">
        <v>0</v>
      </c>
      <c r="U25" s="189">
        <v>0</v>
      </c>
      <c r="V25" s="212" t="e">
        <f t="shared" si="40"/>
        <v>#DIV/0!</v>
      </c>
      <c r="W25" s="189">
        <v>0</v>
      </c>
      <c r="X25" s="189">
        <v>0</v>
      </c>
      <c r="Y25" s="186" t="e">
        <f t="shared" si="41"/>
        <v>#DIV/0!</v>
      </c>
      <c r="Z25" s="189">
        <v>0</v>
      </c>
      <c r="AA25" s="189">
        <v>0</v>
      </c>
      <c r="AB25" s="186" t="e">
        <f t="shared" si="42"/>
        <v>#DIV/0!</v>
      </c>
      <c r="AC25" s="189">
        <v>0</v>
      </c>
      <c r="AD25" s="189">
        <v>0</v>
      </c>
      <c r="AE25" s="186" t="e">
        <f t="shared" si="43"/>
        <v>#DIV/0!</v>
      </c>
      <c r="AF25" s="189">
        <v>0</v>
      </c>
      <c r="AG25" s="189">
        <v>0</v>
      </c>
      <c r="AH25" s="186" t="e">
        <f t="shared" si="44"/>
        <v>#DIV/0!</v>
      </c>
      <c r="AI25" s="189">
        <v>0</v>
      </c>
      <c r="AJ25" s="189">
        <v>0</v>
      </c>
      <c r="AK25" s="186" t="e">
        <f t="shared" si="45"/>
        <v>#DIV/0!</v>
      </c>
      <c r="AL25" s="189">
        <v>0</v>
      </c>
      <c r="AM25" s="189">
        <v>0</v>
      </c>
      <c r="AN25" s="186" t="e">
        <f t="shared" si="46"/>
        <v>#DIV/0!</v>
      </c>
      <c r="AO25" s="189">
        <v>0</v>
      </c>
      <c r="AP25" s="189">
        <v>0</v>
      </c>
      <c r="AQ25" s="214" t="e">
        <f t="shared" si="47"/>
        <v>#DIV/0!</v>
      </c>
      <c r="AR25" s="667"/>
      <c r="AS25" s="669"/>
      <c r="AT25" s="155"/>
      <c r="AU25" s="155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6"/>
      <c r="BQ25" s="156"/>
      <c r="BR25" s="156"/>
      <c r="BS25" s="156"/>
      <c r="BT25" s="156"/>
      <c r="BU25" s="156"/>
      <c r="BV25" s="156"/>
      <c r="BW25" s="156"/>
      <c r="BX25" s="156"/>
      <c r="BY25" s="156"/>
      <c r="BZ25" s="156"/>
      <c r="CA25" s="156"/>
      <c r="CB25" s="156"/>
      <c r="CC25" s="156"/>
      <c r="CD25" s="156"/>
      <c r="CE25" s="156"/>
      <c r="CF25" s="156"/>
      <c r="CG25" s="156"/>
      <c r="CH25" s="156"/>
      <c r="CI25" s="156"/>
      <c r="CJ25" s="156"/>
      <c r="CK25" s="156"/>
      <c r="CL25" s="156"/>
      <c r="CM25" s="156"/>
      <c r="CN25" s="155"/>
      <c r="CO25" s="155"/>
      <c r="CP25" s="155"/>
      <c r="CQ25" s="155"/>
      <c r="CR25" s="155"/>
    </row>
    <row r="26" spans="1:96" ht="18.75" customHeight="1" thickBot="1">
      <c r="A26" s="670" t="s">
        <v>41</v>
      </c>
      <c r="B26" s="673" t="s">
        <v>42</v>
      </c>
      <c r="C26" s="676" t="s">
        <v>25</v>
      </c>
      <c r="D26" s="283" t="s">
        <v>23</v>
      </c>
      <c r="E26" s="265">
        <f>SUM(E27:E30)</f>
        <v>828.5</v>
      </c>
      <c r="F26" s="266">
        <f t="shared" ref="F26:AP26" si="53">SUM(F27:F30)</f>
        <v>0</v>
      </c>
      <c r="G26" s="267">
        <f t="shared" si="1"/>
        <v>0</v>
      </c>
      <c r="H26" s="267">
        <f t="shared" si="53"/>
        <v>0</v>
      </c>
      <c r="I26" s="267">
        <f t="shared" si="53"/>
        <v>0</v>
      </c>
      <c r="J26" s="267" t="e">
        <f t="shared" si="4"/>
        <v>#DIV/0!</v>
      </c>
      <c r="K26" s="267">
        <f t="shared" si="53"/>
        <v>0</v>
      </c>
      <c r="L26" s="267">
        <f t="shared" si="53"/>
        <v>0</v>
      </c>
      <c r="M26" s="267" t="e">
        <f t="shared" si="7"/>
        <v>#DIV/0!</v>
      </c>
      <c r="N26" s="267">
        <f t="shared" si="53"/>
        <v>0</v>
      </c>
      <c r="O26" s="267">
        <f t="shared" si="53"/>
        <v>0</v>
      </c>
      <c r="P26" s="267" t="e">
        <f t="shared" si="49"/>
        <v>#DIV/0!</v>
      </c>
      <c r="Q26" s="267">
        <f t="shared" si="53"/>
        <v>0</v>
      </c>
      <c r="R26" s="267">
        <f t="shared" si="53"/>
        <v>0</v>
      </c>
      <c r="S26" s="267" t="e">
        <f t="shared" si="39"/>
        <v>#DIV/0!</v>
      </c>
      <c r="T26" s="267">
        <f t="shared" si="53"/>
        <v>0</v>
      </c>
      <c r="U26" s="267">
        <f t="shared" si="53"/>
        <v>0</v>
      </c>
      <c r="V26" s="278" t="e">
        <f t="shared" si="40"/>
        <v>#DIV/0!</v>
      </c>
      <c r="W26" s="267">
        <f t="shared" si="53"/>
        <v>0</v>
      </c>
      <c r="X26" s="267">
        <f t="shared" si="53"/>
        <v>0</v>
      </c>
      <c r="Y26" s="267" t="e">
        <f t="shared" si="41"/>
        <v>#DIV/0!</v>
      </c>
      <c r="Z26" s="267">
        <f t="shared" si="53"/>
        <v>0</v>
      </c>
      <c r="AA26" s="267">
        <f t="shared" si="53"/>
        <v>0</v>
      </c>
      <c r="AB26" s="267" t="e">
        <f t="shared" si="42"/>
        <v>#DIV/0!</v>
      </c>
      <c r="AC26" s="267">
        <f t="shared" si="53"/>
        <v>0</v>
      </c>
      <c r="AD26" s="267">
        <f t="shared" si="53"/>
        <v>0</v>
      </c>
      <c r="AE26" s="267" t="e">
        <f t="shared" si="43"/>
        <v>#DIV/0!</v>
      </c>
      <c r="AF26" s="267">
        <f t="shared" si="53"/>
        <v>0</v>
      </c>
      <c r="AG26" s="267">
        <f t="shared" si="53"/>
        <v>0</v>
      </c>
      <c r="AH26" s="267" t="e">
        <f t="shared" si="44"/>
        <v>#DIV/0!</v>
      </c>
      <c r="AI26" s="267">
        <f t="shared" si="53"/>
        <v>828.5</v>
      </c>
      <c r="AJ26" s="267">
        <f t="shared" si="53"/>
        <v>0</v>
      </c>
      <c r="AK26" s="267">
        <f t="shared" si="45"/>
        <v>0</v>
      </c>
      <c r="AL26" s="267">
        <f t="shared" si="53"/>
        <v>0</v>
      </c>
      <c r="AM26" s="267">
        <f t="shared" si="53"/>
        <v>0</v>
      </c>
      <c r="AN26" s="267" t="e">
        <f t="shared" si="46"/>
        <v>#DIV/0!</v>
      </c>
      <c r="AO26" s="267">
        <f t="shared" si="53"/>
        <v>0</v>
      </c>
      <c r="AP26" s="267">
        <f t="shared" si="53"/>
        <v>0</v>
      </c>
      <c r="AQ26" s="269" t="e">
        <f t="shared" si="47"/>
        <v>#DIV/0!</v>
      </c>
      <c r="AR26" s="641"/>
      <c r="AS26" s="654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6"/>
      <c r="BQ26" s="156"/>
      <c r="BR26" s="156"/>
      <c r="BS26" s="156"/>
      <c r="BT26" s="156"/>
      <c r="BU26" s="156"/>
      <c r="BV26" s="156"/>
      <c r="BW26" s="156"/>
      <c r="BX26" s="156"/>
      <c r="BY26" s="156"/>
      <c r="BZ26" s="156"/>
      <c r="CA26" s="156"/>
      <c r="CB26" s="156"/>
      <c r="CC26" s="156"/>
      <c r="CD26" s="156"/>
      <c r="CE26" s="156"/>
      <c r="CF26" s="156"/>
      <c r="CG26" s="156"/>
      <c r="CH26" s="156"/>
      <c r="CI26" s="156"/>
      <c r="CJ26" s="156"/>
      <c r="CK26" s="156"/>
      <c r="CL26" s="156"/>
      <c r="CM26" s="156"/>
    </row>
    <row r="27" spans="1:96">
      <c r="A27" s="671"/>
      <c r="B27" s="674"/>
      <c r="C27" s="677"/>
      <c r="D27" s="197" t="s">
        <v>62</v>
      </c>
      <c r="E27" s="270">
        <f>H27+K27+N27+Q27+T27+W27+Z27+AC27+AF27+AI27+AL27+AO27</f>
        <v>0</v>
      </c>
      <c r="F27" s="262">
        <f t="shared" ref="F27:F30" si="54">I27+L27+O27+R27+U27+X27+AA27+AD27+AG27+AJ27+AM27+AP27</f>
        <v>0</v>
      </c>
      <c r="G27" s="263" t="e">
        <f t="shared" si="1"/>
        <v>#DIV/0!</v>
      </c>
      <c r="H27" s="271">
        <v>0</v>
      </c>
      <c r="I27" s="271">
        <v>0</v>
      </c>
      <c r="J27" s="242" t="e">
        <f t="shared" si="4"/>
        <v>#DIV/0!</v>
      </c>
      <c r="K27" s="271">
        <v>0</v>
      </c>
      <c r="L27" s="271">
        <v>0</v>
      </c>
      <c r="M27" s="242" t="e">
        <f t="shared" si="7"/>
        <v>#DIV/0!</v>
      </c>
      <c r="N27" s="271">
        <v>0</v>
      </c>
      <c r="O27" s="271">
        <v>0</v>
      </c>
      <c r="P27" s="242" t="e">
        <f t="shared" si="49"/>
        <v>#DIV/0!</v>
      </c>
      <c r="Q27" s="271">
        <v>0</v>
      </c>
      <c r="R27" s="271">
        <v>0</v>
      </c>
      <c r="S27" s="242" t="e">
        <f t="shared" si="39"/>
        <v>#DIV/0!</v>
      </c>
      <c r="T27" s="271">
        <v>0</v>
      </c>
      <c r="U27" s="271">
        <v>0</v>
      </c>
      <c r="V27" s="272" t="e">
        <f t="shared" si="40"/>
        <v>#DIV/0!</v>
      </c>
      <c r="W27" s="271">
        <v>0</v>
      </c>
      <c r="X27" s="271">
        <v>0</v>
      </c>
      <c r="Y27" s="242" t="e">
        <f t="shared" si="41"/>
        <v>#DIV/0!</v>
      </c>
      <c r="Z27" s="271">
        <v>0</v>
      </c>
      <c r="AA27" s="271">
        <v>0</v>
      </c>
      <c r="AB27" s="242" t="e">
        <f t="shared" si="42"/>
        <v>#DIV/0!</v>
      </c>
      <c r="AC27" s="271">
        <v>0</v>
      </c>
      <c r="AD27" s="271">
        <v>0</v>
      </c>
      <c r="AE27" s="242" t="e">
        <f t="shared" si="43"/>
        <v>#DIV/0!</v>
      </c>
      <c r="AF27" s="271">
        <v>0</v>
      </c>
      <c r="AG27" s="271">
        <v>0</v>
      </c>
      <c r="AH27" s="242" t="e">
        <f t="shared" si="44"/>
        <v>#DIV/0!</v>
      </c>
      <c r="AI27" s="271">
        <v>0</v>
      </c>
      <c r="AJ27" s="271">
        <v>0</v>
      </c>
      <c r="AK27" s="242" t="e">
        <f t="shared" si="45"/>
        <v>#DIV/0!</v>
      </c>
      <c r="AL27" s="271">
        <v>0</v>
      </c>
      <c r="AM27" s="271">
        <v>0</v>
      </c>
      <c r="AN27" s="242" t="e">
        <f t="shared" si="46"/>
        <v>#DIV/0!</v>
      </c>
      <c r="AO27" s="271">
        <v>0</v>
      </c>
      <c r="AP27" s="271">
        <v>0</v>
      </c>
      <c r="AQ27" s="273" t="e">
        <f t="shared" si="47"/>
        <v>#DIV/0!</v>
      </c>
      <c r="AR27" s="642"/>
      <c r="AS27" s="655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6"/>
      <c r="BQ27" s="156"/>
      <c r="BR27" s="156"/>
      <c r="BS27" s="156"/>
      <c r="BT27" s="156"/>
      <c r="BU27" s="156"/>
      <c r="BV27" s="156"/>
      <c r="BW27" s="156"/>
      <c r="BX27" s="156"/>
      <c r="BY27" s="156"/>
      <c r="BZ27" s="156"/>
      <c r="CA27" s="156"/>
      <c r="CB27" s="156"/>
      <c r="CC27" s="156"/>
      <c r="CD27" s="156"/>
      <c r="CE27" s="156"/>
      <c r="CF27" s="156"/>
      <c r="CG27" s="156"/>
      <c r="CH27" s="156"/>
      <c r="CI27" s="156"/>
      <c r="CJ27" s="156"/>
      <c r="CK27" s="156"/>
      <c r="CL27" s="156"/>
      <c r="CM27" s="156"/>
    </row>
    <row r="28" spans="1:96">
      <c r="A28" s="671"/>
      <c r="B28" s="674"/>
      <c r="C28" s="677"/>
      <c r="D28" s="195" t="s">
        <v>27</v>
      </c>
      <c r="E28" s="192">
        <f>H28+K28+N28+Q28+T28+W28+Z28+AC28+AF28+AI28+AL28+AO28</f>
        <v>828.5</v>
      </c>
      <c r="F28" s="182">
        <f t="shared" si="54"/>
        <v>0</v>
      </c>
      <c r="G28" s="184">
        <f t="shared" si="1"/>
        <v>0</v>
      </c>
      <c r="H28" s="172"/>
      <c r="I28" s="172"/>
      <c r="J28" s="175" t="e">
        <f t="shared" si="4"/>
        <v>#DIV/0!</v>
      </c>
      <c r="K28" s="172"/>
      <c r="L28" s="172"/>
      <c r="M28" s="175" t="e">
        <f t="shared" si="7"/>
        <v>#DIV/0!</v>
      </c>
      <c r="N28" s="172"/>
      <c r="O28" s="172"/>
      <c r="P28" s="175" t="e">
        <f t="shared" si="49"/>
        <v>#DIV/0!</v>
      </c>
      <c r="Q28" s="172"/>
      <c r="R28" s="172"/>
      <c r="S28" s="175" t="e">
        <f t="shared" si="39"/>
        <v>#DIV/0!</v>
      </c>
      <c r="T28" s="172"/>
      <c r="U28" s="172"/>
      <c r="V28" s="41" t="e">
        <f t="shared" si="40"/>
        <v>#DIV/0!</v>
      </c>
      <c r="W28" s="172"/>
      <c r="X28" s="172"/>
      <c r="Y28" s="175" t="e">
        <f t="shared" si="41"/>
        <v>#DIV/0!</v>
      </c>
      <c r="Z28" s="172"/>
      <c r="AA28" s="172"/>
      <c r="AB28" s="175" t="e">
        <f t="shared" si="42"/>
        <v>#DIV/0!</v>
      </c>
      <c r="AC28" s="172"/>
      <c r="AD28" s="172"/>
      <c r="AE28" s="175" t="e">
        <f t="shared" si="43"/>
        <v>#DIV/0!</v>
      </c>
      <c r="AF28" s="172"/>
      <c r="AG28" s="172"/>
      <c r="AH28" s="175" t="e">
        <f t="shared" si="44"/>
        <v>#DIV/0!</v>
      </c>
      <c r="AI28" s="172">
        <v>828.5</v>
      </c>
      <c r="AJ28" s="172"/>
      <c r="AK28" s="175">
        <f t="shared" si="45"/>
        <v>0</v>
      </c>
      <c r="AL28" s="172"/>
      <c r="AM28" s="172">
        <v>0</v>
      </c>
      <c r="AN28" s="175" t="e">
        <f t="shared" si="46"/>
        <v>#DIV/0!</v>
      </c>
      <c r="AO28" s="172"/>
      <c r="AP28" s="172"/>
      <c r="AQ28" s="213" t="e">
        <f t="shared" si="47"/>
        <v>#DIV/0!</v>
      </c>
      <c r="AR28" s="642"/>
      <c r="AS28" s="655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156"/>
      <c r="BW28" s="156"/>
      <c r="BX28" s="156"/>
      <c r="BY28" s="156"/>
      <c r="BZ28" s="156"/>
      <c r="CA28" s="156"/>
      <c r="CB28" s="156"/>
      <c r="CC28" s="156"/>
      <c r="CD28" s="156"/>
      <c r="CE28" s="156"/>
      <c r="CF28" s="156"/>
      <c r="CG28" s="156"/>
      <c r="CH28" s="156"/>
      <c r="CI28" s="156"/>
      <c r="CJ28" s="156"/>
      <c r="CK28" s="156"/>
      <c r="CL28" s="156"/>
      <c r="CM28" s="156"/>
    </row>
    <row r="29" spans="1:96" ht="39" customHeight="1">
      <c r="A29" s="671"/>
      <c r="B29" s="674"/>
      <c r="C29" s="677"/>
      <c r="D29" s="195" t="s">
        <v>63</v>
      </c>
      <c r="E29" s="192">
        <f>H29+K29+N29+Q29+T29+W29+Z29+AC29+AF29+AI29+AL29+AO29</f>
        <v>0</v>
      </c>
      <c r="F29" s="182">
        <f t="shared" si="54"/>
        <v>0</v>
      </c>
      <c r="G29" s="184" t="e">
        <f t="shared" si="1"/>
        <v>#DIV/0!</v>
      </c>
      <c r="H29" s="172"/>
      <c r="I29" s="172"/>
      <c r="J29" s="175" t="e">
        <f t="shared" si="4"/>
        <v>#DIV/0!</v>
      </c>
      <c r="K29" s="172"/>
      <c r="L29" s="172"/>
      <c r="M29" s="175" t="e">
        <f t="shared" si="7"/>
        <v>#DIV/0!</v>
      </c>
      <c r="N29" s="172"/>
      <c r="O29" s="172"/>
      <c r="P29" s="175" t="e">
        <f t="shared" si="49"/>
        <v>#DIV/0!</v>
      </c>
      <c r="Q29" s="172"/>
      <c r="R29" s="172"/>
      <c r="S29" s="175" t="e">
        <f t="shared" si="39"/>
        <v>#DIV/0!</v>
      </c>
      <c r="T29" s="172"/>
      <c r="U29" s="172"/>
      <c r="V29" s="41" t="e">
        <f t="shared" si="40"/>
        <v>#DIV/0!</v>
      </c>
      <c r="W29" s="172"/>
      <c r="X29" s="172"/>
      <c r="Y29" s="175" t="e">
        <f t="shared" si="41"/>
        <v>#DIV/0!</v>
      </c>
      <c r="Z29" s="172"/>
      <c r="AA29" s="172"/>
      <c r="AB29" s="175" t="e">
        <f t="shared" si="42"/>
        <v>#DIV/0!</v>
      </c>
      <c r="AC29" s="172"/>
      <c r="AD29" s="172"/>
      <c r="AE29" s="175" t="e">
        <f t="shared" si="43"/>
        <v>#DIV/0!</v>
      </c>
      <c r="AF29" s="172"/>
      <c r="AG29" s="172"/>
      <c r="AH29" s="175" t="e">
        <f t="shared" si="44"/>
        <v>#DIV/0!</v>
      </c>
      <c r="AI29" s="172"/>
      <c r="AJ29" s="172"/>
      <c r="AK29" s="175" t="e">
        <f t="shared" si="45"/>
        <v>#DIV/0!</v>
      </c>
      <c r="AL29" s="172"/>
      <c r="AM29" s="172"/>
      <c r="AN29" s="175" t="e">
        <f t="shared" si="46"/>
        <v>#DIV/0!</v>
      </c>
      <c r="AO29" s="172"/>
      <c r="AP29" s="172"/>
      <c r="AQ29" s="213" t="e">
        <f t="shared" si="47"/>
        <v>#DIV/0!</v>
      </c>
      <c r="AR29" s="642"/>
      <c r="AS29" s="655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156"/>
    </row>
    <row r="30" spans="1:96" ht="39" customHeight="1" thickBot="1">
      <c r="A30" s="672"/>
      <c r="B30" s="675"/>
      <c r="C30" s="678"/>
      <c r="D30" s="196" t="s">
        <v>64</v>
      </c>
      <c r="E30" s="193">
        <f>H30+K30+N30+Q30+T30+W30+Z30+AC30+AF30+AI30+AL30+AO30</f>
        <v>0</v>
      </c>
      <c r="F30" s="188">
        <f t="shared" si="54"/>
        <v>0</v>
      </c>
      <c r="G30" s="186" t="e">
        <f t="shared" si="1"/>
        <v>#DIV/0!</v>
      </c>
      <c r="H30" s="189"/>
      <c r="I30" s="189">
        <v>0</v>
      </c>
      <c r="J30" s="186" t="e">
        <f t="shared" si="4"/>
        <v>#DIV/0!</v>
      </c>
      <c r="K30" s="189">
        <v>0</v>
      </c>
      <c r="L30" s="189">
        <v>0</v>
      </c>
      <c r="M30" s="186" t="e">
        <f t="shared" si="7"/>
        <v>#DIV/0!</v>
      </c>
      <c r="N30" s="189">
        <v>0</v>
      </c>
      <c r="O30" s="189">
        <v>0</v>
      </c>
      <c r="P30" s="186" t="e">
        <f t="shared" si="49"/>
        <v>#DIV/0!</v>
      </c>
      <c r="Q30" s="189">
        <v>0</v>
      </c>
      <c r="R30" s="189">
        <v>0</v>
      </c>
      <c r="S30" s="186" t="e">
        <f t="shared" si="39"/>
        <v>#DIV/0!</v>
      </c>
      <c r="T30" s="189">
        <v>0</v>
      </c>
      <c r="U30" s="189">
        <v>0</v>
      </c>
      <c r="V30" s="212" t="e">
        <f t="shared" si="40"/>
        <v>#DIV/0!</v>
      </c>
      <c r="W30" s="189">
        <v>0</v>
      </c>
      <c r="X30" s="189">
        <v>0</v>
      </c>
      <c r="Y30" s="186" t="e">
        <f t="shared" si="41"/>
        <v>#DIV/0!</v>
      </c>
      <c r="Z30" s="189">
        <v>0</v>
      </c>
      <c r="AA30" s="189">
        <v>0</v>
      </c>
      <c r="AB30" s="186" t="e">
        <f t="shared" si="42"/>
        <v>#DIV/0!</v>
      </c>
      <c r="AC30" s="189">
        <v>0</v>
      </c>
      <c r="AD30" s="189">
        <v>0</v>
      </c>
      <c r="AE30" s="186" t="e">
        <f t="shared" si="43"/>
        <v>#DIV/0!</v>
      </c>
      <c r="AF30" s="189">
        <v>0</v>
      </c>
      <c r="AG30" s="189">
        <v>0</v>
      </c>
      <c r="AH30" s="186" t="e">
        <f t="shared" si="44"/>
        <v>#DIV/0!</v>
      </c>
      <c r="AI30" s="189">
        <v>0</v>
      </c>
      <c r="AJ30" s="189">
        <v>0</v>
      </c>
      <c r="AK30" s="186" t="e">
        <f t="shared" si="45"/>
        <v>#DIV/0!</v>
      </c>
      <c r="AL30" s="189">
        <v>0</v>
      </c>
      <c r="AM30" s="189">
        <v>0</v>
      </c>
      <c r="AN30" s="186" t="e">
        <f t="shared" si="46"/>
        <v>#DIV/0!</v>
      </c>
      <c r="AO30" s="189"/>
      <c r="AP30" s="189">
        <v>0</v>
      </c>
      <c r="AQ30" s="214" t="e">
        <f t="shared" si="47"/>
        <v>#DIV/0!</v>
      </c>
      <c r="AR30" s="642"/>
      <c r="AS30" s="6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56"/>
    </row>
    <row r="31" spans="1:96" ht="18.75" customHeight="1" thickBot="1">
      <c r="A31" s="648" t="s">
        <v>26</v>
      </c>
      <c r="B31" s="680" t="s">
        <v>31</v>
      </c>
      <c r="C31" s="681"/>
      <c r="D31" s="283" t="s">
        <v>23</v>
      </c>
      <c r="E31" s="275">
        <f>SUM(E32:E35)</f>
        <v>25460.399999999998</v>
      </c>
      <c r="F31" s="276">
        <f t="shared" ref="F31:AP31" si="55">SUM(F32:F35)</f>
        <v>491.2</v>
      </c>
      <c r="G31" s="267">
        <f t="shared" si="1"/>
        <v>1.9292705534869841</v>
      </c>
      <c r="H31" s="277">
        <f t="shared" si="55"/>
        <v>495.3</v>
      </c>
      <c r="I31" s="277">
        <f t="shared" si="55"/>
        <v>491.2</v>
      </c>
      <c r="J31" s="267">
        <f t="shared" si="4"/>
        <v>99.172218857258216</v>
      </c>
      <c r="K31" s="277">
        <f t="shared" si="55"/>
        <v>2030.4</v>
      </c>
      <c r="L31" s="277">
        <f t="shared" si="55"/>
        <v>0</v>
      </c>
      <c r="M31" s="267">
        <f t="shared" si="7"/>
        <v>0</v>
      </c>
      <c r="N31" s="277">
        <f t="shared" si="55"/>
        <v>2681.2</v>
      </c>
      <c r="O31" s="277">
        <f t="shared" si="55"/>
        <v>0</v>
      </c>
      <c r="P31" s="267">
        <f t="shared" si="49"/>
        <v>0</v>
      </c>
      <c r="Q31" s="277">
        <f t="shared" si="55"/>
        <v>2241.3000000000002</v>
      </c>
      <c r="R31" s="277">
        <f t="shared" si="55"/>
        <v>0</v>
      </c>
      <c r="S31" s="267">
        <f t="shared" si="39"/>
        <v>0</v>
      </c>
      <c r="T31" s="277">
        <f t="shared" si="55"/>
        <v>2154.3999999999996</v>
      </c>
      <c r="U31" s="277">
        <f t="shared" si="55"/>
        <v>0</v>
      </c>
      <c r="V31" s="278">
        <f t="shared" si="40"/>
        <v>0</v>
      </c>
      <c r="W31" s="277">
        <f t="shared" si="55"/>
        <v>2066</v>
      </c>
      <c r="X31" s="277">
        <f t="shared" si="55"/>
        <v>0</v>
      </c>
      <c r="Y31" s="267">
        <f t="shared" si="41"/>
        <v>0</v>
      </c>
      <c r="Z31" s="277">
        <f t="shared" si="55"/>
        <v>2374.3000000000002</v>
      </c>
      <c r="AA31" s="277">
        <f t="shared" si="55"/>
        <v>0</v>
      </c>
      <c r="AB31" s="267">
        <f t="shared" si="42"/>
        <v>0</v>
      </c>
      <c r="AC31" s="277">
        <f t="shared" si="55"/>
        <v>2407.1999999999998</v>
      </c>
      <c r="AD31" s="277">
        <f t="shared" si="55"/>
        <v>0</v>
      </c>
      <c r="AE31" s="267">
        <f t="shared" si="43"/>
        <v>0</v>
      </c>
      <c r="AF31" s="277">
        <f t="shared" si="55"/>
        <v>1832.9</v>
      </c>
      <c r="AG31" s="277">
        <f t="shared" si="55"/>
        <v>0</v>
      </c>
      <c r="AH31" s="267">
        <f t="shared" si="44"/>
        <v>0</v>
      </c>
      <c r="AI31" s="277">
        <f t="shared" si="55"/>
        <v>2577.3000000000002</v>
      </c>
      <c r="AJ31" s="277">
        <f t="shared" si="55"/>
        <v>0</v>
      </c>
      <c r="AK31" s="267">
        <f t="shared" si="45"/>
        <v>0</v>
      </c>
      <c r="AL31" s="277">
        <f t="shared" si="55"/>
        <v>1664.1</v>
      </c>
      <c r="AM31" s="277">
        <f t="shared" si="55"/>
        <v>0</v>
      </c>
      <c r="AN31" s="267">
        <f t="shared" si="46"/>
        <v>0</v>
      </c>
      <c r="AO31" s="277">
        <f t="shared" si="55"/>
        <v>2936</v>
      </c>
      <c r="AP31" s="277">
        <f t="shared" si="55"/>
        <v>0</v>
      </c>
      <c r="AQ31" s="269">
        <f t="shared" si="47"/>
        <v>0</v>
      </c>
      <c r="AR31" s="686"/>
      <c r="AS31" s="645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  <c r="BV31" s="156"/>
      <c r="BW31" s="156"/>
      <c r="BX31" s="156"/>
      <c r="BY31" s="156"/>
      <c r="BZ31" s="156"/>
      <c r="CA31" s="156"/>
      <c r="CB31" s="156"/>
      <c r="CC31" s="156"/>
      <c r="CD31" s="156"/>
      <c r="CE31" s="156"/>
      <c r="CF31" s="156"/>
      <c r="CG31" s="156"/>
      <c r="CH31" s="156"/>
      <c r="CI31" s="156"/>
      <c r="CJ31" s="156"/>
      <c r="CK31" s="156"/>
      <c r="CL31" s="156"/>
      <c r="CM31" s="156"/>
    </row>
    <row r="32" spans="1:96">
      <c r="A32" s="648"/>
      <c r="B32" s="682"/>
      <c r="C32" s="683"/>
      <c r="D32" s="284" t="s">
        <v>62</v>
      </c>
      <c r="E32" s="261">
        <f>H32+K32+N32+Q32+T32+W32+Z32+AC32+AF32+AI32+AL32+AO32</f>
        <v>0</v>
      </c>
      <c r="F32" s="262">
        <f t="shared" ref="F32:F35" si="56">I32+L32+O32+R32+U32+X32+AA32+AD32+AG32+AJ32+AM32+AP32</f>
        <v>0</v>
      </c>
      <c r="G32" s="263" t="e">
        <f t="shared" si="1"/>
        <v>#DIV/0!</v>
      </c>
      <c r="H32" s="263">
        <f>SUM(H12,H17,H22,H27)</f>
        <v>0</v>
      </c>
      <c r="I32" s="263">
        <f>SUM(I12,I17,I22,I27)</f>
        <v>0</v>
      </c>
      <c r="J32" s="242" t="e">
        <f t="shared" si="4"/>
        <v>#DIV/0!</v>
      </c>
      <c r="K32" s="263">
        <f>SUM(K12,K17,K22,K27)</f>
        <v>0</v>
      </c>
      <c r="L32" s="263">
        <f>SUM(L12,L17,L22,L27)</f>
        <v>0</v>
      </c>
      <c r="M32" s="242" t="e">
        <f t="shared" si="7"/>
        <v>#DIV/0!</v>
      </c>
      <c r="N32" s="263">
        <f t="shared" ref="N32:AP35" si="57">SUM(N12,N17,N22,N27)</f>
        <v>0</v>
      </c>
      <c r="O32" s="263">
        <f t="shared" si="57"/>
        <v>0</v>
      </c>
      <c r="P32" s="242" t="e">
        <f t="shared" si="49"/>
        <v>#DIV/0!</v>
      </c>
      <c r="Q32" s="263">
        <f>SUM(Q12,Q17,Q22,Q27)</f>
        <v>0</v>
      </c>
      <c r="R32" s="263">
        <f t="shared" si="57"/>
        <v>0</v>
      </c>
      <c r="S32" s="242" t="e">
        <f t="shared" si="39"/>
        <v>#DIV/0!</v>
      </c>
      <c r="T32" s="263">
        <f t="shared" si="57"/>
        <v>0</v>
      </c>
      <c r="U32" s="263">
        <f t="shared" si="57"/>
        <v>0</v>
      </c>
      <c r="V32" s="272" t="e">
        <f t="shared" si="40"/>
        <v>#DIV/0!</v>
      </c>
      <c r="W32" s="263">
        <f t="shared" si="57"/>
        <v>0</v>
      </c>
      <c r="X32" s="263">
        <f t="shared" si="57"/>
        <v>0</v>
      </c>
      <c r="Y32" s="242" t="e">
        <f t="shared" si="41"/>
        <v>#DIV/0!</v>
      </c>
      <c r="Z32" s="263">
        <f t="shared" si="57"/>
        <v>0</v>
      </c>
      <c r="AA32" s="263">
        <f t="shared" si="57"/>
        <v>0</v>
      </c>
      <c r="AB32" s="242" t="e">
        <f t="shared" si="42"/>
        <v>#DIV/0!</v>
      </c>
      <c r="AC32" s="263">
        <f t="shared" si="57"/>
        <v>0</v>
      </c>
      <c r="AD32" s="263">
        <f t="shared" si="57"/>
        <v>0</v>
      </c>
      <c r="AE32" s="242" t="e">
        <f t="shared" si="43"/>
        <v>#DIV/0!</v>
      </c>
      <c r="AF32" s="263">
        <f t="shared" si="57"/>
        <v>0</v>
      </c>
      <c r="AG32" s="263">
        <f t="shared" si="57"/>
        <v>0</v>
      </c>
      <c r="AH32" s="242" t="e">
        <f t="shared" si="44"/>
        <v>#DIV/0!</v>
      </c>
      <c r="AI32" s="263">
        <f t="shared" si="57"/>
        <v>0</v>
      </c>
      <c r="AJ32" s="263">
        <f t="shared" si="57"/>
        <v>0</v>
      </c>
      <c r="AK32" s="242" t="e">
        <f t="shared" si="45"/>
        <v>#DIV/0!</v>
      </c>
      <c r="AL32" s="263">
        <f t="shared" si="57"/>
        <v>0</v>
      </c>
      <c r="AM32" s="263">
        <f t="shared" si="57"/>
        <v>0</v>
      </c>
      <c r="AN32" s="242" t="e">
        <f t="shared" si="46"/>
        <v>#DIV/0!</v>
      </c>
      <c r="AO32" s="263">
        <f t="shared" si="57"/>
        <v>0</v>
      </c>
      <c r="AP32" s="263">
        <f t="shared" si="57"/>
        <v>0</v>
      </c>
      <c r="AQ32" s="273" t="e">
        <f t="shared" si="47"/>
        <v>#DIV/0!</v>
      </c>
      <c r="AR32" s="687"/>
      <c r="AS32" s="645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BZ32" s="156"/>
      <c r="CA32" s="156"/>
      <c r="CB32" s="156"/>
      <c r="CC32" s="156"/>
      <c r="CD32" s="156"/>
      <c r="CE32" s="156"/>
      <c r="CF32" s="156"/>
      <c r="CG32" s="156"/>
      <c r="CH32" s="156"/>
      <c r="CI32" s="156"/>
      <c r="CJ32" s="156"/>
      <c r="CK32" s="156"/>
      <c r="CL32" s="156"/>
      <c r="CM32" s="156"/>
    </row>
    <row r="33" spans="1:96" ht="24" customHeight="1">
      <c r="A33" s="648"/>
      <c r="B33" s="682"/>
      <c r="C33" s="683"/>
      <c r="D33" s="216" t="s">
        <v>27</v>
      </c>
      <c r="E33" s="190">
        <f>H33+K33+N33+Q33+T33+W33+Z33+AC33+AF33+AI33+AL33+AO33</f>
        <v>828.5</v>
      </c>
      <c r="F33" s="182">
        <f t="shared" si="56"/>
        <v>0</v>
      </c>
      <c r="G33" s="184">
        <f t="shared" si="1"/>
        <v>0</v>
      </c>
      <c r="H33" s="184">
        <f>SUM(H13,H18,H23,H28)</f>
        <v>0</v>
      </c>
      <c r="I33" s="184">
        <f>SUM(I13,I18,I23,I28)</f>
        <v>0</v>
      </c>
      <c r="J33" s="175" t="e">
        <f t="shared" si="4"/>
        <v>#DIV/0!</v>
      </c>
      <c r="K33" s="184">
        <f t="shared" ref="K33:Z35" si="58">SUM(K13,K18,K23,K28)</f>
        <v>0</v>
      </c>
      <c r="L33" s="184">
        <f t="shared" si="58"/>
        <v>0</v>
      </c>
      <c r="M33" s="175" t="e">
        <f t="shared" si="7"/>
        <v>#DIV/0!</v>
      </c>
      <c r="N33" s="184">
        <f t="shared" si="58"/>
        <v>0</v>
      </c>
      <c r="O33" s="184">
        <f t="shared" si="58"/>
        <v>0</v>
      </c>
      <c r="P33" s="175" t="e">
        <f t="shared" si="49"/>
        <v>#DIV/0!</v>
      </c>
      <c r="Q33" s="184">
        <f t="shared" si="58"/>
        <v>0</v>
      </c>
      <c r="R33" s="184">
        <f t="shared" si="58"/>
        <v>0</v>
      </c>
      <c r="S33" s="175" t="e">
        <f t="shared" si="39"/>
        <v>#DIV/0!</v>
      </c>
      <c r="T33" s="184">
        <f t="shared" si="58"/>
        <v>0</v>
      </c>
      <c r="U33" s="184">
        <f t="shared" si="58"/>
        <v>0</v>
      </c>
      <c r="V33" s="41" t="e">
        <f t="shared" si="40"/>
        <v>#DIV/0!</v>
      </c>
      <c r="W33" s="184">
        <f t="shared" si="58"/>
        <v>0</v>
      </c>
      <c r="X33" s="184">
        <f t="shared" si="58"/>
        <v>0</v>
      </c>
      <c r="Y33" s="175" t="e">
        <f t="shared" si="41"/>
        <v>#DIV/0!</v>
      </c>
      <c r="Z33" s="184">
        <f t="shared" si="58"/>
        <v>0</v>
      </c>
      <c r="AA33" s="184">
        <f t="shared" si="57"/>
        <v>0</v>
      </c>
      <c r="AB33" s="175" t="e">
        <f t="shared" si="42"/>
        <v>#DIV/0!</v>
      </c>
      <c r="AC33" s="184">
        <f t="shared" si="57"/>
        <v>0</v>
      </c>
      <c r="AD33" s="184">
        <f t="shared" si="57"/>
        <v>0</v>
      </c>
      <c r="AE33" s="175" t="e">
        <f t="shared" si="43"/>
        <v>#DIV/0!</v>
      </c>
      <c r="AF33" s="184">
        <f t="shared" si="57"/>
        <v>0</v>
      </c>
      <c r="AG33" s="184">
        <f t="shared" si="57"/>
        <v>0</v>
      </c>
      <c r="AH33" s="175" t="e">
        <f t="shared" si="44"/>
        <v>#DIV/0!</v>
      </c>
      <c r="AI33" s="184">
        <f t="shared" si="57"/>
        <v>828.5</v>
      </c>
      <c r="AJ33" s="184">
        <f t="shared" si="57"/>
        <v>0</v>
      </c>
      <c r="AK33" s="175">
        <f t="shared" si="45"/>
        <v>0</v>
      </c>
      <c r="AL33" s="184">
        <f t="shared" si="57"/>
        <v>0</v>
      </c>
      <c r="AM33" s="184">
        <f t="shared" si="57"/>
        <v>0</v>
      </c>
      <c r="AN33" s="175" t="e">
        <f t="shared" si="46"/>
        <v>#DIV/0!</v>
      </c>
      <c r="AO33" s="279">
        <f t="shared" si="57"/>
        <v>0</v>
      </c>
      <c r="AP33" s="175">
        <f t="shared" si="57"/>
        <v>0</v>
      </c>
      <c r="AQ33" s="280" t="e">
        <f t="shared" si="47"/>
        <v>#DIV/0!</v>
      </c>
      <c r="AR33" s="687"/>
      <c r="AS33" s="645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6"/>
      <c r="CF33" s="156"/>
      <c r="CG33" s="156"/>
      <c r="CH33" s="156"/>
      <c r="CI33" s="156"/>
      <c r="CJ33" s="156"/>
      <c r="CK33" s="156"/>
      <c r="CL33" s="156"/>
      <c r="CM33" s="156"/>
    </row>
    <row r="34" spans="1:96">
      <c r="A34" s="648"/>
      <c r="B34" s="682"/>
      <c r="C34" s="683"/>
      <c r="D34" s="216" t="s">
        <v>63</v>
      </c>
      <c r="E34" s="192">
        <f>H34+K34+N34+Q34+T34+W34+Z34+AC34+AF34+AI34+AL34+AO34</f>
        <v>24631.899999999998</v>
      </c>
      <c r="F34" s="182">
        <f t="shared" si="56"/>
        <v>491.2</v>
      </c>
      <c r="G34" s="184">
        <f t="shared" si="1"/>
        <v>1.9941620419050095</v>
      </c>
      <c r="H34" s="184">
        <f t="shared" ref="H34:I35" si="59">SUM(H14,H19,H24,H29)</f>
        <v>495.3</v>
      </c>
      <c r="I34" s="184">
        <f t="shared" si="59"/>
        <v>491.2</v>
      </c>
      <c r="J34" s="175">
        <f t="shared" si="4"/>
        <v>99.172218857258216</v>
      </c>
      <c r="K34" s="184">
        <f t="shared" si="58"/>
        <v>2030.4</v>
      </c>
      <c r="L34" s="184">
        <f t="shared" si="58"/>
        <v>0</v>
      </c>
      <c r="M34" s="175">
        <f t="shared" si="7"/>
        <v>0</v>
      </c>
      <c r="N34" s="184">
        <f t="shared" si="58"/>
        <v>2681.2</v>
      </c>
      <c r="O34" s="184">
        <f t="shared" si="58"/>
        <v>0</v>
      </c>
      <c r="P34" s="175">
        <f t="shared" si="49"/>
        <v>0</v>
      </c>
      <c r="Q34" s="184">
        <f t="shared" si="58"/>
        <v>2241.3000000000002</v>
      </c>
      <c r="R34" s="184">
        <f t="shared" si="58"/>
        <v>0</v>
      </c>
      <c r="S34" s="175">
        <f t="shared" si="39"/>
        <v>0</v>
      </c>
      <c r="T34" s="184">
        <f t="shared" si="58"/>
        <v>2154.3999999999996</v>
      </c>
      <c r="U34" s="184">
        <f>SUM(U14,U19,U24,U29)</f>
        <v>0</v>
      </c>
      <c r="V34" s="41">
        <f t="shared" si="40"/>
        <v>0</v>
      </c>
      <c r="W34" s="184">
        <f t="shared" si="58"/>
        <v>2066</v>
      </c>
      <c r="X34" s="184">
        <f t="shared" si="58"/>
        <v>0</v>
      </c>
      <c r="Y34" s="175">
        <f t="shared" si="41"/>
        <v>0</v>
      </c>
      <c r="Z34" s="184">
        <f t="shared" si="58"/>
        <v>2374.3000000000002</v>
      </c>
      <c r="AA34" s="184">
        <f t="shared" si="57"/>
        <v>0</v>
      </c>
      <c r="AB34" s="175">
        <f t="shared" si="42"/>
        <v>0</v>
      </c>
      <c r="AC34" s="184">
        <f t="shared" si="57"/>
        <v>2407.1999999999998</v>
      </c>
      <c r="AD34" s="184">
        <f t="shared" si="57"/>
        <v>0</v>
      </c>
      <c r="AE34" s="175">
        <f t="shared" si="43"/>
        <v>0</v>
      </c>
      <c r="AF34" s="184">
        <f t="shared" si="57"/>
        <v>1832.9</v>
      </c>
      <c r="AG34" s="184">
        <f t="shared" si="57"/>
        <v>0</v>
      </c>
      <c r="AH34" s="175">
        <f t="shared" si="44"/>
        <v>0</v>
      </c>
      <c r="AI34" s="184">
        <f t="shared" si="57"/>
        <v>1748.8</v>
      </c>
      <c r="AJ34" s="184">
        <f t="shared" si="57"/>
        <v>0</v>
      </c>
      <c r="AK34" s="175">
        <f t="shared" si="45"/>
        <v>0</v>
      </c>
      <c r="AL34" s="184">
        <f t="shared" si="57"/>
        <v>1664.1</v>
      </c>
      <c r="AM34" s="184">
        <f t="shared" si="57"/>
        <v>0</v>
      </c>
      <c r="AN34" s="175">
        <f t="shared" si="46"/>
        <v>0</v>
      </c>
      <c r="AO34" s="184">
        <f t="shared" si="57"/>
        <v>2936</v>
      </c>
      <c r="AP34" s="263">
        <f t="shared" si="57"/>
        <v>0</v>
      </c>
      <c r="AQ34" s="213">
        <f t="shared" si="47"/>
        <v>0</v>
      </c>
      <c r="AR34" s="687"/>
      <c r="AS34" s="645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/>
      <c r="BY34" s="156"/>
      <c r="BZ34" s="156"/>
      <c r="CA34" s="156"/>
      <c r="CB34" s="156"/>
      <c r="CC34" s="156"/>
      <c r="CD34" s="156"/>
      <c r="CE34" s="156"/>
      <c r="CF34" s="156"/>
      <c r="CG34" s="156"/>
      <c r="CH34" s="156"/>
      <c r="CI34" s="156"/>
      <c r="CJ34" s="156"/>
      <c r="CK34" s="156"/>
      <c r="CL34" s="156"/>
      <c r="CM34" s="156"/>
    </row>
    <row r="35" spans="1:96" ht="38.25" thickBot="1">
      <c r="A35" s="679"/>
      <c r="B35" s="684"/>
      <c r="C35" s="685"/>
      <c r="D35" s="217" t="s">
        <v>64</v>
      </c>
      <c r="E35" s="211">
        <f>H35+K35+N35+Q35+T35+W35+Z35+AC35+AF35+AI35+AL35+AO35</f>
        <v>0</v>
      </c>
      <c r="F35" s="198">
        <f t="shared" si="56"/>
        <v>0</v>
      </c>
      <c r="G35" s="199" t="e">
        <f t="shared" si="1"/>
        <v>#DIV/0!</v>
      </c>
      <c r="H35" s="199">
        <f t="shared" si="59"/>
        <v>0</v>
      </c>
      <c r="I35" s="199">
        <f t="shared" si="59"/>
        <v>0</v>
      </c>
      <c r="J35" s="199" t="e">
        <f t="shared" si="4"/>
        <v>#DIV/0!</v>
      </c>
      <c r="K35" s="199">
        <f t="shared" si="58"/>
        <v>0</v>
      </c>
      <c r="L35" s="199">
        <f t="shared" si="58"/>
        <v>0</v>
      </c>
      <c r="M35" s="199" t="e">
        <f t="shared" si="7"/>
        <v>#DIV/0!</v>
      </c>
      <c r="N35" s="199">
        <f t="shared" si="58"/>
        <v>0</v>
      </c>
      <c r="O35" s="199">
        <f t="shared" si="58"/>
        <v>0</v>
      </c>
      <c r="P35" s="199" t="e">
        <f t="shared" si="49"/>
        <v>#DIV/0!</v>
      </c>
      <c r="Q35" s="199">
        <f t="shared" si="58"/>
        <v>0</v>
      </c>
      <c r="R35" s="199">
        <f t="shared" si="58"/>
        <v>0</v>
      </c>
      <c r="S35" s="199" t="e">
        <f t="shared" si="39"/>
        <v>#DIV/0!</v>
      </c>
      <c r="T35" s="199">
        <f t="shared" si="58"/>
        <v>0</v>
      </c>
      <c r="U35" s="199">
        <f t="shared" si="58"/>
        <v>0</v>
      </c>
      <c r="V35" s="206" t="e">
        <f t="shared" si="40"/>
        <v>#DIV/0!</v>
      </c>
      <c r="W35" s="199">
        <f t="shared" si="58"/>
        <v>0</v>
      </c>
      <c r="X35" s="199">
        <f t="shared" si="58"/>
        <v>0</v>
      </c>
      <c r="Y35" s="199" t="e">
        <f t="shared" si="41"/>
        <v>#DIV/0!</v>
      </c>
      <c r="Z35" s="199">
        <f t="shared" si="58"/>
        <v>0</v>
      </c>
      <c r="AA35" s="199">
        <f t="shared" si="57"/>
        <v>0</v>
      </c>
      <c r="AB35" s="199" t="e">
        <f t="shared" si="42"/>
        <v>#DIV/0!</v>
      </c>
      <c r="AC35" s="199">
        <f t="shared" si="57"/>
        <v>0</v>
      </c>
      <c r="AD35" s="199">
        <f t="shared" si="57"/>
        <v>0</v>
      </c>
      <c r="AE35" s="199" t="e">
        <f t="shared" si="43"/>
        <v>#DIV/0!</v>
      </c>
      <c r="AF35" s="199">
        <f t="shared" si="57"/>
        <v>0</v>
      </c>
      <c r="AG35" s="199">
        <f t="shared" si="57"/>
        <v>0</v>
      </c>
      <c r="AH35" s="199" t="e">
        <f t="shared" si="44"/>
        <v>#DIV/0!</v>
      </c>
      <c r="AI35" s="199">
        <f t="shared" si="57"/>
        <v>0</v>
      </c>
      <c r="AJ35" s="199">
        <f t="shared" si="57"/>
        <v>0</v>
      </c>
      <c r="AK35" s="199" t="e">
        <f t="shared" si="45"/>
        <v>#DIV/0!</v>
      </c>
      <c r="AL35" s="199">
        <f t="shared" si="57"/>
        <v>0</v>
      </c>
      <c r="AM35" s="199">
        <f t="shared" si="57"/>
        <v>0</v>
      </c>
      <c r="AN35" s="199" t="e">
        <f t="shared" si="46"/>
        <v>#DIV/0!</v>
      </c>
      <c r="AO35" s="199">
        <f t="shared" si="57"/>
        <v>0</v>
      </c>
      <c r="AP35" s="199">
        <f t="shared" si="57"/>
        <v>0</v>
      </c>
      <c r="AQ35" s="215" t="e">
        <f t="shared" si="47"/>
        <v>#DIV/0!</v>
      </c>
      <c r="AR35" s="688"/>
      <c r="AS35" s="64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  <c r="BO35" s="156"/>
      <c r="BP35" s="156"/>
      <c r="BQ35" s="156"/>
      <c r="BR35" s="156"/>
      <c r="BS35" s="156"/>
      <c r="BT35" s="156"/>
      <c r="BU35" s="156"/>
      <c r="BV35" s="156"/>
      <c r="BW35" s="156"/>
      <c r="BX35" s="156"/>
      <c r="BY35" s="156"/>
      <c r="BZ35" s="156"/>
      <c r="CA35" s="156"/>
      <c r="CB35" s="156"/>
      <c r="CC35" s="156"/>
      <c r="CD35" s="156"/>
      <c r="CE35" s="156"/>
      <c r="CF35" s="156"/>
      <c r="CG35" s="156"/>
      <c r="CH35" s="156"/>
      <c r="CI35" s="156"/>
      <c r="CJ35" s="156"/>
      <c r="CK35" s="156"/>
      <c r="CL35" s="156"/>
      <c r="CM35" s="156"/>
    </row>
    <row r="36" spans="1:96" s="158" customFormat="1" ht="20.25" thickTop="1" thickBot="1">
      <c r="A36" s="200"/>
      <c r="B36" s="340"/>
      <c r="C36" s="340"/>
      <c r="D36" s="341"/>
      <c r="E36" s="342"/>
      <c r="F36" s="343"/>
      <c r="G36" s="344"/>
      <c r="H36" s="344"/>
      <c r="I36" s="344"/>
      <c r="J36" s="344"/>
      <c r="K36" s="344"/>
      <c r="L36" s="344"/>
      <c r="M36" s="344"/>
      <c r="N36" s="344"/>
      <c r="O36" s="344"/>
      <c r="P36" s="344"/>
      <c r="Q36" s="344"/>
      <c r="R36" s="344"/>
      <c r="S36" s="344"/>
      <c r="T36" s="344"/>
      <c r="U36" s="344"/>
      <c r="V36" s="345"/>
      <c r="W36" s="344"/>
      <c r="X36" s="344"/>
      <c r="Y36" s="344"/>
      <c r="Z36" s="344"/>
      <c r="AA36" s="344"/>
      <c r="AB36" s="344"/>
      <c r="AC36" s="344"/>
      <c r="AD36" s="344"/>
      <c r="AE36" s="344"/>
      <c r="AF36" s="344"/>
      <c r="AG36" s="344"/>
      <c r="AH36" s="344"/>
      <c r="AI36" s="344"/>
      <c r="AJ36" s="344"/>
      <c r="AK36" s="344"/>
      <c r="AL36" s="344"/>
      <c r="AM36" s="344"/>
      <c r="AN36" s="344"/>
      <c r="AO36" s="344"/>
      <c r="AP36" s="344"/>
      <c r="AQ36" s="344"/>
      <c r="AR36" s="173"/>
      <c r="AS36" s="173"/>
      <c r="AT36" s="155"/>
      <c r="AU36" s="155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  <c r="BO36" s="156"/>
      <c r="BP36" s="156"/>
      <c r="BQ36" s="156"/>
      <c r="BR36" s="156"/>
      <c r="BS36" s="156"/>
      <c r="BT36" s="156"/>
      <c r="BU36" s="156"/>
      <c r="BV36" s="156"/>
      <c r="BW36" s="156"/>
      <c r="BX36" s="156"/>
      <c r="BY36" s="156"/>
      <c r="BZ36" s="156"/>
      <c r="CA36" s="156"/>
      <c r="CB36" s="156"/>
      <c r="CC36" s="156"/>
      <c r="CD36" s="156"/>
      <c r="CE36" s="156"/>
      <c r="CF36" s="156"/>
      <c r="CG36" s="156"/>
      <c r="CH36" s="156"/>
      <c r="CI36" s="156"/>
      <c r="CJ36" s="156"/>
      <c r="CK36" s="156"/>
      <c r="CL36" s="156"/>
      <c r="CM36" s="156"/>
      <c r="CN36" s="155"/>
      <c r="CO36" s="155"/>
      <c r="CP36" s="155"/>
      <c r="CQ36" s="155"/>
      <c r="CR36" s="155"/>
    </row>
    <row r="37" spans="1:96" ht="24.75" thickTop="1" thickBot="1">
      <c r="A37" s="358" t="s">
        <v>46</v>
      </c>
      <c r="B37" s="657" t="s">
        <v>74</v>
      </c>
      <c r="C37" s="658"/>
      <c r="D37" s="689"/>
      <c r="E37" s="689"/>
      <c r="F37" s="689"/>
      <c r="G37" s="689"/>
      <c r="H37" s="689"/>
      <c r="I37" s="689"/>
      <c r="J37" s="689"/>
      <c r="K37" s="689"/>
      <c r="L37" s="689"/>
      <c r="M37" s="689"/>
      <c r="N37" s="689"/>
      <c r="O37" s="689"/>
      <c r="P37" s="689"/>
      <c r="Q37" s="689"/>
      <c r="R37" s="689"/>
      <c r="S37" s="689"/>
      <c r="T37" s="689"/>
      <c r="U37" s="689"/>
      <c r="V37" s="689"/>
      <c r="W37" s="689"/>
      <c r="X37" s="689"/>
      <c r="Y37" s="689"/>
      <c r="Z37" s="689"/>
      <c r="AA37" s="689"/>
      <c r="AB37" s="689"/>
      <c r="AC37" s="689"/>
      <c r="AD37" s="689"/>
      <c r="AE37" s="689"/>
      <c r="AF37" s="689"/>
      <c r="AG37" s="689"/>
      <c r="AH37" s="689"/>
      <c r="AI37" s="689"/>
      <c r="AJ37" s="689"/>
      <c r="AK37" s="689"/>
      <c r="AL37" s="689"/>
      <c r="AM37" s="689"/>
      <c r="AN37" s="689"/>
      <c r="AO37" s="689"/>
      <c r="AP37" s="689"/>
      <c r="AQ37" s="690"/>
      <c r="AR37" s="339"/>
      <c r="AS37" s="355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  <c r="BN37" s="156"/>
      <c r="BO37" s="156"/>
      <c r="BP37" s="156"/>
      <c r="BQ37" s="156"/>
      <c r="BR37" s="156"/>
      <c r="BS37" s="156"/>
      <c r="BT37" s="156"/>
      <c r="BU37" s="156"/>
      <c r="BV37" s="156"/>
      <c r="BW37" s="156"/>
      <c r="BX37" s="156"/>
      <c r="BY37" s="156"/>
      <c r="BZ37" s="156"/>
      <c r="CA37" s="156"/>
      <c r="CB37" s="156"/>
      <c r="CC37" s="156"/>
      <c r="CD37" s="156"/>
      <c r="CE37" s="156"/>
      <c r="CF37" s="156"/>
      <c r="CG37" s="156"/>
      <c r="CH37" s="156"/>
      <c r="CI37" s="156"/>
      <c r="CJ37" s="156"/>
      <c r="CK37" s="156"/>
      <c r="CL37" s="156"/>
      <c r="CM37" s="156"/>
    </row>
    <row r="38" spans="1:96" ht="18.75" customHeight="1" thickBot="1">
      <c r="A38" s="670" t="s">
        <v>47</v>
      </c>
      <c r="B38" s="691" t="s">
        <v>48</v>
      </c>
      <c r="C38" s="682" t="s">
        <v>25</v>
      </c>
      <c r="D38" s="292" t="s">
        <v>23</v>
      </c>
      <c r="E38" s="277">
        <f>SUM(E39:E42)</f>
        <v>43.900000000000013</v>
      </c>
      <c r="F38" s="277">
        <f t="shared" ref="F38:AP38" si="60">SUM(F39:F42)</f>
        <v>0</v>
      </c>
      <c r="G38" s="267">
        <f t="shared" ref="G38:G52" si="61">F38/E38*100</f>
        <v>0</v>
      </c>
      <c r="H38" s="277">
        <f t="shared" si="60"/>
        <v>0</v>
      </c>
      <c r="I38" s="277">
        <f t="shared" si="60"/>
        <v>0</v>
      </c>
      <c r="J38" s="267" t="e">
        <f t="shared" ref="J38:J57" si="62">I38/H38*100</f>
        <v>#DIV/0!</v>
      </c>
      <c r="K38" s="277">
        <f t="shared" si="60"/>
        <v>0</v>
      </c>
      <c r="L38" s="277">
        <f t="shared" si="60"/>
        <v>0</v>
      </c>
      <c r="M38" s="337" t="e">
        <f t="shared" si="7"/>
        <v>#DIV/0!</v>
      </c>
      <c r="N38" s="277">
        <f t="shared" si="60"/>
        <v>0</v>
      </c>
      <c r="O38" s="277">
        <f t="shared" si="60"/>
        <v>0</v>
      </c>
      <c r="P38" s="337" t="e">
        <f t="shared" si="49"/>
        <v>#DIV/0!</v>
      </c>
      <c r="Q38" s="277">
        <f t="shared" si="60"/>
        <v>18.5</v>
      </c>
      <c r="R38" s="277">
        <f t="shared" si="60"/>
        <v>0</v>
      </c>
      <c r="S38" s="337">
        <f t="shared" si="39"/>
        <v>0</v>
      </c>
      <c r="T38" s="277">
        <f t="shared" si="60"/>
        <v>3.1</v>
      </c>
      <c r="U38" s="277">
        <f t="shared" si="60"/>
        <v>0</v>
      </c>
      <c r="V38" s="348">
        <f t="shared" si="40"/>
        <v>0</v>
      </c>
      <c r="W38" s="277">
        <f t="shared" si="60"/>
        <v>3.1</v>
      </c>
      <c r="X38" s="277">
        <f t="shared" si="60"/>
        <v>0</v>
      </c>
      <c r="Y38" s="348">
        <f t="shared" si="41"/>
        <v>0</v>
      </c>
      <c r="Z38" s="277">
        <f t="shared" si="60"/>
        <v>3.2</v>
      </c>
      <c r="AA38" s="277">
        <f t="shared" si="60"/>
        <v>0</v>
      </c>
      <c r="AB38" s="348">
        <f t="shared" ref="AB38:AB63" si="63">AA38/Z38*100</f>
        <v>0</v>
      </c>
      <c r="AC38" s="277">
        <f t="shared" si="60"/>
        <v>3.2</v>
      </c>
      <c r="AD38" s="277">
        <f t="shared" si="60"/>
        <v>0</v>
      </c>
      <c r="AE38" s="348">
        <f t="shared" si="43"/>
        <v>0</v>
      </c>
      <c r="AF38" s="277">
        <f t="shared" si="60"/>
        <v>3.2</v>
      </c>
      <c r="AG38" s="277">
        <f t="shared" si="60"/>
        <v>0</v>
      </c>
      <c r="AH38" s="348">
        <f t="shared" ref="AH38:AH69" si="64">AG38/AF38*100</f>
        <v>0</v>
      </c>
      <c r="AI38" s="277">
        <f t="shared" si="60"/>
        <v>3.2</v>
      </c>
      <c r="AJ38" s="277">
        <f t="shared" si="60"/>
        <v>0</v>
      </c>
      <c r="AK38" s="348">
        <f t="shared" si="45"/>
        <v>0</v>
      </c>
      <c r="AL38" s="277">
        <f t="shared" si="60"/>
        <v>3.2</v>
      </c>
      <c r="AM38" s="277">
        <f t="shared" si="60"/>
        <v>0</v>
      </c>
      <c r="AN38" s="348">
        <f t="shared" si="46"/>
        <v>0</v>
      </c>
      <c r="AO38" s="277">
        <f t="shared" si="60"/>
        <v>3.2</v>
      </c>
      <c r="AP38" s="277">
        <f t="shared" si="60"/>
        <v>0</v>
      </c>
      <c r="AQ38" s="349">
        <f t="shared" ref="AQ38:AQ63" si="65">AP38/AO38*100</f>
        <v>0</v>
      </c>
      <c r="AR38" s="641"/>
      <c r="AS38" s="644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N38" s="156"/>
      <c r="BO38" s="156"/>
      <c r="BP38" s="156"/>
      <c r="BQ38" s="156"/>
      <c r="BR38" s="156"/>
      <c r="BS38" s="156"/>
      <c r="BT38" s="156"/>
      <c r="BU38" s="156"/>
      <c r="BV38" s="156"/>
      <c r="BW38" s="156"/>
      <c r="BX38" s="156"/>
      <c r="BY38" s="156"/>
      <c r="BZ38" s="156"/>
      <c r="CA38" s="156"/>
      <c r="CB38" s="156"/>
      <c r="CC38" s="156"/>
      <c r="CD38" s="156"/>
      <c r="CE38" s="156"/>
      <c r="CF38" s="156"/>
      <c r="CG38" s="156"/>
      <c r="CH38" s="156"/>
      <c r="CI38" s="156"/>
      <c r="CJ38" s="156"/>
      <c r="CK38" s="156"/>
      <c r="CL38" s="156"/>
      <c r="CM38" s="156"/>
    </row>
    <row r="39" spans="1:96" ht="20.25">
      <c r="A39" s="671"/>
      <c r="B39" s="691"/>
      <c r="C39" s="693"/>
      <c r="D39" s="285" t="s">
        <v>62</v>
      </c>
      <c r="E39" s="241">
        <f t="shared" ref="E39:F42" si="66">H39+K39+N39+Q39+T39+W39+Z39+AC39+AF39+AI39+AL39+AO39</f>
        <v>0</v>
      </c>
      <c r="F39" s="242">
        <f t="shared" si="66"/>
        <v>0</v>
      </c>
      <c r="G39" s="242" t="e">
        <f t="shared" si="61"/>
        <v>#DIV/0!</v>
      </c>
      <c r="H39" s="235">
        <v>0</v>
      </c>
      <c r="I39" s="235">
        <v>0</v>
      </c>
      <c r="J39" s="242" t="e">
        <f t="shared" si="62"/>
        <v>#DIV/0!</v>
      </c>
      <c r="K39" s="235">
        <v>0</v>
      </c>
      <c r="L39" s="235">
        <v>0</v>
      </c>
      <c r="M39" s="242" t="e">
        <f t="shared" si="7"/>
        <v>#DIV/0!</v>
      </c>
      <c r="N39" s="235">
        <v>0</v>
      </c>
      <c r="O39" s="235">
        <v>0</v>
      </c>
      <c r="P39" s="242" t="e">
        <f t="shared" si="49"/>
        <v>#DIV/0!</v>
      </c>
      <c r="Q39" s="235">
        <v>0</v>
      </c>
      <c r="R39" s="235">
        <v>0</v>
      </c>
      <c r="S39" s="242" t="e">
        <f t="shared" si="39"/>
        <v>#DIV/0!</v>
      </c>
      <c r="T39" s="235">
        <v>0</v>
      </c>
      <c r="U39" s="235">
        <v>0</v>
      </c>
      <c r="V39" s="242" t="e">
        <f t="shared" si="40"/>
        <v>#DIV/0!</v>
      </c>
      <c r="W39" s="235">
        <v>0</v>
      </c>
      <c r="X39" s="235">
        <v>0</v>
      </c>
      <c r="Y39" s="242" t="e">
        <f t="shared" si="41"/>
        <v>#DIV/0!</v>
      </c>
      <c r="Z39" s="235">
        <v>0</v>
      </c>
      <c r="AA39" s="235">
        <v>0</v>
      </c>
      <c r="AB39" s="242" t="e">
        <f t="shared" si="63"/>
        <v>#DIV/0!</v>
      </c>
      <c r="AC39" s="235">
        <v>0</v>
      </c>
      <c r="AD39" s="235">
        <v>0</v>
      </c>
      <c r="AE39" s="328" t="e">
        <f t="shared" si="43"/>
        <v>#DIV/0!</v>
      </c>
      <c r="AF39" s="235">
        <v>0</v>
      </c>
      <c r="AG39" s="235">
        <v>0</v>
      </c>
      <c r="AH39" s="242" t="e">
        <f t="shared" si="64"/>
        <v>#DIV/0!</v>
      </c>
      <c r="AI39" s="235">
        <v>0</v>
      </c>
      <c r="AJ39" s="235">
        <v>0</v>
      </c>
      <c r="AK39" s="242" t="e">
        <f t="shared" si="45"/>
        <v>#DIV/0!</v>
      </c>
      <c r="AL39" s="235">
        <v>0</v>
      </c>
      <c r="AM39" s="235">
        <v>0</v>
      </c>
      <c r="AN39" s="242" t="e">
        <f t="shared" si="46"/>
        <v>#DIV/0!</v>
      </c>
      <c r="AO39" s="235">
        <v>0</v>
      </c>
      <c r="AP39" s="235">
        <v>0</v>
      </c>
      <c r="AQ39" s="273" t="e">
        <f t="shared" si="65"/>
        <v>#DIV/0!</v>
      </c>
      <c r="AR39" s="642"/>
      <c r="AS39" s="645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M39" s="156"/>
      <c r="BN39" s="156"/>
      <c r="BO39" s="156"/>
      <c r="BP39" s="156"/>
      <c r="BQ39" s="156"/>
      <c r="BR39" s="156"/>
      <c r="BS39" s="156"/>
      <c r="BT39" s="156"/>
      <c r="BU39" s="156"/>
      <c r="BV39" s="156"/>
      <c r="BW39" s="156"/>
      <c r="BX39" s="156"/>
      <c r="BY39" s="156"/>
      <c r="BZ39" s="156"/>
      <c r="CA39" s="156"/>
      <c r="CB39" s="156"/>
      <c r="CC39" s="156"/>
      <c r="CD39" s="156"/>
      <c r="CE39" s="156"/>
      <c r="CF39" s="156"/>
      <c r="CG39" s="156"/>
      <c r="CH39" s="156"/>
      <c r="CI39" s="156"/>
      <c r="CJ39" s="156"/>
      <c r="CK39" s="156"/>
      <c r="CL39" s="156"/>
      <c r="CM39" s="156"/>
    </row>
    <row r="40" spans="1:96" s="158" customFormat="1">
      <c r="A40" s="671"/>
      <c r="B40" s="691"/>
      <c r="C40" s="693"/>
      <c r="D40" s="157" t="s">
        <v>27</v>
      </c>
      <c r="E40" s="176">
        <f t="shared" si="66"/>
        <v>0</v>
      </c>
      <c r="F40" s="175">
        <f t="shared" si="66"/>
        <v>0</v>
      </c>
      <c r="G40" s="175" t="e">
        <f t="shared" si="61"/>
        <v>#DIV/0!</v>
      </c>
      <c r="H40" s="172"/>
      <c r="I40" s="172"/>
      <c r="J40" s="175" t="e">
        <f t="shared" si="62"/>
        <v>#DIV/0!</v>
      </c>
      <c r="K40" s="172"/>
      <c r="L40" s="172"/>
      <c r="M40" s="175" t="e">
        <f t="shared" si="7"/>
        <v>#DIV/0!</v>
      </c>
      <c r="N40" s="172"/>
      <c r="O40" s="172"/>
      <c r="P40" s="175" t="e">
        <f t="shared" si="49"/>
        <v>#DIV/0!</v>
      </c>
      <c r="Q40" s="172"/>
      <c r="R40" s="172"/>
      <c r="S40" s="175" t="e">
        <f t="shared" si="39"/>
        <v>#DIV/0!</v>
      </c>
      <c r="T40" s="172"/>
      <c r="U40" s="172"/>
      <c r="V40" s="175" t="e">
        <f t="shared" si="40"/>
        <v>#DIV/0!</v>
      </c>
      <c r="W40" s="172"/>
      <c r="X40" s="172"/>
      <c r="Y40" s="175" t="e">
        <f t="shared" si="41"/>
        <v>#DIV/0!</v>
      </c>
      <c r="Z40" s="172"/>
      <c r="AA40" s="172"/>
      <c r="AB40" s="175" t="e">
        <f t="shared" si="63"/>
        <v>#DIV/0!</v>
      </c>
      <c r="AC40" s="172"/>
      <c r="AD40" s="172"/>
      <c r="AE40" s="175" t="e">
        <f t="shared" si="43"/>
        <v>#DIV/0!</v>
      </c>
      <c r="AF40" s="172"/>
      <c r="AG40" s="172"/>
      <c r="AH40" s="175" t="e">
        <f t="shared" si="64"/>
        <v>#DIV/0!</v>
      </c>
      <c r="AI40" s="172"/>
      <c r="AJ40" s="172"/>
      <c r="AK40" s="175" t="e">
        <f t="shared" si="45"/>
        <v>#DIV/0!</v>
      </c>
      <c r="AL40" s="172"/>
      <c r="AM40" s="172"/>
      <c r="AN40" s="175" t="e">
        <f t="shared" si="46"/>
        <v>#DIV/0!</v>
      </c>
      <c r="AO40" s="172"/>
      <c r="AP40" s="172"/>
      <c r="AQ40" s="213" t="e">
        <f t="shared" si="65"/>
        <v>#DIV/0!</v>
      </c>
      <c r="AR40" s="642"/>
      <c r="AS40" s="645"/>
      <c r="AT40" s="155"/>
      <c r="AU40" s="155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6"/>
      <c r="BM40" s="156"/>
      <c r="BN40" s="156"/>
      <c r="BO40" s="156"/>
      <c r="BP40" s="156"/>
      <c r="BQ40" s="156"/>
      <c r="BR40" s="156"/>
      <c r="BS40" s="156"/>
      <c r="BT40" s="156"/>
      <c r="BU40" s="156"/>
      <c r="BV40" s="156"/>
      <c r="BW40" s="156"/>
      <c r="BX40" s="156"/>
      <c r="BY40" s="156"/>
      <c r="BZ40" s="156"/>
      <c r="CA40" s="156"/>
      <c r="CB40" s="156"/>
      <c r="CC40" s="156"/>
      <c r="CD40" s="156"/>
      <c r="CE40" s="156"/>
      <c r="CF40" s="156"/>
      <c r="CG40" s="156"/>
      <c r="CH40" s="156"/>
      <c r="CI40" s="156"/>
      <c r="CJ40" s="156"/>
      <c r="CK40" s="156"/>
      <c r="CL40" s="156"/>
      <c r="CM40" s="156"/>
      <c r="CN40" s="155"/>
      <c r="CO40" s="155"/>
      <c r="CP40" s="155"/>
      <c r="CQ40" s="155"/>
      <c r="CR40" s="155"/>
    </row>
    <row r="41" spans="1:96" ht="63.75" customHeight="1">
      <c r="A41" s="671"/>
      <c r="B41" s="691"/>
      <c r="C41" s="693"/>
      <c r="D41" s="157" t="s">
        <v>63</v>
      </c>
      <c r="E41" s="176">
        <f>H41+K41+N41+Q41+T41+W41+Z41+AC41+AF41+AI41+AL41+AO41</f>
        <v>43.900000000000013</v>
      </c>
      <c r="F41" s="175">
        <f>I41+L41+O41+R41+U41+X41+AA41+AD41+AG41+AJ41+AM41+AP41</f>
        <v>0</v>
      </c>
      <c r="G41" s="175">
        <f t="shared" si="61"/>
        <v>0</v>
      </c>
      <c r="H41" s="172"/>
      <c r="I41" s="172"/>
      <c r="J41" s="175" t="e">
        <f t="shared" si="62"/>
        <v>#DIV/0!</v>
      </c>
      <c r="K41" s="172"/>
      <c r="L41" s="172"/>
      <c r="M41" s="175" t="e">
        <f t="shared" si="7"/>
        <v>#DIV/0!</v>
      </c>
      <c r="N41" s="172"/>
      <c r="O41" s="172"/>
      <c r="P41" s="175" t="e">
        <f t="shared" si="49"/>
        <v>#DIV/0!</v>
      </c>
      <c r="Q41" s="172">
        <v>18.5</v>
      </c>
      <c r="R41" s="172"/>
      <c r="S41" s="175">
        <f t="shared" si="39"/>
        <v>0</v>
      </c>
      <c r="T41" s="172">
        <v>3.1</v>
      </c>
      <c r="U41" s="172"/>
      <c r="V41" s="175">
        <f t="shared" si="40"/>
        <v>0</v>
      </c>
      <c r="W41" s="172">
        <v>3.1</v>
      </c>
      <c r="X41" s="172"/>
      <c r="Y41" s="175">
        <f t="shared" si="41"/>
        <v>0</v>
      </c>
      <c r="Z41" s="172">
        <v>3.2</v>
      </c>
      <c r="AA41" s="172"/>
      <c r="AB41" s="175">
        <f t="shared" si="63"/>
        <v>0</v>
      </c>
      <c r="AC41" s="172">
        <v>3.2</v>
      </c>
      <c r="AD41" s="172"/>
      <c r="AE41" s="175">
        <f t="shared" si="43"/>
        <v>0</v>
      </c>
      <c r="AF41" s="172">
        <v>3.2</v>
      </c>
      <c r="AG41" s="172"/>
      <c r="AH41" s="175">
        <f t="shared" si="64"/>
        <v>0</v>
      </c>
      <c r="AI41" s="172">
        <v>3.2</v>
      </c>
      <c r="AJ41" s="172"/>
      <c r="AK41" s="175">
        <f t="shared" si="45"/>
        <v>0</v>
      </c>
      <c r="AL41" s="172">
        <v>3.2</v>
      </c>
      <c r="AM41" s="172"/>
      <c r="AN41" s="175">
        <f t="shared" si="46"/>
        <v>0</v>
      </c>
      <c r="AO41" s="172">
        <v>3.2</v>
      </c>
      <c r="AP41" s="172"/>
      <c r="AQ41" s="213">
        <f t="shared" si="65"/>
        <v>0</v>
      </c>
      <c r="AR41" s="642"/>
      <c r="AS41" s="645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  <c r="BH41" s="156"/>
      <c r="BI41" s="156"/>
      <c r="BJ41" s="156"/>
      <c r="BK41" s="156"/>
      <c r="BL41" s="156"/>
      <c r="BM41" s="156"/>
      <c r="BN41" s="156"/>
      <c r="BO41" s="156"/>
      <c r="BP41" s="156"/>
      <c r="BQ41" s="156"/>
      <c r="BR41" s="156"/>
      <c r="BS41" s="156"/>
      <c r="BT41" s="156"/>
      <c r="BU41" s="156"/>
      <c r="BV41" s="156"/>
      <c r="BW41" s="156"/>
      <c r="BX41" s="156"/>
      <c r="BY41" s="156"/>
      <c r="BZ41" s="156"/>
      <c r="CA41" s="156"/>
      <c r="CB41" s="156"/>
      <c r="CC41" s="156"/>
      <c r="CD41" s="156"/>
      <c r="CE41" s="156"/>
      <c r="CF41" s="156"/>
      <c r="CG41" s="156"/>
      <c r="CH41" s="156"/>
      <c r="CI41" s="156"/>
      <c r="CJ41" s="156"/>
      <c r="CK41" s="156"/>
      <c r="CL41" s="156"/>
      <c r="CM41" s="156"/>
    </row>
    <row r="42" spans="1:96" ht="54" customHeight="1" thickBot="1">
      <c r="A42" s="672"/>
      <c r="B42" s="692"/>
      <c r="C42" s="694"/>
      <c r="D42" s="219" t="s">
        <v>64</v>
      </c>
      <c r="E42" s="187">
        <f t="shared" si="66"/>
        <v>0</v>
      </c>
      <c r="F42" s="186">
        <f>I42+L42+O42+R42+U42+X42+AA42+AD42+AG42+AJ42+AM42+AP42</f>
        <v>0</v>
      </c>
      <c r="G42" s="186" t="e">
        <f t="shared" si="61"/>
        <v>#DIV/0!</v>
      </c>
      <c r="H42" s="189">
        <v>0</v>
      </c>
      <c r="I42" s="189">
        <v>0</v>
      </c>
      <c r="J42" s="186" t="e">
        <f t="shared" si="62"/>
        <v>#DIV/0!</v>
      </c>
      <c r="K42" s="189">
        <v>0</v>
      </c>
      <c r="L42" s="189">
        <v>0</v>
      </c>
      <c r="M42" s="186" t="e">
        <f t="shared" si="7"/>
        <v>#DIV/0!</v>
      </c>
      <c r="N42" s="189">
        <v>0</v>
      </c>
      <c r="O42" s="189">
        <v>0</v>
      </c>
      <c r="P42" s="186" t="e">
        <f t="shared" si="49"/>
        <v>#DIV/0!</v>
      </c>
      <c r="Q42" s="189"/>
      <c r="R42" s="189">
        <v>0</v>
      </c>
      <c r="S42" s="186" t="e">
        <f t="shared" si="39"/>
        <v>#DIV/0!</v>
      </c>
      <c r="T42" s="189">
        <v>0</v>
      </c>
      <c r="U42" s="189">
        <v>0</v>
      </c>
      <c r="V42" s="186" t="e">
        <f t="shared" si="40"/>
        <v>#DIV/0!</v>
      </c>
      <c r="W42" s="189">
        <v>0</v>
      </c>
      <c r="X42" s="189">
        <v>0</v>
      </c>
      <c r="Y42" s="186" t="e">
        <f t="shared" si="41"/>
        <v>#DIV/0!</v>
      </c>
      <c r="Z42" s="189">
        <v>0</v>
      </c>
      <c r="AA42" s="189">
        <v>0</v>
      </c>
      <c r="AB42" s="186" t="e">
        <f t="shared" si="63"/>
        <v>#DIV/0!</v>
      </c>
      <c r="AC42" s="189">
        <v>0</v>
      </c>
      <c r="AD42" s="189">
        <v>0</v>
      </c>
      <c r="AE42" s="186" t="e">
        <f t="shared" si="43"/>
        <v>#DIV/0!</v>
      </c>
      <c r="AF42" s="189">
        <v>0</v>
      </c>
      <c r="AG42" s="189"/>
      <c r="AH42" s="186" t="e">
        <f t="shared" si="64"/>
        <v>#DIV/0!</v>
      </c>
      <c r="AI42" s="189">
        <v>0</v>
      </c>
      <c r="AJ42" s="189">
        <v>0</v>
      </c>
      <c r="AK42" s="186" t="e">
        <f t="shared" si="45"/>
        <v>#DIV/0!</v>
      </c>
      <c r="AL42" s="189">
        <v>0</v>
      </c>
      <c r="AM42" s="189"/>
      <c r="AN42" s="186" t="e">
        <f t="shared" si="46"/>
        <v>#DIV/0!</v>
      </c>
      <c r="AO42" s="189">
        <v>0</v>
      </c>
      <c r="AP42" s="189">
        <v>0</v>
      </c>
      <c r="AQ42" s="214" t="e">
        <f t="shared" si="65"/>
        <v>#DIV/0!</v>
      </c>
      <c r="AR42" s="642"/>
      <c r="AS42" s="645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6"/>
      <c r="BM42" s="156"/>
      <c r="BN42" s="156"/>
      <c r="BO42" s="156"/>
      <c r="BP42" s="156"/>
      <c r="BQ42" s="156"/>
      <c r="BR42" s="156"/>
      <c r="BS42" s="156"/>
      <c r="BT42" s="156"/>
      <c r="BU42" s="156"/>
      <c r="BV42" s="156"/>
      <c r="BW42" s="156"/>
      <c r="BX42" s="156"/>
      <c r="BY42" s="156"/>
      <c r="BZ42" s="156"/>
      <c r="CA42" s="156"/>
      <c r="CB42" s="156"/>
      <c r="CC42" s="156"/>
      <c r="CD42" s="156"/>
      <c r="CE42" s="156"/>
      <c r="CF42" s="156"/>
      <c r="CG42" s="156"/>
      <c r="CH42" s="156"/>
      <c r="CI42" s="156"/>
      <c r="CJ42" s="156"/>
      <c r="CK42" s="156"/>
      <c r="CL42" s="156"/>
      <c r="CM42" s="156"/>
    </row>
    <row r="43" spans="1:96" ht="31.5" customHeight="1" thickBot="1">
      <c r="A43" s="648" t="s">
        <v>50</v>
      </c>
      <c r="B43" s="650" t="s">
        <v>49</v>
      </c>
      <c r="C43" s="652" t="s">
        <v>36</v>
      </c>
      <c r="D43" s="312" t="s">
        <v>23</v>
      </c>
      <c r="E43" s="313">
        <f>SUM(E44:E47)</f>
        <v>226</v>
      </c>
      <c r="F43" s="314">
        <f t="shared" ref="F43:AP43" si="67">SUM(F44:F47)</f>
        <v>0</v>
      </c>
      <c r="G43" s="315">
        <f t="shared" si="61"/>
        <v>0</v>
      </c>
      <c r="H43" s="314">
        <f t="shared" si="67"/>
        <v>0</v>
      </c>
      <c r="I43" s="314">
        <f t="shared" si="67"/>
        <v>0</v>
      </c>
      <c r="J43" s="315" t="e">
        <f t="shared" si="62"/>
        <v>#DIV/0!</v>
      </c>
      <c r="K43" s="314">
        <f t="shared" si="67"/>
        <v>17</v>
      </c>
      <c r="L43" s="314">
        <f t="shared" si="67"/>
        <v>0</v>
      </c>
      <c r="M43" s="315">
        <f t="shared" si="7"/>
        <v>0</v>
      </c>
      <c r="N43" s="314">
        <f t="shared" si="67"/>
        <v>17</v>
      </c>
      <c r="O43" s="314">
        <f t="shared" si="67"/>
        <v>0</v>
      </c>
      <c r="P43" s="315">
        <f t="shared" si="49"/>
        <v>0</v>
      </c>
      <c r="Q43" s="314">
        <f t="shared" si="67"/>
        <v>17</v>
      </c>
      <c r="R43" s="314">
        <f t="shared" si="67"/>
        <v>0</v>
      </c>
      <c r="S43" s="315">
        <f t="shared" si="39"/>
        <v>0</v>
      </c>
      <c r="T43" s="314">
        <f t="shared" si="67"/>
        <v>28</v>
      </c>
      <c r="U43" s="314">
        <f t="shared" si="67"/>
        <v>0</v>
      </c>
      <c r="V43" s="315">
        <f t="shared" si="40"/>
        <v>0</v>
      </c>
      <c r="W43" s="314">
        <f t="shared" si="67"/>
        <v>17</v>
      </c>
      <c r="X43" s="314">
        <f t="shared" si="67"/>
        <v>0</v>
      </c>
      <c r="Y43" s="315">
        <f t="shared" si="41"/>
        <v>0</v>
      </c>
      <c r="Z43" s="314">
        <f t="shared" si="67"/>
        <v>17</v>
      </c>
      <c r="AA43" s="314">
        <f t="shared" si="67"/>
        <v>0</v>
      </c>
      <c r="AB43" s="315">
        <f t="shared" si="63"/>
        <v>0</v>
      </c>
      <c r="AC43" s="314">
        <f t="shared" si="67"/>
        <v>17</v>
      </c>
      <c r="AD43" s="314">
        <f t="shared" si="67"/>
        <v>0</v>
      </c>
      <c r="AE43" s="315">
        <f t="shared" si="43"/>
        <v>0</v>
      </c>
      <c r="AF43" s="314">
        <f t="shared" si="67"/>
        <v>32</v>
      </c>
      <c r="AG43" s="314">
        <f t="shared" si="67"/>
        <v>0</v>
      </c>
      <c r="AH43" s="315">
        <f t="shared" si="64"/>
        <v>0</v>
      </c>
      <c r="AI43" s="314">
        <f t="shared" si="67"/>
        <v>17</v>
      </c>
      <c r="AJ43" s="314">
        <f t="shared" si="67"/>
        <v>0</v>
      </c>
      <c r="AK43" s="315">
        <f t="shared" si="45"/>
        <v>0</v>
      </c>
      <c r="AL43" s="314">
        <f t="shared" si="67"/>
        <v>17</v>
      </c>
      <c r="AM43" s="314">
        <f t="shared" si="67"/>
        <v>0</v>
      </c>
      <c r="AN43" s="315">
        <f t="shared" si="46"/>
        <v>0</v>
      </c>
      <c r="AO43" s="314">
        <f t="shared" si="67"/>
        <v>30</v>
      </c>
      <c r="AP43" s="314">
        <f t="shared" si="67"/>
        <v>0</v>
      </c>
      <c r="AQ43" s="316">
        <f t="shared" si="65"/>
        <v>0</v>
      </c>
      <c r="AR43" s="695"/>
      <c r="AS43" s="696"/>
    </row>
    <row r="44" spans="1:96">
      <c r="A44" s="648"/>
      <c r="B44" s="650"/>
      <c r="C44" s="626"/>
      <c r="D44" s="317" t="s">
        <v>62</v>
      </c>
      <c r="E44" s="318">
        <f t="shared" ref="E44:F52" si="68">H44+K44+N44+Q44+T44+W44+Z44+AC44+AF44+AI44+AL44+AO44</f>
        <v>0</v>
      </c>
      <c r="F44" s="318">
        <f t="shared" si="68"/>
        <v>0</v>
      </c>
      <c r="G44" s="318" t="e">
        <f t="shared" si="61"/>
        <v>#DIV/0!</v>
      </c>
      <c r="H44" s="356">
        <v>0</v>
      </c>
      <c r="I44" s="356">
        <v>0</v>
      </c>
      <c r="J44" s="318" t="e">
        <f t="shared" si="62"/>
        <v>#DIV/0!</v>
      </c>
      <c r="K44" s="356">
        <v>0</v>
      </c>
      <c r="L44" s="356">
        <v>0</v>
      </c>
      <c r="M44" s="318" t="e">
        <f t="shared" si="7"/>
        <v>#DIV/0!</v>
      </c>
      <c r="N44" s="356">
        <v>0</v>
      </c>
      <c r="O44" s="356">
        <v>0</v>
      </c>
      <c r="P44" s="318" t="e">
        <f t="shared" si="49"/>
        <v>#DIV/0!</v>
      </c>
      <c r="Q44" s="356">
        <v>0</v>
      </c>
      <c r="R44" s="356">
        <v>0</v>
      </c>
      <c r="S44" s="318" t="e">
        <f t="shared" si="39"/>
        <v>#DIV/0!</v>
      </c>
      <c r="T44" s="356">
        <v>0</v>
      </c>
      <c r="U44" s="356">
        <v>0</v>
      </c>
      <c r="V44" s="318" t="e">
        <f t="shared" si="40"/>
        <v>#DIV/0!</v>
      </c>
      <c r="W44" s="356">
        <v>0</v>
      </c>
      <c r="X44" s="356">
        <v>0</v>
      </c>
      <c r="Y44" s="318" t="e">
        <f t="shared" si="41"/>
        <v>#DIV/0!</v>
      </c>
      <c r="Z44" s="356">
        <v>0</v>
      </c>
      <c r="AA44" s="356">
        <v>0</v>
      </c>
      <c r="AB44" s="318" t="e">
        <f t="shared" si="63"/>
        <v>#DIV/0!</v>
      </c>
      <c r="AC44" s="356">
        <v>0</v>
      </c>
      <c r="AD44" s="356">
        <v>0</v>
      </c>
      <c r="AE44" s="318" t="e">
        <f t="shared" si="43"/>
        <v>#DIV/0!</v>
      </c>
      <c r="AF44" s="356">
        <v>0</v>
      </c>
      <c r="AG44" s="356">
        <v>0</v>
      </c>
      <c r="AH44" s="318" t="e">
        <f t="shared" si="64"/>
        <v>#DIV/0!</v>
      </c>
      <c r="AI44" s="356">
        <v>0</v>
      </c>
      <c r="AJ44" s="356">
        <v>0</v>
      </c>
      <c r="AK44" s="318" t="e">
        <f t="shared" si="45"/>
        <v>#DIV/0!</v>
      </c>
      <c r="AL44" s="356">
        <v>0</v>
      </c>
      <c r="AM44" s="356">
        <v>0</v>
      </c>
      <c r="AN44" s="318" t="e">
        <f t="shared" si="46"/>
        <v>#DIV/0!</v>
      </c>
      <c r="AO44" s="356">
        <v>0</v>
      </c>
      <c r="AP44" s="356">
        <v>0</v>
      </c>
      <c r="AQ44" s="319" t="e">
        <f t="shared" si="65"/>
        <v>#DIV/0!</v>
      </c>
      <c r="AR44" s="695"/>
      <c r="AS44" s="696"/>
    </row>
    <row r="45" spans="1:96" ht="25.5" customHeight="1">
      <c r="A45" s="648"/>
      <c r="B45" s="650"/>
      <c r="C45" s="626"/>
      <c r="D45" s="306" t="s">
        <v>27</v>
      </c>
      <c r="E45" s="310">
        <f t="shared" si="68"/>
        <v>0</v>
      </c>
      <c r="F45" s="310">
        <f t="shared" si="68"/>
        <v>0</v>
      </c>
      <c r="G45" s="310" t="e">
        <f t="shared" si="61"/>
        <v>#DIV/0!</v>
      </c>
      <c r="H45" s="352"/>
      <c r="I45" s="352"/>
      <c r="J45" s="310" t="e">
        <f t="shared" si="62"/>
        <v>#DIV/0!</v>
      </c>
      <c r="K45" s="352"/>
      <c r="L45" s="352"/>
      <c r="M45" s="310" t="e">
        <f t="shared" si="7"/>
        <v>#DIV/0!</v>
      </c>
      <c r="N45" s="352"/>
      <c r="O45" s="352"/>
      <c r="P45" s="310" t="e">
        <f t="shared" si="49"/>
        <v>#DIV/0!</v>
      </c>
      <c r="Q45" s="352"/>
      <c r="R45" s="352"/>
      <c r="S45" s="310" t="e">
        <f t="shared" si="39"/>
        <v>#DIV/0!</v>
      </c>
      <c r="T45" s="352"/>
      <c r="U45" s="352"/>
      <c r="V45" s="310" t="e">
        <f t="shared" si="40"/>
        <v>#DIV/0!</v>
      </c>
      <c r="W45" s="352"/>
      <c r="X45" s="352"/>
      <c r="Y45" s="310" t="e">
        <f t="shared" si="41"/>
        <v>#DIV/0!</v>
      </c>
      <c r="Z45" s="352"/>
      <c r="AA45" s="352"/>
      <c r="AB45" s="310" t="e">
        <f t="shared" si="63"/>
        <v>#DIV/0!</v>
      </c>
      <c r="AC45" s="352"/>
      <c r="AD45" s="352"/>
      <c r="AE45" s="310" t="e">
        <f t="shared" si="43"/>
        <v>#DIV/0!</v>
      </c>
      <c r="AF45" s="352"/>
      <c r="AG45" s="352"/>
      <c r="AH45" s="310" t="e">
        <f t="shared" si="64"/>
        <v>#DIV/0!</v>
      </c>
      <c r="AI45" s="352"/>
      <c r="AJ45" s="352"/>
      <c r="AK45" s="310" t="e">
        <f t="shared" si="45"/>
        <v>#DIV/0!</v>
      </c>
      <c r="AL45" s="352"/>
      <c r="AM45" s="352"/>
      <c r="AN45" s="310" t="e">
        <f t="shared" si="46"/>
        <v>#DIV/0!</v>
      </c>
      <c r="AO45" s="352"/>
      <c r="AP45" s="352"/>
      <c r="AQ45" s="320" t="e">
        <f t="shared" si="65"/>
        <v>#DIV/0!</v>
      </c>
      <c r="AR45" s="695"/>
      <c r="AS45" s="696"/>
    </row>
    <row r="46" spans="1:96" ht="40.5" customHeight="1">
      <c r="A46" s="648"/>
      <c r="B46" s="650"/>
      <c r="C46" s="626"/>
      <c r="D46" s="311" t="s">
        <v>63</v>
      </c>
      <c r="E46" s="310">
        <f>H46+K46+N46+Q46+T46+W46+Z46+AC46+AF46+AI46+AL46+AO46</f>
        <v>226</v>
      </c>
      <c r="F46" s="310">
        <f t="shared" si="68"/>
        <v>0</v>
      </c>
      <c r="G46" s="310">
        <f t="shared" si="61"/>
        <v>0</v>
      </c>
      <c r="H46" s="352"/>
      <c r="I46" s="352"/>
      <c r="J46" s="310" t="e">
        <f t="shared" si="62"/>
        <v>#DIV/0!</v>
      </c>
      <c r="K46" s="352">
        <v>17</v>
      </c>
      <c r="L46" s="352"/>
      <c r="M46" s="310">
        <f t="shared" si="7"/>
        <v>0</v>
      </c>
      <c r="N46" s="352">
        <v>17</v>
      </c>
      <c r="O46" s="352"/>
      <c r="P46" s="310">
        <f t="shared" si="49"/>
        <v>0</v>
      </c>
      <c r="Q46" s="352">
        <v>17</v>
      </c>
      <c r="R46" s="352"/>
      <c r="S46" s="310">
        <f t="shared" si="39"/>
        <v>0</v>
      </c>
      <c r="T46" s="352">
        <v>28</v>
      </c>
      <c r="U46" s="352"/>
      <c r="V46" s="310">
        <f t="shared" si="40"/>
        <v>0</v>
      </c>
      <c r="W46" s="352">
        <v>17</v>
      </c>
      <c r="X46" s="352"/>
      <c r="Y46" s="310">
        <f t="shared" si="41"/>
        <v>0</v>
      </c>
      <c r="Z46" s="352">
        <v>17</v>
      </c>
      <c r="AA46" s="352"/>
      <c r="AB46" s="310">
        <f t="shared" si="63"/>
        <v>0</v>
      </c>
      <c r="AC46" s="352">
        <v>17</v>
      </c>
      <c r="AD46" s="352"/>
      <c r="AE46" s="310">
        <f t="shared" si="43"/>
        <v>0</v>
      </c>
      <c r="AF46" s="352">
        <v>32</v>
      </c>
      <c r="AG46" s="352"/>
      <c r="AH46" s="310">
        <f t="shared" si="64"/>
        <v>0</v>
      </c>
      <c r="AI46" s="352">
        <v>17</v>
      </c>
      <c r="AJ46" s="352"/>
      <c r="AK46" s="310">
        <f t="shared" si="45"/>
        <v>0</v>
      </c>
      <c r="AL46" s="352">
        <v>17</v>
      </c>
      <c r="AM46" s="352"/>
      <c r="AN46" s="310">
        <f t="shared" si="46"/>
        <v>0</v>
      </c>
      <c r="AO46" s="352">
        <v>30</v>
      </c>
      <c r="AP46" s="352"/>
      <c r="AQ46" s="320">
        <f t="shared" si="65"/>
        <v>0</v>
      </c>
      <c r="AR46" s="695"/>
      <c r="AS46" s="696"/>
    </row>
    <row r="47" spans="1:96" ht="36.75" customHeight="1" thickBot="1">
      <c r="A47" s="648"/>
      <c r="B47" s="650"/>
      <c r="C47" s="626"/>
      <c r="D47" s="321" t="s">
        <v>64</v>
      </c>
      <c r="E47" s="322">
        <f>H47+K47+N47+Q47+T47+W47+Z47+AC47+AF47+AI47+AL47+AO47</f>
        <v>0</v>
      </c>
      <c r="F47" s="322">
        <f t="shared" si="68"/>
        <v>0</v>
      </c>
      <c r="G47" s="322" t="e">
        <f t="shared" si="61"/>
        <v>#DIV/0!</v>
      </c>
      <c r="H47" s="354">
        <v>0</v>
      </c>
      <c r="I47" s="354">
        <v>0</v>
      </c>
      <c r="J47" s="322" t="e">
        <f t="shared" si="62"/>
        <v>#DIV/0!</v>
      </c>
      <c r="K47" s="354">
        <v>0</v>
      </c>
      <c r="L47" s="354">
        <v>0</v>
      </c>
      <c r="M47" s="322" t="e">
        <f t="shared" si="7"/>
        <v>#DIV/0!</v>
      </c>
      <c r="N47" s="354">
        <v>0</v>
      </c>
      <c r="O47" s="354">
        <v>0</v>
      </c>
      <c r="P47" s="322" t="e">
        <f t="shared" si="49"/>
        <v>#DIV/0!</v>
      </c>
      <c r="Q47" s="354">
        <v>0</v>
      </c>
      <c r="R47" s="354">
        <v>0</v>
      </c>
      <c r="S47" s="322" t="e">
        <f t="shared" si="39"/>
        <v>#DIV/0!</v>
      </c>
      <c r="T47" s="323">
        <v>0</v>
      </c>
      <c r="U47" s="323">
        <v>0</v>
      </c>
      <c r="V47" s="322" t="e">
        <f t="shared" si="40"/>
        <v>#DIV/0!</v>
      </c>
      <c r="W47" s="354">
        <v>0</v>
      </c>
      <c r="X47" s="323">
        <v>0</v>
      </c>
      <c r="Y47" s="322" t="e">
        <f t="shared" si="41"/>
        <v>#DIV/0!</v>
      </c>
      <c r="Z47" s="354">
        <v>0</v>
      </c>
      <c r="AA47" s="354">
        <v>0</v>
      </c>
      <c r="AB47" s="322" t="e">
        <f t="shared" si="63"/>
        <v>#DIV/0!</v>
      </c>
      <c r="AC47" s="354">
        <v>0</v>
      </c>
      <c r="AD47" s="354">
        <v>0</v>
      </c>
      <c r="AE47" s="322" t="e">
        <f t="shared" si="43"/>
        <v>#DIV/0!</v>
      </c>
      <c r="AF47" s="354">
        <v>0</v>
      </c>
      <c r="AG47" s="354">
        <v>0</v>
      </c>
      <c r="AH47" s="322" t="e">
        <f t="shared" si="64"/>
        <v>#DIV/0!</v>
      </c>
      <c r="AI47" s="354">
        <v>0</v>
      </c>
      <c r="AJ47" s="354">
        <v>0</v>
      </c>
      <c r="AK47" s="322" t="e">
        <f t="shared" si="45"/>
        <v>#DIV/0!</v>
      </c>
      <c r="AL47" s="354">
        <v>0</v>
      </c>
      <c r="AM47" s="354">
        <v>0</v>
      </c>
      <c r="AN47" s="322" t="e">
        <f t="shared" si="46"/>
        <v>#DIV/0!</v>
      </c>
      <c r="AO47" s="354">
        <v>0</v>
      </c>
      <c r="AP47" s="354">
        <v>0</v>
      </c>
      <c r="AQ47" s="324" t="e">
        <f t="shared" si="65"/>
        <v>#DIV/0!</v>
      </c>
      <c r="AR47" s="695"/>
      <c r="AS47" s="696"/>
    </row>
    <row r="48" spans="1:96" ht="18.75" customHeight="1" thickBot="1">
      <c r="A48" s="670" t="s">
        <v>51</v>
      </c>
      <c r="B48" s="697" t="s">
        <v>52</v>
      </c>
      <c r="C48" s="698" t="s">
        <v>30</v>
      </c>
      <c r="D48" s="312" t="s">
        <v>23</v>
      </c>
      <c r="E48" s="313">
        <f>SUM(E49:E52)</f>
        <v>300</v>
      </c>
      <c r="F48" s="314">
        <f t="shared" ref="F48:AP48" si="69">SUM(F49:F52)</f>
        <v>0</v>
      </c>
      <c r="G48" s="315">
        <f t="shared" si="61"/>
        <v>0</v>
      </c>
      <c r="H48" s="314">
        <f t="shared" si="69"/>
        <v>0</v>
      </c>
      <c r="I48" s="314">
        <f t="shared" si="69"/>
        <v>0</v>
      </c>
      <c r="J48" s="315" t="e">
        <f t="shared" si="62"/>
        <v>#DIV/0!</v>
      </c>
      <c r="K48" s="314">
        <f t="shared" si="69"/>
        <v>0</v>
      </c>
      <c r="L48" s="314">
        <f t="shared" si="69"/>
        <v>0</v>
      </c>
      <c r="M48" s="315" t="e">
        <f t="shared" si="7"/>
        <v>#DIV/0!</v>
      </c>
      <c r="N48" s="314">
        <f t="shared" si="69"/>
        <v>0</v>
      </c>
      <c r="O48" s="314">
        <f t="shared" si="69"/>
        <v>0</v>
      </c>
      <c r="P48" s="315" t="e">
        <f t="shared" si="49"/>
        <v>#DIV/0!</v>
      </c>
      <c r="Q48" s="314">
        <f t="shared" si="69"/>
        <v>0</v>
      </c>
      <c r="R48" s="314">
        <f t="shared" si="69"/>
        <v>0</v>
      </c>
      <c r="S48" s="315" t="e">
        <f t="shared" si="39"/>
        <v>#DIV/0!</v>
      </c>
      <c r="T48" s="314">
        <f t="shared" si="69"/>
        <v>0</v>
      </c>
      <c r="U48" s="314">
        <f t="shared" si="69"/>
        <v>0</v>
      </c>
      <c r="V48" s="315" t="e">
        <f t="shared" si="40"/>
        <v>#DIV/0!</v>
      </c>
      <c r="W48" s="314">
        <f t="shared" si="69"/>
        <v>300</v>
      </c>
      <c r="X48" s="314">
        <f t="shared" si="69"/>
        <v>0</v>
      </c>
      <c r="Y48" s="315">
        <f t="shared" si="41"/>
        <v>0</v>
      </c>
      <c r="Z48" s="314">
        <f t="shared" si="69"/>
        <v>0</v>
      </c>
      <c r="AA48" s="314">
        <f t="shared" si="69"/>
        <v>0</v>
      </c>
      <c r="AB48" s="315" t="e">
        <f t="shared" si="63"/>
        <v>#DIV/0!</v>
      </c>
      <c r="AC48" s="314">
        <f t="shared" si="69"/>
        <v>0</v>
      </c>
      <c r="AD48" s="314">
        <f t="shared" si="69"/>
        <v>0</v>
      </c>
      <c r="AE48" s="315" t="e">
        <f t="shared" si="43"/>
        <v>#DIV/0!</v>
      </c>
      <c r="AF48" s="314">
        <f t="shared" si="69"/>
        <v>0</v>
      </c>
      <c r="AG48" s="314">
        <f t="shared" si="69"/>
        <v>0</v>
      </c>
      <c r="AH48" s="315" t="e">
        <f t="shared" si="64"/>
        <v>#DIV/0!</v>
      </c>
      <c r="AI48" s="314">
        <f t="shared" si="69"/>
        <v>0</v>
      </c>
      <c r="AJ48" s="314">
        <f t="shared" si="69"/>
        <v>0</v>
      </c>
      <c r="AK48" s="315" t="e">
        <f t="shared" si="45"/>
        <v>#DIV/0!</v>
      </c>
      <c r="AL48" s="314">
        <f t="shared" si="69"/>
        <v>0</v>
      </c>
      <c r="AM48" s="314">
        <f t="shared" si="69"/>
        <v>0</v>
      </c>
      <c r="AN48" s="315" t="e">
        <f t="shared" si="46"/>
        <v>#DIV/0!</v>
      </c>
      <c r="AO48" s="314">
        <f t="shared" si="69"/>
        <v>0</v>
      </c>
      <c r="AP48" s="314">
        <f t="shared" si="69"/>
        <v>0</v>
      </c>
      <c r="AQ48" s="316" t="e">
        <f t="shared" si="65"/>
        <v>#DIV/0!</v>
      </c>
      <c r="AR48" s="700"/>
      <c r="AS48" s="696"/>
    </row>
    <row r="49" spans="1:96">
      <c r="A49" s="671"/>
      <c r="B49" s="650"/>
      <c r="C49" s="626"/>
      <c r="D49" s="317" t="s">
        <v>62</v>
      </c>
      <c r="E49" s="318">
        <f t="shared" ref="E49:E50" si="70">H49+K49+N49+Q49+T49+W49+Z49+AC49+AF49+AI49+AL49+AO49</f>
        <v>0</v>
      </c>
      <c r="F49" s="318">
        <f t="shared" si="68"/>
        <v>0</v>
      </c>
      <c r="G49" s="318" t="e">
        <f t="shared" si="61"/>
        <v>#DIV/0!</v>
      </c>
      <c r="H49" s="356"/>
      <c r="I49" s="356"/>
      <c r="J49" s="318" t="e">
        <f t="shared" si="62"/>
        <v>#DIV/0!</v>
      </c>
      <c r="K49" s="356">
        <v>0</v>
      </c>
      <c r="L49" s="356">
        <v>0</v>
      </c>
      <c r="M49" s="318" t="e">
        <f t="shared" si="7"/>
        <v>#DIV/0!</v>
      </c>
      <c r="N49" s="356">
        <v>0</v>
      </c>
      <c r="O49" s="356">
        <v>0</v>
      </c>
      <c r="P49" s="318" t="e">
        <f t="shared" si="49"/>
        <v>#DIV/0!</v>
      </c>
      <c r="Q49" s="356">
        <v>0</v>
      </c>
      <c r="R49" s="356">
        <v>0</v>
      </c>
      <c r="S49" s="318" t="e">
        <f t="shared" si="39"/>
        <v>#DIV/0!</v>
      </c>
      <c r="T49" s="356">
        <v>0</v>
      </c>
      <c r="U49" s="356">
        <v>0</v>
      </c>
      <c r="V49" s="318" t="e">
        <f t="shared" si="40"/>
        <v>#DIV/0!</v>
      </c>
      <c r="W49" s="356">
        <v>0</v>
      </c>
      <c r="X49" s="356">
        <v>0</v>
      </c>
      <c r="Y49" s="318" t="e">
        <f t="shared" si="41"/>
        <v>#DIV/0!</v>
      </c>
      <c r="Z49" s="356">
        <v>0</v>
      </c>
      <c r="AA49" s="356">
        <v>0</v>
      </c>
      <c r="AB49" s="318" t="e">
        <f t="shared" si="63"/>
        <v>#DIV/0!</v>
      </c>
      <c r="AC49" s="356">
        <v>0</v>
      </c>
      <c r="AD49" s="356">
        <v>0</v>
      </c>
      <c r="AE49" s="318" t="e">
        <f t="shared" si="43"/>
        <v>#DIV/0!</v>
      </c>
      <c r="AF49" s="356">
        <v>0</v>
      </c>
      <c r="AG49" s="356">
        <v>0</v>
      </c>
      <c r="AH49" s="318" t="e">
        <f t="shared" si="64"/>
        <v>#DIV/0!</v>
      </c>
      <c r="AI49" s="356">
        <v>0</v>
      </c>
      <c r="AJ49" s="356">
        <v>0</v>
      </c>
      <c r="AK49" s="318" t="e">
        <f t="shared" si="45"/>
        <v>#DIV/0!</v>
      </c>
      <c r="AL49" s="356">
        <v>0</v>
      </c>
      <c r="AM49" s="356">
        <v>0</v>
      </c>
      <c r="AN49" s="318" t="e">
        <f t="shared" si="46"/>
        <v>#DIV/0!</v>
      </c>
      <c r="AO49" s="356">
        <v>0</v>
      </c>
      <c r="AP49" s="356">
        <v>0</v>
      </c>
      <c r="AQ49" s="319" t="e">
        <f t="shared" si="65"/>
        <v>#DIV/0!</v>
      </c>
      <c r="AR49" s="700"/>
      <c r="AS49" s="696"/>
    </row>
    <row r="50" spans="1:96" ht="24" customHeight="1">
      <c r="A50" s="671"/>
      <c r="B50" s="650"/>
      <c r="C50" s="626"/>
      <c r="D50" s="306" t="s">
        <v>27</v>
      </c>
      <c r="E50" s="310">
        <f t="shared" si="70"/>
        <v>0</v>
      </c>
      <c r="F50" s="310">
        <f t="shared" si="68"/>
        <v>0</v>
      </c>
      <c r="G50" s="310" t="e">
        <f t="shared" si="61"/>
        <v>#DIV/0!</v>
      </c>
      <c r="H50" s="352"/>
      <c r="I50" s="352"/>
      <c r="J50" s="310" t="e">
        <f t="shared" si="62"/>
        <v>#DIV/0!</v>
      </c>
      <c r="K50" s="352"/>
      <c r="L50" s="352"/>
      <c r="M50" s="310" t="e">
        <f t="shared" si="7"/>
        <v>#DIV/0!</v>
      </c>
      <c r="N50" s="352"/>
      <c r="O50" s="352"/>
      <c r="P50" s="310" t="e">
        <f t="shared" si="49"/>
        <v>#DIV/0!</v>
      </c>
      <c r="Q50" s="352"/>
      <c r="R50" s="352"/>
      <c r="S50" s="310" t="e">
        <f t="shared" si="39"/>
        <v>#DIV/0!</v>
      </c>
      <c r="T50" s="352"/>
      <c r="U50" s="352"/>
      <c r="V50" s="310" t="e">
        <f t="shared" si="40"/>
        <v>#DIV/0!</v>
      </c>
      <c r="W50" s="352"/>
      <c r="X50" s="352"/>
      <c r="Y50" s="310" t="e">
        <f t="shared" si="41"/>
        <v>#DIV/0!</v>
      </c>
      <c r="Z50" s="352"/>
      <c r="AA50" s="352"/>
      <c r="AB50" s="310" t="e">
        <f t="shared" si="63"/>
        <v>#DIV/0!</v>
      </c>
      <c r="AC50" s="352"/>
      <c r="AD50" s="352"/>
      <c r="AE50" s="310" t="e">
        <f t="shared" si="43"/>
        <v>#DIV/0!</v>
      </c>
      <c r="AF50" s="352"/>
      <c r="AG50" s="352"/>
      <c r="AH50" s="310" t="e">
        <f t="shared" si="64"/>
        <v>#DIV/0!</v>
      </c>
      <c r="AI50" s="352"/>
      <c r="AJ50" s="352"/>
      <c r="AK50" s="310" t="e">
        <f t="shared" si="45"/>
        <v>#DIV/0!</v>
      </c>
      <c r="AL50" s="352"/>
      <c r="AM50" s="352"/>
      <c r="AN50" s="310" t="e">
        <f t="shared" si="46"/>
        <v>#DIV/0!</v>
      </c>
      <c r="AO50" s="352"/>
      <c r="AP50" s="352"/>
      <c r="AQ50" s="320" t="e">
        <f t="shared" si="65"/>
        <v>#DIV/0!</v>
      </c>
      <c r="AR50" s="700"/>
      <c r="AS50" s="696"/>
    </row>
    <row r="51" spans="1:96" ht="45.75" customHeight="1">
      <c r="A51" s="671"/>
      <c r="B51" s="650"/>
      <c r="C51" s="626"/>
      <c r="D51" s="306" t="s">
        <v>63</v>
      </c>
      <c r="E51" s="310">
        <f>H51+K51+N51+Q51+T51+W51+Z51+AC51+AF51+AI51+AL51+AO51</f>
        <v>300</v>
      </c>
      <c r="F51" s="310">
        <f t="shared" si="68"/>
        <v>0</v>
      </c>
      <c r="G51" s="310">
        <f t="shared" si="61"/>
        <v>0</v>
      </c>
      <c r="H51" s="352"/>
      <c r="I51" s="352"/>
      <c r="J51" s="310" t="e">
        <f t="shared" si="62"/>
        <v>#DIV/0!</v>
      </c>
      <c r="K51" s="352">
        <v>0</v>
      </c>
      <c r="L51" s="352">
        <v>0</v>
      </c>
      <c r="M51" s="310" t="e">
        <f t="shared" si="7"/>
        <v>#DIV/0!</v>
      </c>
      <c r="N51" s="352"/>
      <c r="O51" s="352"/>
      <c r="P51" s="310" t="e">
        <f t="shared" si="49"/>
        <v>#DIV/0!</v>
      </c>
      <c r="Q51" s="352"/>
      <c r="R51" s="352"/>
      <c r="S51" s="310" t="e">
        <f t="shared" si="39"/>
        <v>#DIV/0!</v>
      </c>
      <c r="T51" s="352"/>
      <c r="U51" s="352"/>
      <c r="V51" s="310" t="e">
        <f t="shared" si="40"/>
        <v>#DIV/0!</v>
      </c>
      <c r="W51" s="352">
        <v>300</v>
      </c>
      <c r="X51" s="352"/>
      <c r="Y51" s="310">
        <f t="shared" si="41"/>
        <v>0</v>
      </c>
      <c r="Z51" s="352"/>
      <c r="AA51" s="352"/>
      <c r="AB51" s="310" t="e">
        <f t="shared" si="63"/>
        <v>#DIV/0!</v>
      </c>
      <c r="AC51" s="352"/>
      <c r="AD51" s="352"/>
      <c r="AE51" s="310" t="e">
        <f t="shared" si="43"/>
        <v>#DIV/0!</v>
      </c>
      <c r="AF51" s="352"/>
      <c r="AG51" s="352"/>
      <c r="AH51" s="310" t="e">
        <f t="shared" si="64"/>
        <v>#DIV/0!</v>
      </c>
      <c r="AI51" s="352"/>
      <c r="AJ51" s="352"/>
      <c r="AK51" s="310" t="e">
        <f t="shared" si="45"/>
        <v>#DIV/0!</v>
      </c>
      <c r="AL51" s="352"/>
      <c r="AM51" s="352"/>
      <c r="AN51" s="310" t="e">
        <f t="shared" si="46"/>
        <v>#DIV/0!</v>
      </c>
      <c r="AO51" s="352"/>
      <c r="AP51" s="352"/>
      <c r="AQ51" s="320" t="e">
        <f t="shared" si="65"/>
        <v>#DIV/0!</v>
      </c>
      <c r="AR51" s="700"/>
      <c r="AS51" s="696"/>
    </row>
    <row r="52" spans="1:96" ht="45.75" customHeight="1" thickBot="1">
      <c r="A52" s="672"/>
      <c r="B52" s="651"/>
      <c r="C52" s="699"/>
      <c r="D52" s="335" t="s">
        <v>64</v>
      </c>
      <c r="E52" s="322">
        <f>H52+K52+N52+Q52+T52+W52+Z52+AC52+AF52+AI52+AL52+AO52</f>
        <v>0</v>
      </c>
      <c r="F52" s="322">
        <f t="shared" si="68"/>
        <v>0</v>
      </c>
      <c r="G52" s="322" t="e">
        <f t="shared" si="61"/>
        <v>#DIV/0!</v>
      </c>
      <c r="H52" s="354"/>
      <c r="I52" s="354"/>
      <c r="J52" s="322" t="e">
        <f t="shared" si="62"/>
        <v>#DIV/0!</v>
      </c>
      <c r="K52" s="354">
        <v>0</v>
      </c>
      <c r="L52" s="354">
        <v>0</v>
      </c>
      <c r="M52" s="322" t="e">
        <f t="shared" si="7"/>
        <v>#DIV/0!</v>
      </c>
      <c r="N52" s="354">
        <v>0</v>
      </c>
      <c r="O52" s="354">
        <v>0</v>
      </c>
      <c r="P52" s="322" t="e">
        <f t="shared" si="49"/>
        <v>#DIV/0!</v>
      </c>
      <c r="Q52" s="354">
        <v>0</v>
      </c>
      <c r="R52" s="354">
        <v>0</v>
      </c>
      <c r="S52" s="322" t="e">
        <f t="shared" si="39"/>
        <v>#DIV/0!</v>
      </c>
      <c r="T52" s="354">
        <v>0</v>
      </c>
      <c r="U52" s="354">
        <v>0</v>
      </c>
      <c r="V52" s="322" t="e">
        <f t="shared" si="40"/>
        <v>#DIV/0!</v>
      </c>
      <c r="W52" s="354">
        <v>0</v>
      </c>
      <c r="X52" s="354">
        <v>0</v>
      </c>
      <c r="Y52" s="322" t="e">
        <f t="shared" si="41"/>
        <v>#DIV/0!</v>
      </c>
      <c r="Z52" s="354">
        <v>0</v>
      </c>
      <c r="AA52" s="354">
        <v>0</v>
      </c>
      <c r="AB52" s="322" t="e">
        <f t="shared" si="63"/>
        <v>#DIV/0!</v>
      </c>
      <c r="AC52" s="354">
        <v>0</v>
      </c>
      <c r="AD52" s="354">
        <v>0</v>
      </c>
      <c r="AE52" s="322" t="e">
        <f t="shared" si="43"/>
        <v>#DIV/0!</v>
      </c>
      <c r="AF52" s="354">
        <v>0</v>
      </c>
      <c r="AG52" s="354">
        <v>0</v>
      </c>
      <c r="AH52" s="322" t="e">
        <f t="shared" si="64"/>
        <v>#DIV/0!</v>
      </c>
      <c r="AI52" s="354">
        <v>0</v>
      </c>
      <c r="AJ52" s="354">
        <v>0</v>
      </c>
      <c r="AK52" s="322" t="e">
        <f t="shared" si="45"/>
        <v>#DIV/0!</v>
      </c>
      <c r="AL52" s="354">
        <v>0</v>
      </c>
      <c r="AM52" s="354">
        <v>0</v>
      </c>
      <c r="AN52" s="322" t="e">
        <f t="shared" si="46"/>
        <v>#DIV/0!</v>
      </c>
      <c r="AO52" s="354">
        <v>0</v>
      </c>
      <c r="AP52" s="354">
        <v>0</v>
      </c>
      <c r="AQ52" s="336" t="e">
        <f t="shared" si="65"/>
        <v>#DIV/0!</v>
      </c>
      <c r="AR52" s="641"/>
      <c r="AS52" s="644"/>
    </row>
    <row r="53" spans="1:96" s="160" customFormat="1" ht="19.5" customHeight="1" thickTop="1" thickBot="1">
      <c r="A53" s="670" t="s">
        <v>46</v>
      </c>
      <c r="B53" s="710" t="s">
        <v>29</v>
      </c>
      <c r="C53" s="711"/>
      <c r="D53" s="287" t="s">
        <v>23</v>
      </c>
      <c r="E53" s="267">
        <f>SUM(E54:E57)</f>
        <v>569.90000000000009</v>
      </c>
      <c r="F53" s="267">
        <f t="shared" ref="F53:AP53" si="71">SUM(F54:F57)</f>
        <v>0</v>
      </c>
      <c r="G53" s="337">
        <f>F53/E53*100</f>
        <v>0</v>
      </c>
      <c r="H53" s="267">
        <f t="shared" si="71"/>
        <v>0</v>
      </c>
      <c r="I53" s="267">
        <f t="shared" si="71"/>
        <v>0</v>
      </c>
      <c r="J53" s="338" t="e">
        <f t="shared" si="62"/>
        <v>#DIV/0!</v>
      </c>
      <c r="K53" s="267">
        <f t="shared" si="71"/>
        <v>17</v>
      </c>
      <c r="L53" s="267">
        <f t="shared" si="71"/>
        <v>0</v>
      </c>
      <c r="M53" s="267">
        <f t="shared" si="7"/>
        <v>0</v>
      </c>
      <c r="N53" s="267">
        <f t="shared" si="71"/>
        <v>17</v>
      </c>
      <c r="O53" s="267">
        <f t="shared" si="71"/>
        <v>0</v>
      </c>
      <c r="P53" s="267">
        <f t="shared" si="49"/>
        <v>0</v>
      </c>
      <c r="Q53" s="267">
        <f t="shared" si="71"/>
        <v>35.5</v>
      </c>
      <c r="R53" s="267">
        <f t="shared" si="71"/>
        <v>0</v>
      </c>
      <c r="S53" s="267">
        <f t="shared" si="39"/>
        <v>0</v>
      </c>
      <c r="T53" s="267">
        <f t="shared" si="71"/>
        <v>31.1</v>
      </c>
      <c r="U53" s="267">
        <f t="shared" si="71"/>
        <v>0</v>
      </c>
      <c r="V53" s="267">
        <f t="shared" si="40"/>
        <v>0</v>
      </c>
      <c r="W53" s="267">
        <f t="shared" si="71"/>
        <v>320.10000000000002</v>
      </c>
      <c r="X53" s="267">
        <f t="shared" si="71"/>
        <v>0</v>
      </c>
      <c r="Y53" s="267">
        <f t="shared" si="41"/>
        <v>0</v>
      </c>
      <c r="Z53" s="267">
        <f t="shared" si="71"/>
        <v>20.2</v>
      </c>
      <c r="AA53" s="267">
        <f t="shared" si="71"/>
        <v>0</v>
      </c>
      <c r="AB53" s="267">
        <f t="shared" si="63"/>
        <v>0</v>
      </c>
      <c r="AC53" s="267">
        <f t="shared" si="71"/>
        <v>20.2</v>
      </c>
      <c r="AD53" s="267">
        <f t="shared" si="71"/>
        <v>0</v>
      </c>
      <c r="AE53" s="267">
        <f t="shared" si="43"/>
        <v>0</v>
      </c>
      <c r="AF53" s="267">
        <f t="shared" si="71"/>
        <v>35.200000000000003</v>
      </c>
      <c r="AG53" s="267">
        <f t="shared" si="71"/>
        <v>0</v>
      </c>
      <c r="AH53" s="267">
        <f t="shared" si="64"/>
        <v>0</v>
      </c>
      <c r="AI53" s="267">
        <f t="shared" si="71"/>
        <v>20.2</v>
      </c>
      <c r="AJ53" s="267">
        <f t="shared" si="71"/>
        <v>0</v>
      </c>
      <c r="AK53" s="267">
        <f t="shared" si="45"/>
        <v>0</v>
      </c>
      <c r="AL53" s="267">
        <f t="shared" si="71"/>
        <v>20.2</v>
      </c>
      <c r="AM53" s="267">
        <f t="shared" si="71"/>
        <v>0</v>
      </c>
      <c r="AN53" s="267">
        <f t="shared" si="46"/>
        <v>0</v>
      </c>
      <c r="AO53" s="267">
        <f t="shared" si="71"/>
        <v>33.200000000000003</v>
      </c>
      <c r="AP53" s="267">
        <f t="shared" si="71"/>
        <v>0</v>
      </c>
      <c r="AQ53" s="269">
        <f t="shared" si="65"/>
        <v>0</v>
      </c>
      <c r="AR53" s="714"/>
      <c r="AS53" s="654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  <c r="BI53" s="156"/>
      <c r="BJ53" s="156"/>
      <c r="BK53" s="156"/>
      <c r="BL53" s="156"/>
      <c r="BM53" s="156"/>
      <c r="BN53" s="156"/>
      <c r="BO53" s="156"/>
      <c r="BP53" s="156"/>
      <c r="BQ53" s="156"/>
      <c r="BR53" s="156"/>
      <c r="BS53" s="156"/>
      <c r="BT53" s="156"/>
      <c r="BU53" s="156"/>
      <c r="BV53" s="156"/>
      <c r="BW53" s="156"/>
      <c r="BX53" s="156"/>
      <c r="BY53" s="156"/>
      <c r="BZ53" s="156"/>
      <c r="CA53" s="156"/>
      <c r="CB53" s="156"/>
      <c r="CC53" s="156"/>
      <c r="CD53" s="156"/>
      <c r="CE53" s="156"/>
      <c r="CF53" s="156"/>
      <c r="CG53" s="156"/>
      <c r="CH53" s="156"/>
      <c r="CI53" s="156"/>
      <c r="CJ53" s="156"/>
      <c r="CK53" s="156"/>
      <c r="CL53" s="156"/>
      <c r="CM53" s="156"/>
    </row>
    <row r="54" spans="1:96" s="156" customFormat="1">
      <c r="A54" s="671"/>
      <c r="B54" s="712"/>
      <c r="C54" s="712"/>
      <c r="D54" s="286" t="s">
        <v>62</v>
      </c>
      <c r="E54" s="242">
        <f t="shared" ref="E54:E57" si="72">H54+K54+N54+Q54+T54+W54+Z54+AC54+AF54+AI54+AL54+AO54</f>
        <v>0</v>
      </c>
      <c r="F54" s="242">
        <f t="shared" ref="F54:F57" si="73">SUM(I54,L54,O54,R54,U54,X54,AA54,AD54,AG54,AJ54,AM54,AP54)</f>
        <v>0</v>
      </c>
      <c r="G54" s="242" t="e">
        <f>F54/E54*100</f>
        <v>#DIV/0!</v>
      </c>
      <c r="H54" s="242">
        <f>SUM(H39,H44,H49)</f>
        <v>0</v>
      </c>
      <c r="I54" s="242">
        <f>SUM(I39,I44,I49)</f>
        <v>0</v>
      </c>
      <c r="J54" s="318" t="e">
        <f t="shared" si="62"/>
        <v>#DIV/0!</v>
      </c>
      <c r="K54" s="242">
        <f t="shared" ref="K54:AP57" si="74">SUM(K39,K44,K49)</f>
        <v>0</v>
      </c>
      <c r="L54" s="242">
        <f t="shared" si="74"/>
        <v>0</v>
      </c>
      <c r="M54" s="242" t="e">
        <f t="shared" si="7"/>
        <v>#DIV/0!</v>
      </c>
      <c r="N54" s="242">
        <f t="shared" si="74"/>
        <v>0</v>
      </c>
      <c r="O54" s="242">
        <f t="shared" si="74"/>
        <v>0</v>
      </c>
      <c r="P54" s="242" t="e">
        <f t="shared" si="49"/>
        <v>#DIV/0!</v>
      </c>
      <c r="Q54" s="242">
        <f t="shared" si="74"/>
        <v>0</v>
      </c>
      <c r="R54" s="242">
        <f t="shared" si="74"/>
        <v>0</v>
      </c>
      <c r="S54" s="242" t="e">
        <f t="shared" si="39"/>
        <v>#DIV/0!</v>
      </c>
      <c r="T54" s="242">
        <f t="shared" si="74"/>
        <v>0</v>
      </c>
      <c r="U54" s="242">
        <f t="shared" si="74"/>
        <v>0</v>
      </c>
      <c r="V54" s="242" t="e">
        <f t="shared" si="40"/>
        <v>#DIV/0!</v>
      </c>
      <c r="W54" s="242">
        <f t="shared" si="74"/>
        <v>0</v>
      </c>
      <c r="X54" s="242">
        <f t="shared" si="74"/>
        <v>0</v>
      </c>
      <c r="Y54" s="242" t="e">
        <f t="shared" si="41"/>
        <v>#DIV/0!</v>
      </c>
      <c r="Z54" s="242">
        <f t="shared" si="74"/>
        <v>0</v>
      </c>
      <c r="AA54" s="242">
        <f t="shared" si="74"/>
        <v>0</v>
      </c>
      <c r="AB54" s="242" t="e">
        <f t="shared" si="63"/>
        <v>#DIV/0!</v>
      </c>
      <c r="AC54" s="242">
        <f t="shared" si="74"/>
        <v>0</v>
      </c>
      <c r="AD54" s="242">
        <f t="shared" si="74"/>
        <v>0</v>
      </c>
      <c r="AE54" s="242" t="e">
        <f t="shared" si="43"/>
        <v>#DIV/0!</v>
      </c>
      <c r="AF54" s="242">
        <f t="shared" si="74"/>
        <v>0</v>
      </c>
      <c r="AG54" s="242">
        <f t="shared" si="74"/>
        <v>0</v>
      </c>
      <c r="AH54" s="242" t="e">
        <f t="shared" si="64"/>
        <v>#DIV/0!</v>
      </c>
      <c r="AI54" s="242">
        <f t="shared" si="74"/>
        <v>0</v>
      </c>
      <c r="AJ54" s="242">
        <f t="shared" si="74"/>
        <v>0</v>
      </c>
      <c r="AK54" s="242" t="e">
        <f t="shared" si="45"/>
        <v>#DIV/0!</v>
      </c>
      <c r="AL54" s="242">
        <f t="shared" si="74"/>
        <v>0</v>
      </c>
      <c r="AM54" s="242">
        <f t="shared" si="74"/>
        <v>0</v>
      </c>
      <c r="AN54" s="242" t="e">
        <f t="shared" si="46"/>
        <v>#DIV/0!</v>
      </c>
      <c r="AO54" s="242">
        <f t="shared" si="74"/>
        <v>0</v>
      </c>
      <c r="AP54" s="242">
        <f t="shared" si="74"/>
        <v>0</v>
      </c>
      <c r="AQ54" s="273" t="e">
        <f t="shared" si="65"/>
        <v>#DIV/0!</v>
      </c>
      <c r="AR54" s="715"/>
      <c r="AS54" s="655"/>
    </row>
    <row r="55" spans="1:96">
      <c r="A55" s="671"/>
      <c r="B55" s="712"/>
      <c r="C55" s="712"/>
      <c r="D55" s="218" t="s">
        <v>27</v>
      </c>
      <c r="E55" s="175">
        <f t="shared" si="72"/>
        <v>0</v>
      </c>
      <c r="F55" s="175">
        <f t="shared" si="73"/>
        <v>0</v>
      </c>
      <c r="G55" s="175" t="e">
        <f>F55/E55*100</f>
        <v>#DIV/0!</v>
      </c>
      <c r="H55" s="175">
        <f t="shared" ref="H55:W57" si="75">SUM(H40,H45,H50)</f>
        <v>0</v>
      </c>
      <c r="I55" s="175">
        <f t="shared" si="75"/>
        <v>0</v>
      </c>
      <c r="J55" s="310" t="e">
        <f t="shared" si="62"/>
        <v>#DIV/0!</v>
      </c>
      <c r="K55" s="175">
        <f t="shared" si="75"/>
        <v>0</v>
      </c>
      <c r="L55" s="175">
        <f t="shared" si="75"/>
        <v>0</v>
      </c>
      <c r="M55" s="175" t="e">
        <f t="shared" si="7"/>
        <v>#DIV/0!</v>
      </c>
      <c r="N55" s="175">
        <f t="shared" si="75"/>
        <v>0</v>
      </c>
      <c r="O55" s="175">
        <f t="shared" si="75"/>
        <v>0</v>
      </c>
      <c r="P55" s="175" t="e">
        <f t="shared" si="49"/>
        <v>#DIV/0!</v>
      </c>
      <c r="Q55" s="175">
        <f t="shared" si="75"/>
        <v>0</v>
      </c>
      <c r="R55" s="175">
        <f t="shared" si="75"/>
        <v>0</v>
      </c>
      <c r="S55" s="175" t="e">
        <f t="shared" si="39"/>
        <v>#DIV/0!</v>
      </c>
      <c r="T55" s="175">
        <f t="shared" si="75"/>
        <v>0</v>
      </c>
      <c r="U55" s="175">
        <f t="shared" si="75"/>
        <v>0</v>
      </c>
      <c r="V55" s="175" t="e">
        <f t="shared" si="40"/>
        <v>#DIV/0!</v>
      </c>
      <c r="W55" s="175">
        <f t="shared" si="75"/>
        <v>0</v>
      </c>
      <c r="X55" s="175">
        <f t="shared" si="74"/>
        <v>0</v>
      </c>
      <c r="Y55" s="175" t="e">
        <f t="shared" si="41"/>
        <v>#DIV/0!</v>
      </c>
      <c r="Z55" s="175">
        <f t="shared" si="74"/>
        <v>0</v>
      </c>
      <c r="AA55" s="175">
        <f t="shared" si="74"/>
        <v>0</v>
      </c>
      <c r="AB55" s="175" t="e">
        <f t="shared" si="63"/>
        <v>#DIV/0!</v>
      </c>
      <c r="AC55" s="175">
        <f t="shared" si="74"/>
        <v>0</v>
      </c>
      <c r="AD55" s="175">
        <f t="shared" si="74"/>
        <v>0</v>
      </c>
      <c r="AE55" s="175" t="e">
        <f t="shared" si="43"/>
        <v>#DIV/0!</v>
      </c>
      <c r="AF55" s="175">
        <f t="shared" si="74"/>
        <v>0</v>
      </c>
      <c r="AG55" s="175">
        <f t="shared" si="74"/>
        <v>0</v>
      </c>
      <c r="AH55" s="175" t="e">
        <f t="shared" si="64"/>
        <v>#DIV/0!</v>
      </c>
      <c r="AI55" s="175">
        <f t="shared" si="74"/>
        <v>0</v>
      </c>
      <c r="AJ55" s="175">
        <f t="shared" si="74"/>
        <v>0</v>
      </c>
      <c r="AK55" s="175" t="e">
        <f t="shared" si="45"/>
        <v>#DIV/0!</v>
      </c>
      <c r="AL55" s="175">
        <f t="shared" si="74"/>
        <v>0</v>
      </c>
      <c r="AM55" s="175">
        <f t="shared" si="74"/>
        <v>0</v>
      </c>
      <c r="AN55" s="175" t="e">
        <f t="shared" si="46"/>
        <v>#DIV/0!</v>
      </c>
      <c r="AO55" s="175">
        <f t="shared" si="74"/>
        <v>0</v>
      </c>
      <c r="AP55" s="175">
        <f t="shared" si="74"/>
        <v>0</v>
      </c>
      <c r="AQ55" s="213" t="e">
        <f t="shared" si="65"/>
        <v>#DIV/0!</v>
      </c>
      <c r="AR55" s="715"/>
      <c r="AS55" s="655"/>
      <c r="AV55" s="156"/>
      <c r="AW55" s="156"/>
      <c r="AX55" s="156"/>
      <c r="AY55" s="156"/>
      <c r="AZ55" s="156"/>
      <c r="BA55" s="156"/>
      <c r="BB55" s="156"/>
      <c r="BC55" s="156"/>
      <c r="BD55" s="156"/>
      <c r="BE55" s="156"/>
      <c r="BF55" s="156"/>
      <c r="BG55" s="156"/>
      <c r="BH55" s="156"/>
      <c r="BI55" s="156"/>
      <c r="BJ55" s="156"/>
      <c r="BK55" s="156"/>
      <c r="BL55" s="156"/>
      <c r="BM55" s="156"/>
      <c r="BN55" s="156"/>
      <c r="BO55" s="156"/>
      <c r="BP55" s="156"/>
      <c r="BQ55" s="156"/>
      <c r="BR55" s="156"/>
      <c r="BS55" s="156"/>
      <c r="BT55" s="156"/>
      <c r="BU55" s="156"/>
      <c r="BV55" s="156"/>
      <c r="BW55" s="156"/>
      <c r="BX55" s="156"/>
      <c r="BY55" s="156"/>
      <c r="BZ55" s="156"/>
      <c r="CA55" s="156"/>
      <c r="CB55" s="156"/>
      <c r="CC55" s="156"/>
      <c r="CD55" s="156"/>
      <c r="CE55" s="156"/>
      <c r="CF55" s="156"/>
      <c r="CG55" s="156"/>
      <c r="CH55" s="156"/>
      <c r="CI55" s="156"/>
      <c r="CJ55" s="156"/>
      <c r="CK55" s="156"/>
      <c r="CL55" s="156"/>
      <c r="CM55" s="156"/>
    </row>
    <row r="56" spans="1:96">
      <c r="A56" s="671"/>
      <c r="B56" s="712"/>
      <c r="C56" s="712"/>
      <c r="D56" s="218" t="s">
        <v>63</v>
      </c>
      <c r="E56" s="175">
        <f t="shared" si="72"/>
        <v>569.90000000000009</v>
      </c>
      <c r="F56" s="175">
        <f t="shared" si="73"/>
        <v>0</v>
      </c>
      <c r="G56" s="175">
        <f>F56/E56*100</f>
        <v>0</v>
      </c>
      <c r="H56" s="175">
        <f t="shared" si="75"/>
        <v>0</v>
      </c>
      <c r="I56" s="175">
        <f t="shared" si="75"/>
        <v>0</v>
      </c>
      <c r="J56" s="310" t="e">
        <f t="shared" si="62"/>
        <v>#DIV/0!</v>
      </c>
      <c r="K56" s="175">
        <f t="shared" si="75"/>
        <v>17</v>
      </c>
      <c r="L56" s="175">
        <f t="shared" si="75"/>
        <v>0</v>
      </c>
      <c r="M56" s="175">
        <f t="shared" si="7"/>
        <v>0</v>
      </c>
      <c r="N56" s="175">
        <f t="shared" si="75"/>
        <v>17</v>
      </c>
      <c r="O56" s="175">
        <f t="shared" si="75"/>
        <v>0</v>
      </c>
      <c r="P56" s="184">
        <f t="shared" si="49"/>
        <v>0</v>
      </c>
      <c r="Q56" s="175">
        <f t="shared" si="75"/>
        <v>35.5</v>
      </c>
      <c r="R56" s="175">
        <f t="shared" si="75"/>
        <v>0</v>
      </c>
      <c r="S56" s="175">
        <f t="shared" si="39"/>
        <v>0</v>
      </c>
      <c r="T56" s="175">
        <f t="shared" si="75"/>
        <v>31.1</v>
      </c>
      <c r="U56" s="175">
        <f t="shared" si="75"/>
        <v>0</v>
      </c>
      <c r="V56" s="175">
        <f t="shared" si="40"/>
        <v>0</v>
      </c>
      <c r="W56" s="175">
        <f t="shared" si="75"/>
        <v>320.10000000000002</v>
      </c>
      <c r="X56" s="175">
        <f t="shared" si="74"/>
        <v>0</v>
      </c>
      <c r="Y56" s="175">
        <f t="shared" si="41"/>
        <v>0</v>
      </c>
      <c r="Z56" s="175">
        <f t="shared" si="74"/>
        <v>20.2</v>
      </c>
      <c r="AA56" s="175">
        <f t="shared" si="74"/>
        <v>0</v>
      </c>
      <c r="AB56" s="175">
        <f t="shared" si="63"/>
        <v>0</v>
      </c>
      <c r="AC56" s="175">
        <f t="shared" si="74"/>
        <v>20.2</v>
      </c>
      <c r="AD56" s="175">
        <f t="shared" si="74"/>
        <v>0</v>
      </c>
      <c r="AE56" s="175">
        <f t="shared" si="43"/>
        <v>0</v>
      </c>
      <c r="AF56" s="175">
        <f t="shared" si="74"/>
        <v>35.200000000000003</v>
      </c>
      <c r="AG56" s="175">
        <f t="shared" si="74"/>
        <v>0</v>
      </c>
      <c r="AH56" s="175">
        <f t="shared" si="64"/>
        <v>0</v>
      </c>
      <c r="AI56" s="175">
        <f t="shared" si="74"/>
        <v>20.2</v>
      </c>
      <c r="AJ56" s="175">
        <f t="shared" si="74"/>
        <v>0</v>
      </c>
      <c r="AK56" s="175">
        <f t="shared" si="45"/>
        <v>0</v>
      </c>
      <c r="AL56" s="175">
        <f t="shared" si="74"/>
        <v>20.2</v>
      </c>
      <c r="AM56" s="175">
        <f t="shared" si="74"/>
        <v>0</v>
      </c>
      <c r="AN56" s="175">
        <f t="shared" si="46"/>
        <v>0</v>
      </c>
      <c r="AO56" s="175">
        <f t="shared" si="74"/>
        <v>33.200000000000003</v>
      </c>
      <c r="AP56" s="175">
        <f t="shared" si="74"/>
        <v>0</v>
      </c>
      <c r="AQ56" s="213">
        <f t="shared" si="65"/>
        <v>0</v>
      </c>
      <c r="AR56" s="715"/>
      <c r="AS56" s="655"/>
      <c r="AV56" s="156"/>
      <c r="AW56" s="156"/>
      <c r="AX56" s="156"/>
      <c r="AY56" s="156"/>
      <c r="AZ56" s="156"/>
      <c r="BA56" s="156"/>
      <c r="BB56" s="156"/>
      <c r="BC56" s="156"/>
      <c r="BD56" s="156"/>
      <c r="BE56" s="156"/>
      <c r="BF56" s="156"/>
      <c r="BG56" s="156"/>
      <c r="BH56" s="156"/>
      <c r="BI56" s="156"/>
      <c r="BJ56" s="156"/>
      <c r="BK56" s="156"/>
      <c r="BL56" s="156"/>
      <c r="BM56" s="156"/>
      <c r="BN56" s="156"/>
      <c r="BO56" s="156"/>
      <c r="BP56" s="156"/>
      <c r="BQ56" s="156"/>
      <c r="BR56" s="156"/>
      <c r="BS56" s="156"/>
      <c r="BT56" s="156"/>
      <c r="BU56" s="156"/>
      <c r="BV56" s="156"/>
      <c r="BW56" s="156"/>
      <c r="BX56" s="156"/>
      <c r="BY56" s="156"/>
      <c r="BZ56" s="156"/>
      <c r="CA56" s="156"/>
      <c r="CB56" s="156"/>
      <c r="CC56" s="156"/>
      <c r="CD56" s="156"/>
      <c r="CE56" s="156"/>
      <c r="CF56" s="156"/>
      <c r="CG56" s="156"/>
      <c r="CH56" s="156"/>
      <c r="CI56" s="156"/>
      <c r="CJ56" s="156"/>
      <c r="CK56" s="156"/>
      <c r="CL56" s="156"/>
      <c r="CM56" s="156"/>
    </row>
    <row r="57" spans="1:96" s="290" customFormat="1" ht="38.25" thickBot="1">
      <c r="A57" s="672"/>
      <c r="B57" s="713"/>
      <c r="C57" s="713"/>
      <c r="D57" s="220" t="s">
        <v>64</v>
      </c>
      <c r="E57" s="186">
        <f t="shared" si="72"/>
        <v>0</v>
      </c>
      <c r="F57" s="186">
        <f t="shared" si="73"/>
        <v>0</v>
      </c>
      <c r="G57" s="186" t="e">
        <f>F57/E57*100</f>
        <v>#DIV/0!</v>
      </c>
      <c r="H57" s="186">
        <f t="shared" si="75"/>
        <v>0</v>
      </c>
      <c r="I57" s="186">
        <f t="shared" si="75"/>
        <v>0</v>
      </c>
      <c r="J57" s="310" t="e">
        <f t="shared" si="62"/>
        <v>#DIV/0!</v>
      </c>
      <c r="K57" s="186">
        <f t="shared" si="75"/>
        <v>0</v>
      </c>
      <c r="L57" s="186">
        <f t="shared" si="75"/>
        <v>0</v>
      </c>
      <c r="M57" s="186" t="e">
        <f t="shared" si="7"/>
        <v>#DIV/0!</v>
      </c>
      <c r="N57" s="186">
        <f t="shared" si="75"/>
        <v>0</v>
      </c>
      <c r="O57" s="186">
        <f t="shared" si="75"/>
        <v>0</v>
      </c>
      <c r="P57" s="239" t="e">
        <f t="shared" si="49"/>
        <v>#DIV/0!</v>
      </c>
      <c r="Q57" s="191">
        <f t="shared" si="75"/>
        <v>0</v>
      </c>
      <c r="R57" s="186">
        <f t="shared" si="75"/>
        <v>0</v>
      </c>
      <c r="S57" s="186" t="e">
        <f t="shared" si="39"/>
        <v>#DIV/0!</v>
      </c>
      <c r="T57" s="186">
        <f t="shared" si="75"/>
        <v>0</v>
      </c>
      <c r="U57" s="186">
        <f t="shared" si="75"/>
        <v>0</v>
      </c>
      <c r="V57" s="186" t="e">
        <f t="shared" si="40"/>
        <v>#DIV/0!</v>
      </c>
      <c r="W57" s="186">
        <f t="shared" si="75"/>
        <v>0</v>
      </c>
      <c r="X57" s="186">
        <f t="shared" si="74"/>
        <v>0</v>
      </c>
      <c r="Y57" s="186" t="e">
        <f t="shared" si="41"/>
        <v>#DIV/0!</v>
      </c>
      <c r="Z57" s="186">
        <f t="shared" si="74"/>
        <v>0</v>
      </c>
      <c r="AA57" s="186">
        <f t="shared" si="74"/>
        <v>0</v>
      </c>
      <c r="AB57" s="186" t="e">
        <f t="shared" si="63"/>
        <v>#DIV/0!</v>
      </c>
      <c r="AC57" s="186">
        <f t="shared" si="74"/>
        <v>0</v>
      </c>
      <c r="AD57" s="186">
        <f t="shared" si="74"/>
        <v>0</v>
      </c>
      <c r="AE57" s="186" t="e">
        <f t="shared" si="43"/>
        <v>#DIV/0!</v>
      </c>
      <c r="AF57" s="186">
        <f t="shared" si="74"/>
        <v>0</v>
      </c>
      <c r="AG57" s="186">
        <f t="shared" si="74"/>
        <v>0</v>
      </c>
      <c r="AH57" s="186" t="e">
        <f t="shared" si="64"/>
        <v>#DIV/0!</v>
      </c>
      <c r="AI57" s="186">
        <f t="shared" si="74"/>
        <v>0</v>
      </c>
      <c r="AJ57" s="186">
        <f t="shared" si="74"/>
        <v>0</v>
      </c>
      <c r="AK57" s="186" t="e">
        <f t="shared" si="45"/>
        <v>#DIV/0!</v>
      </c>
      <c r="AL57" s="186">
        <f t="shared" si="74"/>
        <v>0</v>
      </c>
      <c r="AM57" s="186">
        <f t="shared" si="74"/>
        <v>0</v>
      </c>
      <c r="AN57" s="186" t="e">
        <f t="shared" si="46"/>
        <v>#DIV/0!</v>
      </c>
      <c r="AO57" s="186">
        <f t="shared" si="74"/>
        <v>0</v>
      </c>
      <c r="AP57" s="186">
        <f t="shared" si="74"/>
        <v>0</v>
      </c>
      <c r="AQ57" s="214" t="e">
        <f t="shared" si="65"/>
        <v>#DIV/0!</v>
      </c>
      <c r="AR57" s="716"/>
      <c r="AS57" s="656"/>
    </row>
    <row r="58" spans="1:96" s="289" customFormat="1" ht="15.75" customHeight="1" thickBot="1">
      <c r="A58" s="161"/>
      <c r="B58" s="166"/>
      <c r="C58" s="357"/>
      <c r="D58" s="288"/>
      <c r="E58" s="28"/>
      <c r="F58" s="28"/>
      <c r="G58" s="350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166"/>
      <c r="AS58" s="167"/>
      <c r="AT58" s="156"/>
      <c r="AU58" s="156"/>
      <c r="AV58" s="156"/>
      <c r="AW58" s="156"/>
      <c r="AX58" s="156"/>
      <c r="AY58" s="156"/>
      <c r="AZ58" s="156"/>
      <c r="BA58" s="156"/>
      <c r="BB58" s="156"/>
      <c r="BC58" s="156"/>
      <c r="BD58" s="156"/>
      <c r="BE58" s="156"/>
      <c r="BF58" s="156"/>
      <c r="BG58" s="156"/>
      <c r="BH58" s="156"/>
      <c r="BI58" s="156"/>
      <c r="BJ58" s="156"/>
      <c r="BK58" s="156"/>
      <c r="BL58" s="156"/>
      <c r="BM58" s="156"/>
      <c r="BN58" s="156"/>
      <c r="BO58" s="156"/>
      <c r="BP58" s="156"/>
      <c r="BQ58" s="156"/>
      <c r="BR58" s="156"/>
      <c r="BS58" s="156"/>
      <c r="BT58" s="156"/>
      <c r="BU58" s="156"/>
      <c r="BV58" s="156"/>
      <c r="BW58" s="156"/>
      <c r="BX58" s="156"/>
      <c r="BY58" s="156"/>
      <c r="BZ58" s="156"/>
      <c r="CA58" s="156"/>
      <c r="CB58" s="156"/>
      <c r="CC58" s="156"/>
      <c r="CD58" s="156"/>
      <c r="CE58" s="156"/>
      <c r="CF58" s="156"/>
      <c r="CG58" s="156"/>
      <c r="CH58" s="156"/>
      <c r="CI58" s="156"/>
      <c r="CJ58" s="156"/>
      <c r="CK58" s="156"/>
      <c r="CL58" s="156"/>
      <c r="CM58" s="156"/>
      <c r="CN58" s="156"/>
      <c r="CO58" s="156"/>
      <c r="CP58" s="156"/>
      <c r="CQ58" s="156"/>
      <c r="CR58" s="156"/>
    </row>
    <row r="59" spans="1:96" s="291" customFormat="1" ht="21" thickBot="1">
      <c r="A59" s="717" t="s">
        <v>24</v>
      </c>
      <c r="B59" s="718"/>
      <c r="C59" s="681"/>
      <c r="D59" s="292" t="s">
        <v>23</v>
      </c>
      <c r="E59" s="293">
        <f>SUM(E60:E63)</f>
        <v>26030.299999999996</v>
      </c>
      <c r="F59" s="293">
        <f t="shared" ref="F59:AP59" si="76">SUM(F60:F63)</f>
        <v>491.2</v>
      </c>
      <c r="G59" s="293">
        <f>F59/E59*100</f>
        <v>1.8870316515752799</v>
      </c>
      <c r="H59" s="293">
        <f t="shared" si="76"/>
        <v>495.3</v>
      </c>
      <c r="I59" s="293">
        <f t="shared" si="76"/>
        <v>491.2</v>
      </c>
      <c r="J59" s="293">
        <f t="shared" ref="J59:J63" si="77">I59/H59*100</f>
        <v>99.172218857258216</v>
      </c>
      <c r="K59" s="293">
        <f t="shared" si="76"/>
        <v>2047.4</v>
      </c>
      <c r="L59" s="293">
        <f t="shared" si="76"/>
        <v>0</v>
      </c>
      <c r="M59" s="293">
        <f t="shared" si="7"/>
        <v>0</v>
      </c>
      <c r="N59" s="293">
        <f t="shared" si="76"/>
        <v>2698.2</v>
      </c>
      <c r="O59" s="293">
        <f t="shared" si="76"/>
        <v>0</v>
      </c>
      <c r="P59" s="293">
        <f t="shared" si="49"/>
        <v>0</v>
      </c>
      <c r="Q59" s="293">
        <f t="shared" si="76"/>
        <v>2276.8000000000002</v>
      </c>
      <c r="R59" s="293">
        <f t="shared" si="76"/>
        <v>0</v>
      </c>
      <c r="S59" s="293">
        <f t="shared" si="39"/>
        <v>0</v>
      </c>
      <c r="T59" s="293">
        <f t="shared" si="76"/>
        <v>2185.4999999999995</v>
      </c>
      <c r="U59" s="293">
        <f t="shared" si="76"/>
        <v>0</v>
      </c>
      <c r="V59" s="293">
        <f t="shared" si="40"/>
        <v>0</v>
      </c>
      <c r="W59" s="293">
        <f t="shared" si="76"/>
        <v>2386.1</v>
      </c>
      <c r="X59" s="293">
        <f t="shared" si="76"/>
        <v>0</v>
      </c>
      <c r="Y59" s="293">
        <f t="shared" si="41"/>
        <v>0</v>
      </c>
      <c r="Z59" s="293">
        <f t="shared" si="76"/>
        <v>2394.5</v>
      </c>
      <c r="AA59" s="293">
        <f t="shared" si="76"/>
        <v>0</v>
      </c>
      <c r="AB59" s="293">
        <f t="shared" si="63"/>
        <v>0</v>
      </c>
      <c r="AC59" s="293">
        <f t="shared" si="76"/>
        <v>2427.3999999999996</v>
      </c>
      <c r="AD59" s="293">
        <f t="shared" si="76"/>
        <v>0</v>
      </c>
      <c r="AE59" s="293">
        <f t="shared" si="43"/>
        <v>0</v>
      </c>
      <c r="AF59" s="293">
        <f t="shared" si="76"/>
        <v>1868.1000000000001</v>
      </c>
      <c r="AG59" s="293">
        <f t="shared" si="76"/>
        <v>0</v>
      </c>
      <c r="AH59" s="293">
        <f t="shared" si="64"/>
        <v>0</v>
      </c>
      <c r="AI59" s="293">
        <f t="shared" si="76"/>
        <v>2597.5</v>
      </c>
      <c r="AJ59" s="293">
        <f t="shared" si="76"/>
        <v>0</v>
      </c>
      <c r="AK59" s="293">
        <f t="shared" si="45"/>
        <v>0</v>
      </c>
      <c r="AL59" s="293">
        <f t="shared" si="76"/>
        <v>1684.3</v>
      </c>
      <c r="AM59" s="293">
        <f t="shared" si="76"/>
        <v>0</v>
      </c>
      <c r="AN59" s="293">
        <f t="shared" si="46"/>
        <v>0</v>
      </c>
      <c r="AO59" s="293">
        <f t="shared" si="76"/>
        <v>2969.2</v>
      </c>
      <c r="AP59" s="293">
        <f t="shared" si="76"/>
        <v>0</v>
      </c>
      <c r="AQ59" s="294">
        <f t="shared" si="65"/>
        <v>0</v>
      </c>
      <c r="AR59" s="641"/>
      <c r="AS59" s="644"/>
    </row>
    <row r="60" spans="1:96" ht="20.25">
      <c r="A60" s="719"/>
      <c r="B60" s="704"/>
      <c r="C60" s="683"/>
      <c r="D60" s="295" t="s">
        <v>62</v>
      </c>
      <c r="E60" s="296">
        <f t="shared" ref="E60:E61" si="78">SUM(H60,K60,N60,Q60,T60,W60,Z60,AC60,AF60,AI60,AL60,AO60)</f>
        <v>0</v>
      </c>
      <c r="F60" s="296">
        <f>I60+L60+O60+R60+U60+X60+AA60+AD60+AG60+AJ60+AM60+AP60</f>
        <v>0</v>
      </c>
      <c r="G60" s="297" t="e">
        <f>F60/E60*100</f>
        <v>#DIV/0!</v>
      </c>
      <c r="H60" s="297">
        <f>SUM(H32,H54)</f>
        <v>0</v>
      </c>
      <c r="I60" s="297">
        <f>SUM(I32,I54)</f>
        <v>0</v>
      </c>
      <c r="J60" s="297" t="e">
        <f t="shared" si="77"/>
        <v>#DIV/0!</v>
      </c>
      <c r="K60" s="297">
        <f t="shared" ref="K60:AP63" si="79">SUM(K32,K54)</f>
        <v>0</v>
      </c>
      <c r="L60" s="297">
        <f t="shared" si="79"/>
        <v>0</v>
      </c>
      <c r="M60" s="297" t="e">
        <f t="shared" si="7"/>
        <v>#DIV/0!</v>
      </c>
      <c r="N60" s="297">
        <f t="shared" si="79"/>
        <v>0</v>
      </c>
      <c r="O60" s="297">
        <f t="shared" si="79"/>
        <v>0</v>
      </c>
      <c r="P60" s="297" t="e">
        <f t="shared" si="49"/>
        <v>#DIV/0!</v>
      </c>
      <c r="Q60" s="297">
        <f t="shared" si="79"/>
        <v>0</v>
      </c>
      <c r="R60" s="297">
        <f t="shared" si="79"/>
        <v>0</v>
      </c>
      <c r="S60" s="297" t="e">
        <f t="shared" si="39"/>
        <v>#DIV/0!</v>
      </c>
      <c r="T60" s="297">
        <f t="shared" si="79"/>
        <v>0</v>
      </c>
      <c r="U60" s="297">
        <f t="shared" si="79"/>
        <v>0</v>
      </c>
      <c r="V60" s="297" t="e">
        <f t="shared" si="40"/>
        <v>#DIV/0!</v>
      </c>
      <c r="W60" s="297">
        <f t="shared" si="79"/>
        <v>0</v>
      </c>
      <c r="X60" s="297">
        <f t="shared" si="79"/>
        <v>0</v>
      </c>
      <c r="Y60" s="297" t="e">
        <f t="shared" si="41"/>
        <v>#DIV/0!</v>
      </c>
      <c r="Z60" s="297">
        <f t="shared" si="79"/>
        <v>0</v>
      </c>
      <c r="AA60" s="297">
        <f t="shared" si="79"/>
        <v>0</v>
      </c>
      <c r="AB60" s="297" t="e">
        <f t="shared" si="63"/>
        <v>#DIV/0!</v>
      </c>
      <c r="AC60" s="297">
        <f t="shared" si="79"/>
        <v>0</v>
      </c>
      <c r="AD60" s="297">
        <f t="shared" si="79"/>
        <v>0</v>
      </c>
      <c r="AE60" s="297" t="e">
        <f t="shared" si="43"/>
        <v>#DIV/0!</v>
      </c>
      <c r="AF60" s="297">
        <f t="shared" si="79"/>
        <v>0</v>
      </c>
      <c r="AG60" s="297">
        <f t="shared" si="79"/>
        <v>0</v>
      </c>
      <c r="AH60" s="297" t="e">
        <f t="shared" si="64"/>
        <v>#DIV/0!</v>
      </c>
      <c r="AI60" s="297">
        <f t="shared" si="79"/>
        <v>0</v>
      </c>
      <c r="AJ60" s="297">
        <f t="shared" si="79"/>
        <v>0</v>
      </c>
      <c r="AK60" s="297" t="e">
        <f t="shared" si="45"/>
        <v>#DIV/0!</v>
      </c>
      <c r="AL60" s="297">
        <f t="shared" si="79"/>
        <v>0</v>
      </c>
      <c r="AM60" s="297">
        <f t="shared" si="79"/>
        <v>0</v>
      </c>
      <c r="AN60" s="297" t="e">
        <f t="shared" si="46"/>
        <v>#DIV/0!</v>
      </c>
      <c r="AO60" s="297">
        <f t="shared" si="79"/>
        <v>0</v>
      </c>
      <c r="AP60" s="297">
        <f t="shared" si="79"/>
        <v>0</v>
      </c>
      <c r="AQ60" s="298" t="e">
        <f t="shared" si="65"/>
        <v>#DIV/0!</v>
      </c>
      <c r="AR60" s="642"/>
      <c r="AS60" s="645"/>
    </row>
    <row r="61" spans="1:96" ht="20.25">
      <c r="A61" s="719"/>
      <c r="B61" s="704"/>
      <c r="C61" s="683"/>
      <c r="D61" s="299" t="s">
        <v>27</v>
      </c>
      <c r="E61" s="225">
        <f t="shared" si="78"/>
        <v>828.5</v>
      </c>
      <c r="F61" s="225">
        <f>I61+L61+O61+R61+U61+X61+AA61+AD61+AG61+AJ61+AM61+AP61</f>
        <v>0</v>
      </c>
      <c r="G61" s="176">
        <f>F61/E61*100</f>
        <v>0</v>
      </c>
      <c r="H61" s="176">
        <f t="shared" ref="H61:W63" si="80">SUM(H33,H55)</f>
        <v>0</v>
      </c>
      <c r="I61" s="176">
        <f t="shared" si="80"/>
        <v>0</v>
      </c>
      <c r="J61" s="176" t="e">
        <f t="shared" si="77"/>
        <v>#DIV/0!</v>
      </c>
      <c r="K61" s="176">
        <f t="shared" si="80"/>
        <v>0</v>
      </c>
      <c r="L61" s="176">
        <f t="shared" si="80"/>
        <v>0</v>
      </c>
      <c r="M61" s="176" t="e">
        <f t="shared" si="7"/>
        <v>#DIV/0!</v>
      </c>
      <c r="N61" s="176">
        <f t="shared" si="80"/>
        <v>0</v>
      </c>
      <c r="O61" s="176">
        <f t="shared" si="80"/>
        <v>0</v>
      </c>
      <c r="P61" s="176" t="e">
        <f t="shared" si="49"/>
        <v>#DIV/0!</v>
      </c>
      <c r="Q61" s="176">
        <f t="shared" si="80"/>
        <v>0</v>
      </c>
      <c r="R61" s="176">
        <f t="shared" si="80"/>
        <v>0</v>
      </c>
      <c r="S61" s="176" t="e">
        <f t="shared" si="39"/>
        <v>#DIV/0!</v>
      </c>
      <c r="T61" s="176">
        <f t="shared" si="80"/>
        <v>0</v>
      </c>
      <c r="U61" s="176">
        <f t="shared" si="80"/>
        <v>0</v>
      </c>
      <c r="V61" s="176" t="e">
        <f t="shared" si="40"/>
        <v>#DIV/0!</v>
      </c>
      <c r="W61" s="176">
        <f t="shared" si="80"/>
        <v>0</v>
      </c>
      <c r="X61" s="176">
        <f t="shared" si="79"/>
        <v>0</v>
      </c>
      <c r="Y61" s="176" t="e">
        <f t="shared" si="41"/>
        <v>#DIV/0!</v>
      </c>
      <c r="Z61" s="176">
        <f t="shared" si="79"/>
        <v>0</v>
      </c>
      <c r="AA61" s="176">
        <f t="shared" si="79"/>
        <v>0</v>
      </c>
      <c r="AB61" s="176" t="e">
        <f t="shared" si="63"/>
        <v>#DIV/0!</v>
      </c>
      <c r="AC61" s="176">
        <f t="shared" si="79"/>
        <v>0</v>
      </c>
      <c r="AD61" s="176">
        <f t="shared" si="79"/>
        <v>0</v>
      </c>
      <c r="AE61" s="176" t="e">
        <f t="shared" si="43"/>
        <v>#DIV/0!</v>
      </c>
      <c r="AF61" s="176">
        <f t="shared" si="79"/>
        <v>0</v>
      </c>
      <c r="AG61" s="176">
        <f t="shared" si="79"/>
        <v>0</v>
      </c>
      <c r="AH61" s="176" t="e">
        <f t="shared" si="64"/>
        <v>#DIV/0!</v>
      </c>
      <c r="AI61" s="176">
        <f t="shared" si="79"/>
        <v>828.5</v>
      </c>
      <c r="AJ61" s="176">
        <f t="shared" si="79"/>
        <v>0</v>
      </c>
      <c r="AK61" s="176">
        <f t="shared" si="45"/>
        <v>0</v>
      </c>
      <c r="AL61" s="176">
        <f t="shared" si="79"/>
        <v>0</v>
      </c>
      <c r="AM61" s="176">
        <f t="shared" si="79"/>
        <v>0</v>
      </c>
      <c r="AN61" s="176" t="e">
        <f t="shared" si="46"/>
        <v>#DIV/0!</v>
      </c>
      <c r="AO61" s="176">
        <f t="shared" si="79"/>
        <v>0</v>
      </c>
      <c r="AP61" s="176">
        <f t="shared" si="79"/>
        <v>0</v>
      </c>
      <c r="AQ61" s="300" t="e">
        <f t="shared" si="65"/>
        <v>#DIV/0!</v>
      </c>
      <c r="AR61" s="642"/>
      <c r="AS61" s="645"/>
    </row>
    <row r="62" spans="1:96" ht="20.25">
      <c r="A62" s="719"/>
      <c r="B62" s="704"/>
      <c r="C62" s="683"/>
      <c r="D62" s="301" t="s">
        <v>63</v>
      </c>
      <c r="E62" s="225">
        <f>SUM(H62,K62,N62,Q62,T62,W62,Z62,AC62,AF62,AI62,AL62,AO62)</f>
        <v>25201.799999999996</v>
      </c>
      <c r="F62" s="225">
        <f>I62+L62+O62+R62+U62+X62+AA62+AD62+AG62+AJ62+AM62+AP62</f>
        <v>491.2</v>
      </c>
      <c r="G62" s="176">
        <f>F62/E62*100</f>
        <v>1.9490671301256264</v>
      </c>
      <c r="H62" s="176">
        <f t="shared" si="80"/>
        <v>495.3</v>
      </c>
      <c r="I62" s="176">
        <f t="shared" si="80"/>
        <v>491.2</v>
      </c>
      <c r="J62" s="176">
        <f t="shared" si="77"/>
        <v>99.172218857258216</v>
      </c>
      <c r="K62" s="176">
        <f t="shared" si="80"/>
        <v>2047.4</v>
      </c>
      <c r="L62" s="176">
        <f t="shared" si="80"/>
        <v>0</v>
      </c>
      <c r="M62" s="176">
        <f t="shared" si="7"/>
        <v>0</v>
      </c>
      <c r="N62" s="176">
        <f t="shared" si="80"/>
        <v>2698.2</v>
      </c>
      <c r="O62" s="176">
        <f t="shared" si="80"/>
        <v>0</v>
      </c>
      <c r="P62" s="176">
        <f t="shared" si="49"/>
        <v>0</v>
      </c>
      <c r="Q62" s="176">
        <f t="shared" si="80"/>
        <v>2276.8000000000002</v>
      </c>
      <c r="R62" s="176">
        <f t="shared" si="80"/>
        <v>0</v>
      </c>
      <c r="S62" s="176">
        <f t="shared" si="39"/>
        <v>0</v>
      </c>
      <c r="T62" s="176">
        <f t="shared" si="80"/>
        <v>2185.4999999999995</v>
      </c>
      <c r="U62" s="176">
        <f t="shared" si="80"/>
        <v>0</v>
      </c>
      <c r="V62" s="176">
        <f t="shared" si="40"/>
        <v>0</v>
      </c>
      <c r="W62" s="176">
        <f t="shared" si="80"/>
        <v>2386.1</v>
      </c>
      <c r="X62" s="176">
        <f t="shared" si="79"/>
        <v>0</v>
      </c>
      <c r="Y62" s="176">
        <f t="shared" si="41"/>
        <v>0</v>
      </c>
      <c r="Z62" s="176">
        <f t="shared" si="79"/>
        <v>2394.5</v>
      </c>
      <c r="AA62" s="176">
        <f t="shared" si="79"/>
        <v>0</v>
      </c>
      <c r="AB62" s="176">
        <f t="shared" si="63"/>
        <v>0</v>
      </c>
      <c r="AC62" s="176">
        <f t="shared" si="79"/>
        <v>2427.3999999999996</v>
      </c>
      <c r="AD62" s="176">
        <f t="shared" si="79"/>
        <v>0</v>
      </c>
      <c r="AE62" s="176">
        <f t="shared" si="43"/>
        <v>0</v>
      </c>
      <c r="AF62" s="176">
        <f t="shared" si="79"/>
        <v>1868.1000000000001</v>
      </c>
      <c r="AG62" s="176">
        <f t="shared" si="79"/>
        <v>0</v>
      </c>
      <c r="AH62" s="176">
        <f t="shared" si="64"/>
        <v>0</v>
      </c>
      <c r="AI62" s="176">
        <f t="shared" si="79"/>
        <v>1769</v>
      </c>
      <c r="AJ62" s="176">
        <f t="shared" si="79"/>
        <v>0</v>
      </c>
      <c r="AK62" s="176">
        <f t="shared" si="45"/>
        <v>0</v>
      </c>
      <c r="AL62" s="176">
        <f t="shared" si="79"/>
        <v>1684.3</v>
      </c>
      <c r="AM62" s="176">
        <f t="shared" si="79"/>
        <v>0</v>
      </c>
      <c r="AN62" s="176">
        <f t="shared" si="46"/>
        <v>0</v>
      </c>
      <c r="AO62" s="176">
        <f t="shared" si="79"/>
        <v>2969.2</v>
      </c>
      <c r="AP62" s="176">
        <f t="shared" si="79"/>
        <v>0</v>
      </c>
      <c r="AQ62" s="300">
        <f t="shared" si="65"/>
        <v>0</v>
      </c>
      <c r="AR62" s="642"/>
      <c r="AS62" s="645"/>
    </row>
    <row r="63" spans="1:96" ht="38.25" thickBot="1">
      <c r="A63" s="720"/>
      <c r="B63" s="721"/>
      <c r="C63" s="722"/>
      <c r="D63" s="302" t="s">
        <v>64</v>
      </c>
      <c r="E63" s="303">
        <f>SUM(H63,K63,N63,Q63,T63,W63,Z63,AC63,AF63,AI63,AL63,AO63)</f>
        <v>0</v>
      </c>
      <c r="F63" s="303">
        <f>I63+L63+O63+R63+U63+X63+AA63+AD63+AG63+AJ63+AM63+AP63</f>
        <v>0</v>
      </c>
      <c r="G63" s="187" t="e">
        <f>F63/E63*100</f>
        <v>#DIV/0!</v>
      </c>
      <c r="H63" s="187">
        <f t="shared" si="80"/>
        <v>0</v>
      </c>
      <c r="I63" s="187">
        <f t="shared" si="80"/>
        <v>0</v>
      </c>
      <c r="J63" s="187" t="e">
        <f t="shared" si="77"/>
        <v>#DIV/0!</v>
      </c>
      <c r="K63" s="187">
        <f t="shared" si="80"/>
        <v>0</v>
      </c>
      <c r="L63" s="187">
        <f t="shared" si="80"/>
        <v>0</v>
      </c>
      <c r="M63" s="187" t="e">
        <f t="shared" si="7"/>
        <v>#DIV/0!</v>
      </c>
      <c r="N63" s="187">
        <f t="shared" si="80"/>
        <v>0</v>
      </c>
      <c r="O63" s="187">
        <f t="shared" si="80"/>
        <v>0</v>
      </c>
      <c r="P63" s="187" t="e">
        <f t="shared" si="49"/>
        <v>#DIV/0!</v>
      </c>
      <c r="Q63" s="187">
        <f t="shared" si="80"/>
        <v>0</v>
      </c>
      <c r="R63" s="187">
        <f t="shared" si="80"/>
        <v>0</v>
      </c>
      <c r="S63" s="187" t="e">
        <f t="shared" si="39"/>
        <v>#DIV/0!</v>
      </c>
      <c r="T63" s="187">
        <f t="shared" si="80"/>
        <v>0</v>
      </c>
      <c r="U63" s="187">
        <f t="shared" si="80"/>
        <v>0</v>
      </c>
      <c r="V63" s="187" t="e">
        <f t="shared" si="40"/>
        <v>#DIV/0!</v>
      </c>
      <c r="W63" s="187">
        <f t="shared" si="80"/>
        <v>0</v>
      </c>
      <c r="X63" s="187">
        <f t="shared" si="79"/>
        <v>0</v>
      </c>
      <c r="Y63" s="187" t="e">
        <f t="shared" si="41"/>
        <v>#DIV/0!</v>
      </c>
      <c r="Z63" s="187">
        <f t="shared" si="79"/>
        <v>0</v>
      </c>
      <c r="AA63" s="187">
        <f t="shared" si="79"/>
        <v>0</v>
      </c>
      <c r="AB63" s="187" t="e">
        <f t="shared" si="63"/>
        <v>#DIV/0!</v>
      </c>
      <c r="AC63" s="187">
        <f t="shared" si="79"/>
        <v>0</v>
      </c>
      <c r="AD63" s="187">
        <f t="shared" si="79"/>
        <v>0</v>
      </c>
      <c r="AE63" s="187" t="e">
        <f t="shared" si="43"/>
        <v>#DIV/0!</v>
      </c>
      <c r="AF63" s="187">
        <f t="shared" si="79"/>
        <v>0</v>
      </c>
      <c r="AG63" s="187">
        <f t="shared" si="79"/>
        <v>0</v>
      </c>
      <c r="AH63" s="187" t="e">
        <f t="shared" si="64"/>
        <v>#DIV/0!</v>
      </c>
      <c r="AI63" s="187">
        <f t="shared" si="79"/>
        <v>0</v>
      </c>
      <c r="AJ63" s="187">
        <f t="shared" si="79"/>
        <v>0</v>
      </c>
      <c r="AK63" s="187" t="e">
        <f t="shared" si="45"/>
        <v>#DIV/0!</v>
      </c>
      <c r="AL63" s="187">
        <f t="shared" si="79"/>
        <v>0</v>
      </c>
      <c r="AM63" s="187">
        <f t="shared" si="79"/>
        <v>0</v>
      </c>
      <c r="AN63" s="187" t="e">
        <f t="shared" si="46"/>
        <v>#DIV/0!</v>
      </c>
      <c r="AO63" s="187">
        <f t="shared" si="79"/>
        <v>0</v>
      </c>
      <c r="AP63" s="187">
        <f t="shared" si="79"/>
        <v>0</v>
      </c>
      <c r="AQ63" s="304" t="e">
        <f t="shared" si="65"/>
        <v>#DIV/0!</v>
      </c>
      <c r="AR63" s="643"/>
      <c r="AS63" s="646"/>
    </row>
    <row r="64" spans="1:96" ht="20.25">
      <c r="A64" s="161"/>
      <c r="B64" s="357"/>
      <c r="C64" s="357"/>
      <c r="D64" s="162"/>
      <c r="E64" s="331"/>
      <c r="F64" s="332"/>
      <c r="G64" s="241"/>
      <c r="H64" s="236"/>
      <c r="I64" s="236"/>
      <c r="J64" s="167"/>
      <c r="K64" s="236"/>
      <c r="L64" s="236"/>
      <c r="M64" s="167"/>
      <c r="N64" s="236"/>
      <c r="O64" s="236"/>
      <c r="P64" s="167"/>
      <c r="Q64" s="236"/>
      <c r="R64" s="236"/>
      <c r="S64" s="167"/>
      <c r="T64" s="236"/>
      <c r="U64" s="236"/>
      <c r="V64" s="167"/>
      <c r="W64" s="236"/>
      <c r="X64" s="236"/>
      <c r="Y64" s="167"/>
      <c r="Z64" s="236"/>
      <c r="AA64" s="236"/>
      <c r="AB64" s="167"/>
      <c r="AC64" s="236"/>
      <c r="AD64" s="236"/>
      <c r="AE64" s="167"/>
      <c r="AF64" s="236"/>
      <c r="AG64" s="236"/>
      <c r="AH64" s="330"/>
      <c r="AI64" s="236"/>
      <c r="AJ64" s="236"/>
      <c r="AK64" s="167"/>
      <c r="AL64" s="236"/>
      <c r="AM64" s="236"/>
      <c r="AN64" s="167"/>
      <c r="AO64" s="236"/>
      <c r="AP64" s="236"/>
      <c r="AQ64" s="167"/>
      <c r="AR64" s="166"/>
      <c r="AS64" s="167"/>
    </row>
    <row r="65" spans="1:45" ht="23.25" customHeight="1">
      <c r="A65" s="701" t="s">
        <v>55</v>
      </c>
      <c r="B65" s="702"/>
      <c r="C65" s="703"/>
      <c r="D65" s="180" t="s">
        <v>23</v>
      </c>
      <c r="E65" s="224">
        <f>SUM(E66:E69)</f>
        <v>0</v>
      </c>
      <c r="F65" s="224">
        <f t="shared" ref="F65:AP65" si="81">SUM(F66:F69)</f>
        <v>0</v>
      </c>
      <c r="G65" s="176" t="e">
        <f>F65/E65*100</f>
        <v>#DIV/0!</v>
      </c>
      <c r="H65" s="230">
        <f t="shared" si="81"/>
        <v>0</v>
      </c>
      <c r="I65" s="230">
        <f t="shared" si="81"/>
        <v>0</v>
      </c>
      <c r="J65" s="172" t="e">
        <f t="shared" ref="J65:J69" si="82">I65/H65*100</f>
        <v>#DIV/0!</v>
      </c>
      <c r="K65" s="230">
        <f t="shared" si="81"/>
        <v>0</v>
      </c>
      <c r="L65" s="230">
        <f t="shared" si="81"/>
        <v>0</v>
      </c>
      <c r="M65" s="172" t="e">
        <f t="shared" ref="M65:M69" si="83">L65/K65*100</f>
        <v>#DIV/0!</v>
      </c>
      <c r="N65" s="230">
        <f t="shared" si="81"/>
        <v>0</v>
      </c>
      <c r="O65" s="230">
        <f t="shared" si="81"/>
        <v>0</v>
      </c>
      <c r="P65" s="172" t="e">
        <f t="shared" ref="P65:P69" si="84">O65/N65*100</f>
        <v>#DIV/0!</v>
      </c>
      <c r="Q65" s="230">
        <f t="shared" si="81"/>
        <v>0</v>
      </c>
      <c r="R65" s="230">
        <f t="shared" si="81"/>
        <v>0</v>
      </c>
      <c r="S65" s="231" t="e">
        <f t="shared" ref="S65:S69" si="85">R65/Q65*100</f>
        <v>#DIV/0!</v>
      </c>
      <c r="T65" s="230">
        <f t="shared" si="81"/>
        <v>0</v>
      </c>
      <c r="U65" s="230">
        <f t="shared" si="81"/>
        <v>0</v>
      </c>
      <c r="V65" s="231" t="e">
        <f t="shared" ref="V65:V69" si="86">U65/T65*100</f>
        <v>#DIV/0!</v>
      </c>
      <c r="W65" s="230">
        <f t="shared" si="81"/>
        <v>0</v>
      </c>
      <c r="X65" s="230">
        <f t="shared" si="81"/>
        <v>0</v>
      </c>
      <c r="Y65" s="231" t="e">
        <f t="shared" ref="Y65:Y69" si="87">X65/W65*100</f>
        <v>#DIV/0!</v>
      </c>
      <c r="Z65" s="230">
        <f t="shared" si="81"/>
        <v>0</v>
      </c>
      <c r="AA65" s="230">
        <f t="shared" si="81"/>
        <v>0</v>
      </c>
      <c r="AB65" s="231" t="e">
        <f t="shared" ref="AB65:AB69" si="88">AA65/Z65*100</f>
        <v>#DIV/0!</v>
      </c>
      <c r="AC65" s="230">
        <f t="shared" si="81"/>
        <v>0</v>
      </c>
      <c r="AD65" s="230">
        <f t="shared" si="81"/>
        <v>0</v>
      </c>
      <c r="AE65" s="231" t="e">
        <f t="shared" ref="AE65:AE69" si="89">AD65/AC65*100</f>
        <v>#DIV/0!</v>
      </c>
      <c r="AF65" s="230">
        <f t="shared" si="81"/>
        <v>0</v>
      </c>
      <c r="AG65" s="230">
        <f t="shared" si="81"/>
        <v>0</v>
      </c>
      <c r="AH65" s="224" t="e">
        <f t="shared" si="64"/>
        <v>#DIV/0!</v>
      </c>
      <c r="AI65" s="230">
        <f t="shared" si="81"/>
        <v>0</v>
      </c>
      <c r="AJ65" s="230">
        <f t="shared" si="81"/>
        <v>0</v>
      </c>
      <c r="AK65" s="231" t="e">
        <f t="shared" ref="AK65:AK69" si="90">AJ65/AI65*100</f>
        <v>#DIV/0!</v>
      </c>
      <c r="AL65" s="230">
        <f t="shared" si="81"/>
        <v>0</v>
      </c>
      <c r="AM65" s="230">
        <f t="shared" si="81"/>
        <v>0</v>
      </c>
      <c r="AN65" s="231" t="e">
        <f t="shared" ref="AN65:AN69" si="91">AM65/AL65*100</f>
        <v>#DIV/0!</v>
      </c>
      <c r="AO65" s="230">
        <f t="shared" si="81"/>
        <v>0</v>
      </c>
      <c r="AP65" s="230">
        <f t="shared" si="81"/>
        <v>0</v>
      </c>
      <c r="AQ65" s="172" t="e">
        <f t="shared" ref="AQ65:AQ69" si="92">AP65/AO65*100</f>
        <v>#DIV/0!</v>
      </c>
      <c r="AR65" s="709"/>
      <c r="AS65" s="696"/>
    </row>
    <row r="66" spans="1:45" ht="20.25">
      <c r="A66" s="682"/>
      <c r="B66" s="704"/>
      <c r="C66" s="705"/>
      <c r="D66" s="221" t="s">
        <v>62</v>
      </c>
      <c r="E66" s="224">
        <f>SUM(H66,K66,N66,Q66,T66,W66,Z66,AC66,AF66,AI66,AL66,AO66)</f>
        <v>0</v>
      </c>
      <c r="F66" s="225">
        <f>SUM(I66,L66,O66,R66,U66,X66,AA66,AD66,AG66,AJ66,AM66,AP66)</f>
        <v>0</v>
      </c>
      <c r="G66" s="176" t="e">
        <f>F66/E66*100</f>
        <v>#DIV/0!</v>
      </c>
      <c r="H66" s="232"/>
      <c r="I66" s="232"/>
      <c r="J66" s="172" t="e">
        <f t="shared" si="82"/>
        <v>#DIV/0!</v>
      </c>
      <c r="K66" s="232"/>
      <c r="L66" s="232"/>
      <c r="M66" s="172" t="e">
        <f t="shared" si="83"/>
        <v>#DIV/0!</v>
      </c>
      <c r="N66" s="232"/>
      <c r="O66" s="232"/>
      <c r="P66" s="172" t="e">
        <f t="shared" si="84"/>
        <v>#DIV/0!</v>
      </c>
      <c r="Q66" s="232"/>
      <c r="R66" s="232"/>
      <c r="S66" s="172" t="e">
        <f t="shared" si="85"/>
        <v>#DIV/0!</v>
      </c>
      <c r="T66" s="232"/>
      <c r="U66" s="232"/>
      <c r="V66" s="172" t="e">
        <f t="shared" si="86"/>
        <v>#DIV/0!</v>
      </c>
      <c r="W66" s="232"/>
      <c r="X66" s="232"/>
      <c r="Y66" s="172" t="e">
        <f t="shared" si="87"/>
        <v>#DIV/0!</v>
      </c>
      <c r="Z66" s="232"/>
      <c r="AA66" s="232"/>
      <c r="AB66" s="172" t="e">
        <f t="shared" si="88"/>
        <v>#DIV/0!</v>
      </c>
      <c r="AC66" s="232"/>
      <c r="AD66" s="232"/>
      <c r="AE66" s="172" t="e">
        <f t="shared" si="89"/>
        <v>#DIV/0!</v>
      </c>
      <c r="AF66" s="232"/>
      <c r="AG66" s="232"/>
      <c r="AH66" s="176" t="e">
        <f t="shared" si="64"/>
        <v>#DIV/0!</v>
      </c>
      <c r="AI66" s="232"/>
      <c r="AJ66" s="232"/>
      <c r="AK66" s="172" t="e">
        <f t="shared" si="90"/>
        <v>#DIV/0!</v>
      </c>
      <c r="AL66" s="232"/>
      <c r="AM66" s="232"/>
      <c r="AN66" s="172" t="e">
        <f t="shared" si="91"/>
        <v>#DIV/0!</v>
      </c>
      <c r="AO66" s="232"/>
      <c r="AP66" s="232"/>
      <c r="AQ66" s="172" t="e">
        <f t="shared" si="92"/>
        <v>#DIV/0!</v>
      </c>
      <c r="AR66" s="709"/>
      <c r="AS66" s="696"/>
    </row>
    <row r="67" spans="1:45" ht="20.25">
      <c r="A67" s="682"/>
      <c r="B67" s="704"/>
      <c r="C67" s="704"/>
      <c r="D67" s="223" t="s">
        <v>27</v>
      </c>
      <c r="E67" s="224">
        <f t="shared" ref="E67:F69" si="93">SUM(H67,K67,N67,Q67,T67,W67,Z67,AC67,AF67,AI67,AL67,AO67)</f>
        <v>0</v>
      </c>
      <c r="F67" s="225">
        <f t="shared" si="93"/>
        <v>0</v>
      </c>
      <c r="G67" s="175" t="e">
        <f>F67/E67*100</f>
        <v>#DIV/0!</v>
      </c>
      <c r="H67" s="232"/>
      <c r="I67" s="232"/>
      <c r="J67" s="172" t="e">
        <f t="shared" si="82"/>
        <v>#DIV/0!</v>
      </c>
      <c r="K67" s="232"/>
      <c r="L67" s="232"/>
      <c r="M67" s="172" t="e">
        <f t="shared" si="83"/>
        <v>#DIV/0!</v>
      </c>
      <c r="N67" s="232"/>
      <c r="O67" s="232"/>
      <c r="P67" s="172" t="e">
        <f t="shared" si="84"/>
        <v>#DIV/0!</v>
      </c>
      <c r="Q67" s="232"/>
      <c r="R67" s="232"/>
      <c r="S67" s="172" t="e">
        <f t="shared" si="85"/>
        <v>#DIV/0!</v>
      </c>
      <c r="T67" s="232"/>
      <c r="U67" s="232"/>
      <c r="V67" s="172" t="e">
        <f t="shared" si="86"/>
        <v>#DIV/0!</v>
      </c>
      <c r="W67" s="232"/>
      <c r="X67" s="232"/>
      <c r="Y67" s="172" t="e">
        <f t="shared" si="87"/>
        <v>#DIV/0!</v>
      </c>
      <c r="Z67" s="232"/>
      <c r="AA67" s="232"/>
      <c r="AB67" s="172" t="e">
        <f t="shared" si="88"/>
        <v>#DIV/0!</v>
      </c>
      <c r="AC67" s="232"/>
      <c r="AD67" s="232"/>
      <c r="AE67" s="172" t="e">
        <f t="shared" si="89"/>
        <v>#DIV/0!</v>
      </c>
      <c r="AF67" s="232"/>
      <c r="AG67" s="232"/>
      <c r="AH67" s="176" t="e">
        <f t="shared" si="64"/>
        <v>#DIV/0!</v>
      </c>
      <c r="AI67" s="232"/>
      <c r="AJ67" s="232"/>
      <c r="AK67" s="172" t="e">
        <f t="shared" si="90"/>
        <v>#DIV/0!</v>
      </c>
      <c r="AL67" s="232"/>
      <c r="AM67" s="232"/>
      <c r="AN67" s="172" t="e">
        <f t="shared" si="91"/>
        <v>#DIV/0!</v>
      </c>
      <c r="AO67" s="232"/>
      <c r="AP67" s="232"/>
      <c r="AQ67" s="172" t="e">
        <f t="shared" si="92"/>
        <v>#DIV/0!</v>
      </c>
      <c r="AR67" s="709"/>
      <c r="AS67" s="696"/>
    </row>
    <row r="68" spans="1:45" ht="20.25">
      <c r="A68" s="682"/>
      <c r="B68" s="704"/>
      <c r="C68" s="705"/>
      <c r="D68" s="222" t="s">
        <v>63</v>
      </c>
      <c r="E68" s="329">
        <f t="shared" si="93"/>
        <v>0</v>
      </c>
      <c r="F68" s="333">
        <f t="shared" si="93"/>
        <v>0</v>
      </c>
      <c r="G68" s="175" t="e">
        <f>F68/E68*100</f>
        <v>#DIV/0!</v>
      </c>
      <c r="H68" s="232"/>
      <c r="I68" s="232"/>
      <c r="J68" s="172" t="e">
        <f t="shared" si="82"/>
        <v>#DIV/0!</v>
      </c>
      <c r="K68" s="232"/>
      <c r="L68" s="232"/>
      <c r="M68" s="172" t="e">
        <f t="shared" si="83"/>
        <v>#DIV/0!</v>
      </c>
      <c r="N68" s="232"/>
      <c r="O68" s="232"/>
      <c r="P68" s="172" t="e">
        <f t="shared" si="84"/>
        <v>#DIV/0!</v>
      </c>
      <c r="Q68" s="232"/>
      <c r="R68" s="232"/>
      <c r="S68" s="172" t="e">
        <f t="shared" si="85"/>
        <v>#DIV/0!</v>
      </c>
      <c r="T68" s="232"/>
      <c r="U68" s="232"/>
      <c r="V68" s="172" t="e">
        <f t="shared" si="86"/>
        <v>#DIV/0!</v>
      </c>
      <c r="W68" s="232"/>
      <c r="X68" s="232"/>
      <c r="Y68" s="172" t="e">
        <f t="shared" si="87"/>
        <v>#DIV/0!</v>
      </c>
      <c r="Z68" s="232"/>
      <c r="AA68" s="232"/>
      <c r="AB68" s="172" t="e">
        <f t="shared" si="88"/>
        <v>#DIV/0!</v>
      </c>
      <c r="AC68" s="232"/>
      <c r="AD68" s="232"/>
      <c r="AE68" s="172" t="e">
        <f t="shared" si="89"/>
        <v>#DIV/0!</v>
      </c>
      <c r="AF68" s="232"/>
      <c r="AG68" s="232"/>
      <c r="AH68" s="176" t="e">
        <f t="shared" si="64"/>
        <v>#DIV/0!</v>
      </c>
      <c r="AI68" s="232"/>
      <c r="AJ68" s="232"/>
      <c r="AK68" s="172" t="e">
        <f t="shared" si="90"/>
        <v>#DIV/0!</v>
      </c>
      <c r="AL68" s="232"/>
      <c r="AM68" s="232"/>
      <c r="AN68" s="172" t="e">
        <f t="shared" si="91"/>
        <v>#DIV/0!</v>
      </c>
      <c r="AO68" s="232"/>
      <c r="AP68" s="232"/>
      <c r="AQ68" s="172" t="e">
        <f t="shared" si="92"/>
        <v>#DIV/0!</v>
      </c>
      <c r="AR68" s="709"/>
      <c r="AS68" s="696"/>
    </row>
    <row r="69" spans="1:45" ht="37.5">
      <c r="A69" s="706"/>
      <c r="B69" s="707"/>
      <c r="C69" s="708"/>
      <c r="D69" s="159" t="s">
        <v>64</v>
      </c>
      <c r="E69" s="224">
        <f t="shared" si="93"/>
        <v>0</v>
      </c>
      <c r="F69" s="225">
        <f t="shared" si="93"/>
        <v>0</v>
      </c>
      <c r="G69" s="175" t="e">
        <f>F69/E69*100</f>
        <v>#DIV/0!</v>
      </c>
      <c r="H69" s="232"/>
      <c r="I69" s="232"/>
      <c r="J69" s="172" t="e">
        <f t="shared" si="82"/>
        <v>#DIV/0!</v>
      </c>
      <c r="K69" s="232"/>
      <c r="L69" s="232"/>
      <c r="M69" s="172" t="e">
        <f t="shared" si="83"/>
        <v>#DIV/0!</v>
      </c>
      <c r="N69" s="232"/>
      <c r="O69" s="232"/>
      <c r="P69" s="172" t="e">
        <f t="shared" si="84"/>
        <v>#DIV/0!</v>
      </c>
      <c r="Q69" s="232"/>
      <c r="R69" s="232"/>
      <c r="S69" s="172" t="e">
        <f t="shared" si="85"/>
        <v>#DIV/0!</v>
      </c>
      <c r="T69" s="232"/>
      <c r="U69" s="232"/>
      <c r="V69" s="172" t="e">
        <f t="shared" si="86"/>
        <v>#DIV/0!</v>
      </c>
      <c r="W69" s="232"/>
      <c r="X69" s="232"/>
      <c r="Y69" s="172" t="e">
        <f t="shared" si="87"/>
        <v>#DIV/0!</v>
      </c>
      <c r="Z69" s="232"/>
      <c r="AA69" s="232"/>
      <c r="AB69" s="172" t="e">
        <f t="shared" si="88"/>
        <v>#DIV/0!</v>
      </c>
      <c r="AC69" s="232"/>
      <c r="AD69" s="232"/>
      <c r="AE69" s="172" t="e">
        <f t="shared" si="89"/>
        <v>#DIV/0!</v>
      </c>
      <c r="AF69" s="232"/>
      <c r="AG69" s="232"/>
      <c r="AH69" s="176" t="e">
        <f t="shared" si="64"/>
        <v>#DIV/0!</v>
      </c>
      <c r="AI69" s="232"/>
      <c r="AJ69" s="232"/>
      <c r="AK69" s="172" t="e">
        <f t="shared" si="90"/>
        <v>#DIV/0!</v>
      </c>
      <c r="AL69" s="232"/>
      <c r="AM69" s="232"/>
      <c r="AN69" s="172" t="e">
        <f t="shared" si="91"/>
        <v>#DIV/0!</v>
      </c>
      <c r="AO69" s="232"/>
      <c r="AP69" s="232"/>
      <c r="AQ69" s="172" t="e">
        <f t="shared" si="92"/>
        <v>#DIV/0!</v>
      </c>
      <c r="AR69" s="709"/>
      <c r="AS69" s="696"/>
    </row>
    <row r="70" spans="1:45" ht="20.25">
      <c r="A70" s="351"/>
      <c r="B70" s="351"/>
      <c r="C70" s="351"/>
      <c r="D70" s="179"/>
      <c r="E70" s="334"/>
      <c r="F70" s="256"/>
      <c r="G70" s="255"/>
      <c r="H70" s="229"/>
      <c r="I70" s="229"/>
      <c r="J70" s="228"/>
      <c r="K70" s="229"/>
      <c r="L70" s="229"/>
      <c r="M70" s="228"/>
      <c r="N70" s="229"/>
      <c r="O70" s="229"/>
      <c r="P70" s="228"/>
      <c r="Q70" s="229"/>
      <c r="R70" s="229"/>
      <c r="S70" s="228"/>
      <c r="T70" s="229"/>
      <c r="U70" s="229"/>
      <c r="V70" s="228"/>
      <c r="W70" s="229"/>
      <c r="X70" s="229"/>
      <c r="Y70" s="228"/>
      <c r="Z70" s="229"/>
      <c r="AA70" s="229"/>
      <c r="AB70" s="228"/>
      <c r="AC70" s="229"/>
      <c r="AD70" s="229"/>
      <c r="AE70" s="228"/>
      <c r="AF70" s="229"/>
      <c r="AG70" s="229"/>
      <c r="AH70" s="228"/>
      <c r="AI70" s="229"/>
      <c r="AJ70" s="229"/>
      <c r="AK70" s="228"/>
      <c r="AL70" s="229"/>
      <c r="AM70" s="229"/>
      <c r="AN70" s="228"/>
      <c r="AO70" s="229"/>
      <c r="AP70" s="229"/>
      <c r="AQ70" s="228"/>
      <c r="AR70" s="166"/>
      <c r="AS70" s="167"/>
    </row>
    <row r="71" spans="1:45" ht="20.25">
      <c r="A71" s="701" t="s">
        <v>56</v>
      </c>
      <c r="B71" s="702"/>
      <c r="C71" s="703"/>
      <c r="D71" s="180" t="s">
        <v>23</v>
      </c>
      <c r="E71" s="224">
        <f t="shared" ref="E71" si="94">SUM(E72:E75)</f>
        <v>26030.34</v>
      </c>
      <c r="F71" s="224">
        <f t="shared" ref="F71" si="95">SUM(F72:F75)</f>
        <v>491.2</v>
      </c>
      <c r="G71" s="225">
        <f>F71/E71*100</f>
        <v>1.8870287518334374</v>
      </c>
      <c r="H71" s="224">
        <f t="shared" ref="H71:AP71" si="96">SUM(H72:H75)</f>
        <v>495.3</v>
      </c>
      <c r="I71" s="224">
        <f t="shared" si="96"/>
        <v>491.2</v>
      </c>
      <c r="J71" s="225">
        <f t="shared" ref="J71:J76" si="97">I71/H71*100</f>
        <v>99.172218857258216</v>
      </c>
      <c r="K71" s="224">
        <f t="shared" si="96"/>
        <v>2047.4</v>
      </c>
      <c r="L71" s="224">
        <f t="shared" si="96"/>
        <v>0</v>
      </c>
      <c r="M71" s="225">
        <f t="shared" ref="M71:M75" si="98">L71/K71*100</f>
        <v>0</v>
      </c>
      <c r="N71" s="224">
        <f t="shared" si="96"/>
        <v>2698.2</v>
      </c>
      <c r="O71" s="224">
        <f t="shared" si="96"/>
        <v>0</v>
      </c>
      <c r="P71" s="225">
        <f t="shared" ref="P71:P75" si="99">O71/N71*100</f>
        <v>0</v>
      </c>
      <c r="Q71" s="224">
        <f t="shared" si="96"/>
        <v>2276.8000000000002</v>
      </c>
      <c r="R71" s="224">
        <f t="shared" si="96"/>
        <v>0</v>
      </c>
      <c r="S71" s="225">
        <f t="shared" ref="S71:S75" si="100">R71/Q71*100</f>
        <v>0</v>
      </c>
      <c r="T71" s="224">
        <f t="shared" si="96"/>
        <v>2185.6</v>
      </c>
      <c r="U71" s="224">
        <f t="shared" si="96"/>
        <v>0</v>
      </c>
      <c r="V71" s="225">
        <f t="shared" ref="V71:V75" si="101">U71/T71*100</f>
        <v>0</v>
      </c>
      <c r="W71" s="224">
        <f t="shared" si="96"/>
        <v>2386.1</v>
      </c>
      <c r="X71" s="224">
        <f t="shared" si="96"/>
        <v>0</v>
      </c>
      <c r="Y71" s="225">
        <f t="shared" ref="Y71:Y75" si="102">X71/W71*100</f>
        <v>0</v>
      </c>
      <c r="Z71" s="224">
        <f t="shared" si="96"/>
        <v>2394.44</v>
      </c>
      <c r="AA71" s="224">
        <f t="shared" si="96"/>
        <v>0</v>
      </c>
      <c r="AB71" s="225">
        <f t="shared" ref="AB71:AB75" si="103">AA71/Z71*100</f>
        <v>0</v>
      </c>
      <c r="AC71" s="224">
        <f t="shared" si="96"/>
        <v>2427.4</v>
      </c>
      <c r="AD71" s="224">
        <f t="shared" si="96"/>
        <v>0</v>
      </c>
      <c r="AE71" s="225">
        <f t="shared" ref="AE71:AE75" si="104">AD71/AC71*100</f>
        <v>0</v>
      </c>
      <c r="AF71" s="224">
        <f t="shared" si="96"/>
        <v>1868.1000000000001</v>
      </c>
      <c r="AG71" s="224">
        <f t="shared" si="96"/>
        <v>0</v>
      </c>
      <c r="AH71" s="225">
        <f t="shared" ref="AH71:AH75" si="105">AG71/AF71*100</f>
        <v>0</v>
      </c>
      <c r="AI71" s="224">
        <f t="shared" si="96"/>
        <v>2597.5</v>
      </c>
      <c r="AJ71" s="224">
        <f t="shared" si="96"/>
        <v>0</v>
      </c>
      <c r="AK71" s="225">
        <f t="shared" ref="AK71:AK75" si="106">AJ71/AI71*100</f>
        <v>0</v>
      </c>
      <c r="AL71" s="224">
        <f t="shared" si="96"/>
        <v>1684.3</v>
      </c>
      <c r="AM71" s="224">
        <f t="shared" si="96"/>
        <v>0</v>
      </c>
      <c r="AN71" s="225">
        <f t="shared" ref="AN71:AN75" si="107">AM71/AL71*100</f>
        <v>0</v>
      </c>
      <c r="AO71" s="224">
        <f t="shared" si="96"/>
        <v>2969.2</v>
      </c>
      <c r="AP71" s="224">
        <f t="shared" si="96"/>
        <v>0</v>
      </c>
      <c r="AQ71" s="225">
        <f t="shared" ref="AQ71:AQ75" si="108">AP71/AO71*100</f>
        <v>0</v>
      </c>
      <c r="AR71" s="709"/>
      <c r="AS71" s="696"/>
    </row>
    <row r="72" spans="1:45">
      <c r="A72" s="682"/>
      <c r="B72" s="704"/>
      <c r="C72" s="705"/>
      <c r="D72" s="180" t="s">
        <v>62</v>
      </c>
      <c r="E72" s="241">
        <f>SUM(H72,K72,N72,Q72,T72,W72,Z72,AC72,AF72,AI72,AL72,AO72)</f>
        <v>0</v>
      </c>
      <c r="F72" s="242">
        <f>SUM(I72,L72,O72,R72,U72,X72,AA72,AD72,AG72,AJ72,AM72,AP72)</f>
        <v>0</v>
      </c>
      <c r="G72" s="175" t="e">
        <f>F72/E72*100</f>
        <v>#DIV/0!</v>
      </c>
      <c r="H72" s="176">
        <f>SUM(H80,H86,H92,H98)</f>
        <v>0</v>
      </c>
      <c r="I72" s="176">
        <f t="shared" ref="I72:AP75" si="109">SUM(I80,I86,I92,I98)</f>
        <v>0</v>
      </c>
      <c r="J72" s="175" t="e">
        <f t="shared" si="97"/>
        <v>#DIV/0!</v>
      </c>
      <c r="K72" s="176">
        <f t="shared" si="109"/>
        <v>0</v>
      </c>
      <c r="L72" s="176">
        <f t="shared" si="109"/>
        <v>0</v>
      </c>
      <c r="M72" s="175" t="e">
        <f t="shared" si="98"/>
        <v>#DIV/0!</v>
      </c>
      <c r="N72" s="176">
        <f t="shared" si="109"/>
        <v>0</v>
      </c>
      <c r="O72" s="176">
        <f t="shared" si="109"/>
        <v>0</v>
      </c>
      <c r="P72" s="175" t="e">
        <f t="shared" si="99"/>
        <v>#DIV/0!</v>
      </c>
      <c r="Q72" s="176">
        <f t="shared" si="109"/>
        <v>0</v>
      </c>
      <c r="R72" s="176">
        <f t="shared" si="109"/>
        <v>0</v>
      </c>
      <c r="S72" s="175" t="e">
        <f t="shared" si="100"/>
        <v>#DIV/0!</v>
      </c>
      <c r="T72" s="176">
        <f t="shared" si="109"/>
        <v>0</v>
      </c>
      <c r="U72" s="176">
        <f t="shared" si="109"/>
        <v>0</v>
      </c>
      <c r="V72" s="175" t="e">
        <f t="shared" si="101"/>
        <v>#DIV/0!</v>
      </c>
      <c r="W72" s="176">
        <f t="shared" si="109"/>
        <v>0</v>
      </c>
      <c r="X72" s="176">
        <f t="shared" si="109"/>
        <v>0</v>
      </c>
      <c r="Y72" s="175" t="e">
        <f t="shared" si="102"/>
        <v>#DIV/0!</v>
      </c>
      <c r="Z72" s="176">
        <f t="shared" si="109"/>
        <v>0</v>
      </c>
      <c r="AA72" s="176">
        <f t="shared" si="109"/>
        <v>0</v>
      </c>
      <c r="AB72" s="175" t="e">
        <f t="shared" si="103"/>
        <v>#DIV/0!</v>
      </c>
      <c r="AC72" s="176">
        <f t="shared" si="109"/>
        <v>0</v>
      </c>
      <c r="AD72" s="176">
        <f t="shared" si="109"/>
        <v>0</v>
      </c>
      <c r="AE72" s="175" t="e">
        <f t="shared" si="104"/>
        <v>#DIV/0!</v>
      </c>
      <c r="AF72" s="176">
        <f t="shared" si="109"/>
        <v>0</v>
      </c>
      <c r="AG72" s="176">
        <f t="shared" si="109"/>
        <v>0</v>
      </c>
      <c r="AH72" s="175" t="e">
        <f t="shared" si="105"/>
        <v>#DIV/0!</v>
      </c>
      <c r="AI72" s="176">
        <f t="shared" si="109"/>
        <v>0</v>
      </c>
      <c r="AJ72" s="176">
        <f t="shared" si="109"/>
        <v>0</v>
      </c>
      <c r="AK72" s="175" t="e">
        <f t="shared" si="106"/>
        <v>#DIV/0!</v>
      </c>
      <c r="AL72" s="176">
        <f t="shared" si="109"/>
        <v>0</v>
      </c>
      <c r="AM72" s="176">
        <f t="shared" si="109"/>
        <v>0</v>
      </c>
      <c r="AN72" s="175" t="e">
        <f t="shared" si="107"/>
        <v>#DIV/0!</v>
      </c>
      <c r="AO72" s="176">
        <f t="shared" si="109"/>
        <v>0</v>
      </c>
      <c r="AP72" s="176">
        <f t="shared" si="109"/>
        <v>0</v>
      </c>
      <c r="AQ72" s="175" t="e">
        <f t="shared" si="108"/>
        <v>#DIV/0!</v>
      </c>
      <c r="AR72" s="709"/>
      <c r="AS72" s="696"/>
    </row>
    <row r="73" spans="1:45">
      <c r="A73" s="682"/>
      <c r="B73" s="704"/>
      <c r="C73" s="705"/>
      <c r="D73" s="180" t="s">
        <v>27</v>
      </c>
      <c r="E73" s="176">
        <f t="shared" ref="E73:F75" si="110">SUM(H73,K73,N73,Q73,T73,W73,Z73,AC73,AF73,AI73,AL73,AO73)</f>
        <v>828.5</v>
      </c>
      <c r="F73" s="175">
        <f t="shared" si="110"/>
        <v>0</v>
      </c>
      <c r="G73" s="175">
        <f>F73/E73*100</f>
        <v>0</v>
      </c>
      <c r="H73" s="176">
        <f t="shared" ref="H73:W75" si="111">SUM(H81,H87,H93,H99)</f>
        <v>0</v>
      </c>
      <c r="I73" s="176">
        <f t="shared" si="111"/>
        <v>0</v>
      </c>
      <c r="J73" s="175" t="e">
        <f t="shared" si="97"/>
        <v>#DIV/0!</v>
      </c>
      <c r="K73" s="176">
        <f t="shared" si="111"/>
        <v>0</v>
      </c>
      <c r="L73" s="176">
        <f t="shared" si="111"/>
        <v>0</v>
      </c>
      <c r="M73" s="175" t="e">
        <f t="shared" si="98"/>
        <v>#DIV/0!</v>
      </c>
      <c r="N73" s="176">
        <f t="shared" si="111"/>
        <v>0</v>
      </c>
      <c r="O73" s="176">
        <f t="shared" si="111"/>
        <v>0</v>
      </c>
      <c r="P73" s="175" t="e">
        <f t="shared" si="99"/>
        <v>#DIV/0!</v>
      </c>
      <c r="Q73" s="176">
        <f t="shared" si="111"/>
        <v>0</v>
      </c>
      <c r="R73" s="176">
        <f t="shared" si="111"/>
        <v>0</v>
      </c>
      <c r="S73" s="175" t="e">
        <f t="shared" si="100"/>
        <v>#DIV/0!</v>
      </c>
      <c r="T73" s="176">
        <f t="shared" si="111"/>
        <v>0</v>
      </c>
      <c r="U73" s="176">
        <f t="shared" si="111"/>
        <v>0</v>
      </c>
      <c r="V73" s="175" t="e">
        <f t="shared" si="101"/>
        <v>#DIV/0!</v>
      </c>
      <c r="W73" s="176">
        <f t="shared" si="111"/>
        <v>0</v>
      </c>
      <c r="X73" s="176">
        <f t="shared" si="109"/>
        <v>0</v>
      </c>
      <c r="Y73" s="175" t="e">
        <f t="shared" si="102"/>
        <v>#DIV/0!</v>
      </c>
      <c r="Z73" s="176">
        <f t="shared" si="109"/>
        <v>0</v>
      </c>
      <c r="AA73" s="176">
        <f t="shared" si="109"/>
        <v>0</v>
      </c>
      <c r="AB73" s="175" t="e">
        <f t="shared" si="103"/>
        <v>#DIV/0!</v>
      </c>
      <c r="AC73" s="176">
        <f t="shared" si="109"/>
        <v>0</v>
      </c>
      <c r="AD73" s="176">
        <f t="shared" si="109"/>
        <v>0</v>
      </c>
      <c r="AE73" s="175" t="e">
        <f t="shared" si="104"/>
        <v>#DIV/0!</v>
      </c>
      <c r="AF73" s="176">
        <f t="shared" si="109"/>
        <v>0</v>
      </c>
      <c r="AG73" s="176">
        <f t="shared" si="109"/>
        <v>0</v>
      </c>
      <c r="AH73" s="175" t="e">
        <f t="shared" si="105"/>
        <v>#DIV/0!</v>
      </c>
      <c r="AI73" s="176">
        <f t="shared" si="109"/>
        <v>828.5</v>
      </c>
      <c r="AJ73" s="176">
        <f t="shared" si="109"/>
        <v>0</v>
      </c>
      <c r="AK73" s="175">
        <f t="shared" si="106"/>
        <v>0</v>
      </c>
      <c r="AL73" s="176">
        <f t="shared" si="109"/>
        <v>0</v>
      </c>
      <c r="AM73" s="176">
        <f t="shared" si="109"/>
        <v>0</v>
      </c>
      <c r="AN73" s="175" t="e">
        <f t="shared" si="107"/>
        <v>#DIV/0!</v>
      </c>
      <c r="AO73" s="176">
        <f t="shared" si="109"/>
        <v>0</v>
      </c>
      <c r="AP73" s="176">
        <f t="shared" si="109"/>
        <v>0</v>
      </c>
      <c r="AQ73" s="175" t="e">
        <f t="shared" si="108"/>
        <v>#DIV/0!</v>
      </c>
      <c r="AR73" s="709"/>
      <c r="AS73" s="696"/>
    </row>
    <row r="74" spans="1:45">
      <c r="A74" s="682"/>
      <c r="B74" s="704"/>
      <c r="C74" s="705"/>
      <c r="D74" s="181" t="s">
        <v>63</v>
      </c>
      <c r="E74" s="176">
        <f t="shared" si="110"/>
        <v>25201.84</v>
      </c>
      <c r="F74" s="175">
        <f t="shared" si="110"/>
        <v>491.2</v>
      </c>
      <c r="G74" s="175">
        <f>F74/E74*100</f>
        <v>1.9490640365941534</v>
      </c>
      <c r="H74" s="176">
        <f t="shared" si="111"/>
        <v>495.3</v>
      </c>
      <c r="I74" s="176">
        <f t="shared" si="109"/>
        <v>491.2</v>
      </c>
      <c r="J74" s="175">
        <f t="shared" si="97"/>
        <v>99.172218857258216</v>
      </c>
      <c r="K74" s="176">
        <f t="shared" si="109"/>
        <v>2047.4</v>
      </c>
      <c r="L74" s="176">
        <f t="shared" si="109"/>
        <v>0</v>
      </c>
      <c r="M74" s="175">
        <f t="shared" si="98"/>
        <v>0</v>
      </c>
      <c r="N74" s="176">
        <f t="shared" si="109"/>
        <v>2698.2</v>
      </c>
      <c r="O74" s="176">
        <f t="shared" si="109"/>
        <v>0</v>
      </c>
      <c r="P74" s="175">
        <f t="shared" si="99"/>
        <v>0</v>
      </c>
      <c r="Q74" s="176">
        <f t="shared" si="109"/>
        <v>2276.8000000000002</v>
      </c>
      <c r="R74" s="176">
        <f t="shared" si="109"/>
        <v>0</v>
      </c>
      <c r="S74" s="175">
        <f t="shared" si="100"/>
        <v>0</v>
      </c>
      <c r="T74" s="176">
        <f t="shared" si="109"/>
        <v>2185.6</v>
      </c>
      <c r="U74" s="176">
        <f t="shared" si="109"/>
        <v>0</v>
      </c>
      <c r="V74" s="175">
        <f t="shared" si="101"/>
        <v>0</v>
      </c>
      <c r="W74" s="176">
        <f t="shared" si="109"/>
        <v>2386.1</v>
      </c>
      <c r="X74" s="176">
        <f t="shared" si="109"/>
        <v>0</v>
      </c>
      <c r="Y74" s="175">
        <f t="shared" si="102"/>
        <v>0</v>
      </c>
      <c r="Z74" s="176">
        <f t="shared" si="109"/>
        <v>2394.44</v>
      </c>
      <c r="AA74" s="176">
        <f t="shared" si="109"/>
        <v>0</v>
      </c>
      <c r="AB74" s="175">
        <f t="shared" si="103"/>
        <v>0</v>
      </c>
      <c r="AC74" s="176">
        <f t="shared" si="109"/>
        <v>2427.4</v>
      </c>
      <c r="AD74" s="176">
        <f t="shared" si="109"/>
        <v>0</v>
      </c>
      <c r="AE74" s="175">
        <f t="shared" si="104"/>
        <v>0</v>
      </c>
      <c r="AF74" s="176">
        <f t="shared" si="109"/>
        <v>1868.1000000000001</v>
      </c>
      <c r="AG74" s="176">
        <f>SUM(AG82,AG88,AG94,AG100)</f>
        <v>0</v>
      </c>
      <c r="AH74" s="175">
        <f t="shared" si="105"/>
        <v>0</v>
      </c>
      <c r="AI74" s="176">
        <f t="shared" si="109"/>
        <v>1769</v>
      </c>
      <c r="AJ74" s="176">
        <f t="shared" si="109"/>
        <v>0</v>
      </c>
      <c r="AK74" s="175">
        <f t="shared" si="106"/>
        <v>0</v>
      </c>
      <c r="AL74" s="176">
        <f t="shared" si="109"/>
        <v>1684.3</v>
      </c>
      <c r="AM74" s="176">
        <f t="shared" si="109"/>
        <v>0</v>
      </c>
      <c r="AN74" s="175">
        <f t="shared" si="107"/>
        <v>0</v>
      </c>
      <c r="AO74" s="176">
        <f t="shared" si="109"/>
        <v>2969.2</v>
      </c>
      <c r="AP74" s="176">
        <f t="shared" si="109"/>
        <v>0</v>
      </c>
      <c r="AQ74" s="175">
        <f t="shared" si="108"/>
        <v>0</v>
      </c>
      <c r="AR74" s="709"/>
      <c r="AS74" s="696"/>
    </row>
    <row r="75" spans="1:45" ht="37.5">
      <c r="A75" s="706"/>
      <c r="B75" s="707"/>
      <c r="C75" s="708"/>
      <c r="D75" s="159" t="s">
        <v>64</v>
      </c>
      <c r="E75" s="176">
        <f t="shared" si="110"/>
        <v>0</v>
      </c>
      <c r="F75" s="175">
        <f t="shared" si="110"/>
        <v>0</v>
      </c>
      <c r="G75" s="175" t="e">
        <f>F75/E75*100</f>
        <v>#DIV/0!</v>
      </c>
      <c r="H75" s="176">
        <f t="shared" si="111"/>
        <v>0</v>
      </c>
      <c r="I75" s="176">
        <f t="shared" si="109"/>
        <v>0</v>
      </c>
      <c r="J75" s="175" t="e">
        <f t="shared" si="97"/>
        <v>#DIV/0!</v>
      </c>
      <c r="K75" s="176">
        <f t="shared" si="109"/>
        <v>0</v>
      </c>
      <c r="L75" s="176">
        <f t="shared" si="109"/>
        <v>0</v>
      </c>
      <c r="M75" s="175" t="e">
        <f t="shared" si="98"/>
        <v>#DIV/0!</v>
      </c>
      <c r="N75" s="176">
        <f t="shared" si="109"/>
        <v>0</v>
      </c>
      <c r="O75" s="176">
        <f t="shared" si="109"/>
        <v>0</v>
      </c>
      <c r="P75" s="175" t="e">
        <f t="shared" si="99"/>
        <v>#DIV/0!</v>
      </c>
      <c r="Q75" s="176">
        <f t="shared" si="109"/>
        <v>0</v>
      </c>
      <c r="R75" s="176">
        <f t="shared" si="109"/>
        <v>0</v>
      </c>
      <c r="S75" s="175" t="e">
        <f t="shared" si="100"/>
        <v>#DIV/0!</v>
      </c>
      <c r="T75" s="176">
        <f t="shared" si="109"/>
        <v>0</v>
      </c>
      <c r="U75" s="176">
        <f t="shared" si="109"/>
        <v>0</v>
      </c>
      <c r="V75" s="175" t="e">
        <f t="shared" si="101"/>
        <v>#DIV/0!</v>
      </c>
      <c r="W75" s="176">
        <f t="shared" si="109"/>
        <v>0</v>
      </c>
      <c r="X75" s="176">
        <f t="shared" si="109"/>
        <v>0</v>
      </c>
      <c r="Y75" s="175" t="e">
        <f t="shared" si="102"/>
        <v>#DIV/0!</v>
      </c>
      <c r="Z75" s="176">
        <f t="shared" si="109"/>
        <v>0</v>
      </c>
      <c r="AA75" s="176">
        <f t="shared" si="109"/>
        <v>0</v>
      </c>
      <c r="AB75" s="175" t="e">
        <f t="shared" si="103"/>
        <v>#DIV/0!</v>
      </c>
      <c r="AC75" s="176">
        <f t="shared" si="109"/>
        <v>0</v>
      </c>
      <c r="AD75" s="176">
        <f t="shared" si="109"/>
        <v>0</v>
      </c>
      <c r="AE75" s="175" t="e">
        <f t="shared" si="104"/>
        <v>#DIV/0!</v>
      </c>
      <c r="AF75" s="176">
        <f t="shared" si="109"/>
        <v>0</v>
      </c>
      <c r="AG75" s="176">
        <f t="shared" si="109"/>
        <v>0</v>
      </c>
      <c r="AH75" s="175" t="e">
        <f t="shared" si="105"/>
        <v>#DIV/0!</v>
      </c>
      <c r="AI75" s="176">
        <f t="shared" si="109"/>
        <v>0</v>
      </c>
      <c r="AJ75" s="176">
        <f t="shared" si="109"/>
        <v>0</v>
      </c>
      <c r="AK75" s="175" t="e">
        <f t="shared" si="106"/>
        <v>#DIV/0!</v>
      </c>
      <c r="AL75" s="176">
        <f t="shared" si="109"/>
        <v>0</v>
      </c>
      <c r="AM75" s="176">
        <f t="shared" si="109"/>
        <v>0</v>
      </c>
      <c r="AN75" s="175" t="e">
        <f t="shared" si="107"/>
        <v>#DIV/0!</v>
      </c>
      <c r="AO75" s="176">
        <f t="shared" si="109"/>
        <v>0</v>
      </c>
      <c r="AP75" s="176">
        <f t="shared" si="109"/>
        <v>0</v>
      </c>
      <c r="AQ75" s="175" t="e">
        <f t="shared" si="108"/>
        <v>#DIV/0!</v>
      </c>
      <c r="AR75" s="709"/>
      <c r="AS75" s="696"/>
    </row>
    <row r="76" spans="1:45" ht="20.25">
      <c r="A76" s="161"/>
      <c r="B76" s="357"/>
      <c r="C76" s="357"/>
      <c r="D76" s="162"/>
      <c r="E76" s="26"/>
      <c r="F76" s="31"/>
      <c r="G76" s="28"/>
      <c r="H76" s="165"/>
      <c r="I76" s="165"/>
      <c r="J76" s="176" t="e">
        <f t="shared" si="97"/>
        <v>#DIV/0!</v>
      </c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  <c r="AF76" s="164"/>
      <c r="AG76" s="164"/>
      <c r="AH76" s="164"/>
      <c r="AI76" s="164"/>
      <c r="AJ76" s="164"/>
      <c r="AK76" s="164"/>
      <c r="AL76" s="164"/>
      <c r="AM76" s="164"/>
      <c r="AN76" s="164"/>
      <c r="AO76" s="164"/>
      <c r="AP76" s="164"/>
      <c r="AQ76" s="164"/>
      <c r="AR76" s="166"/>
      <c r="AS76" s="167"/>
    </row>
    <row r="77" spans="1:45" ht="20.25">
      <c r="A77" s="161"/>
      <c r="B77" s="357"/>
      <c r="C77" s="357"/>
      <c r="D77" s="162"/>
      <c r="E77" s="26"/>
      <c r="F77" s="31"/>
      <c r="G77" s="28"/>
      <c r="H77" s="165"/>
      <c r="I77" s="165"/>
      <c r="J77" s="164"/>
      <c r="K77" s="165"/>
      <c r="L77" s="165"/>
      <c r="M77" s="164"/>
      <c r="N77" s="165"/>
      <c r="O77" s="165"/>
      <c r="P77" s="164"/>
      <c r="Q77" s="165"/>
      <c r="R77" s="165"/>
      <c r="S77" s="164"/>
      <c r="T77" s="165"/>
      <c r="U77" s="165"/>
      <c r="V77" s="164"/>
      <c r="W77" s="165"/>
      <c r="X77" s="165"/>
      <c r="Y77" s="164"/>
      <c r="Z77" s="165"/>
      <c r="AA77" s="165"/>
      <c r="AB77" s="164"/>
      <c r="AC77" s="165"/>
      <c r="AD77" s="165"/>
      <c r="AE77" s="164"/>
      <c r="AF77" s="165"/>
      <c r="AG77" s="165"/>
      <c r="AH77" s="164"/>
      <c r="AI77" s="165"/>
      <c r="AJ77" s="165"/>
      <c r="AK77" s="164"/>
      <c r="AL77" s="165"/>
      <c r="AM77" s="165"/>
      <c r="AN77" s="164"/>
      <c r="AO77" s="165"/>
      <c r="AP77" s="165"/>
      <c r="AQ77" s="164"/>
      <c r="AR77" s="166"/>
      <c r="AS77" s="167"/>
    </row>
    <row r="78" spans="1:45" ht="20.25">
      <c r="A78" s="723" t="s">
        <v>57</v>
      </c>
      <c r="B78" s="723"/>
      <c r="C78" s="723"/>
      <c r="D78" s="162"/>
      <c r="E78" s="26"/>
      <c r="F78" s="31"/>
      <c r="G78" s="350"/>
      <c r="H78" s="165"/>
      <c r="I78" s="165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4"/>
      <c r="AF78" s="164"/>
      <c r="AG78" s="164"/>
      <c r="AH78" s="164"/>
      <c r="AI78" s="164"/>
      <c r="AJ78" s="164"/>
      <c r="AK78" s="164"/>
      <c r="AL78" s="164"/>
      <c r="AM78" s="164"/>
      <c r="AN78" s="164"/>
      <c r="AO78" s="164"/>
      <c r="AP78" s="164"/>
      <c r="AQ78" s="164"/>
      <c r="AR78" s="166"/>
      <c r="AS78" s="167"/>
    </row>
    <row r="79" spans="1:45" ht="23.25" customHeight="1">
      <c r="A79" s="724" t="s">
        <v>58</v>
      </c>
      <c r="B79" s="724"/>
      <c r="C79" s="724"/>
      <c r="D79" s="306" t="s">
        <v>23</v>
      </c>
      <c r="E79" s="307">
        <f>SUM(E80:E83)</f>
        <v>932.34</v>
      </c>
      <c r="F79" s="307">
        <f t="shared" ref="F79:AP79" si="112">SUM(F80:F83)</f>
        <v>0</v>
      </c>
      <c r="G79" s="308">
        <f>F79/E79*100</f>
        <v>0</v>
      </c>
      <c r="H79" s="307">
        <f t="shared" si="112"/>
        <v>0</v>
      </c>
      <c r="I79" s="307">
        <f t="shared" si="112"/>
        <v>0</v>
      </c>
      <c r="J79" s="308" t="e">
        <f t="shared" ref="J79:J101" si="113">I79/H79*100</f>
        <v>#DIV/0!</v>
      </c>
      <c r="K79" s="307">
        <f t="shared" si="112"/>
        <v>0</v>
      </c>
      <c r="L79" s="307">
        <f t="shared" si="112"/>
        <v>0</v>
      </c>
      <c r="M79" s="308" t="e">
        <f t="shared" ref="M79:M101" si="114">L79/K79*100</f>
        <v>#DIV/0!</v>
      </c>
      <c r="N79" s="307">
        <f t="shared" si="112"/>
        <v>0</v>
      </c>
      <c r="O79" s="307">
        <f t="shared" si="112"/>
        <v>0</v>
      </c>
      <c r="P79" s="308" t="e">
        <f t="shared" ref="P79:P101" si="115">O79/N79*100</f>
        <v>#DIV/0!</v>
      </c>
      <c r="Q79" s="307">
        <f t="shared" si="112"/>
        <v>18.5</v>
      </c>
      <c r="R79" s="307">
        <f t="shared" si="112"/>
        <v>0</v>
      </c>
      <c r="S79" s="308">
        <f t="shared" ref="S79:S101" si="116">R79/Q79*100</f>
        <v>0</v>
      </c>
      <c r="T79" s="307">
        <f t="shared" si="112"/>
        <v>16.399999999999999</v>
      </c>
      <c r="U79" s="307">
        <f t="shared" si="112"/>
        <v>0</v>
      </c>
      <c r="V79" s="308">
        <f t="shared" ref="V79:V101" si="117">U79/T79*100</f>
        <v>0</v>
      </c>
      <c r="W79" s="307">
        <f t="shared" si="112"/>
        <v>3.1</v>
      </c>
      <c r="X79" s="307">
        <f t="shared" si="112"/>
        <v>0</v>
      </c>
      <c r="Y79" s="308">
        <f t="shared" ref="Y79:Y101" si="118">X79/W79*100</f>
        <v>0</v>
      </c>
      <c r="Z79" s="307">
        <f t="shared" si="112"/>
        <v>3.1400000000000006</v>
      </c>
      <c r="AA79" s="307">
        <f t="shared" si="112"/>
        <v>0</v>
      </c>
      <c r="AB79" s="308">
        <f t="shared" ref="AB79:AB101" si="119">AA79/Z79*100</f>
        <v>0</v>
      </c>
      <c r="AC79" s="307">
        <f t="shared" si="112"/>
        <v>34.9</v>
      </c>
      <c r="AD79" s="307">
        <f t="shared" si="112"/>
        <v>0</v>
      </c>
      <c r="AE79" s="308">
        <f t="shared" ref="AE79:AE101" si="120">AD79/AC79*100</f>
        <v>0</v>
      </c>
      <c r="AF79" s="307">
        <f t="shared" si="112"/>
        <v>18.2</v>
      </c>
      <c r="AG79" s="307">
        <f t="shared" si="112"/>
        <v>0</v>
      </c>
      <c r="AH79" s="308">
        <f t="shared" ref="AH79:AH101" si="121">AG79/AF79*100</f>
        <v>0</v>
      </c>
      <c r="AI79" s="307">
        <f t="shared" si="112"/>
        <v>831.7</v>
      </c>
      <c r="AJ79" s="307">
        <f t="shared" si="112"/>
        <v>0</v>
      </c>
      <c r="AK79" s="308">
        <f t="shared" ref="AK79:AK101" si="122">AJ79/AI79*100</f>
        <v>0</v>
      </c>
      <c r="AL79" s="307">
        <f t="shared" si="112"/>
        <v>3.2</v>
      </c>
      <c r="AM79" s="307">
        <f t="shared" si="112"/>
        <v>0</v>
      </c>
      <c r="AN79" s="308">
        <f t="shared" ref="AN79:AN101" si="123">AM79/AL79*100</f>
        <v>0</v>
      </c>
      <c r="AO79" s="307">
        <f t="shared" si="112"/>
        <v>3.2000000000000028</v>
      </c>
      <c r="AP79" s="307">
        <f t="shared" si="112"/>
        <v>0</v>
      </c>
      <c r="AQ79" s="308">
        <f t="shared" ref="AQ79:AQ101" si="124">AP79/AO79*100</f>
        <v>0</v>
      </c>
      <c r="AR79" s="668"/>
      <c r="AS79" s="696"/>
    </row>
    <row r="80" spans="1:45">
      <c r="A80" s="724"/>
      <c r="B80" s="724"/>
      <c r="C80" s="724"/>
      <c r="D80" s="306" t="s">
        <v>62</v>
      </c>
      <c r="E80" s="309">
        <f>SUM(H80,K80,N80,Q80,T80,W80,Z80,AC80,AF80,AI80,AL80,AO80)</f>
        <v>0</v>
      </c>
      <c r="F80" s="310">
        <f>SUM(I80,L80,O80,R80,U80,X80,AA80,AD80,AG80,AJ80,AM80,AP80)</f>
        <v>0</v>
      </c>
      <c r="G80" s="310" t="e">
        <f>F80/E80*100</f>
        <v>#DIV/0!</v>
      </c>
      <c r="H80" s="309">
        <f>SUM(H12,H17,H27,H39)</f>
        <v>0</v>
      </c>
      <c r="I80" s="309">
        <f t="shared" ref="I80:AP83" si="125">SUM(I12,I17,I27,I39)</f>
        <v>0</v>
      </c>
      <c r="J80" s="310" t="e">
        <f t="shared" si="113"/>
        <v>#DIV/0!</v>
      </c>
      <c r="K80" s="309">
        <f t="shared" si="125"/>
        <v>0</v>
      </c>
      <c r="L80" s="309">
        <f t="shared" si="125"/>
        <v>0</v>
      </c>
      <c r="M80" s="310" t="e">
        <f t="shared" si="114"/>
        <v>#DIV/0!</v>
      </c>
      <c r="N80" s="309">
        <f t="shared" si="125"/>
        <v>0</v>
      </c>
      <c r="O80" s="309">
        <f t="shared" si="125"/>
        <v>0</v>
      </c>
      <c r="P80" s="310" t="e">
        <f t="shared" si="115"/>
        <v>#DIV/0!</v>
      </c>
      <c r="Q80" s="309">
        <f t="shared" si="125"/>
        <v>0</v>
      </c>
      <c r="R80" s="309">
        <f t="shared" si="125"/>
        <v>0</v>
      </c>
      <c r="S80" s="310" t="e">
        <f t="shared" si="116"/>
        <v>#DIV/0!</v>
      </c>
      <c r="T80" s="309">
        <f t="shared" si="125"/>
        <v>0</v>
      </c>
      <c r="U80" s="309">
        <f t="shared" si="125"/>
        <v>0</v>
      </c>
      <c r="V80" s="310" t="e">
        <f t="shared" si="117"/>
        <v>#DIV/0!</v>
      </c>
      <c r="W80" s="309">
        <f t="shared" si="125"/>
        <v>0</v>
      </c>
      <c r="X80" s="309">
        <f t="shared" si="125"/>
        <v>0</v>
      </c>
      <c r="Y80" s="310" t="e">
        <f t="shared" si="118"/>
        <v>#DIV/0!</v>
      </c>
      <c r="Z80" s="309">
        <f t="shared" si="125"/>
        <v>0</v>
      </c>
      <c r="AA80" s="309">
        <f t="shared" si="125"/>
        <v>0</v>
      </c>
      <c r="AB80" s="310" t="e">
        <f t="shared" si="119"/>
        <v>#DIV/0!</v>
      </c>
      <c r="AC80" s="309">
        <f t="shared" si="125"/>
        <v>0</v>
      </c>
      <c r="AD80" s="309">
        <f t="shared" si="125"/>
        <v>0</v>
      </c>
      <c r="AE80" s="310" t="e">
        <f t="shared" si="120"/>
        <v>#DIV/0!</v>
      </c>
      <c r="AF80" s="309">
        <f t="shared" si="125"/>
        <v>0</v>
      </c>
      <c r="AG80" s="309">
        <f t="shared" si="125"/>
        <v>0</v>
      </c>
      <c r="AH80" s="310" t="e">
        <f t="shared" si="121"/>
        <v>#DIV/0!</v>
      </c>
      <c r="AI80" s="309">
        <f t="shared" si="125"/>
        <v>0</v>
      </c>
      <c r="AJ80" s="309">
        <f t="shared" si="125"/>
        <v>0</v>
      </c>
      <c r="AK80" s="310" t="e">
        <f t="shared" si="122"/>
        <v>#DIV/0!</v>
      </c>
      <c r="AL80" s="309">
        <f t="shared" si="125"/>
        <v>0</v>
      </c>
      <c r="AM80" s="309">
        <f t="shared" si="125"/>
        <v>0</v>
      </c>
      <c r="AN80" s="310" t="e">
        <f t="shared" si="123"/>
        <v>#DIV/0!</v>
      </c>
      <c r="AO80" s="309">
        <f t="shared" si="125"/>
        <v>0</v>
      </c>
      <c r="AP80" s="309">
        <f t="shared" si="125"/>
        <v>0</v>
      </c>
      <c r="AQ80" s="310" t="e">
        <f t="shared" si="124"/>
        <v>#DIV/0!</v>
      </c>
      <c r="AR80" s="650"/>
      <c r="AS80" s="696"/>
    </row>
    <row r="81" spans="1:45">
      <c r="A81" s="724"/>
      <c r="B81" s="724"/>
      <c r="C81" s="724"/>
      <c r="D81" s="306" t="s">
        <v>27</v>
      </c>
      <c r="E81" s="309">
        <f>SUM(H81,K81,N81,Q81,T81,W81,Z81,AC81,AF81,AI81,AL81,AO81)</f>
        <v>828.5</v>
      </c>
      <c r="F81" s="310">
        <f t="shared" ref="F81:F83" si="126">SUM(I81,L81,O81,R81,U81,X81,AA81,AD81,AG81,AJ81,AM81,AP81)</f>
        <v>0</v>
      </c>
      <c r="G81" s="310">
        <f>F81/E81*100</f>
        <v>0</v>
      </c>
      <c r="H81" s="309">
        <f t="shared" ref="H81:W83" si="127">SUM(H13,H18,H28,H40)</f>
        <v>0</v>
      </c>
      <c r="I81" s="309">
        <f t="shared" si="127"/>
        <v>0</v>
      </c>
      <c r="J81" s="310" t="e">
        <f t="shared" si="113"/>
        <v>#DIV/0!</v>
      </c>
      <c r="K81" s="309">
        <f t="shared" si="127"/>
        <v>0</v>
      </c>
      <c r="L81" s="309">
        <f t="shared" si="127"/>
        <v>0</v>
      </c>
      <c r="M81" s="310" t="e">
        <f t="shared" si="114"/>
        <v>#DIV/0!</v>
      </c>
      <c r="N81" s="309">
        <f t="shared" si="127"/>
        <v>0</v>
      </c>
      <c r="O81" s="309">
        <f t="shared" si="127"/>
        <v>0</v>
      </c>
      <c r="P81" s="310" t="e">
        <f t="shared" si="115"/>
        <v>#DIV/0!</v>
      </c>
      <c r="Q81" s="309">
        <f t="shared" si="127"/>
        <v>0</v>
      </c>
      <c r="R81" s="309">
        <f t="shared" si="127"/>
        <v>0</v>
      </c>
      <c r="S81" s="310" t="e">
        <f t="shared" si="116"/>
        <v>#DIV/0!</v>
      </c>
      <c r="T81" s="309">
        <f t="shared" si="127"/>
        <v>0</v>
      </c>
      <c r="U81" s="309">
        <f t="shared" si="127"/>
        <v>0</v>
      </c>
      <c r="V81" s="310" t="e">
        <f t="shared" si="117"/>
        <v>#DIV/0!</v>
      </c>
      <c r="W81" s="309">
        <f t="shared" si="127"/>
        <v>0</v>
      </c>
      <c r="X81" s="309">
        <f t="shared" si="125"/>
        <v>0</v>
      </c>
      <c r="Y81" s="310" t="e">
        <f t="shared" si="118"/>
        <v>#DIV/0!</v>
      </c>
      <c r="Z81" s="309">
        <f t="shared" si="125"/>
        <v>0</v>
      </c>
      <c r="AA81" s="309">
        <f t="shared" si="125"/>
        <v>0</v>
      </c>
      <c r="AB81" s="310" t="e">
        <f t="shared" si="119"/>
        <v>#DIV/0!</v>
      </c>
      <c r="AC81" s="309">
        <f t="shared" si="125"/>
        <v>0</v>
      </c>
      <c r="AD81" s="309">
        <f t="shared" si="125"/>
        <v>0</v>
      </c>
      <c r="AE81" s="310" t="e">
        <f t="shared" si="120"/>
        <v>#DIV/0!</v>
      </c>
      <c r="AF81" s="309">
        <f t="shared" si="125"/>
        <v>0</v>
      </c>
      <c r="AG81" s="309">
        <f t="shared" si="125"/>
        <v>0</v>
      </c>
      <c r="AH81" s="310" t="e">
        <f t="shared" si="121"/>
        <v>#DIV/0!</v>
      </c>
      <c r="AI81" s="309">
        <f t="shared" si="125"/>
        <v>828.5</v>
      </c>
      <c r="AJ81" s="309">
        <f t="shared" si="125"/>
        <v>0</v>
      </c>
      <c r="AK81" s="310">
        <f t="shared" si="122"/>
        <v>0</v>
      </c>
      <c r="AL81" s="309">
        <f t="shared" si="125"/>
        <v>0</v>
      </c>
      <c r="AM81" s="309">
        <f t="shared" si="125"/>
        <v>0</v>
      </c>
      <c r="AN81" s="310" t="e">
        <f t="shared" si="123"/>
        <v>#DIV/0!</v>
      </c>
      <c r="AO81" s="309">
        <f t="shared" si="125"/>
        <v>0</v>
      </c>
      <c r="AP81" s="309">
        <f t="shared" si="125"/>
        <v>0</v>
      </c>
      <c r="AQ81" s="310" t="e">
        <f t="shared" si="124"/>
        <v>#DIV/0!</v>
      </c>
      <c r="AR81" s="650"/>
      <c r="AS81" s="696"/>
    </row>
    <row r="82" spans="1:45">
      <c r="A82" s="724"/>
      <c r="B82" s="724"/>
      <c r="C82" s="724"/>
      <c r="D82" s="311" t="s">
        <v>63</v>
      </c>
      <c r="E82" s="309">
        <f t="shared" ref="E82:E83" si="128">SUM(H82,K82,N82,Q82,T82,W82,Z82,AC82,AF82,AI82,AL82,AO82)</f>
        <v>103.84</v>
      </c>
      <c r="F82" s="310">
        <f t="shared" si="126"/>
        <v>0</v>
      </c>
      <c r="G82" s="310">
        <f>F82/E82*100</f>
        <v>0</v>
      </c>
      <c r="H82" s="309">
        <f>SUM(H14,H19,H29,H41)</f>
        <v>0</v>
      </c>
      <c r="I82" s="309">
        <f t="shared" si="127"/>
        <v>0</v>
      </c>
      <c r="J82" s="310" t="e">
        <f t="shared" si="113"/>
        <v>#DIV/0!</v>
      </c>
      <c r="K82" s="309">
        <f t="shared" si="127"/>
        <v>0</v>
      </c>
      <c r="L82" s="309">
        <f t="shared" si="127"/>
        <v>0</v>
      </c>
      <c r="M82" s="310" t="e">
        <f t="shared" si="114"/>
        <v>#DIV/0!</v>
      </c>
      <c r="N82" s="309">
        <f t="shared" si="127"/>
        <v>0</v>
      </c>
      <c r="O82" s="309">
        <f t="shared" si="127"/>
        <v>0</v>
      </c>
      <c r="P82" s="310" t="e">
        <f t="shared" si="115"/>
        <v>#DIV/0!</v>
      </c>
      <c r="Q82" s="309">
        <f t="shared" si="127"/>
        <v>18.5</v>
      </c>
      <c r="R82" s="309">
        <f t="shared" si="127"/>
        <v>0</v>
      </c>
      <c r="S82" s="310">
        <f t="shared" si="116"/>
        <v>0</v>
      </c>
      <c r="T82" s="309">
        <v>16.399999999999999</v>
      </c>
      <c r="U82" s="309">
        <f>SUM(U14,U19,U29,U41)</f>
        <v>0</v>
      </c>
      <c r="V82" s="310">
        <f t="shared" si="117"/>
        <v>0</v>
      </c>
      <c r="W82" s="309">
        <f t="shared" si="127"/>
        <v>3.1</v>
      </c>
      <c r="X82" s="309">
        <f t="shared" si="125"/>
        <v>0</v>
      </c>
      <c r="Y82" s="310">
        <f t="shared" si="118"/>
        <v>0</v>
      </c>
      <c r="Z82" s="309">
        <f>SUM(Z14,Z19,Z29,Z41)-36.36</f>
        <v>3.1400000000000006</v>
      </c>
      <c r="AA82" s="309">
        <f t="shared" si="125"/>
        <v>0</v>
      </c>
      <c r="AB82" s="310">
        <f t="shared" si="119"/>
        <v>0</v>
      </c>
      <c r="AC82" s="309">
        <f t="shared" si="125"/>
        <v>34.9</v>
      </c>
      <c r="AD82" s="309">
        <f t="shared" si="125"/>
        <v>0</v>
      </c>
      <c r="AE82" s="310">
        <f t="shared" si="120"/>
        <v>0</v>
      </c>
      <c r="AF82" s="309">
        <v>18.2</v>
      </c>
      <c r="AG82" s="309">
        <f>SUM(AG14,AG19,AG29,AG41)</f>
        <v>0</v>
      </c>
      <c r="AH82" s="310">
        <f t="shared" si="121"/>
        <v>0</v>
      </c>
      <c r="AI82" s="309">
        <f t="shared" si="125"/>
        <v>3.2</v>
      </c>
      <c r="AJ82" s="309">
        <f t="shared" si="125"/>
        <v>0</v>
      </c>
      <c r="AK82" s="310">
        <f t="shared" si="122"/>
        <v>0</v>
      </c>
      <c r="AL82" s="309">
        <f t="shared" si="125"/>
        <v>3.2</v>
      </c>
      <c r="AM82" s="309">
        <f t="shared" si="125"/>
        <v>0</v>
      </c>
      <c r="AN82" s="310">
        <f t="shared" si="123"/>
        <v>0</v>
      </c>
      <c r="AO82" s="309">
        <f>SUM(AO14,AO19,AO29,AO41)-36.3</f>
        <v>3.2000000000000028</v>
      </c>
      <c r="AP82" s="309">
        <f t="shared" si="125"/>
        <v>0</v>
      </c>
      <c r="AQ82" s="310">
        <f t="shared" si="124"/>
        <v>0</v>
      </c>
      <c r="AR82" s="650"/>
      <c r="AS82" s="696"/>
    </row>
    <row r="83" spans="1:45" s="305" customFormat="1" ht="37.5">
      <c r="A83" s="724"/>
      <c r="B83" s="724"/>
      <c r="C83" s="724"/>
      <c r="D83" s="311" t="s">
        <v>64</v>
      </c>
      <c r="E83" s="309">
        <f t="shared" si="128"/>
        <v>0</v>
      </c>
      <c r="F83" s="310">
        <f t="shared" si="126"/>
        <v>0</v>
      </c>
      <c r="G83" s="310" t="e">
        <f>F83/E83*100</f>
        <v>#DIV/0!</v>
      </c>
      <c r="H83" s="309">
        <f t="shared" si="127"/>
        <v>0</v>
      </c>
      <c r="I83" s="309">
        <f t="shared" si="127"/>
        <v>0</v>
      </c>
      <c r="J83" s="310" t="e">
        <f t="shared" si="113"/>
        <v>#DIV/0!</v>
      </c>
      <c r="K83" s="309">
        <f t="shared" si="127"/>
        <v>0</v>
      </c>
      <c r="L83" s="309">
        <f t="shared" si="127"/>
        <v>0</v>
      </c>
      <c r="M83" s="310" t="e">
        <f t="shared" si="114"/>
        <v>#DIV/0!</v>
      </c>
      <c r="N83" s="309">
        <f t="shared" si="127"/>
        <v>0</v>
      </c>
      <c r="O83" s="309">
        <f t="shared" si="127"/>
        <v>0</v>
      </c>
      <c r="P83" s="310" t="e">
        <f t="shared" si="115"/>
        <v>#DIV/0!</v>
      </c>
      <c r="Q83" s="309">
        <f t="shared" si="127"/>
        <v>0</v>
      </c>
      <c r="R83" s="309">
        <f t="shared" si="127"/>
        <v>0</v>
      </c>
      <c r="S83" s="310" t="e">
        <f t="shared" si="116"/>
        <v>#DIV/0!</v>
      </c>
      <c r="T83" s="309">
        <f t="shared" si="127"/>
        <v>0</v>
      </c>
      <c r="U83" s="309">
        <f t="shared" si="127"/>
        <v>0</v>
      </c>
      <c r="V83" s="310" t="e">
        <f t="shared" si="117"/>
        <v>#DIV/0!</v>
      </c>
      <c r="W83" s="309">
        <f t="shared" si="127"/>
        <v>0</v>
      </c>
      <c r="X83" s="309">
        <f t="shared" si="125"/>
        <v>0</v>
      </c>
      <c r="Y83" s="310" t="e">
        <f t="shared" si="118"/>
        <v>#DIV/0!</v>
      </c>
      <c r="Z83" s="309">
        <f t="shared" si="125"/>
        <v>0</v>
      </c>
      <c r="AA83" s="309">
        <f t="shared" si="125"/>
        <v>0</v>
      </c>
      <c r="AB83" s="310" t="e">
        <f t="shared" si="119"/>
        <v>#DIV/0!</v>
      </c>
      <c r="AC83" s="309">
        <f t="shared" si="125"/>
        <v>0</v>
      </c>
      <c r="AD83" s="309">
        <f t="shared" si="125"/>
        <v>0</v>
      </c>
      <c r="AE83" s="310" t="e">
        <f t="shared" si="120"/>
        <v>#DIV/0!</v>
      </c>
      <c r="AF83" s="309">
        <f t="shared" si="125"/>
        <v>0</v>
      </c>
      <c r="AG83" s="309">
        <f t="shared" si="125"/>
        <v>0</v>
      </c>
      <c r="AH83" s="310" t="e">
        <f t="shared" si="121"/>
        <v>#DIV/0!</v>
      </c>
      <c r="AI83" s="309">
        <f t="shared" si="125"/>
        <v>0</v>
      </c>
      <c r="AJ83" s="309">
        <f t="shared" si="125"/>
        <v>0</v>
      </c>
      <c r="AK83" s="310" t="e">
        <f t="shared" si="122"/>
        <v>#DIV/0!</v>
      </c>
      <c r="AL83" s="309">
        <f t="shared" si="125"/>
        <v>0</v>
      </c>
      <c r="AM83" s="309">
        <f t="shared" si="125"/>
        <v>0</v>
      </c>
      <c r="AN83" s="310" t="e">
        <f t="shared" si="123"/>
        <v>#DIV/0!</v>
      </c>
      <c r="AO83" s="309">
        <f t="shared" si="125"/>
        <v>0</v>
      </c>
      <c r="AP83" s="309">
        <f t="shared" si="125"/>
        <v>0</v>
      </c>
      <c r="AQ83" s="310" t="e">
        <f t="shared" si="124"/>
        <v>#DIV/0!</v>
      </c>
      <c r="AR83" s="669"/>
      <c r="AS83" s="696"/>
    </row>
    <row r="84" spans="1:45" s="156" customFormat="1" ht="20.25">
      <c r="A84" s="178"/>
      <c r="B84" s="351"/>
      <c r="C84" s="351"/>
      <c r="D84" s="179"/>
      <c r="E84" s="334"/>
      <c r="F84" s="256"/>
      <c r="G84" s="255"/>
      <c r="H84" s="229"/>
      <c r="I84" s="229"/>
      <c r="J84" s="255"/>
      <c r="K84" s="229"/>
      <c r="L84" s="229"/>
      <c r="M84" s="255"/>
      <c r="N84" s="229"/>
      <c r="O84" s="229"/>
      <c r="P84" s="255"/>
      <c r="Q84" s="229"/>
      <c r="R84" s="229"/>
      <c r="S84" s="255"/>
      <c r="T84" s="229"/>
      <c r="U84" s="229"/>
      <c r="V84" s="255"/>
      <c r="W84" s="229"/>
      <c r="X84" s="229"/>
      <c r="Y84" s="255"/>
      <c r="Z84" s="229"/>
      <c r="AA84" s="229"/>
      <c r="AB84" s="255"/>
      <c r="AC84" s="229"/>
      <c r="AD84" s="229"/>
      <c r="AE84" s="255"/>
      <c r="AF84" s="229"/>
      <c r="AG84" s="229"/>
      <c r="AH84" s="256"/>
      <c r="AI84" s="229"/>
      <c r="AJ84" s="229"/>
      <c r="AK84" s="255"/>
      <c r="AL84" s="229"/>
      <c r="AM84" s="229"/>
      <c r="AN84" s="255"/>
      <c r="AO84" s="229"/>
      <c r="AP84" s="229"/>
      <c r="AQ84" s="255"/>
      <c r="AR84" s="166"/>
      <c r="AS84" s="167"/>
    </row>
    <row r="85" spans="1:45" s="257" customFormat="1" ht="23.25" customHeight="1">
      <c r="A85" s="701" t="s">
        <v>59</v>
      </c>
      <c r="B85" s="702"/>
      <c r="C85" s="703"/>
      <c r="D85" s="180" t="s">
        <v>23</v>
      </c>
      <c r="E85" s="224">
        <f>SUM(E86:E89)</f>
        <v>24525.399999999998</v>
      </c>
      <c r="F85" s="224">
        <f t="shared" ref="F85:AP85" si="129">SUM(F86:F89)</f>
        <v>491.2</v>
      </c>
      <c r="G85" s="225">
        <f>F85/E85*100</f>
        <v>2.0028215645820255</v>
      </c>
      <c r="H85" s="224">
        <f t="shared" si="129"/>
        <v>495.3</v>
      </c>
      <c r="I85" s="224">
        <f t="shared" si="129"/>
        <v>491.2</v>
      </c>
      <c r="J85" s="225">
        <f t="shared" si="113"/>
        <v>99.172218857258216</v>
      </c>
      <c r="K85" s="224">
        <f t="shared" si="129"/>
        <v>2030.4</v>
      </c>
      <c r="L85" s="224">
        <f t="shared" si="129"/>
        <v>0</v>
      </c>
      <c r="M85" s="225">
        <f t="shared" si="114"/>
        <v>0</v>
      </c>
      <c r="N85" s="224">
        <f t="shared" si="129"/>
        <v>2681.2</v>
      </c>
      <c r="O85" s="224">
        <f t="shared" si="129"/>
        <v>0</v>
      </c>
      <c r="P85" s="225">
        <f t="shared" si="115"/>
        <v>0</v>
      </c>
      <c r="Q85" s="224">
        <f t="shared" si="129"/>
        <v>2241.3000000000002</v>
      </c>
      <c r="R85" s="224">
        <f t="shared" si="129"/>
        <v>0</v>
      </c>
      <c r="S85" s="225">
        <f t="shared" si="116"/>
        <v>0</v>
      </c>
      <c r="T85" s="224">
        <f t="shared" si="129"/>
        <v>2152.1999999999998</v>
      </c>
      <c r="U85" s="224">
        <f t="shared" si="129"/>
        <v>0</v>
      </c>
      <c r="V85" s="225">
        <f t="shared" si="117"/>
        <v>0</v>
      </c>
      <c r="W85" s="224">
        <f t="shared" si="129"/>
        <v>2066</v>
      </c>
      <c r="X85" s="224">
        <f t="shared" si="129"/>
        <v>0</v>
      </c>
      <c r="Y85" s="225">
        <f t="shared" si="118"/>
        <v>0</v>
      </c>
      <c r="Z85" s="224">
        <f t="shared" si="129"/>
        <v>2338</v>
      </c>
      <c r="AA85" s="224">
        <f t="shared" si="129"/>
        <v>0</v>
      </c>
      <c r="AB85" s="225">
        <f t="shared" si="119"/>
        <v>0</v>
      </c>
      <c r="AC85" s="224">
        <f t="shared" si="129"/>
        <v>2375.5</v>
      </c>
      <c r="AD85" s="224">
        <f t="shared" si="129"/>
        <v>0</v>
      </c>
      <c r="AE85" s="225">
        <f t="shared" si="120"/>
        <v>0</v>
      </c>
      <c r="AF85" s="224">
        <f t="shared" si="129"/>
        <v>1832.9</v>
      </c>
      <c r="AG85" s="224">
        <f t="shared" si="129"/>
        <v>0</v>
      </c>
      <c r="AH85" s="225">
        <f t="shared" si="121"/>
        <v>0</v>
      </c>
      <c r="AI85" s="224">
        <f t="shared" si="129"/>
        <v>1748.8</v>
      </c>
      <c r="AJ85" s="224">
        <f t="shared" si="129"/>
        <v>0</v>
      </c>
      <c r="AK85" s="225">
        <f t="shared" si="122"/>
        <v>0</v>
      </c>
      <c r="AL85" s="224">
        <f t="shared" si="129"/>
        <v>1664.1</v>
      </c>
      <c r="AM85" s="224">
        <f t="shared" si="129"/>
        <v>0</v>
      </c>
      <c r="AN85" s="225">
        <f t="shared" si="123"/>
        <v>0</v>
      </c>
      <c r="AO85" s="224">
        <f t="shared" si="129"/>
        <v>2899.7</v>
      </c>
      <c r="AP85" s="224">
        <f t="shared" si="129"/>
        <v>0</v>
      </c>
      <c r="AQ85" s="225">
        <f t="shared" si="124"/>
        <v>0</v>
      </c>
      <c r="AR85" s="709"/>
      <c r="AS85" s="696"/>
    </row>
    <row r="86" spans="1:45">
      <c r="A86" s="682"/>
      <c r="B86" s="704"/>
      <c r="C86" s="705"/>
      <c r="D86" s="180" t="s">
        <v>62</v>
      </c>
      <c r="E86" s="176">
        <f t="shared" ref="E86:F89" si="130">SUM(H86,K86,N86,Q86,T86,W86,Z86,AC86,AF86,AI86,AL86,AO86)</f>
        <v>0</v>
      </c>
      <c r="F86" s="176">
        <f>SUM(I86,L86,O86,R86,U86,X86,AA86,AD86,AG86,AJ86,AM86,AP86)</f>
        <v>0</v>
      </c>
      <c r="G86" s="175" t="e">
        <f>F86/E86*100</f>
        <v>#DIV/0!</v>
      </c>
      <c r="H86" s="232">
        <f>H22</f>
        <v>0</v>
      </c>
      <c r="I86" s="232">
        <f t="shared" ref="I86:AP89" si="131">I22</f>
        <v>0</v>
      </c>
      <c r="J86" s="175" t="e">
        <f t="shared" si="113"/>
        <v>#DIV/0!</v>
      </c>
      <c r="K86" s="232">
        <f t="shared" si="131"/>
        <v>0</v>
      </c>
      <c r="L86" s="232">
        <f t="shared" si="131"/>
        <v>0</v>
      </c>
      <c r="M86" s="175" t="e">
        <f t="shared" si="114"/>
        <v>#DIV/0!</v>
      </c>
      <c r="N86" s="232">
        <f t="shared" si="131"/>
        <v>0</v>
      </c>
      <c r="O86" s="232">
        <f t="shared" si="131"/>
        <v>0</v>
      </c>
      <c r="P86" s="175" t="e">
        <f t="shared" si="115"/>
        <v>#DIV/0!</v>
      </c>
      <c r="Q86" s="232">
        <f t="shared" si="131"/>
        <v>0</v>
      </c>
      <c r="R86" s="232">
        <f t="shared" si="131"/>
        <v>0</v>
      </c>
      <c r="S86" s="175" t="e">
        <f t="shared" si="116"/>
        <v>#DIV/0!</v>
      </c>
      <c r="T86" s="232">
        <f t="shared" si="131"/>
        <v>0</v>
      </c>
      <c r="U86" s="232">
        <f t="shared" si="131"/>
        <v>0</v>
      </c>
      <c r="V86" s="175" t="e">
        <f t="shared" si="117"/>
        <v>#DIV/0!</v>
      </c>
      <c r="W86" s="232">
        <f t="shared" si="131"/>
        <v>0</v>
      </c>
      <c r="X86" s="232">
        <f t="shared" si="131"/>
        <v>0</v>
      </c>
      <c r="Y86" s="175" t="e">
        <f t="shared" si="118"/>
        <v>#DIV/0!</v>
      </c>
      <c r="Z86" s="232">
        <f t="shared" si="131"/>
        <v>0</v>
      </c>
      <c r="AA86" s="232">
        <f t="shared" si="131"/>
        <v>0</v>
      </c>
      <c r="AB86" s="175" t="e">
        <f t="shared" si="119"/>
        <v>#DIV/0!</v>
      </c>
      <c r="AC86" s="232">
        <f t="shared" si="131"/>
        <v>0</v>
      </c>
      <c r="AD86" s="232">
        <f t="shared" si="131"/>
        <v>0</v>
      </c>
      <c r="AE86" s="175" t="e">
        <f t="shared" si="120"/>
        <v>#DIV/0!</v>
      </c>
      <c r="AF86" s="232">
        <f t="shared" si="131"/>
        <v>0</v>
      </c>
      <c r="AG86" s="232">
        <f t="shared" si="131"/>
        <v>0</v>
      </c>
      <c r="AH86" s="175" t="e">
        <f t="shared" si="121"/>
        <v>#DIV/0!</v>
      </c>
      <c r="AI86" s="232">
        <f t="shared" si="131"/>
        <v>0</v>
      </c>
      <c r="AJ86" s="232">
        <f t="shared" si="131"/>
        <v>0</v>
      </c>
      <c r="AK86" s="175" t="e">
        <f t="shared" si="122"/>
        <v>#DIV/0!</v>
      </c>
      <c r="AL86" s="232">
        <f t="shared" si="131"/>
        <v>0</v>
      </c>
      <c r="AM86" s="232">
        <f t="shared" si="131"/>
        <v>0</v>
      </c>
      <c r="AN86" s="175" t="e">
        <f t="shared" si="123"/>
        <v>#DIV/0!</v>
      </c>
      <c r="AO86" s="232">
        <f t="shared" si="131"/>
        <v>0</v>
      </c>
      <c r="AP86" s="232">
        <f t="shared" si="131"/>
        <v>0</v>
      </c>
      <c r="AQ86" s="175" t="e">
        <f t="shared" si="124"/>
        <v>#DIV/0!</v>
      </c>
      <c r="AR86" s="709"/>
      <c r="AS86" s="696"/>
    </row>
    <row r="87" spans="1:45" ht="26.25" customHeight="1">
      <c r="A87" s="682"/>
      <c r="B87" s="704"/>
      <c r="C87" s="705"/>
      <c r="D87" s="180" t="s">
        <v>27</v>
      </c>
      <c r="E87" s="176">
        <f t="shared" si="130"/>
        <v>0</v>
      </c>
      <c r="F87" s="176">
        <f t="shared" si="130"/>
        <v>0</v>
      </c>
      <c r="G87" s="175" t="e">
        <f>F87/E87*100</f>
        <v>#DIV/0!</v>
      </c>
      <c r="H87" s="232">
        <f t="shared" ref="H87:W89" si="132">H23</f>
        <v>0</v>
      </c>
      <c r="I87" s="232">
        <f t="shared" si="132"/>
        <v>0</v>
      </c>
      <c r="J87" s="175" t="e">
        <f t="shared" si="113"/>
        <v>#DIV/0!</v>
      </c>
      <c r="K87" s="232">
        <f t="shared" si="132"/>
        <v>0</v>
      </c>
      <c r="L87" s="232">
        <f t="shared" si="132"/>
        <v>0</v>
      </c>
      <c r="M87" s="175" t="e">
        <f t="shared" si="114"/>
        <v>#DIV/0!</v>
      </c>
      <c r="N87" s="232">
        <f t="shared" si="132"/>
        <v>0</v>
      </c>
      <c r="O87" s="232">
        <f t="shared" si="132"/>
        <v>0</v>
      </c>
      <c r="P87" s="175" t="e">
        <f t="shared" si="115"/>
        <v>#DIV/0!</v>
      </c>
      <c r="Q87" s="232">
        <f t="shared" si="132"/>
        <v>0</v>
      </c>
      <c r="R87" s="232">
        <f t="shared" si="132"/>
        <v>0</v>
      </c>
      <c r="S87" s="175" t="e">
        <f t="shared" si="116"/>
        <v>#DIV/0!</v>
      </c>
      <c r="T87" s="232">
        <f t="shared" si="132"/>
        <v>0</v>
      </c>
      <c r="U87" s="232">
        <f t="shared" si="132"/>
        <v>0</v>
      </c>
      <c r="V87" s="175" t="e">
        <f t="shared" si="117"/>
        <v>#DIV/0!</v>
      </c>
      <c r="W87" s="232">
        <f t="shared" si="132"/>
        <v>0</v>
      </c>
      <c r="X87" s="232">
        <f t="shared" si="131"/>
        <v>0</v>
      </c>
      <c r="Y87" s="175" t="e">
        <f t="shared" si="118"/>
        <v>#DIV/0!</v>
      </c>
      <c r="Z87" s="232">
        <f t="shared" si="131"/>
        <v>0</v>
      </c>
      <c r="AA87" s="232">
        <f t="shared" si="131"/>
        <v>0</v>
      </c>
      <c r="AB87" s="175" t="e">
        <f t="shared" si="119"/>
        <v>#DIV/0!</v>
      </c>
      <c r="AC87" s="232">
        <f t="shared" si="131"/>
        <v>0</v>
      </c>
      <c r="AD87" s="232">
        <f t="shared" si="131"/>
        <v>0</v>
      </c>
      <c r="AE87" s="175" t="e">
        <f t="shared" si="120"/>
        <v>#DIV/0!</v>
      </c>
      <c r="AF87" s="232">
        <f t="shared" si="131"/>
        <v>0</v>
      </c>
      <c r="AG87" s="232">
        <f t="shared" si="131"/>
        <v>0</v>
      </c>
      <c r="AH87" s="175" t="e">
        <f t="shared" si="121"/>
        <v>#DIV/0!</v>
      </c>
      <c r="AI87" s="232">
        <f t="shared" si="131"/>
        <v>0</v>
      </c>
      <c r="AJ87" s="232">
        <f t="shared" si="131"/>
        <v>0</v>
      </c>
      <c r="AK87" s="175" t="e">
        <f t="shared" si="122"/>
        <v>#DIV/0!</v>
      </c>
      <c r="AL87" s="232">
        <f t="shared" si="131"/>
        <v>0</v>
      </c>
      <c r="AM87" s="232">
        <f t="shared" si="131"/>
        <v>0</v>
      </c>
      <c r="AN87" s="175" t="e">
        <f t="shared" si="123"/>
        <v>#DIV/0!</v>
      </c>
      <c r="AO87" s="232">
        <f t="shared" si="131"/>
        <v>0</v>
      </c>
      <c r="AP87" s="232">
        <f t="shared" si="131"/>
        <v>0</v>
      </c>
      <c r="AQ87" s="175" t="e">
        <f t="shared" si="124"/>
        <v>#DIV/0!</v>
      </c>
      <c r="AR87" s="709"/>
      <c r="AS87" s="696"/>
    </row>
    <row r="88" spans="1:45">
      <c r="A88" s="682"/>
      <c r="B88" s="704"/>
      <c r="C88" s="705"/>
      <c r="D88" s="181" t="s">
        <v>63</v>
      </c>
      <c r="E88" s="176">
        <f>SUM(H88,K88,N88,Q88,T88,W88,Z88,AC88,AF88,AI88,AL88,AO88)</f>
        <v>24525.399999999998</v>
      </c>
      <c r="F88" s="176">
        <f t="shared" si="130"/>
        <v>491.2</v>
      </c>
      <c r="G88" s="175">
        <f>F88/E88*100</f>
        <v>2.0028215645820255</v>
      </c>
      <c r="H88" s="232">
        <f t="shared" si="132"/>
        <v>495.3</v>
      </c>
      <c r="I88" s="232">
        <f t="shared" si="132"/>
        <v>491.2</v>
      </c>
      <c r="J88" s="175">
        <f t="shared" si="113"/>
        <v>99.172218857258216</v>
      </c>
      <c r="K88" s="232">
        <f t="shared" si="132"/>
        <v>2030.4</v>
      </c>
      <c r="L88" s="232">
        <f t="shared" si="132"/>
        <v>0</v>
      </c>
      <c r="M88" s="175">
        <f t="shared" si="114"/>
        <v>0</v>
      </c>
      <c r="N88" s="232">
        <f t="shared" si="132"/>
        <v>2681.2</v>
      </c>
      <c r="O88" s="232">
        <f t="shared" si="132"/>
        <v>0</v>
      </c>
      <c r="P88" s="175">
        <f t="shared" si="115"/>
        <v>0</v>
      </c>
      <c r="Q88" s="232">
        <f t="shared" si="132"/>
        <v>2241.3000000000002</v>
      </c>
      <c r="R88" s="232">
        <f t="shared" si="132"/>
        <v>0</v>
      </c>
      <c r="S88" s="175">
        <f t="shared" si="116"/>
        <v>0</v>
      </c>
      <c r="T88" s="232">
        <f t="shared" si="132"/>
        <v>2152.1999999999998</v>
      </c>
      <c r="U88" s="232">
        <f t="shared" si="132"/>
        <v>0</v>
      </c>
      <c r="V88" s="175">
        <f t="shared" si="117"/>
        <v>0</v>
      </c>
      <c r="W88" s="232">
        <f t="shared" si="132"/>
        <v>2066</v>
      </c>
      <c r="X88" s="232">
        <f t="shared" si="131"/>
        <v>0</v>
      </c>
      <c r="Y88" s="175">
        <f t="shared" si="118"/>
        <v>0</v>
      </c>
      <c r="Z88" s="232">
        <f t="shared" si="131"/>
        <v>2338</v>
      </c>
      <c r="AA88" s="232">
        <f t="shared" si="131"/>
        <v>0</v>
      </c>
      <c r="AB88" s="175">
        <f t="shared" si="119"/>
        <v>0</v>
      </c>
      <c r="AC88" s="232">
        <f t="shared" si="131"/>
        <v>2375.5</v>
      </c>
      <c r="AD88" s="232">
        <f t="shared" si="131"/>
        <v>0</v>
      </c>
      <c r="AE88" s="175">
        <f t="shared" si="120"/>
        <v>0</v>
      </c>
      <c r="AF88" s="232">
        <f t="shared" si="131"/>
        <v>1832.9</v>
      </c>
      <c r="AG88" s="232">
        <f t="shared" si="131"/>
        <v>0</v>
      </c>
      <c r="AH88" s="175">
        <f t="shared" si="121"/>
        <v>0</v>
      </c>
      <c r="AI88" s="232">
        <f t="shared" si="131"/>
        <v>1748.8</v>
      </c>
      <c r="AJ88" s="232">
        <f t="shared" si="131"/>
        <v>0</v>
      </c>
      <c r="AK88" s="175">
        <f t="shared" si="122"/>
        <v>0</v>
      </c>
      <c r="AL88" s="232">
        <f t="shared" si="131"/>
        <v>1664.1</v>
      </c>
      <c r="AM88" s="232">
        <f t="shared" si="131"/>
        <v>0</v>
      </c>
      <c r="AN88" s="175">
        <f t="shared" si="123"/>
        <v>0</v>
      </c>
      <c r="AO88" s="232">
        <f t="shared" si="131"/>
        <v>2899.7</v>
      </c>
      <c r="AP88" s="232">
        <f t="shared" si="131"/>
        <v>0</v>
      </c>
      <c r="AQ88" s="175">
        <f t="shared" si="124"/>
        <v>0</v>
      </c>
      <c r="AR88" s="709"/>
      <c r="AS88" s="696"/>
    </row>
    <row r="89" spans="1:45" ht="37.5">
      <c r="A89" s="706"/>
      <c r="B89" s="707"/>
      <c r="C89" s="708"/>
      <c r="D89" s="159" t="s">
        <v>64</v>
      </c>
      <c r="E89" s="176">
        <f t="shared" si="130"/>
        <v>0</v>
      </c>
      <c r="F89" s="176">
        <f t="shared" si="130"/>
        <v>0</v>
      </c>
      <c r="G89" s="175" t="e">
        <f>F89/E89*100</f>
        <v>#DIV/0!</v>
      </c>
      <c r="H89" s="232">
        <f t="shared" si="132"/>
        <v>0</v>
      </c>
      <c r="I89" s="232">
        <f t="shared" si="132"/>
        <v>0</v>
      </c>
      <c r="J89" s="175" t="e">
        <f t="shared" si="113"/>
        <v>#DIV/0!</v>
      </c>
      <c r="K89" s="232">
        <f t="shared" si="132"/>
        <v>0</v>
      </c>
      <c r="L89" s="232">
        <f t="shared" si="132"/>
        <v>0</v>
      </c>
      <c r="M89" s="175" t="e">
        <f t="shared" si="114"/>
        <v>#DIV/0!</v>
      </c>
      <c r="N89" s="232">
        <f t="shared" si="132"/>
        <v>0</v>
      </c>
      <c r="O89" s="232">
        <f t="shared" si="132"/>
        <v>0</v>
      </c>
      <c r="P89" s="175" t="e">
        <f t="shared" si="115"/>
        <v>#DIV/0!</v>
      </c>
      <c r="Q89" s="232">
        <f t="shared" si="132"/>
        <v>0</v>
      </c>
      <c r="R89" s="232">
        <f t="shared" si="132"/>
        <v>0</v>
      </c>
      <c r="S89" s="175" t="e">
        <f t="shared" si="116"/>
        <v>#DIV/0!</v>
      </c>
      <c r="T89" s="232">
        <f t="shared" si="132"/>
        <v>0</v>
      </c>
      <c r="U89" s="232">
        <f t="shared" si="132"/>
        <v>0</v>
      </c>
      <c r="V89" s="175" t="e">
        <f t="shared" si="117"/>
        <v>#DIV/0!</v>
      </c>
      <c r="W89" s="232">
        <f t="shared" si="132"/>
        <v>0</v>
      </c>
      <c r="X89" s="232">
        <f t="shared" si="131"/>
        <v>0</v>
      </c>
      <c r="Y89" s="175" t="e">
        <f t="shared" si="118"/>
        <v>#DIV/0!</v>
      </c>
      <c r="Z89" s="232">
        <f t="shared" si="131"/>
        <v>0</v>
      </c>
      <c r="AA89" s="232">
        <f t="shared" si="131"/>
        <v>0</v>
      </c>
      <c r="AB89" s="175" t="e">
        <f t="shared" si="119"/>
        <v>#DIV/0!</v>
      </c>
      <c r="AC89" s="232">
        <f t="shared" si="131"/>
        <v>0</v>
      </c>
      <c r="AD89" s="232">
        <f t="shared" si="131"/>
        <v>0</v>
      </c>
      <c r="AE89" s="175" t="e">
        <f t="shared" si="120"/>
        <v>#DIV/0!</v>
      </c>
      <c r="AF89" s="232">
        <f t="shared" si="131"/>
        <v>0</v>
      </c>
      <c r="AG89" s="232">
        <f t="shared" si="131"/>
        <v>0</v>
      </c>
      <c r="AH89" s="175" t="e">
        <f t="shared" si="121"/>
        <v>#DIV/0!</v>
      </c>
      <c r="AI89" s="232">
        <f t="shared" si="131"/>
        <v>0</v>
      </c>
      <c r="AJ89" s="232">
        <f t="shared" si="131"/>
        <v>0</v>
      </c>
      <c r="AK89" s="175" t="e">
        <f t="shared" si="122"/>
        <v>#DIV/0!</v>
      </c>
      <c r="AL89" s="232">
        <f t="shared" si="131"/>
        <v>0</v>
      </c>
      <c r="AM89" s="232">
        <f t="shared" si="131"/>
        <v>0</v>
      </c>
      <c r="AN89" s="175" t="e">
        <f t="shared" si="123"/>
        <v>#DIV/0!</v>
      </c>
      <c r="AO89" s="232">
        <f t="shared" si="131"/>
        <v>0</v>
      </c>
      <c r="AP89" s="232">
        <f t="shared" si="131"/>
        <v>0</v>
      </c>
      <c r="AQ89" s="175" t="e">
        <f t="shared" si="124"/>
        <v>#DIV/0!</v>
      </c>
      <c r="AR89" s="709"/>
      <c r="AS89" s="696"/>
    </row>
    <row r="90" spans="1:45" ht="20.25">
      <c r="A90" s="178"/>
      <c r="B90" s="351"/>
      <c r="C90" s="351"/>
      <c r="D90" s="179"/>
      <c r="E90" s="334"/>
      <c r="F90" s="328"/>
      <c r="G90" s="255"/>
      <c r="H90" s="229"/>
      <c r="I90" s="229"/>
      <c r="J90" s="175"/>
      <c r="K90" s="229"/>
      <c r="L90" s="229"/>
      <c r="M90" s="175"/>
      <c r="N90" s="229"/>
      <c r="O90" s="229"/>
      <c r="P90" s="175"/>
      <c r="Q90" s="229"/>
      <c r="R90" s="229"/>
      <c r="S90" s="175"/>
      <c r="T90" s="229"/>
      <c r="U90" s="229"/>
      <c r="V90" s="175"/>
      <c r="W90" s="229"/>
      <c r="X90" s="229"/>
      <c r="Y90" s="175"/>
      <c r="Z90" s="229"/>
      <c r="AA90" s="229"/>
      <c r="AB90" s="175"/>
      <c r="AC90" s="229"/>
      <c r="AD90" s="229"/>
      <c r="AE90" s="175"/>
      <c r="AF90" s="229"/>
      <c r="AG90" s="229"/>
      <c r="AH90" s="175"/>
      <c r="AI90" s="229"/>
      <c r="AJ90" s="229"/>
      <c r="AK90" s="175"/>
      <c r="AL90" s="229"/>
      <c r="AM90" s="229"/>
      <c r="AN90" s="175"/>
      <c r="AO90" s="229"/>
      <c r="AP90" s="229"/>
      <c r="AQ90" s="175"/>
      <c r="AR90" s="166"/>
      <c r="AS90" s="167"/>
    </row>
    <row r="91" spans="1:45" ht="23.25" customHeight="1">
      <c r="A91" s="701" t="s">
        <v>60</v>
      </c>
      <c r="B91" s="702"/>
      <c r="C91" s="703"/>
      <c r="D91" s="157" t="s">
        <v>23</v>
      </c>
      <c r="E91" s="224">
        <f>SUM(E92:E95)</f>
        <v>372.6</v>
      </c>
      <c r="F91" s="224">
        <f t="shared" ref="F91:AP91" si="133">SUM(F92:F95)</f>
        <v>0</v>
      </c>
      <c r="G91" s="225">
        <f>F91/E91*100</f>
        <v>0</v>
      </c>
      <c r="H91" s="224">
        <f t="shared" si="133"/>
        <v>0</v>
      </c>
      <c r="I91" s="224">
        <f t="shared" si="133"/>
        <v>0</v>
      </c>
      <c r="J91" s="225" t="e">
        <f t="shared" si="113"/>
        <v>#DIV/0!</v>
      </c>
      <c r="K91" s="224">
        <f t="shared" si="133"/>
        <v>0</v>
      </c>
      <c r="L91" s="224">
        <f t="shared" si="133"/>
        <v>0</v>
      </c>
      <c r="M91" s="225" t="e">
        <f t="shared" si="114"/>
        <v>#DIV/0!</v>
      </c>
      <c r="N91" s="224">
        <f t="shared" si="133"/>
        <v>0</v>
      </c>
      <c r="O91" s="224">
        <f t="shared" si="133"/>
        <v>0</v>
      </c>
      <c r="P91" s="225" t="e">
        <f t="shared" si="115"/>
        <v>#DIV/0!</v>
      </c>
      <c r="Q91" s="224">
        <f t="shared" si="133"/>
        <v>0</v>
      </c>
      <c r="R91" s="224">
        <f t="shared" si="133"/>
        <v>0</v>
      </c>
      <c r="S91" s="225" t="e">
        <f t="shared" si="116"/>
        <v>#DIV/0!</v>
      </c>
      <c r="T91" s="224">
        <f t="shared" si="133"/>
        <v>0</v>
      </c>
      <c r="U91" s="224">
        <f t="shared" si="133"/>
        <v>0</v>
      </c>
      <c r="V91" s="225" t="e">
        <f t="shared" si="117"/>
        <v>#DIV/0!</v>
      </c>
      <c r="W91" s="224">
        <f t="shared" si="133"/>
        <v>300</v>
      </c>
      <c r="X91" s="224">
        <f t="shared" si="133"/>
        <v>0</v>
      </c>
      <c r="Y91" s="225">
        <f t="shared" si="118"/>
        <v>0</v>
      </c>
      <c r="Z91" s="224">
        <f t="shared" si="133"/>
        <v>36.299999999999997</v>
      </c>
      <c r="AA91" s="224">
        <f t="shared" si="133"/>
        <v>0</v>
      </c>
      <c r="AB91" s="225">
        <f t="shared" si="119"/>
        <v>0</v>
      </c>
      <c r="AC91" s="224">
        <f t="shared" si="133"/>
        <v>0</v>
      </c>
      <c r="AD91" s="224">
        <f t="shared" si="133"/>
        <v>0</v>
      </c>
      <c r="AE91" s="225" t="e">
        <f t="shared" si="120"/>
        <v>#DIV/0!</v>
      </c>
      <c r="AF91" s="224">
        <f t="shared" si="133"/>
        <v>0</v>
      </c>
      <c r="AG91" s="224">
        <f t="shared" si="133"/>
        <v>0</v>
      </c>
      <c r="AH91" s="225" t="e">
        <f t="shared" si="121"/>
        <v>#DIV/0!</v>
      </c>
      <c r="AI91" s="224">
        <f t="shared" si="133"/>
        <v>0</v>
      </c>
      <c r="AJ91" s="224">
        <f t="shared" si="133"/>
        <v>0</v>
      </c>
      <c r="AK91" s="225" t="e">
        <f t="shared" si="122"/>
        <v>#DIV/0!</v>
      </c>
      <c r="AL91" s="224">
        <f t="shared" si="133"/>
        <v>0</v>
      </c>
      <c r="AM91" s="224">
        <f t="shared" si="133"/>
        <v>0</v>
      </c>
      <c r="AN91" s="225" t="e">
        <f t="shared" si="123"/>
        <v>#DIV/0!</v>
      </c>
      <c r="AO91" s="224">
        <f t="shared" si="133"/>
        <v>36.299999999999997</v>
      </c>
      <c r="AP91" s="224">
        <f t="shared" si="133"/>
        <v>0</v>
      </c>
      <c r="AQ91" s="225">
        <f t="shared" si="124"/>
        <v>0</v>
      </c>
      <c r="AR91" s="709"/>
      <c r="AS91" s="696"/>
    </row>
    <row r="92" spans="1:45">
      <c r="A92" s="682"/>
      <c r="B92" s="704"/>
      <c r="C92" s="705"/>
      <c r="D92" s="157" t="s">
        <v>62</v>
      </c>
      <c r="E92" s="176">
        <f t="shared" ref="E92:F101" si="134">SUM(H92,K92,N92,Q92,T92,W92,Z92,AC92,AF92,AI92,AL92,AO92)</f>
        <v>0</v>
      </c>
      <c r="F92" s="175">
        <f>SUM(I92,L92,O92,R92,U92,X92,AA92,AD92,AG92,AJ92,AM92,AP92)</f>
        <v>0</v>
      </c>
      <c r="G92" s="175" t="e">
        <f>F92/E92*100</f>
        <v>#DIV/0!</v>
      </c>
      <c r="H92" s="232">
        <f>H49</f>
        <v>0</v>
      </c>
      <c r="I92" s="232">
        <f>I49</f>
        <v>0</v>
      </c>
      <c r="J92" s="175" t="e">
        <f t="shared" si="113"/>
        <v>#DIV/0!</v>
      </c>
      <c r="K92" s="232">
        <f t="shared" ref="K92:AP95" si="135">K49</f>
        <v>0</v>
      </c>
      <c r="L92" s="232">
        <f t="shared" si="135"/>
        <v>0</v>
      </c>
      <c r="M92" s="175" t="e">
        <f t="shared" si="114"/>
        <v>#DIV/0!</v>
      </c>
      <c r="N92" s="232">
        <f t="shared" si="135"/>
        <v>0</v>
      </c>
      <c r="O92" s="232">
        <f t="shared" si="135"/>
        <v>0</v>
      </c>
      <c r="P92" s="175" t="e">
        <f t="shared" si="115"/>
        <v>#DIV/0!</v>
      </c>
      <c r="Q92" s="232">
        <f t="shared" si="135"/>
        <v>0</v>
      </c>
      <c r="R92" s="232">
        <f t="shared" si="135"/>
        <v>0</v>
      </c>
      <c r="S92" s="175" t="e">
        <f t="shared" si="116"/>
        <v>#DIV/0!</v>
      </c>
      <c r="T92" s="232">
        <f t="shared" si="135"/>
        <v>0</v>
      </c>
      <c r="U92" s="232">
        <f t="shared" si="135"/>
        <v>0</v>
      </c>
      <c r="V92" s="175" t="e">
        <f t="shared" si="117"/>
        <v>#DIV/0!</v>
      </c>
      <c r="W92" s="232">
        <f t="shared" si="135"/>
        <v>0</v>
      </c>
      <c r="X92" s="232">
        <f t="shared" si="135"/>
        <v>0</v>
      </c>
      <c r="Y92" s="175" t="e">
        <f t="shared" si="118"/>
        <v>#DIV/0!</v>
      </c>
      <c r="Z92" s="232">
        <f t="shared" si="135"/>
        <v>0</v>
      </c>
      <c r="AA92" s="232">
        <f t="shared" si="135"/>
        <v>0</v>
      </c>
      <c r="AB92" s="175" t="e">
        <f t="shared" si="119"/>
        <v>#DIV/0!</v>
      </c>
      <c r="AC92" s="232">
        <f t="shared" si="135"/>
        <v>0</v>
      </c>
      <c r="AD92" s="232">
        <f t="shared" si="135"/>
        <v>0</v>
      </c>
      <c r="AE92" s="175" t="e">
        <f t="shared" si="120"/>
        <v>#DIV/0!</v>
      </c>
      <c r="AF92" s="232">
        <f t="shared" si="135"/>
        <v>0</v>
      </c>
      <c r="AG92" s="232">
        <f t="shared" si="135"/>
        <v>0</v>
      </c>
      <c r="AH92" s="175" t="e">
        <f t="shared" si="121"/>
        <v>#DIV/0!</v>
      </c>
      <c r="AI92" s="232">
        <f t="shared" si="135"/>
        <v>0</v>
      </c>
      <c r="AJ92" s="232">
        <f t="shared" si="135"/>
        <v>0</v>
      </c>
      <c r="AK92" s="175" t="e">
        <f t="shared" si="122"/>
        <v>#DIV/0!</v>
      </c>
      <c r="AL92" s="232">
        <f t="shared" si="135"/>
        <v>0</v>
      </c>
      <c r="AM92" s="232">
        <f t="shared" si="135"/>
        <v>0</v>
      </c>
      <c r="AN92" s="175" t="e">
        <f t="shared" si="123"/>
        <v>#DIV/0!</v>
      </c>
      <c r="AO92" s="232">
        <f t="shared" si="135"/>
        <v>0</v>
      </c>
      <c r="AP92" s="232">
        <f t="shared" si="135"/>
        <v>0</v>
      </c>
      <c r="AQ92" s="175" t="e">
        <f t="shared" si="124"/>
        <v>#DIV/0!</v>
      </c>
      <c r="AR92" s="709"/>
      <c r="AS92" s="696"/>
    </row>
    <row r="93" spans="1:45">
      <c r="A93" s="682"/>
      <c r="B93" s="704"/>
      <c r="C93" s="705"/>
      <c r="D93" s="157" t="s">
        <v>27</v>
      </c>
      <c r="E93" s="176">
        <f t="shared" si="134"/>
        <v>0</v>
      </c>
      <c r="F93" s="175">
        <f t="shared" si="134"/>
        <v>0</v>
      </c>
      <c r="G93" s="175" t="e">
        <f>F93/E93*100</f>
        <v>#DIV/0!</v>
      </c>
      <c r="H93" s="232">
        <f t="shared" ref="H93:W95" si="136">H50</f>
        <v>0</v>
      </c>
      <c r="I93" s="232">
        <f t="shared" si="136"/>
        <v>0</v>
      </c>
      <c r="J93" s="175" t="e">
        <f t="shared" si="113"/>
        <v>#DIV/0!</v>
      </c>
      <c r="K93" s="232">
        <f t="shared" si="136"/>
        <v>0</v>
      </c>
      <c r="L93" s="232">
        <f t="shared" si="136"/>
        <v>0</v>
      </c>
      <c r="M93" s="175" t="e">
        <f t="shared" si="114"/>
        <v>#DIV/0!</v>
      </c>
      <c r="N93" s="232">
        <f t="shared" si="136"/>
        <v>0</v>
      </c>
      <c r="O93" s="232">
        <f t="shared" si="136"/>
        <v>0</v>
      </c>
      <c r="P93" s="175" t="e">
        <f t="shared" si="115"/>
        <v>#DIV/0!</v>
      </c>
      <c r="Q93" s="232">
        <f t="shared" si="136"/>
        <v>0</v>
      </c>
      <c r="R93" s="232">
        <f t="shared" si="136"/>
        <v>0</v>
      </c>
      <c r="S93" s="175" t="e">
        <f t="shared" si="116"/>
        <v>#DIV/0!</v>
      </c>
      <c r="T93" s="232">
        <f t="shared" si="136"/>
        <v>0</v>
      </c>
      <c r="U93" s="232">
        <f t="shared" si="136"/>
        <v>0</v>
      </c>
      <c r="V93" s="175" t="e">
        <f t="shared" si="117"/>
        <v>#DIV/0!</v>
      </c>
      <c r="W93" s="232">
        <f t="shared" si="136"/>
        <v>0</v>
      </c>
      <c r="X93" s="232">
        <f t="shared" si="135"/>
        <v>0</v>
      </c>
      <c r="Y93" s="175" t="e">
        <f t="shared" si="118"/>
        <v>#DIV/0!</v>
      </c>
      <c r="Z93" s="232">
        <f t="shared" si="135"/>
        <v>0</v>
      </c>
      <c r="AA93" s="232">
        <f t="shared" si="135"/>
        <v>0</v>
      </c>
      <c r="AB93" s="175" t="e">
        <f t="shared" si="119"/>
        <v>#DIV/0!</v>
      </c>
      <c r="AC93" s="232">
        <f t="shared" si="135"/>
        <v>0</v>
      </c>
      <c r="AD93" s="232">
        <f t="shared" si="135"/>
        <v>0</v>
      </c>
      <c r="AE93" s="175" t="e">
        <f t="shared" si="120"/>
        <v>#DIV/0!</v>
      </c>
      <c r="AF93" s="232">
        <f t="shared" si="135"/>
        <v>0</v>
      </c>
      <c r="AG93" s="232">
        <f t="shared" si="135"/>
        <v>0</v>
      </c>
      <c r="AH93" s="175" t="e">
        <f t="shared" si="121"/>
        <v>#DIV/0!</v>
      </c>
      <c r="AI93" s="232">
        <f t="shared" si="135"/>
        <v>0</v>
      </c>
      <c r="AJ93" s="232">
        <f t="shared" si="135"/>
        <v>0</v>
      </c>
      <c r="AK93" s="175" t="e">
        <f t="shared" si="122"/>
        <v>#DIV/0!</v>
      </c>
      <c r="AL93" s="232">
        <f t="shared" si="135"/>
        <v>0</v>
      </c>
      <c r="AM93" s="232">
        <f t="shared" si="135"/>
        <v>0</v>
      </c>
      <c r="AN93" s="175" t="e">
        <f t="shared" si="123"/>
        <v>#DIV/0!</v>
      </c>
      <c r="AO93" s="232">
        <f t="shared" si="135"/>
        <v>0</v>
      </c>
      <c r="AP93" s="232">
        <f t="shared" si="135"/>
        <v>0</v>
      </c>
      <c r="AQ93" s="175" t="e">
        <f t="shared" si="124"/>
        <v>#DIV/0!</v>
      </c>
      <c r="AR93" s="709"/>
      <c r="AS93" s="696"/>
    </row>
    <row r="94" spans="1:45">
      <c r="A94" s="682"/>
      <c r="B94" s="704"/>
      <c r="C94" s="705"/>
      <c r="D94" s="159" t="s">
        <v>63</v>
      </c>
      <c r="E94" s="176">
        <f>SUM(H94,K94,N94,Q94,T94,W94,Z94,AC94,AF94,AI94,AL94,AO94)</f>
        <v>372.6</v>
      </c>
      <c r="F94" s="175">
        <f t="shared" si="134"/>
        <v>0</v>
      </c>
      <c r="G94" s="175">
        <f>F94/E94*100</f>
        <v>0</v>
      </c>
      <c r="H94" s="232">
        <f t="shared" si="136"/>
        <v>0</v>
      </c>
      <c r="I94" s="232">
        <f t="shared" si="136"/>
        <v>0</v>
      </c>
      <c r="J94" s="175" t="e">
        <f t="shared" si="113"/>
        <v>#DIV/0!</v>
      </c>
      <c r="K94" s="232">
        <f t="shared" si="136"/>
        <v>0</v>
      </c>
      <c r="L94" s="232">
        <f t="shared" si="136"/>
        <v>0</v>
      </c>
      <c r="M94" s="175" t="e">
        <f t="shared" si="114"/>
        <v>#DIV/0!</v>
      </c>
      <c r="N94" s="232">
        <f t="shared" si="136"/>
        <v>0</v>
      </c>
      <c r="O94" s="232">
        <f t="shared" si="136"/>
        <v>0</v>
      </c>
      <c r="P94" s="175" t="e">
        <f t="shared" si="115"/>
        <v>#DIV/0!</v>
      </c>
      <c r="Q94" s="232">
        <f t="shared" si="136"/>
        <v>0</v>
      </c>
      <c r="R94" s="232">
        <f t="shared" si="136"/>
        <v>0</v>
      </c>
      <c r="S94" s="175" t="e">
        <f t="shared" si="116"/>
        <v>#DIV/0!</v>
      </c>
      <c r="T94" s="232">
        <f t="shared" si="136"/>
        <v>0</v>
      </c>
      <c r="U94" s="232">
        <f t="shared" si="136"/>
        <v>0</v>
      </c>
      <c r="V94" s="175" t="e">
        <f t="shared" si="117"/>
        <v>#DIV/0!</v>
      </c>
      <c r="W94" s="232">
        <f t="shared" si="136"/>
        <v>300</v>
      </c>
      <c r="X94" s="232">
        <f t="shared" si="135"/>
        <v>0</v>
      </c>
      <c r="Y94" s="175">
        <f t="shared" si="118"/>
        <v>0</v>
      </c>
      <c r="Z94" s="232">
        <f>Z51+Z19</f>
        <v>36.299999999999997</v>
      </c>
      <c r="AA94" s="232">
        <f t="shared" si="135"/>
        <v>0</v>
      </c>
      <c r="AB94" s="175">
        <f t="shared" si="119"/>
        <v>0</v>
      </c>
      <c r="AC94" s="232">
        <f t="shared" si="135"/>
        <v>0</v>
      </c>
      <c r="AD94" s="232">
        <f t="shared" si="135"/>
        <v>0</v>
      </c>
      <c r="AE94" s="175" t="e">
        <f t="shared" si="120"/>
        <v>#DIV/0!</v>
      </c>
      <c r="AF94" s="232">
        <f t="shared" si="135"/>
        <v>0</v>
      </c>
      <c r="AG94" s="232">
        <f t="shared" si="135"/>
        <v>0</v>
      </c>
      <c r="AH94" s="175" t="e">
        <f t="shared" si="121"/>
        <v>#DIV/0!</v>
      </c>
      <c r="AI94" s="232">
        <f t="shared" si="135"/>
        <v>0</v>
      </c>
      <c r="AJ94" s="232">
        <f t="shared" si="135"/>
        <v>0</v>
      </c>
      <c r="AK94" s="175" t="e">
        <f t="shared" si="122"/>
        <v>#DIV/0!</v>
      </c>
      <c r="AL94" s="232">
        <f t="shared" si="135"/>
        <v>0</v>
      </c>
      <c r="AM94" s="232">
        <f t="shared" si="135"/>
        <v>0</v>
      </c>
      <c r="AN94" s="175" t="e">
        <f t="shared" si="123"/>
        <v>#DIV/0!</v>
      </c>
      <c r="AO94" s="232">
        <f>AO51+AO19</f>
        <v>36.299999999999997</v>
      </c>
      <c r="AP94" s="232">
        <f>AP51</f>
        <v>0</v>
      </c>
      <c r="AQ94" s="175">
        <f t="shared" si="124"/>
        <v>0</v>
      </c>
      <c r="AR94" s="709"/>
      <c r="AS94" s="696"/>
    </row>
    <row r="95" spans="1:45" ht="37.5">
      <c r="A95" s="706"/>
      <c r="B95" s="707"/>
      <c r="C95" s="708"/>
      <c r="D95" s="159" t="s">
        <v>64</v>
      </c>
      <c r="E95" s="176">
        <f t="shared" si="134"/>
        <v>0</v>
      </c>
      <c r="F95" s="175">
        <f t="shared" si="134"/>
        <v>0</v>
      </c>
      <c r="G95" s="175" t="e">
        <f>F95/E95*100</f>
        <v>#DIV/0!</v>
      </c>
      <c r="H95" s="232">
        <f t="shared" si="136"/>
        <v>0</v>
      </c>
      <c r="I95" s="232">
        <f t="shared" si="136"/>
        <v>0</v>
      </c>
      <c r="J95" s="175" t="e">
        <f t="shared" si="113"/>
        <v>#DIV/0!</v>
      </c>
      <c r="K95" s="232">
        <f t="shared" si="136"/>
        <v>0</v>
      </c>
      <c r="L95" s="232">
        <f t="shared" si="136"/>
        <v>0</v>
      </c>
      <c r="M95" s="175" t="e">
        <f t="shared" si="114"/>
        <v>#DIV/0!</v>
      </c>
      <c r="N95" s="232">
        <f t="shared" si="136"/>
        <v>0</v>
      </c>
      <c r="O95" s="232">
        <f t="shared" si="136"/>
        <v>0</v>
      </c>
      <c r="P95" s="175" t="e">
        <f t="shared" si="115"/>
        <v>#DIV/0!</v>
      </c>
      <c r="Q95" s="232">
        <f t="shared" si="136"/>
        <v>0</v>
      </c>
      <c r="R95" s="232">
        <f t="shared" si="136"/>
        <v>0</v>
      </c>
      <c r="S95" s="175" t="e">
        <f t="shared" si="116"/>
        <v>#DIV/0!</v>
      </c>
      <c r="T95" s="232">
        <f t="shared" si="136"/>
        <v>0</v>
      </c>
      <c r="U95" s="232">
        <f t="shared" si="136"/>
        <v>0</v>
      </c>
      <c r="V95" s="175" t="e">
        <f t="shared" si="117"/>
        <v>#DIV/0!</v>
      </c>
      <c r="W95" s="232">
        <f t="shared" si="136"/>
        <v>0</v>
      </c>
      <c r="X95" s="232">
        <f t="shared" si="135"/>
        <v>0</v>
      </c>
      <c r="Y95" s="175" t="e">
        <f t="shared" si="118"/>
        <v>#DIV/0!</v>
      </c>
      <c r="Z95" s="232">
        <f t="shared" si="135"/>
        <v>0</v>
      </c>
      <c r="AA95" s="232">
        <f t="shared" si="135"/>
        <v>0</v>
      </c>
      <c r="AB95" s="175" t="e">
        <f t="shared" si="119"/>
        <v>#DIV/0!</v>
      </c>
      <c r="AC95" s="232">
        <f t="shared" si="135"/>
        <v>0</v>
      </c>
      <c r="AD95" s="232">
        <f t="shared" si="135"/>
        <v>0</v>
      </c>
      <c r="AE95" s="175" t="e">
        <f t="shared" si="120"/>
        <v>#DIV/0!</v>
      </c>
      <c r="AF95" s="232">
        <f t="shared" si="135"/>
        <v>0</v>
      </c>
      <c r="AG95" s="232">
        <f t="shared" si="135"/>
        <v>0</v>
      </c>
      <c r="AH95" s="175" t="e">
        <f t="shared" si="121"/>
        <v>#DIV/0!</v>
      </c>
      <c r="AI95" s="232">
        <f t="shared" si="135"/>
        <v>0</v>
      </c>
      <c r="AJ95" s="232">
        <f t="shared" si="135"/>
        <v>0</v>
      </c>
      <c r="AK95" s="175" t="e">
        <f t="shared" si="122"/>
        <v>#DIV/0!</v>
      </c>
      <c r="AL95" s="232">
        <f t="shared" si="135"/>
        <v>0</v>
      </c>
      <c r="AM95" s="232">
        <f t="shared" si="135"/>
        <v>0</v>
      </c>
      <c r="AN95" s="175" t="e">
        <f t="shared" si="123"/>
        <v>#DIV/0!</v>
      </c>
      <c r="AO95" s="232">
        <f t="shared" si="135"/>
        <v>0</v>
      </c>
      <c r="AP95" s="232">
        <f t="shared" si="135"/>
        <v>0</v>
      </c>
      <c r="AQ95" s="175" t="e">
        <f t="shared" si="124"/>
        <v>#DIV/0!</v>
      </c>
      <c r="AR95" s="709"/>
      <c r="AS95" s="696"/>
    </row>
    <row r="96" spans="1:45" ht="20.25">
      <c r="A96" s="178"/>
      <c r="B96" s="351"/>
      <c r="C96" s="351"/>
      <c r="D96" s="179"/>
      <c r="E96" s="224"/>
      <c r="F96" s="225"/>
      <c r="G96" s="255"/>
      <c r="H96" s="229"/>
      <c r="I96" s="229"/>
      <c r="J96" s="175"/>
      <c r="K96" s="229"/>
      <c r="L96" s="229"/>
      <c r="M96" s="175"/>
      <c r="N96" s="229"/>
      <c r="O96" s="229"/>
      <c r="P96" s="175"/>
      <c r="Q96" s="229"/>
      <c r="R96" s="229"/>
      <c r="S96" s="175"/>
      <c r="T96" s="229"/>
      <c r="U96" s="229"/>
      <c r="V96" s="175"/>
      <c r="W96" s="229"/>
      <c r="X96" s="229"/>
      <c r="Y96" s="175"/>
      <c r="Z96" s="229"/>
      <c r="AA96" s="229"/>
      <c r="AB96" s="175"/>
      <c r="AC96" s="229"/>
      <c r="AD96" s="229"/>
      <c r="AE96" s="175"/>
      <c r="AF96" s="229"/>
      <c r="AG96" s="229"/>
      <c r="AH96" s="175"/>
      <c r="AI96" s="229"/>
      <c r="AJ96" s="229"/>
      <c r="AK96" s="175"/>
      <c r="AL96" s="229"/>
      <c r="AM96" s="229"/>
      <c r="AN96" s="175"/>
      <c r="AO96" s="229"/>
      <c r="AP96" s="229"/>
      <c r="AQ96" s="175"/>
      <c r="AR96" s="166"/>
      <c r="AS96" s="167"/>
    </row>
    <row r="97" spans="1:45" ht="23.25" customHeight="1">
      <c r="A97" s="701" t="s">
        <v>61</v>
      </c>
      <c r="B97" s="702"/>
      <c r="C97" s="703"/>
      <c r="D97" s="180" t="s">
        <v>23</v>
      </c>
      <c r="E97" s="224">
        <f>SUM(E98:E101)</f>
        <v>200</v>
      </c>
      <c r="F97" s="224">
        <f t="shared" ref="F97:AP97" si="137">SUM(F98:F101)</f>
        <v>0</v>
      </c>
      <c r="G97" s="225">
        <f>F97/E97*100</f>
        <v>0</v>
      </c>
      <c r="H97" s="224">
        <f t="shared" si="137"/>
        <v>0</v>
      </c>
      <c r="I97" s="224">
        <f t="shared" si="137"/>
        <v>0</v>
      </c>
      <c r="J97" s="225" t="e">
        <f t="shared" si="113"/>
        <v>#DIV/0!</v>
      </c>
      <c r="K97" s="224">
        <f t="shared" si="137"/>
        <v>17</v>
      </c>
      <c r="L97" s="224">
        <f t="shared" si="137"/>
        <v>0</v>
      </c>
      <c r="M97" s="225">
        <f t="shared" si="114"/>
        <v>0</v>
      </c>
      <c r="N97" s="224">
        <f t="shared" si="137"/>
        <v>17</v>
      </c>
      <c r="O97" s="224">
        <f t="shared" si="137"/>
        <v>0</v>
      </c>
      <c r="P97" s="225">
        <f t="shared" si="115"/>
        <v>0</v>
      </c>
      <c r="Q97" s="224">
        <f t="shared" si="137"/>
        <v>17</v>
      </c>
      <c r="R97" s="224">
        <f t="shared" si="137"/>
        <v>0</v>
      </c>
      <c r="S97" s="225">
        <f t="shared" si="116"/>
        <v>0</v>
      </c>
      <c r="T97" s="224">
        <f t="shared" si="137"/>
        <v>17</v>
      </c>
      <c r="U97" s="224">
        <f t="shared" si="137"/>
        <v>0</v>
      </c>
      <c r="V97" s="225">
        <f t="shared" si="117"/>
        <v>0</v>
      </c>
      <c r="W97" s="224">
        <f t="shared" si="137"/>
        <v>17</v>
      </c>
      <c r="X97" s="224">
        <f t="shared" si="137"/>
        <v>0</v>
      </c>
      <c r="Y97" s="225">
        <f t="shared" si="118"/>
        <v>0</v>
      </c>
      <c r="Z97" s="224">
        <f t="shared" si="137"/>
        <v>17</v>
      </c>
      <c r="AA97" s="224">
        <f t="shared" si="137"/>
        <v>0</v>
      </c>
      <c r="AB97" s="225">
        <f t="shared" si="119"/>
        <v>0</v>
      </c>
      <c r="AC97" s="224">
        <f t="shared" si="137"/>
        <v>17</v>
      </c>
      <c r="AD97" s="224">
        <f t="shared" si="137"/>
        <v>0</v>
      </c>
      <c r="AE97" s="225">
        <f t="shared" si="120"/>
        <v>0</v>
      </c>
      <c r="AF97" s="224">
        <f t="shared" si="137"/>
        <v>17</v>
      </c>
      <c r="AG97" s="224">
        <f t="shared" si="137"/>
        <v>0</v>
      </c>
      <c r="AH97" s="225">
        <f t="shared" si="121"/>
        <v>0</v>
      </c>
      <c r="AI97" s="224">
        <f t="shared" si="137"/>
        <v>17</v>
      </c>
      <c r="AJ97" s="224">
        <f t="shared" si="137"/>
        <v>0</v>
      </c>
      <c r="AK97" s="225">
        <f t="shared" si="122"/>
        <v>0</v>
      </c>
      <c r="AL97" s="224">
        <f t="shared" si="137"/>
        <v>17</v>
      </c>
      <c r="AM97" s="224">
        <f t="shared" si="137"/>
        <v>0</v>
      </c>
      <c r="AN97" s="225">
        <f t="shared" si="123"/>
        <v>0</v>
      </c>
      <c r="AO97" s="224">
        <f t="shared" si="137"/>
        <v>30</v>
      </c>
      <c r="AP97" s="224">
        <f t="shared" si="137"/>
        <v>0</v>
      </c>
      <c r="AQ97" s="225">
        <f t="shared" si="124"/>
        <v>0</v>
      </c>
      <c r="AR97" s="709"/>
      <c r="AS97" s="696"/>
    </row>
    <row r="98" spans="1:45">
      <c r="A98" s="682"/>
      <c r="B98" s="704"/>
      <c r="C98" s="705"/>
      <c r="D98" s="180" t="s">
        <v>62</v>
      </c>
      <c r="E98" s="176">
        <f t="shared" si="134"/>
        <v>0</v>
      </c>
      <c r="F98" s="175">
        <f t="shared" si="134"/>
        <v>0</v>
      </c>
      <c r="G98" s="175" t="e">
        <f>F98/E98*100</f>
        <v>#DIV/0!</v>
      </c>
      <c r="H98" s="232">
        <f>H44</f>
        <v>0</v>
      </c>
      <c r="I98" s="232">
        <f t="shared" ref="I98:AP99" si="138">I44</f>
        <v>0</v>
      </c>
      <c r="J98" s="175" t="e">
        <f t="shared" si="113"/>
        <v>#DIV/0!</v>
      </c>
      <c r="K98" s="232">
        <f t="shared" si="138"/>
        <v>0</v>
      </c>
      <c r="L98" s="232">
        <f t="shared" si="138"/>
        <v>0</v>
      </c>
      <c r="M98" s="175" t="e">
        <f t="shared" si="114"/>
        <v>#DIV/0!</v>
      </c>
      <c r="N98" s="232">
        <f t="shared" si="138"/>
        <v>0</v>
      </c>
      <c r="O98" s="232">
        <f t="shared" si="138"/>
        <v>0</v>
      </c>
      <c r="P98" s="175" t="e">
        <f t="shared" si="115"/>
        <v>#DIV/0!</v>
      </c>
      <c r="Q98" s="232">
        <f t="shared" si="138"/>
        <v>0</v>
      </c>
      <c r="R98" s="232">
        <f t="shared" si="138"/>
        <v>0</v>
      </c>
      <c r="S98" s="175" t="e">
        <f t="shared" si="116"/>
        <v>#DIV/0!</v>
      </c>
      <c r="T98" s="232">
        <f t="shared" si="138"/>
        <v>0</v>
      </c>
      <c r="U98" s="232">
        <f t="shared" si="138"/>
        <v>0</v>
      </c>
      <c r="V98" s="175" t="e">
        <f t="shared" si="117"/>
        <v>#DIV/0!</v>
      </c>
      <c r="W98" s="232">
        <f t="shared" si="138"/>
        <v>0</v>
      </c>
      <c r="X98" s="232">
        <f t="shared" si="138"/>
        <v>0</v>
      </c>
      <c r="Y98" s="175" t="e">
        <f t="shared" si="118"/>
        <v>#DIV/0!</v>
      </c>
      <c r="Z98" s="232">
        <f t="shared" si="138"/>
        <v>0</v>
      </c>
      <c r="AA98" s="232">
        <f t="shared" si="138"/>
        <v>0</v>
      </c>
      <c r="AB98" s="175" t="e">
        <f t="shared" si="119"/>
        <v>#DIV/0!</v>
      </c>
      <c r="AC98" s="232">
        <f t="shared" si="138"/>
        <v>0</v>
      </c>
      <c r="AD98" s="232">
        <f t="shared" si="138"/>
        <v>0</v>
      </c>
      <c r="AE98" s="175" t="e">
        <f t="shared" si="120"/>
        <v>#DIV/0!</v>
      </c>
      <c r="AF98" s="232">
        <f t="shared" si="138"/>
        <v>0</v>
      </c>
      <c r="AG98" s="232">
        <f t="shared" si="138"/>
        <v>0</v>
      </c>
      <c r="AH98" s="175" t="e">
        <f t="shared" si="121"/>
        <v>#DIV/0!</v>
      </c>
      <c r="AI98" s="232">
        <f t="shared" si="138"/>
        <v>0</v>
      </c>
      <c r="AJ98" s="232">
        <f t="shared" si="138"/>
        <v>0</v>
      </c>
      <c r="AK98" s="175" t="e">
        <f t="shared" si="122"/>
        <v>#DIV/0!</v>
      </c>
      <c r="AL98" s="232">
        <f t="shared" si="138"/>
        <v>0</v>
      </c>
      <c r="AM98" s="232">
        <f t="shared" si="138"/>
        <v>0</v>
      </c>
      <c r="AN98" s="175" t="e">
        <f t="shared" si="123"/>
        <v>#DIV/0!</v>
      </c>
      <c r="AO98" s="232">
        <f t="shared" si="138"/>
        <v>0</v>
      </c>
      <c r="AP98" s="232">
        <f t="shared" si="138"/>
        <v>0</v>
      </c>
      <c r="AQ98" s="175" t="e">
        <f t="shared" si="124"/>
        <v>#DIV/0!</v>
      </c>
      <c r="AR98" s="709"/>
      <c r="AS98" s="696"/>
    </row>
    <row r="99" spans="1:45">
      <c r="A99" s="682"/>
      <c r="B99" s="704"/>
      <c r="C99" s="705"/>
      <c r="D99" s="180" t="s">
        <v>27</v>
      </c>
      <c r="E99" s="176">
        <f t="shared" si="134"/>
        <v>0</v>
      </c>
      <c r="F99" s="175">
        <f t="shared" si="134"/>
        <v>0</v>
      </c>
      <c r="G99" s="175" t="e">
        <f>F99/E99*100</f>
        <v>#DIV/0!</v>
      </c>
      <c r="H99" s="232">
        <f t="shared" ref="H99:W101" si="139">H45</f>
        <v>0</v>
      </c>
      <c r="I99" s="232">
        <f t="shared" si="139"/>
        <v>0</v>
      </c>
      <c r="J99" s="175" t="e">
        <f t="shared" si="113"/>
        <v>#DIV/0!</v>
      </c>
      <c r="K99" s="232">
        <f t="shared" si="139"/>
        <v>0</v>
      </c>
      <c r="L99" s="232">
        <f t="shared" si="139"/>
        <v>0</v>
      </c>
      <c r="M99" s="175" t="e">
        <f t="shared" si="114"/>
        <v>#DIV/0!</v>
      </c>
      <c r="N99" s="232">
        <f t="shared" si="139"/>
        <v>0</v>
      </c>
      <c r="O99" s="232">
        <f t="shared" si="139"/>
        <v>0</v>
      </c>
      <c r="P99" s="175" t="e">
        <f t="shared" si="115"/>
        <v>#DIV/0!</v>
      </c>
      <c r="Q99" s="232">
        <f t="shared" si="139"/>
        <v>0</v>
      </c>
      <c r="R99" s="232">
        <f t="shared" si="139"/>
        <v>0</v>
      </c>
      <c r="S99" s="175" t="e">
        <f t="shared" si="116"/>
        <v>#DIV/0!</v>
      </c>
      <c r="T99" s="232">
        <f t="shared" si="139"/>
        <v>0</v>
      </c>
      <c r="U99" s="232">
        <f t="shared" si="139"/>
        <v>0</v>
      </c>
      <c r="V99" s="175" t="e">
        <f t="shared" si="117"/>
        <v>#DIV/0!</v>
      </c>
      <c r="W99" s="232">
        <f t="shared" si="139"/>
        <v>0</v>
      </c>
      <c r="X99" s="232">
        <f t="shared" si="138"/>
        <v>0</v>
      </c>
      <c r="Y99" s="175" t="e">
        <f t="shared" si="118"/>
        <v>#DIV/0!</v>
      </c>
      <c r="Z99" s="232">
        <f t="shared" si="138"/>
        <v>0</v>
      </c>
      <c r="AA99" s="232">
        <f t="shared" si="138"/>
        <v>0</v>
      </c>
      <c r="AB99" s="175" t="e">
        <f t="shared" si="119"/>
        <v>#DIV/0!</v>
      </c>
      <c r="AC99" s="232">
        <f t="shared" si="138"/>
        <v>0</v>
      </c>
      <c r="AD99" s="232">
        <f t="shared" si="138"/>
        <v>0</v>
      </c>
      <c r="AE99" s="175" t="e">
        <f t="shared" si="120"/>
        <v>#DIV/0!</v>
      </c>
      <c r="AF99" s="232">
        <f t="shared" si="138"/>
        <v>0</v>
      </c>
      <c r="AG99" s="232">
        <f t="shared" si="138"/>
        <v>0</v>
      </c>
      <c r="AH99" s="175" t="e">
        <f t="shared" si="121"/>
        <v>#DIV/0!</v>
      </c>
      <c r="AI99" s="232">
        <f t="shared" si="138"/>
        <v>0</v>
      </c>
      <c r="AJ99" s="232">
        <f t="shared" si="138"/>
        <v>0</v>
      </c>
      <c r="AK99" s="175" t="e">
        <f t="shared" si="122"/>
        <v>#DIV/0!</v>
      </c>
      <c r="AL99" s="232">
        <f t="shared" si="138"/>
        <v>0</v>
      </c>
      <c r="AM99" s="232">
        <f t="shared" si="138"/>
        <v>0</v>
      </c>
      <c r="AN99" s="175" t="e">
        <f t="shared" si="123"/>
        <v>#DIV/0!</v>
      </c>
      <c r="AO99" s="232">
        <f t="shared" si="138"/>
        <v>0</v>
      </c>
      <c r="AP99" s="232">
        <f t="shared" si="138"/>
        <v>0</v>
      </c>
      <c r="AQ99" s="175" t="e">
        <f t="shared" si="124"/>
        <v>#DIV/0!</v>
      </c>
      <c r="AR99" s="709"/>
      <c r="AS99" s="696"/>
    </row>
    <row r="100" spans="1:45">
      <c r="A100" s="682"/>
      <c r="B100" s="704"/>
      <c r="C100" s="705"/>
      <c r="D100" s="181" t="s">
        <v>63</v>
      </c>
      <c r="E100" s="176">
        <f t="shared" si="134"/>
        <v>200</v>
      </c>
      <c r="F100" s="175">
        <f t="shared" si="134"/>
        <v>0</v>
      </c>
      <c r="G100" s="175">
        <f>F100/E100*100</f>
        <v>0</v>
      </c>
      <c r="H100" s="232">
        <f t="shared" si="139"/>
        <v>0</v>
      </c>
      <c r="I100" s="232">
        <f t="shared" si="139"/>
        <v>0</v>
      </c>
      <c r="J100" s="175" t="e">
        <f t="shared" si="113"/>
        <v>#DIV/0!</v>
      </c>
      <c r="K100" s="232">
        <v>17</v>
      </c>
      <c r="L100" s="232"/>
      <c r="M100" s="175">
        <f t="shared" si="114"/>
        <v>0</v>
      </c>
      <c r="N100" s="232">
        <v>17</v>
      </c>
      <c r="O100" s="232"/>
      <c r="P100" s="175">
        <f t="shared" si="115"/>
        <v>0</v>
      </c>
      <c r="Q100" s="232">
        <v>17</v>
      </c>
      <c r="R100" s="232"/>
      <c r="S100" s="175">
        <f t="shared" si="116"/>
        <v>0</v>
      </c>
      <c r="T100" s="232">
        <v>17</v>
      </c>
      <c r="U100" s="232"/>
      <c r="V100" s="175">
        <f t="shared" si="117"/>
        <v>0</v>
      </c>
      <c r="W100" s="232">
        <v>17</v>
      </c>
      <c r="X100" s="232"/>
      <c r="Y100" s="175">
        <f t="shared" si="118"/>
        <v>0</v>
      </c>
      <c r="Z100" s="232">
        <v>17</v>
      </c>
      <c r="AA100" s="232"/>
      <c r="AB100" s="175">
        <f t="shared" si="119"/>
        <v>0</v>
      </c>
      <c r="AC100" s="232">
        <v>17</v>
      </c>
      <c r="AD100" s="232"/>
      <c r="AE100" s="175">
        <f t="shared" si="120"/>
        <v>0</v>
      </c>
      <c r="AF100" s="232">
        <v>17</v>
      </c>
      <c r="AG100" s="232"/>
      <c r="AH100" s="175">
        <f t="shared" si="121"/>
        <v>0</v>
      </c>
      <c r="AI100" s="232">
        <v>17</v>
      </c>
      <c r="AJ100" s="232"/>
      <c r="AK100" s="175">
        <f t="shared" si="122"/>
        <v>0</v>
      </c>
      <c r="AL100" s="232">
        <v>17</v>
      </c>
      <c r="AM100" s="232"/>
      <c r="AN100" s="175">
        <f t="shared" si="123"/>
        <v>0</v>
      </c>
      <c r="AO100" s="232">
        <v>30</v>
      </c>
      <c r="AP100" s="232"/>
      <c r="AQ100" s="175">
        <f t="shared" si="124"/>
        <v>0</v>
      </c>
      <c r="AR100" s="709"/>
      <c r="AS100" s="696"/>
    </row>
    <row r="101" spans="1:45" ht="37.5">
      <c r="A101" s="706"/>
      <c r="B101" s="707"/>
      <c r="C101" s="708"/>
      <c r="D101" s="159" t="s">
        <v>64</v>
      </c>
      <c r="E101" s="176">
        <f t="shared" si="134"/>
        <v>0</v>
      </c>
      <c r="F101" s="175">
        <f t="shared" si="134"/>
        <v>0</v>
      </c>
      <c r="G101" s="175" t="e">
        <f>F101/E101*100</f>
        <v>#DIV/0!</v>
      </c>
      <c r="H101" s="232">
        <f t="shared" si="139"/>
        <v>0</v>
      </c>
      <c r="I101" s="232">
        <f t="shared" si="139"/>
        <v>0</v>
      </c>
      <c r="J101" s="175" t="e">
        <f t="shared" si="113"/>
        <v>#DIV/0!</v>
      </c>
      <c r="K101" s="232">
        <f t="shared" si="139"/>
        <v>0</v>
      </c>
      <c r="L101" s="232">
        <f t="shared" si="139"/>
        <v>0</v>
      </c>
      <c r="M101" s="175" t="e">
        <f t="shared" si="114"/>
        <v>#DIV/0!</v>
      </c>
      <c r="N101" s="232">
        <f t="shared" si="139"/>
        <v>0</v>
      </c>
      <c r="O101" s="232">
        <f t="shared" si="139"/>
        <v>0</v>
      </c>
      <c r="P101" s="175" t="e">
        <f t="shared" si="115"/>
        <v>#DIV/0!</v>
      </c>
      <c r="Q101" s="232">
        <f t="shared" si="139"/>
        <v>0</v>
      </c>
      <c r="R101" s="232">
        <f t="shared" si="139"/>
        <v>0</v>
      </c>
      <c r="S101" s="175" t="e">
        <f t="shared" si="116"/>
        <v>#DIV/0!</v>
      </c>
      <c r="T101" s="232">
        <f t="shared" si="139"/>
        <v>0</v>
      </c>
      <c r="U101" s="232">
        <f t="shared" si="139"/>
        <v>0</v>
      </c>
      <c r="V101" s="175" t="e">
        <f t="shared" si="117"/>
        <v>#DIV/0!</v>
      </c>
      <c r="W101" s="232">
        <f t="shared" si="139"/>
        <v>0</v>
      </c>
      <c r="X101" s="232">
        <f t="shared" ref="X101:AP101" si="140">X47</f>
        <v>0</v>
      </c>
      <c r="Y101" s="175" t="e">
        <f t="shared" si="118"/>
        <v>#DIV/0!</v>
      </c>
      <c r="Z101" s="232">
        <f t="shared" si="140"/>
        <v>0</v>
      </c>
      <c r="AA101" s="232">
        <f t="shared" si="140"/>
        <v>0</v>
      </c>
      <c r="AB101" s="175" t="e">
        <f t="shared" si="119"/>
        <v>#DIV/0!</v>
      </c>
      <c r="AC101" s="232">
        <f t="shared" si="140"/>
        <v>0</v>
      </c>
      <c r="AD101" s="232">
        <f t="shared" si="140"/>
        <v>0</v>
      </c>
      <c r="AE101" s="175" t="e">
        <f t="shared" si="120"/>
        <v>#DIV/0!</v>
      </c>
      <c r="AF101" s="232">
        <f t="shared" si="140"/>
        <v>0</v>
      </c>
      <c r="AG101" s="232">
        <f t="shared" si="140"/>
        <v>0</v>
      </c>
      <c r="AH101" s="175" t="e">
        <f t="shared" si="121"/>
        <v>#DIV/0!</v>
      </c>
      <c r="AI101" s="232">
        <f t="shared" si="140"/>
        <v>0</v>
      </c>
      <c r="AJ101" s="232">
        <f t="shared" si="140"/>
        <v>0</v>
      </c>
      <c r="AK101" s="175" t="e">
        <f t="shared" si="122"/>
        <v>#DIV/0!</v>
      </c>
      <c r="AL101" s="232">
        <f t="shared" si="140"/>
        <v>0</v>
      </c>
      <c r="AM101" s="232">
        <f t="shared" si="140"/>
        <v>0</v>
      </c>
      <c r="AN101" s="175" t="e">
        <f t="shared" si="123"/>
        <v>#DIV/0!</v>
      </c>
      <c r="AO101" s="232">
        <f t="shared" si="140"/>
        <v>0</v>
      </c>
      <c r="AP101" s="232">
        <f t="shared" si="140"/>
        <v>0</v>
      </c>
      <c r="AQ101" s="175" t="e">
        <f t="shared" si="124"/>
        <v>#DIV/0!</v>
      </c>
      <c r="AR101" s="709"/>
      <c r="AS101" s="696"/>
    </row>
    <row r="102" spans="1:45" ht="20.25">
      <c r="A102" s="23"/>
      <c r="B102" s="24"/>
      <c r="C102" s="24"/>
      <c r="D102" s="25"/>
      <c r="E102" s="26"/>
      <c r="F102" s="28"/>
      <c r="G102" s="28"/>
      <c r="H102" s="350"/>
      <c r="I102" s="350"/>
      <c r="J102" s="28"/>
      <c r="K102" s="350"/>
      <c r="L102" s="350"/>
      <c r="M102" s="28"/>
      <c r="N102" s="350"/>
      <c r="O102" s="350"/>
      <c r="P102" s="28"/>
      <c r="Q102" s="350"/>
      <c r="R102" s="350"/>
      <c r="S102" s="28"/>
      <c r="T102" s="350"/>
      <c r="U102" s="350"/>
      <c r="V102" s="28"/>
      <c r="W102" s="350"/>
      <c r="X102" s="350"/>
      <c r="Y102" s="28"/>
      <c r="Z102" s="350"/>
      <c r="AA102" s="350"/>
      <c r="AB102" s="28"/>
      <c r="AC102" s="350"/>
      <c r="AD102" s="350"/>
      <c r="AE102" s="28"/>
      <c r="AF102" s="350"/>
      <c r="AG102" s="350"/>
      <c r="AH102" s="28"/>
      <c r="AI102" s="350"/>
      <c r="AJ102" s="350"/>
      <c r="AK102" s="28"/>
      <c r="AL102" s="350"/>
      <c r="AM102" s="350"/>
      <c r="AN102" s="28"/>
      <c r="AO102" s="350"/>
      <c r="AP102" s="350"/>
      <c r="AQ102" s="28"/>
      <c r="AR102" s="166"/>
      <c r="AS102" s="167"/>
    </row>
    <row r="103" spans="1:45">
      <c r="A103" s="728" t="s">
        <v>81</v>
      </c>
      <c r="B103" s="728"/>
      <c r="C103" s="728"/>
      <c r="D103" s="728"/>
      <c r="E103" s="728"/>
      <c r="F103" s="728"/>
      <c r="G103" s="728"/>
      <c r="H103" s="728"/>
      <c r="I103" s="728"/>
      <c r="J103" s="728"/>
      <c r="K103" s="728"/>
      <c r="L103" s="728"/>
      <c r="M103" s="728"/>
      <c r="N103" s="728"/>
      <c r="O103" s="728"/>
      <c r="P103" s="728"/>
      <c r="Q103" s="728"/>
      <c r="R103" s="728"/>
      <c r="S103" s="728"/>
      <c r="T103" s="728"/>
      <c r="U103" s="728"/>
      <c r="V103" s="728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350"/>
      <c r="AH103" s="28"/>
      <c r="AI103" s="350"/>
      <c r="AJ103" s="350"/>
      <c r="AK103" s="28"/>
      <c r="AL103" s="350"/>
      <c r="AM103" s="350"/>
      <c r="AN103" s="28"/>
      <c r="AO103" s="350"/>
      <c r="AP103" s="350"/>
      <c r="AQ103" s="28"/>
      <c r="AR103" s="166"/>
      <c r="AS103" s="167"/>
    </row>
    <row r="104" spans="1:45" s="169" customFormat="1">
      <c r="A104" s="728"/>
      <c r="B104" s="728"/>
      <c r="C104" s="728"/>
      <c r="D104" s="728"/>
      <c r="E104" s="728"/>
      <c r="F104" s="728"/>
      <c r="G104" s="728"/>
      <c r="H104" s="728"/>
      <c r="I104" s="728"/>
      <c r="J104" s="728"/>
      <c r="K104" s="728"/>
      <c r="L104" s="728"/>
      <c r="M104" s="728"/>
      <c r="N104" s="728"/>
      <c r="O104" s="728"/>
      <c r="P104" s="728"/>
      <c r="Q104" s="728"/>
      <c r="R104" s="728"/>
      <c r="S104" s="728"/>
      <c r="T104" s="728"/>
      <c r="U104" s="728"/>
      <c r="V104" s="728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350"/>
      <c r="AH104" s="28"/>
      <c r="AI104" s="350"/>
      <c r="AJ104" s="350"/>
      <c r="AK104" s="28"/>
      <c r="AL104" s="350"/>
      <c r="AM104" s="350"/>
      <c r="AN104" s="28"/>
      <c r="AO104" s="350"/>
      <c r="AP104" s="350"/>
      <c r="AQ104" s="28"/>
    </row>
    <row r="105" spans="1:45" s="169" customFormat="1">
      <c r="A105" s="728"/>
      <c r="B105" s="728"/>
      <c r="C105" s="728"/>
      <c r="D105" s="728"/>
      <c r="E105" s="728"/>
      <c r="F105" s="728"/>
      <c r="G105" s="728"/>
      <c r="H105" s="728"/>
      <c r="I105" s="728"/>
      <c r="J105" s="728"/>
      <c r="K105" s="728"/>
      <c r="L105" s="728"/>
      <c r="M105" s="728"/>
      <c r="N105" s="728"/>
      <c r="O105" s="728"/>
      <c r="P105" s="728"/>
      <c r="Q105" s="728"/>
      <c r="R105" s="728"/>
      <c r="S105" s="728"/>
      <c r="T105" s="728"/>
      <c r="U105" s="728"/>
      <c r="V105" s="728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350"/>
      <c r="AH105" s="28"/>
      <c r="AI105" s="350"/>
      <c r="AJ105" s="350"/>
      <c r="AK105" s="28"/>
      <c r="AL105" s="350"/>
      <c r="AM105" s="350"/>
      <c r="AN105" s="28"/>
      <c r="AO105" s="350"/>
      <c r="AP105" s="350"/>
      <c r="AQ105" s="28"/>
    </row>
    <row r="106" spans="1:45" s="169" customFormat="1" ht="18.75" customHeight="1">
      <c r="A106" s="728"/>
      <c r="B106" s="728"/>
      <c r="C106" s="728"/>
      <c r="D106" s="728"/>
      <c r="E106" s="728"/>
      <c r="F106" s="728"/>
      <c r="G106" s="728"/>
      <c r="H106" s="728"/>
      <c r="I106" s="728"/>
      <c r="J106" s="728"/>
      <c r="K106" s="728"/>
      <c r="L106" s="728"/>
      <c r="M106" s="728"/>
      <c r="N106" s="728"/>
      <c r="O106" s="728"/>
      <c r="P106" s="728"/>
      <c r="Q106" s="728"/>
      <c r="R106" s="728"/>
      <c r="S106" s="728"/>
      <c r="T106" s="728"/>
      <c r="U106" s="728"/>
      <c r="V106" s="728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350"/>
      <c r="AH106" s="28"/>
      <c r="AI106" s="350"/>
      <c r="AJ106" s="350"/>
      <c r="AK106" s="28"/>
      <c r="AL106" s="350"/>
      <c r="AM106" s="350"/>
      <c r="AN106" s="28"/>
      <c r="AO106" s="350"/>
      <c r="AP106" s="350"/>
      <c r="AQ106" s="28"/>
      <c r="AS106" s="169" t="s">
        <v>34</v>
      </c>
    </row>
    <row r="107" spans="1:45" ht="17.25" customHeight="1">
      <c r="A107" s="728"/>
      <c r="B107" s="728"/>
      <c r="C107" s="728"/>
      <c r="D107" s="728"/>
      <c r="E107" s="728"/>
      <c r="F107" s="728"/>
      <c r="G107" s="728"/>
      <c r="H107" s="728"/>
      <c r="I107" s="728"/>
      <c r="J107" s="728"/>
      <c r="K107" s="728"/>
      <c r="L107" s="728"/>
      <c r="M107" s="728"/>
      <c r="N107" s="728"/>
      <c r="O107" s="728"/>
      <c r="P107" s="728"/>
      <c r="Q107" s="728"/>
      <c r="R107" s="728"/>
      <c r="S107" s="728"/>
      <c r="T107" s="728"/>
      <c r="U107" s="728"/>
      <c r="V107" s="728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350"/>
      <c r="AH107" s="28"/>
      <c r="AI107" s="350"/>
      <c r="AJ107" s="350"/>
      <c r="AK107" s="28"/>
      <c r="AL107" s="350"/>
      <c r="AM107" s="350"/>
      <c r="AN107" s="28"/>
      <c r="AO107" s="350"/>
      <c r="AP107" s="350"/>
      <c r="AQ107" s="28"/>
    </row>
    <row r="108" spans="1:45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350"/>
      <c r="AH108" s="28"/>
      <c r="AI108" s="350"/>
      <c r="AJ108" s="350"/>
      <c r="AK108" s="28"/>
      <c r="AL108" s="350"/>
      <c r="AM108" s="350"/>
      <c r="AN108" s="28"/>
      <c r="AO108" s="350"/>
      <c r="AP108" s="350"/>
      <c r="AQ108" s="28"/>
    </row>
    <row r="109" spans="1:45" ht="23.25">
      <c r="A109" s="729" t="s">
        <v>82</v>
      </c>
      <c r="B109" s="729"/>
      <c r="C109" s="729"/>
      <c r="D109" s="729"/>
      <c r="E109" s="729"/>
      <c r="F109" s="729"/>
      <c r="G109" s="729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350"/>
      <c r="AH109" s="28"/>
      <c r="AI109" s="350"/>
      <c r="AJ109" s="350"/>
      <c r="AK109" s="28"/>
      <c r="AL109" s="730" t="s">
        <v>83</v>
      </c>
      <c r="AM109" s="730"/>
      <c r="AN109" s="730"/>
      <c r="AO109" s="730"/>
      <c r="AP109" s="730"/>
      <c r="AQ109" s="730"/>
    </row>
    <row r="110" spans="1:45" ht="18.75" customHeight="1">
      <c r="A110" s="731" t="s">
        <v>84</v>
      </c>
      <c r="B110" s="731"/>
      <c r="C110" s="731"/>
      <c r="D110" s="731"/>
      <c r="E110" s="731"/>
      <c r="F110" s="731"/>
      <c r="G110" s="731"/>
      <c r="H110" s="350"/>
      <c r="I110" s="350"/>
      <c r="J110" s="28"/>
      <c r="K110" s="350"/>
      <c r="L110" s="350"/>
      <c r="M110" s="28"/>
      <c r="N110" s="350"/>
      <c r="O110" s="350"/>
      <c r="P110" s="28"/>
      <c r="Q110" s="350"/>
      <c r="R110" s="350"/>
      <c r="S110" s="28"/>
      <c r="T110" s="350"/>
      <c r="U110" s="350"/>
      <c r="V110" s="28"/>
      <c r="W110" s="350"/>
      <c r="X110" s="350"/>
      <c r="Y110" s="28"/>
      <c r="Z110" s="350"/>
      <c r="AA110" s="350"/>
      <c r="AB110" s="28"/>
      <c r="AC110" s="350"/>
      <c r="AD110" s="350"/>
      <c r="AE110" s="28"/>
      <c r="AF110" s="350"/>
      <c r="AG110" s="350"/>
      <c r="AH110" s="28"/>
      <c r="AI110" s="350"/>
      <c r="AJ110" s="350"/>
      <c r="AK110" s="28"/>
      <c r="AL110" s="730" t="s">
        <v>85</v>
      </c>
      <c r="AM110" s="730"/>
      <c r="AN110" s="730"/>
      <c r="AO110" s="730"/>
      <c r="AP110" s="730"/>
      <c r="AQ110" s="730"/>
    </row>
    <row r="111" spans="1:45" ht="20.25">
      <c r="A111" s="23"/>
      <c r="B111" s="24"/>
      <c r="C111" s="24"/>
      <c r="D111" s="25"/>
      <c r="E111" s="26"/>
      <c r="F111" s="28"/>
      <c r="G111" s="28"/>
      <c r="H111" s="350"/>
      <c r="I111" s="350"/>
      <c r="J111" s="28"/>
      <c r="K111" s="350"/>
      <c r="L111" s="350"/>
      <c r="M111" s="28"/>
      <c r="N111" s="350"/>
      <c r="O111" s="350"/>
      <c r="P111" s="28"/>
      <c r="Q111" s="350"/>
      <c r="R111" s="350"/>
      <c r="S111" s="28"/>
      <c r="T111" s="350"/>
      <c r="U111" s="350"/>
      <c r="V111" s="28"/>
      <c r="W111" s="350"/>
      <c r="X111" s="350"/>
      <c r="Y111" s="28"/>
      <c r="Z111" s="350"/>
      <c r="AA111" s="350"/>
      <c r="AB111" s="28"/>
      <c r="AC111" s="350"/>
      <c r="AD111" s="350"/>
      <c r="AE111" s="28"/>
      <c r="AF111" s="350"/>
      <c r="AG111" s="350"/>
      <c r="AH111" s="28"/>
      <c r="AI111" s="350"/>
      <c r="AJ111" s="350"/>
      <c r="AK111" s="28"/>
      <c r="AL111" s="350"/>
      <c r="AM111" s="350"/>
      <c r="AN111" s="28"/>
      <c r="AO111" s="350"/>
      <c r="AP111" s="350"/>
      <c r="AQ111" s="28"/>
    </row>
    <row r="112" spans="1:45" ht="23.25">
      <c r="A112" s="731" t="s">
        <v>86</v>
      </c>
      <c r="B112" s="731"/>
      <c r="C112" s="731"/>
      <c r="D112" s="731"/>
      <c r="E112" s="731"/>
      <c r="F112" s="731"/>
      <c r="G112" s="731"/>
      <c r="H112" s="350"/>
      <c r="I112" s="350"/>
      <c r="J112" s="28"/>
      <c r="K112" s="350"/>
      <c r="L112" s="350"/>
      <c r="M112" s="28"/>
      <c r="N112" s="350"/>
      <c r="O112" s="350"/>
      <c r="P112" s="28"/>
      <c r="Q112" s="350"/>
      <c r="R112" s="350"/>
      <c r="S112" s="28"/>
      <c r="T112" s="350"/>
      <c r="U112" s="350"/>
      <c r="V112" s="28"/>
      <c r="W112" s="350"/>
      <c r="X112" s="350"/>
      <c r="Y112" s="28"/>
      <c r="Z112" s="350"/>
      <c r="AA112" s="350"/>
      <c r="AB112" s="28"/>
      <c r="AC112" s="350"/>
      <c r="AD112" s="350"/>
      <c r="AE112" s="28"/>
      <c r="AF112" s="350"/>
      <c r="AG112" s="350"/>
      <c r="AH112" s="28"/>
      <c r="AI112" s="350"/>
      <c r="AJ112" s="350"/>
      <c r="AK112" s="28"/>
      <c r="AL112" s="730" t="s">
        <v>87</v>
      </c>
      <c r="AM112" s="730"/>
      <c r="AN112" s="730"/>
      <c r="AO112" s="730"/>
      <c r="AP112" s="730"/>
      <c r="AQ112" s="730"/>
    </row>
    <row r="113" spans="1:43" ht="20.25">
      <c r="A113" s="23"/>
      <c r="B113" s="24"/>
      <c r="C113" s="24"/>
      <c r="D113" s="25"/>
      <c r="E113" s="26"/>
      <c r="F113" s="28"/>
      <c r="G113" s="28"/>
      <c r="H113" s="350"/>
      <c r="I113" s="350"/>
      <c r="J113" s="28"/>
      <c r="K113" s="350"/>
      <c r="L113" s="350"/>
      <c r="M113" s="28"/>
      <c r="N113" s="350"/>
      <c r="O113" s="350"/>
      <c r="P113" s="28"/>
      <c r="Q113" s="350"/>
      <c r="R113" s="350"/>
      <c r="S113" s="28"/>
      <c r="T113" s="350"/>
      <c r="U113" s="350"/>
      <c r="V113" s="28"/>
      <c r="W113" s="350"/>
      <c r="X113" s="350"/>
      <c r="Y113" s="28"/>
      <c r="Z113" s="350"/>
      <c r="AA113" s="350"/>
      <c r="AB113" s="28"/>
      <c r="AC113" s="350"/>
      <c r="AD113" s="350"/>
      <c r="AE113" s="28"/>
      <c r="AF113" s="350"/>
      <c r="AG113" s="350"/>
      <c r="AH113" s="28"/>
      <c r="AI113" s="350"/>
      <c r="AJ113" s="350"/>
      <c r="AK113" s="28"/>
      <c r="AL113" s="725" t="s">
        <v>88</v>
      </c>
      <c r="AM113" s="725"/>
      <c r="AN113" s="725"/>
      <c r="AO113" s="725"/>
      <c r="AP113" s="725"/>
      <c r="AQ113" s="725"/>
    </row>
    <row r="114" spans="1:43" ht="20.25">
      <c r="A114" s="23"/>
      <c r="B114" s="24"/>
      <c r="C114" s="24"/>
      <c r="D114" s="25"/>
      <c r="E114" s="26"/>
      <c r="F114" s="28"/>
      <c r="G114" s="28"/>
      <c r="H114" s="350"/>
      <c r="I114" s="350"/>
      <c r="J114" s="28"/>
      <c r="K114" s="350"/>
      <c r="L114" s="350"/>
      <c r="M114" s="28"/>
      <c r="N114" s="350"/>
      <c r="O114" s="350"/>
      <c r="P114" s="28"/>
      <c r="Q114" s="350"/>
      <c r="R114" s="350"/>
      <c r="S114" s="28"/>
      <c r="T114" s="350"/>
      <c r="U114" s="350"/>
      <c r="V114" s="28"/>
      <c r="W114" s="350"/>
      <c r="X114" s="350"/>
      <c r="Y114" s="28"/>
      <c r="Z114" s="350"/>
      <c r="AA114" s="350"/>
      <c r="AB114" s="28"/>
      <c r="AC114" s="350"/>
      <c r="AD114" s="350"/>
      <c r="AE114" s="28"/>
      <c r="AF114" s="350"/>
      <c r="AG114" s="350"/>
      <c r="AH114" s="28"/>
      <c r="AI114" s="350"/>
      <c r="AJ114" s="350"/>
      <c r="AK114" s="28"/>
      <c r="AL114" s="350"/>
      <c r="AM114" s="350"/>
      <c r="AN114" s="28"/>
      <c r="AO114" s="350"/>
      <c r="AP114" s="350"/>
      <c r="AQ114" s="28"/>
    </row>
    <row r="115" spans="1:43" ht="23.25">
      <c r="A115" s="726" t="s">
        <v>89</v>
      </c>
      <c r="B115" s="726"/>
      <c r="C115" s="726"/>
      <c r="D115" s="726"/>
      <c r="E115" s="26"/>
      <c r="F115" s="28"/>
      <c r="G115" s="28"/>
      <c r="H115" s="350"/>
      <c r="I115" s="350"/>
      <c r="J115" s="28"/>
      <c r="K115" s="350"/>
      <c r="L115" s="350"/>
      <c r="M115" s="28"/>
      <c r="N115" s="350"/>
      <c r="O115" s="350"/>
      <c r="P115" s="28"/>
      <c r="Q115" s="350"/>
      <c r="R115" s="350"/>
      <c r="S115" s="28"/>
      <c r="T115" s="350"/>
      <c r="U115" s="350"/>
      <c r="V115" s="28"/>
      <c r="W115" s="350"/>
      <c r="X115" s="350"/>
      <c r="Y115" s="28"/>
      <c r="Z115" s="350"/>
      <c r="AA115" s="350"/>
      <c r="AB115" s="28"/>
      <c r="AC115" s="350"/>
      <c r="AD115" s="350"/>
      <c r="AE115" s="28"/>
      <c r="AF115" s="350"/>
      <c r="AG115" s="350"/>
      <c r="AH115" s="28"/>
      <c r="AI115" s="350"/>
      <c r="AJ115" s="350"/>
      <c r="AK115" s="28"/>
      <c r="AL115" s="727" t="s">
        <v>90</v>
      </c>
      <c r="AM115" s="727"/>
      <c r="AN115" s="727"/>
      <c r="AO115" s="727"/>
      <c r="AP115" s="727"/>
      <c r="AQ115" s="727"/>
    </row>
    <row r="116" spans="1:43" ht="23.25">
      <c r="A116" s="726" t="s">
        <v>91</v>
      </c>
      <c r="B116" s="726"/>
      <c r="C116" s="726"/>
      <c r="D116" s="726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3"/>
      <c r="AQ116" s="13"/>
    </row>
    <row r="117" spans="1:43">
      <c r="B117" s="171"/>
      <c r="C117" s="171"/>
    </row>
    <row r="118" spans="1:43">
      <c r="B118" s="171"/>
      <c r="C118" s="171"/>
    </row>
    <row r="119" spans="1:43">
      <c r="B119" s="171"/>
      <c r="C119" s="171"/>
    </row>
    <row r="120" spans="1:43">
      <c r="B120" s="171"/>
      <c r="C120" s="171"/>
    </row>
    <row r="121" spans="1:43">
      <c r="B121" s="177" t="str">
        <f>IFERROR(1/0,"")</f>
        <v/>
      </c>
      <c r="C121" s="171"/>
    </row>
    <row r="122" spans="1:43">
      <c r="B122" s="171"/>
      <c r="C122" s="171"/>
    </row>
    <row r="123" spans="1:43">
      <c r="B123" s="171"/>
      <c r="C123" s="171"/>
    </row>
    <row r="124" spans="1:43">
      <c r="B124" s="171"/>
      <c r="C124" s="171"/>
    </row>
    <row r="125" spans="1:43">
      <c r="B125" s="171"/>
      <c r="C125" s="171"/>
    </row>
    <row r="126" spans="1:43">
      <c r="B126" s="171"/>
      <c r="C126" s="171"/>
    </row>
    <row r="127" spans="1:43">
      <c r="B127" s="171"/>
      <c r="C127" s="171"/>
    </row>
    <row r="128" spans="1:43">
      <c r="B128" s="171"/>
      <c r="C128" s="171"/>
    </row>
    <row r="129" spans="2:3">
      <c r="B129" s="171"/>
      <c r="C129" s="171"/>
    </row>
    <row r="130" spans="2:3">
      <c r="B130" s="171"/>
      <c r="C130" s="171"/>
    </row>
    <row r="131" spans="2:3">
      <c r="B131" s="171"/>
      <c r="C131" s="171"/>
    </row>
    <row r="132" spans="2:3">
      <c r="B132" s="171"/>
      <c r="C132" s="171"/>
    </row>
    <row r="133" spans="2:3">
      <c r="B133" s="171"/>
      <c r="C133" s="171"/>
    </row>
    <row r="134" spans="2:3">
      <c r="B134" s="171"/>
      <c r="C134" s="171"/>
    </row>
    <row r="135" spans="2:3">
      <c r="B135" s="171"/>
      <c r="C135" s="171"/>
    </row>
    <row r="136" spans="2:3">
      <c r="B136" s="171"/>
      <c r="C136" s="171"/>
    </row>
    <row r="137" spans="2:3">
      <c r="B137" s="171"/>
      <c r="C137" s="171"/>
    </row>
    <row r="138" spans="2:3">
      <c r="B138" s="171"/>
      <c r="C138" s="171"/>
    </row>
    <row r="139" spans="2:3">
      <c r="B139" s="171"/>
      <c r="C139" s="171"/>
    </row>
    <row r="140" spans="2:3">
      <c r="B140" s="171"/>
      <c r="C140" s="171"/>
    </row>
    <row r="141" spans="2:3">
      <c r="B141" s="171"/>
      <c r="C141" s="171"/>
    </row>
    <row r="142" spans="2:3">
      <c r="B142" s="171"/>
      <c r="C142" s="171"/>
    </row>
    <row r="143" spans="2:3">
      <c r="B143" s="171"/>
      <c r="C143" s="171"/>
    </row>
    <row r="144" spans="2:3">
      <c r="B144" s="171"/>
      <c r="C144" s="171"/>
    </row>
    <row r="145" spans="2:3">
      <c r="B145" s="171"/>
      <c r="C145" s="171"/>
    </row>
    <row r="146" spans="2:3">
      <c r="B146" s="171"/>
      <c r="C146" s="171"/>
    </row>
    <row r="147" spans="2:3">
      <c r="B147" s="171"/>
      <c r="C147" s="171"/>
    </row>
    <row r="148" spans="2:3">
      <c r="B148" s="171"/>
      <c r="C148" s="171"/>
    </row>
    <row r="149" spans="2:3">
      <c r="B149" s="171"/>
      <c r="C149" s="171"/>
    </row>
    <row r="150" spans="2:3">
      <c r="B150" s="171"/>
      <c r="C150" s="171"/>
    </row>
    <row r="151" spans="2:3">
      <c r="B151" s="171"/>
      <c r="C151" s="171"/>
    </row>
    <row r="152" spans="2:3">
      <c r="B152" s="171"/>
      <c r="C152" s="171"/>
    </row>
    <row r="153" spans="2:3">
      <c r="B153" s="171"/>
      <c r="C153" s="171"/>
    </row>
    <row r="154" spans="2:3">
      <c r="B154" s="171"/>
      <c r="C154" s="171"/>
    </row>
    <row r="155" spans="2:3">
      <c r="B155" s="171"/>
      <c r="C155" s="171"/>
    </row>
    <row r="156" spans="2:3">
      <c r="B156" s="171"/>
      <c r="C156" s="171"/>
    </row>
    <row r="157" spans="2:3">
      <c r="B157" s="171"/>
      <c r="C157" s="171"/>
    </row>
    <row r="158" spans="2:3">
      <c r="B158" s="171"/>
      <c r="C158" s="171"/>
    </row>
    <row r="159" spans="2:3">
      <c r="B159" s="171"/>
      <c r="C159" s="171"/>
    </row>
    <row r="160" spans="2:3">
      <c r="B160" s="171"/>
      <c r="C160" s="171"/>
    </row>
    <row r="161" spans="2:3">
      <c r="B161" s="171"/>
      <c r="C161" s="171"/>
    </row>
    <row r="162" spans="2:3">
      <c r="B162" s="171"/>
      <c r="C162" s="171"/>
    </row>
    <row r="163" spans="2:3">
      <c r="B163" s="171"/>
      <c r="C163" s="171"/>
    </row>
    <row r="164" spans="2:3">
      <c r="B164" s="171"/>
      <c r="C164" s="171"/>
    </row>
    <row r="165" spans="2:3">
      <c r="B165" s="171"/>
      <c r="C165" s="171"/>
    </row>
    <row r="166" spans="2:3">
      <c r="B166" s="171"/>
      <c r="C166" s="171"/>
    </row>
    <row r="167" spans="2:3">
      <c r="B167" s="171"/>
      <c r="C167" s="171"/>
    </row>
    <row r="168" spans="2:3">
      <c r="B168" s="171"/>
      <c r="C168" s="171"/>
    </row>
    <row r="169" spans="2:3">
      <c r="B169" s="171"/>
      <c r="C169" s="171"/>
    </row>
    <row r="170" spans="2:3">
      <c r="B170" s="171"/>
      <c r="C170" s="171"/>
    </row>
    <row r="171" spans="2:3">
      <c r="B171" s="171"/>
      <c r="C171" s="171"/>
    </row>
    <row r="172" spans="2:3">
      <c r="B172" s="171"/>
      <c r="C172" s="171"/>
    </row>
    <row r="173" spans="2:3">
      <c r="B173" s="171"/>
      <c r="C173" s="171"/>
    </row>
    <row r="174" spans="2:3">
      <c r="B174" s="171"/>
      <c r="C174" s="171"/>
    </row>
    <row r="175" spans="2:3">
      <c r="B175" s="171"/>
      <c r="C175" s="171"/>
    </row>
    <row r="176" spans="2:3">
      <c r="B176" s="171"/>
      <c r="C176" s="171"/>
    </row>
    <row r="177" spans="2:3">
      <c r="B177" s="171"/>
      <c r="C177" s="171"/>
    </row>
    <row r="178" spans="2:3">
      <c r="B178" s="171"/>
      <c r="C178" s="171"/>
    </row>
    <row r="179" spans="2:3">
      <c r="B179" s="171"/>
      <c r="C179" s="171"/>
    </row>
    <row r="180" spans="2:3">
      <c r="B180" s="171"/>
      <c r="C180" s="171"/>
    </row>
    <row r="181" spans="2:3">
      <c r="B181" s="171"/>
      <c r="C181" s="171"/>
    </row>
    <row r="182" spans="2:3">
      <c r="B182" s="171"/>
      <c r="C182" s="171"/>
    </row>
    <row r="183" spans="2:3">
      <c r="B183" s="171"/>
      <c r="C183" s="171"/>
    </row>
    <row r="184" spans="2:3">
      <c r="B184" s="171"/>
      <c r="C184" s="171"/>
    </row>
    <row r="185" spans="2:3">
      <c r="B185" s="171"/>
      <c r="C185" s="171"/>
    </row>
    <row r="186" spans="2:3">
      <c r="B186" s="171"/>
      <c r="C186" s="171"/>
    </row>
    <row r="187" spans="2:3">
      <c r="B187" s="171"/>
      <c r="C187" s="171"/>
    </row>
    <row r="188" spans="2:3">
      <c r="B188" s="171"/>
      <c r="C188" s="171"/>
    </row>
    <row r="189" spans="2:3">
      <c r="B189" s="171"/>
      <c r="C189" s="171"/>
    </row>
    <row r="190" spans="2:3">
      <c r="B190" s="171"/>
      <c r="C190" s="171"/>
    </row>
    <row r="191" spans="2:3">
      <c r="B191" s="171"/>
      <c r="C191" s="171"/>
    </row>
    <row r="192" spans="2:3">
      <c r="B192" s="171"/>
      <c r="C192" s="171"/>
    </row>
    <row r="193" spans="2:3">
      <c r="B193" s="171"/>
      <c r="C193" s="171"/>
    </row>
    <row r="194" spans="2:3">
      <c r="B194" s="171"/>
      <c r="C194" s="171"/>
    </row>
    <row r="195" spans="2:3">
      <c r="B195" s="171"/>
      <c r="C195" s="171"/>
    </row>
    <row r="196" spans="2:3">
      <c r="B196" s="171"/>
      <c r="C196" s="171"/>
    </row>
    <row r="197" spans="2:3">
      <c r="B197" s="171"/>
      <c r="C197" s="171"/>
    </row>
    <row r="198" spans="2:3">
      <c r="B198" s="171"/>
      <c r="C198" s="171"/>
    </row>
    <row r="199" spans="2:3">
      <c r="B199" s="171"/>
      <c r="C199" s="171"/>
    </row>
    <row r="200" spans="2:3">
      <c r="B200" s="171"/>
      <c r="C200" s="171"/>
    </row>
    <row r="201" spans="2:3">
      <c r="B201" s="171"/>
      <c r="C201" s="171"/>
    </row>
    <row r="202" spans="2:3">
      <c r="B202" s="171"/>
      <c r="C202" s="171"/>
    </row>
    <row r="203" spans="2:3">
      <c r="B203" s="171"/>
      <c r="C203" s="171"/>
    </row>
    <row r="204" spans="2:3">
      <c r="B204" s="171"/>
      <c r="C204" s="171"/>
    </row>
    <row r="205" spans="2:3">
      <c r="B205" s="171"/>
      <c r="C205" s="171"/>
    </row>
    <row r="206" spans="2:3">
      <c r="B206" s="171"/>
      <c r="C206" s="171"/>
    </row>
    <row r="207" spans="2:3">
      <c r="B207" s="171"/>
      <c r="C207" s="171"/>
    </row>
    <row r="208" spans="2:3">
      <c r="B208" s="171"/>
      <c r="C208" s="171"/>
    </row>
    <row r="209" spans="2:3">
      <c r="B209" s="171"/>
      <c r="C209" s="171"/>
    </row>
    <row r="210" spans="2:3">
      <c r="B210" s="171"/>
      <c r="C210" s="171"/>
    </row>
    <row r="211" spans="2:3">
      <c r="B211" s="171"/>
      <c r="C211" s="171"/>
    </row>
    <row r="212" spans="2:3">
      <c r="B212" s="171"/>
      <c r="C212" s="171"/>
    </row>
    <row r="213" spans="2:3">
      <c r="B213" s="171"/>
      <c r="C213" s="171"/>
    </row>
    <row r="214" spans="2:3">
      <c r="B214" s="171"/>
      <c r="C214" s="171"/>
    </row>
    <row r="215" spans="2:3">
      <c r="B215" s="171"/>
      <c r="C215" s="171"/>
    </row>
    <row r="216" spans="2:3">
      <c r="B216" s="171"/>
      <c r="C216" s="171"/>
    </row>
    <row r="217" spans="2:3">
      <c r="B217" s="171"/>
      <c r="C217" s="171"/>
    </row>
    <row r="218" spans="2:3">
      <c r="B218" s="171"/>
      <c r="C218" s="171"/>
    </row>
    <row r="219" spans="2:3">
      <c r="B219" s="171"/>
      <c r="C219" s="171"/>
    </row>
    <row r="220" spans="2:3">
      <c r="B220" s="171"/>
      <c r="C220" s="171"/>
    </row>
    <row r="221" spans="2:3">
      <c r="B221" s="171"/>
      <c r="C221" s="171"/>
    </row>
    <row r="222" spans="2:3">
      <c r="B222" s="171"/>
      <c r="C222" s="171"/>
    </row>
    <row r="223" spans="2:3">
      <c r="B223" s="171"/>
      <c r="C223" s="171"/>
    </row>
    <row r="224" spans="2:3">
      <c r="B224" s="171"/>
      <c r="C224" s="171"/>
    </row>
    <row r="225" spans="2:3">
      <c r="B225" s="171"/>
      <c r="C225" s="171"/>
    </row>
    <row r="226" spans="2:3">
      <c r="B226" s="171"/>
      <c r="C226" s="171"/>
    </row>
    <row r="227" spans="2:3">
      <c r="B227" s="171"/>
      <c r="C227" s="171"/>
    </row>
    <row r="228" spans="2:3">
      <c r="B228" s="171"/>
      <c r="C228" s="171"/>
    </row>
    <row r="229" spans="2:3">
      <c r="B229" s="171"/>
      <c r="C229" s="171"/>
    </row>
    <row r="230" spans="2:3">
      <c r="B230" s="171"/>
      <c r="C230" s="171"/>
    </row>
    <row r="231" spans="2:3">
      <c r="B231" s="171"/>
      <c r="C231" s="171"/>
    </row>
    <row r="232" spans="2:3">
      <c r="B232" s="171"/>
      <c r="C232" s="171"/>
    </row>
    <row r="233" spans="2:3">
      <c r="B233" s="171"/>
      <c r="C233" s="171"/>
    </row>
    <row r="234" spans="2:3">
      <c r="B234" s="171"/>
      <c r="C234" s="171"/>
    </row>
    <row r="235" spans="2:3">
      <c r="B235" s="171"/>
      <c r="C235" s="171"/>
    </row>
    <row r="236" spans="2:3">
      <c r="B236" s="171"/>
      <c r="C236" s="171"/>
    </row>
    <row r="237" spans="2:3">
      <c r="B237" s="171"/>
      <c r="C237" s="171"/>
    </row>
    <row r="238" spans="2:3">
      <c r="B238" s="171"/>
      <c r="C238" s="171"/>
    </row>
  </sheetData>
  <sheetProtection password="CE24" sheet="1" objects="1" scenarios="1"/>
  <mergeCells count="102">
    <mergeCell ref="AL113:AQ113"/>
    <mergeCell ref="A115:D115"/>
    <mergeCell ref="AL115:AQ115"/>
    <mergeCell ref="A116:D116"/>
    <mergeCell ref="A103:V107"/>
    <mergeCell ref="A109:G109"/>
    <mergeCell ref="AL109:AQ109"/>
    <mergeCell ref="A110:G110"/>
    <mergeCell ref="AL110:AQ110"/>
    <mergeCell ref="A112:G112"/>
    <mergeCell ref="AL112:AQ112"/>
    <mergeCell ref="A91:C95"/>
    <mergeCell ref="AR91:AR95"/>
    <mergeCell ref="AS91:AS95"/>
    <mergeCell ref="A97:C101"/>
    <mergeCell ref="AR97:AR101"/>
    <mergeCell ref="AS97:AS101"/>
    <mergeCell ref="A78:C78"/>
    <mergeCell ref="A79:C83"/>
    <mergeCell ref="AR79:AR83"/>
    <mergeCell ref="AS79:AS83"/>
    <mergeCell ref="A85:C89"/>
    <mergeCell ref="AR85:AR89"/>
    <mergeCell ref="AS85:AS89"/>
    <mergeCell ref="A65:C69"/>
    <mergeCell ref="AR65:AR69"/>
    <mergeCell ref="AS65:AS69"/>
    <mergeCell ref="A71:C75"/>
    <mergeCell ref="AR71:AR75"/>
    <mergeCell ref="AS71:AS75"/>
    <mergeCell ref="A53:A57"/>
    <mergeCell ref="B53:C57"/>
    <mergeCell ref="AR53:AR57"/>
    <mergeCell ref="AS53:AS57"/>
    <mergeCell ref="A59:C63"/>
    <mergeCell ref="AR59:AR63"/>
    <mergeCell ref="AS59:AS63"/>
    <mergeCell ref="A43:A47"/>
    <mergeCell ref="B43:B47"/>
    <mergeCell ref="C43:C47"/>
    <mergeCell ref="AR43:AR47"/>
    <mergeCell ref="AS43:AS47"/>
    <mergeCell ref="A48:A52"/>
    <mergeCell ref="B48:B52"/>
    <mergeCell ref="C48:C52"/>
    <mergeCell ref="AR48:AR52"/>
    <mergeCell ref="AS48:AS52"/>
    <mergeCell ref="A31:A35"/>
    <mergeCell ref="B31:C35"/>
    <mergeCell ref="AR31:AR35"/>
    <mergeCell ref="AS31:AS35"/>
    <mergeCell ref="B37:AQ37"/>
    <mergeCell ref="A38:A42"/>
    <mergeCell ref="B38:B42"/>
    <mergeCell ref="C38:C42"/>
    <mergeCell ref="AR38:AR42"/>
    <mergeCell ref="AS38:AS42"/>
    <mergeCell ref="A21:A25"/>
    <mergeCell ref="B21:B25"/>
    <mergeCell ref="C21:C25"/>
    <mergeCell ref="AR21:AR25"/>
    <mergeCell ref="AS21:AS25"/>
    <mergeCell ref="A26:A30"/>
    <mergeCell ref="B26:B30"/>
    <mergeCell ref="C26:C30"/>
    <mergeCell ref="AR26:AR30"/>
    <mergeCell ref="AS26:AS30"/>
    <mergeCell ref="AR11:AR15"/>
    <mergeCell ref="AS11:AS15"/>
    <mergeCell ref="A16:A20"/>
    <mergeCell ref="B16:B20"/>
    <mergeCell ref="C16:C20"/>
    <mergeCell ref="AR16:AR20"/>
    <mergeCell ref="AS16:AS20"/>
    <mergeCell ref="AF7:AH7"/>
    <mergeCell ref="AI7:AK7"/>
    <mergeCell ref="AL7:AN7"/>
    <mergeCell ref="AO7:AQ7"/>
    <mergeCell ref="B10:AQ10"/>
    <mergeCell ref="A11:A15"/>
    <mergeCell ref="B11:B15"/>
    <mergeCell ref="C11:C15"/>
    <mergeCell ref="AR6:AR8"/>
    <mergeCell ref="AS6:AS8"/>
    <mergeCell ref="H7:J7"/>
    <mergeCell ref="K7:M7"/>
    <mergeCell ref="N7:P7"/>
    <mergeCell ref="Q7:S7"/>
    <mergeCell ref="T7:V7"/>
    <mergeCell ref="W7:Y7"/>
    <mergeCell ref="Z7:AB7"/>
    <mergeCell ref="AC7:AE7"/>
    <mergeCell ref="A1:AS1"/>
    <mergeCell ref="B2:AS2"/>
    <mergeCell ref="A3:AS3"/>
    <mergeCell ref="A4:AS4"/>
    <mergeCell ref="A6:A8"/>
    <mergeCell ref="B6:B8"/>
    <mergeCell ref="C6:C8"/>
    <mergeCell ref="D6:D8"/>
    <mergeCell ref="E6:G7"/>
    <mergeCell ref="H6:AQ6"/>
  </mergeCells>
  <conditionalFormatting sqref="A1:XFD1048576">
    <cfRule type="containsErrors" dxfId="2" priority="1">
      <formula>ISERROR(A1)</formula>
    </cfRule>
  </conditionalFormatting>
  <printOptions horizontalCentered="1"/>
  <pageMargins left="0.70866141732283472" right="0.70866141732283472" top="0.19685039370078741" bottom="0.15748031496062992" header="0.31496062992125984" footer="0.31496062992125984"/>
  <pageSetup paperSize="9" scale="50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outlinePr showOutlineSymbols="0"/>
  </sheetPr>
  <dimension ref="A1:CR238"/>
  <sheetViews>
    <sheetView showZeros="0" showOutlineSymbols="0" view="pageBreakPreview" zoomScale="60" zoomScaleNormal="60" zoomScalePageLayoutView="60" workbookViewId="0">
      <pane xSplit="7" ySplit="8" topLeftCell="H9" activePane="bottomRight" state="frozen"/>
      <selection activeCell="J76" sqref="J76"/>
      <selection pane="topRight" activeCell="J76" sqref="J76"/>
      <selection pane="bottomLeft" activeCell="J76" sqref="J76"/>
      <selection pane="bottomRight" activeCell="J76" sqref="J76"/>
    </sheetView>
  </sheetViews>
  <sheetFormatPr defaultColWidth="9.140625" defaultRowHeight="18.75"/>
  <cols>
    <col min="1" max="1" width="5.42578125" style="170" customWidth="1"/>
    <col min="2" max="2" width="32" style="155" customWidth="1"/>
    <col min="3" max="4" width="29.5703125" style="155" customWidth="1"/>
    <col min="5" max="5" width="14.5703125" style="155" customWidth="1"/>
    <col min="6" max="6" width="12.5703125" style="155" customWidth="1"/>
    <col min="7" max="7" width="16.42578125" style="155" customWidth="1"/>
    <col min="8" max="8" width="11.28515625" style="155" customWidth="1"/>
    <col min="9" max="9" width="11.85546875" style="155" customWidth="1"/>
    <col min="10" max="10" width="16" style="155" customWidth="1"/>
    <col min="11" max="11" width="12.85546875" style="155" customWidth="1"/>
    <col min="12" max="12" width="11" style="155" customWidth="1"/>
    <col min="13" max="13" width="15.42578125" style="155" customWidth="1"/>
    <col min="14" max="14" width="11.5703125" style="155" customWidth="1"/>
    <col min="15" max="15" width="10.85546875" style="155" customWidth="1"/>
    <col min="16" max="16" width="16.140625" style="155" customWidth="1"/>
    <col min="17" max="17" width="10.85546875" style="155" customWidth="1"/>
    <col min="18" max="18" width="11.28515625" style="155" customWidth="1"/>
    <col min="19" max="19" width="16" style="155" customWidth="1"/>
    <col min="20" max="20" width="15.85546875" style="155" customWidth="1"/>
    <col min="21" max="21" width="14.5703125" style="155" customWidth="1"/>
    <col min="22" max="22" width="16.42578125" style="155" customWidth="1"/>
    <col min="23" max="23" width="11.140625" style="155" customWidth="1"/>
    <col min="24" max="24" width="12" style="155" customWidth="1"/>
    <col min="25" max="25" width="16.140625" style="155" customWidth="1"/>
    <col min="26" max="26" width="11.140625" style="155" customWidth="1"/>
    <col min="27" max="27" width="12.42578125" style="155" customWidth="1"/>
    <col min="28" max="28" width="17.7109375" style="155" customWidth="1"/>
    <col min="29" max="29" width="11.28515625" style="155" customWidth="1"/>
    <col min="30" max="30" width="12.85546875" style="155" customWidth="1"/>
    <col min="31" max="31" width="16.42578125" style="155" customWidth="1"/>
    <col min="32" max="32" width="12.85546875" style="155" customWidth="1"/>
    <col min="33" max="33" width="12.140625" style="155" customWidth="1"/>
    <col min="34" max="34" width="16" style="155" customWidth="1"/>
    <col min="35" max="35" width="11.42578125" style="155" customWidth="1"/>
    <col min="36" max="36" width="12.85546875" style="155" customWidth="1"/>
    <col min="37" max="37" width="15.5703125" style="155" customWidth="1"/>
    <col min="38" max="38" width="11.28515625" style="155" customWidth="1"/>
    <col min="39" max="39" width="13" style="155" customWidth="1"/>
    <col min="40" max="40" width="16.5703125" style="155" customWidth="1"/>
    <col min="41" max="41" width="11.42578125" style="155" customWidth="1"/>
    <col min="42" max="42" width="12.28515625" style="155" customWidth="1"/>
    <col min="43" max="43" width="17.140625" style="155" customWidth="1"/>
    <col min="44" max="44" width="63.28515625" style="169" customWidth="1"/>
    <col min="45" max="45" width="70.5703125" style="169" customWidth="1"/>
    <col min="46" max="16384" width="9.140625" style="155"/>
  </cols>
  <sheetData>
    <row r="1" spans="1:96" s="244" customFormat="1">
      <c r="A1" s="7"/>
      <c r="B1" s="7"/>
      <c r="C1" s="7"/>
      <c r="D1" s="7"/>
      <c r="E1" s="7"/>
      <c r="F1" s="7"/>
      <c r="G1" s="7"/>
      <c r="H1" s="7"/>
      <c r="I1" s="7"/>
      <c r="J1" s="736" t="s">
        <v>65</v>
      </c>
      <c r="K1" s="736"/>
      <c r="L1" s="736"/>
      <c r="M1" s="736"/>
      <c r="N1" s="736"/>
      <c r="O1" s="736"/>
      <c r="P1" s="736"/>
      <c r="Q1" s="736"/>
      <c r="R1" s="736"/>
      <c r="S1" s="736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</row>
    <row r="2" spans="1:96" s="244" customFormat="1">
      <c r="A2" s="15"/>
      <c r="B2" s="7"/>
      <c r="C2" s="7"/>
      <c r="D2" s="7"/>
      <c r="E2" s="7"/>
      <c r="F2" s="7"/>
      <c r="G2" s="7"/>
      <c r="H2" s="7"/>
      <c r="I2" s="139"/>
      <c r="J2" s="736"/>
      <c r="K2" s="736"/>
      <c r="L2" s="736"/>
      <c r="M2" s="736"/>
      <c r="N2" s="736"/>
      <c r="O2" s="736"/>
      <c r="P2" s="736"/>
      <c r="Q2" s="736"/>
      <c r="R2" s="736"/>
      <c r="S2" s="736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96" s="244" customFormat="1" ht="22.5" customHeight="1">
      <c r="A3" s="7"/>
      <c r="B3" s="7"/>
      <c r="C3" s="7"/>
      <c r="D3" s="7"/>
      <c r="E3" s="7"/>
      <c r="F3" s="7"/>
      <c r="G3" s="7"/>
      <c r="H3" s="7"/>
      <c r="I3" s="7"/>
      <c r="J3" s="736" t="s">
        <v>66</v>
      </c>
      <c r="K3" s="736"/>
      <c r="L3" s="736"/>
      <c r="M3" s="736"/>
      <c r="N3" s="736"/>
      <c r="O3" s="736"/>
      <c r="P3" s="736"/>
      <c r="Q3" s="736"/>
      <c r="R3" s="736"/>
      <c r="S3" s="736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96" s="244" customForma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</row>
    <row r="5" spans="1:96" s="244" customFormat="1" ht="33.75" customHeight="1">
      <c r="A5" s="737" t="s">
        <v>67</v>
      </c>
      <c r="B5" s="737"/>
      <c r="C5" s="737"/>
      <c r="D5" s="737"/>
      <c r="E5" s="737"/>
      <c r="F5" s="737"/>
      <c r="G5" s="737"/>
      <c r="H5" s="737"/>
      <c r="I5" s="737"/>
      <c r="J5" s="737"/>
      <c r="K5" s="737"/>
      <c r="L5" s="737"/>
      <c r="M5" s="737"/>
      <c r="N5" s="737"/>
      <c r="O5" s="737"/>
      <c r="P5" s="737"/>
      <c r="Q5" s="737"/>
      <c r="R5" s="737"/>
      <c r="S5" s="737"/>
      <c r="T5" s="737"/>
      <c r="U5" s="737"/>
      <c r="V5" s="737"/>
      <c r="W5" s="737"/>
      <c r="X5" s="737"/>
      <c r="Y5" s="737"/>
      <c r="Z5" s="737"/>
      <c r="AA5" s="737"/>
      <c r="AB5" s="737"/>
      <c r="AC5" s="737"/>
      <c r="AD5" s="737"/>
      <c r="AE5" s="737"/>
      <c r="AF5" s="737"/>
      <c r="AG5" s="737"/>
      <c r="AH5" s="737"/>
      <c r="AI5" s="737"/>
      <c r="AJ5" s="737"/>
      <c r="AK5" s="737"/>
      <c r="AL5" s="737"/>
      <c r="AM5" s="737"/>
      <c r="AN5" s="737"/>
      <c r="AO5" s="737"/>
      <c r="AP5" s="737"/>
      <c r="AQ5" s="737"/>
      <c r="AR5" s="737"/>
      <c r="AS5" s="737"/>
      <c r="AT5" s="243"/>
      <c r="AU5" s="243"/>
    </row>
    <row r="6" spans="1:96" s="143" customFormat="1" ht="32.25" customHeight="1">
      <c r="A6" s="622" t="s">
        <v>0</v>
      </c>
      <c r="B6" s="625" t="s">
        <v>1</v>
      </c>
      <c r="C6" s="628" t="s">
        <v>2</v>
      </c>
      <c r="D6" s="631" t="s">
        <v>3</v>
      </c>
      <c r="E6" s="634" t="s">
        <v>4</v>
      </c>
      <c r="F6" s="635"/>
      <c r="G6" s="636"/>
      <c r="H6" s="640" t="s">
        <v>8</v>
      </c>
      <c r="I6" s="640"/>
      <c r="J6" s="640"/>
      <c r="K6" s="640"/>
      <c r="L6" s="640"/>
      <c r="M6" s="640"/>
      <c r="N6" s="640"/>
      <c r="O6" s="640"/>
      <c r="P6" s="640"/>
      <c r="Q6" s="640"/>
      <c r="R6" s="640"/>
      <c r="S6" s="640"/>
      <c r="T6" s="640"/>
      <c r="U6" s="640"/>
      <c r="V6" s="640"/>
      <c r="W6" s="640"/>
      <c r="X6" s="640"/>
      <c r="Y6" s="640"/>
      <c r="Z6" s="640"/>
      <c r="AA6" s="640"/>
      <c r="AB6" s="640"/>
      <c r="AC6" s="640"/>
      <c r="AD6" s="640"/>
      <c r="AE6" s="640"/>
      <c r="AF6" s="640"/>
      <c r="AG6" s="640"/>
      <c r="AH6" s="640"/>
      <c r="AI6" s="640"/>
      <c r="AJ6" s="640"/>
      <c r="AK6" s="640"/>
      <c r="AL6" s="640"/>
      <c r="AM6" s="640"/>
      <c r="AN6" s="640"/>
      <c r="AO6" s="640"/>
      <c r="AP6" s="640"/>
      <c r="AQ6" s="640"/>
      <c r="AR6" s="640" t="s">
        <v>21</v>
      </c>
      <c r="AS6" s="625" t="s">
        <v>22</v>
      </c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</row>
    <row r="7" spans="1:96" s="143" customFormat="1" ht="22.5" customHeight="1">
      <c r="A7" s="623"/>
      <c r="B7" s="626"/>
      <c r="C7" s="629"/>
      <c r="D7" s="632"/>
      <c r="E7" s="637"/>
      <c r="F7" s="638"/>
      <c r="G7" s="639"/>
      <c r="H7" s="619" t="s">
        <v>9</v>
      </c>
      <c r="I7" s="619"/>
      <c r="J7" s="619"/>
      <c r="K7" s="619" t="s">
        <v>10</v>
      </c>
      <c r="L7" s="619"/>
      <c r="M7" s="619"/>
      <c r="N7" s="619" t="s">
        <v>11</v>
      </c>
      <c r="O7" s="619"/>
      <c r="P7" s="619"/>
      <c r="Q7" s="619" t="s">
        <v>12</v>
      </c>
      <c r="R7" s="619"/>
      <c r="S7" s="619"/>
      <c r="T7" s="619" t="s">
        <v>13</v>
      </c>
      <c r="U7" s="619"/>
      <c r="V7" s="619"/>
      <c r="W7" s="619" t="s">
        <v>14</v>
      </c>
      <c r="X7" s="619"/>
      <c r="Y7" s="619"/>
      <c r="Z7" s="619" t="s">
        <v>15</v>
      </c>
      <c r="AA7" s="619"/>
      <c r="AB7" s="619"/>
      <c r="AC7" s="619" t="s">
        <v>16</v>
      </c>
      <c r="AD7" s="619"/>
      <c r="AE7" s="619"/>
      <c r="AF7" s="619" t="s">
        <v>17</v>
      </c>
      <c r="AG7" s="619"/>
      <c r="AH7" s="619"/>
      <c r="AI7" s="619" t="s">
        <v>18</v>
      </c>
      <c r="AJ7" s="619"/>
      <c r="AK7" s="619"/>
      <c r="AL7" s="619" t="s">
        <v>19</v>
      </c>
      <c r="AM7" s="619"/>
      <c r="AN7" s="619"/>
      <c r="AO7" s="619" t="s">
        <v>20</v>
      </c>
      <c r="AP7" s="619"/>
      <c r="AQ7" s="619"/>
      <c r="AR7" s="640"/>
      <c r="AS7" s="626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</row>
    <row r="8" spans="1:96" s="150" customFormat="1" ht="39.75" customHeight="1">
      <c r="A8" s="624"/>
      <c r="B8" s="627"/>
      <c r="C8" s="630"/>
      <c r="D8" s="633"/>
      <c r="E8" s="252" t="s">
        <v>5</v>
      </c>
      <c r="F8" s="252" t="s">
        <v>6</v>
      </c>
      <c r="G8" s="149" t="s">
        <v>7</v>
      </c>
      <c r="H8" s="252" t="s">
        <v>5</v>
      </c>
      <c r="I8" s="252" t="s">
        <v>6</v>
      </c>
      <c r="J8" s="149" t="s">
        <v>7</v>
      </c>
      <c r="K8" s="252" t="s">
        <v>5</v>
      </c>
      <c r="L8" s="252" t="s">
        <v>6</v>
      </c>
      <c r="M8" s="149" t="s">
        <v>7</v>
      </c>
      <c r="N8" s="252" t="s">
        <v>5</v>
      </c>
      <c r="O8" s="252" t="s">
        <v>6</v>
      </c>
      <c r="P8" s="149" t="s">
        <v>7</v>
      </c>
      <c r="Q8" s="252" t="s">
        <v>5</v>
      </c>
      <c r="R8" s="252" t="s">
        <v>6</v>
      </c>
      <c r="S8" s="149" t="s">
        <v>7</v>
      </c>
      <c r="T8" s="252" t="s">
        <v>5</v>
      </c>
      <c r="U8" s="252" t="s">
        <v>6</v>
      </c>
      <c r="V8" s="149" t="s">
        <v>7</v>
      </c>
      <c r="W8" s="252" t="s">
        <v>5</v>
      </c>
      <c r="X8" s="252" t="s">
        <v>6</v>
      </c>
      <c r="Y8" s="149" t="s">
        <v>7</v>
      </c>
      <c r="Z8" s="252" t="s">
        <v>5</v>
      </c>
      <c r="AA8" s="252" t="s">
        <v>6</v>
      </c>
      <c r="AB8" s="149" t="s">
        <v>7</v>
      </c>
      <c r="AC8" s="252" t="s">
        <v>5</v>
      </c>
      <c r="AD8" s="252" t="s">
        <v>6</v>
      </c>
      <c r="AE8" s="149" t="s">
        <v>7</v>
      </c>
      <c r="AF8" s="252" t="s">
        <v>5</v>
      </c>
      <c r="AG8" s="252" t="s">
        <v>6</v>
      </c>
      <c r="AH8" s="149" t="s">
        <v>7</v>
      </c>
      <c r="AI8" s="252" t="s">
        <v>5</v>
      </c>
      <c r="AJ8" s="252" t="s">
        <v>6</v>
      </c>
      <c r="AK8" s="149" t="s">
        <v>7</v>
      </c>
      <c r="AL8" s="252" t="s">
        <v>5</v>
      </c>
      <c r="AM8" s="252" t="s">
        <v>6</v>
      </c>
      <c r="AN8" s="149" t="s">
        <v>7</v>
      </c>
      <c r="AO8" s="252" t="s">
        <v>5</v>
      </c>
      <c r="AP8" s="252" t="s">
        <v>6</v>
      </c>
      <c r="AQ8" s="149" t="s">
        <v>7</v>
      </c>
      <c r="AR8" s="640"/>
      <c r="AS8" s="627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  <c r="BZ8" s="151"/>
      <c r="CA8" s="151"/>
      <c r="CB8" s="151"/>
      <c r="CC8" s="151"/>
      <c r="CD8" s="151"/>
      <c r="CE8" s="151"/>
      <c r="CF8" s="151"/>
      <c r="CG8" s="151"/>
      <c r="CH8" s="151"/>
      <c r="CI8" s="151"/>
      <c r="CJ8" s="151"/>
      <c r="CK8" s="151"/>
      <c r="CL8" s="151"/>
      <c r="CM8" s="151"/>
    </row>
    <row r="9" spans="1:96" s="153" customFormat="1" ht="19.5" thickBot="1">
      <c r="A9" s="152">
        <v>1</v>
      </c>
      <c r="B9" s="253">
        <v>2</v>
      </c>
      <c r="C9" s="253">
        <v>3</v>
      </c>
      <c r="D9" s="253">
        <v>4</v>
      </c>
      <c r="E9" s="253">
        <v>5</v>
      </c>
      <c r="F9" s="253">
        <v>6</v>
      </c>
      <c r="G9" s="253" t="s">
        <v>37</v>
      </c>
      <c r="H9" s="253">
        <v>8</v>
      </c>
      <c r="I9" s="253">
        <v>9</v>
      </c>
      <c r="J9" s="253">
        <v>10</v>
      </c>
      <c r="K9" s="253">
        <v>11</v>
      </c>
      <c r="L9" s="253">
        <v>12</v>
      </c>
      <c r="M9" s="253">
        <v>13</v>
      </c>
      <c r="N9" s="253">
        <v>14</v>
      </c>
      <c r="O9" s="253">
        <v>15</v>
      </c>
      <c r="P9" s="253">
        <v>16</v>
      </c>
      <c r="Q9" s="253">
        <v>17</v>
      </c>
      <c r="R9" s="253">
        <v>18</v>
      </c>
      <c r="S9" s="253">
        <v>19</v>
      </c>
      <c r="T9" s="253">
        <v>20</v>
      </c>
      <c r="U9" s="253">
        <v>21</v>
      </c>
      <c r="V9" s="253">
        <v>22</v>
      </c>
      <c r="W9" s="253">
        <v>23</v>
      </c>
      <c r="X9" s="253">
        <v>24</v>
      </c>
      <c r="Y9" s="253">
        <v>25</v>
      </c>
      <c r="Z9" s="253">
        <v>26</v>
      </c>
      <c r="AA9" s="253">
        <v>27</v>
      </c>
      <c r="AB9" s="253">
        <v>28</v>
      </c>
      <c r="AC9" s="253">
        <v>29</v>
      </c>
      <c r="AD9" s="253">
        <v>30</v>
      </c>
      <c r="AE9" s="253">
        <v>31</v>
      </c>
      <c r="AF9" s="253">
        <v>32</v>
      </c>
      <c r="AG9" s="253">
        <v>33</v>
      </c>
      <c r="AH9" s="253">
        <v>34</v>
      </c>
      <c r="AI9" s="253">
        <v>35</v>
      </c>
      <c r="AJ9" s="253">
        <v>36</v>
      </c>
      <c r="AK9" s="253">
        <v>37</v>
      </c>
      <c r="AL9" s="253">
        <v>38</v>
      </c>
      <c r="AM9" s="253">
        <v>39</v>
      </c>
      <c r="AN9" s="253">
        <v>40</v>
      </c>
      <c r="AO9" s="253">
        <v>41</v>
      </c>
      <c r="AP9" s="253">
        <v>42</v>
      </c>
      <c r="AQ9" s="253">
        <v>43</v>
      </c>
      <c r="AR9" s="252">
        <v>45</v>
      </c>
      <c r="AS9" s="252">
        <v>46</v>
      </c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</row>
    <row r="10" spans="1:96" s="153" customFormat="1" ht="24" thickBot="1">
      <c r="A10" s="259" t="s">
        <v>26</v>
      </c>
      <c r="B10" s="657" t="s">
        <v>71</v>
      </c>
      <c r="C10" s="658"/>
      <c r="D10" s="658"/>
      <c r="E10" s="658"/>
      <c r="F10" s="658"/>
      <c r="G10" s="658"/>
      <c r="H10" s="658"/>
      <c r="I10" s="658"/>
      <c r="J10" s="658"/>
      <c r="K10" s="658"/>
      <c r="L10" s="658"/>
      <c r="M10" s="658"/>
      <c r="N10" s="658"/>
      <c r="O10" s="658"/>
      <c r="P10" s="658"/>
      <c r="Q10" s="658"/>
      <c r="R10" s="658"/>
      <c r="S10" s="658"/>
      <c r="T10" s="658"/>
      <c r="U10" s="658"/>
      <c r="V10" s="658"/>
      <c r="W10" s="658"/>
      <c r="X10" s="658"/>
      <c r="Y10" s="658"/>
      <c r="Z10" s="658"/>
      <c r="AA10" s="658"/>
      <c r="AB10" s="658"/>
      <c r="AC10" s="658"/>
      <c r="AD10" s="658"/>
      <c r="AE10" s="658"/>
      <c r="AF10" s="658"/>
      <c r="AG10" s="658"/>
      <c r="AH10" s="658"/>
      <c r="AI10" s="658"/>
      <c r="AJ10" s="658"/>
      <c r="AK10" s="658"/>
      <c r="AL10" s="658"/>
      <c r="AM10" s="658"/>
      <c r="AN10" s="658"/>
      <c r="AO10" s="658"/>
      <c r="AP10" s="658"/>
      <c r="AQ10" s="659"/>
      <c r="AR10" s="260"/>
      <c r="AS10" s="253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</row>
    <row r="11" spans="1:96" ht="18.75" customHeight="1" thickBot="1">
      <c r="A11" s="660" t="s">
        <v>38</v>
      </c>
      <c r="B11" s="662" t="s">
        <v>43</v>
      </c>
      <c r="C11" s="652" t="s">
        <v>25</v>
      </c>
      <c r="D11" s="283" t="s">
        <v>23</v>
      </c>
      <c r="E11" s="265">
        <f>SUM(E12:E15)</f>
        <v>2.2000000000000002</v>
      </c>
      <c r="F11" s="266">
        <f t="shared" ref="F11" si="0">SUM(F12:F15)</f>
        <v>2.2000000000000002</v>
      </c>
      <c r="G11" s="267">
        <f t="shared" ref="G11:G35" si="1">F11/E11*100</f>
        <v>100</v>
      </c>
      <c r="H11" s="267">
        <f t="shared" ref="H11" si="2">SUM(H12:H15)</f>
        <v>0</v>
      </c>
      <c r="I11" s="267">
        <f t="shared" ref="I11" si="3">SUM(I12:I15)</f>
        <v>0</v>
      </c>
      <c r="J11" s="267" t="e">
        <f t="shared" ref="J11:J35" si="4">I11/H11*100</f>
        <v>#DIV/0!</v>
      </c>
      <c r="K11" s="267">
        <f t="shared" ref="K11" si="5">SUM(K12:K15)</f>
        <v>0</v>
      </c>
      <c r="L11" s="267">
        <f t="shared" ref="L11" si="6">SUM(L12:L15)</f>
        <v>0</v>
      </c>
      <c r="M11" s="267" t="e">
        <f t="shared" ref="M11:M63" si="7">L11/K11*100</f>
        <v>#DIV/0!</v>
      </c>
      <c r="N11" s="267">
        <f t="shared" ref="N11" si="8">SUM(N12:N15)</f>
        <v>0</v>
      </c>
      <c r="O11" s="267">
        <f t="shared" ref="O11" si="9">SUM(O12:O15)</f>
        <v>0</v>
      </c>
      <c r="P11" s="267" t="e">
        <f t="shared" ref="P11:P15" si="10">N11/L11*100</f>
        <v>#DIV/0!</v>
      </c>
      <c r="Q11" s="267">
        <f t="shared" ref="Q11" si="11">SUM(Q12:Q15)</f>
        <v>0</v>
      </c>
      <c r="R11" s="267">
        <f t="shared" ref="R11" si="12">SUM(R12:R15)</f>
        <v>0</v>
      </c>
      <c r="S11" s="267" t="e">
        <f t="shared" ref="S11:S12" si="13">Q11/O11*100</f>
        <v>#DIV/0!</v>
      </c>
      <c r="T11" s="267">
        <f t="shared" ref="T11" si="14">SUM(T12:T15)</f>
        <v>2.2000000000000002</v>
      </c>
      <c r="U11" s="267"/>
      <c r="V11" s="267" t="e">
        <f t="shared" ref="V11:X11" si="15">SUM(V12:V15)</f>
        <v>#DIV/0!</v>
      </c>
      <c r="W11" s="267">
        <f t="shared" si="15"/>
        <v>0</v>
      </c>
      <c r="X11" s="267">
        <f t="shared" si="15"/>
        <v>0</v>
      </c>
      <c r="Y11" s="267" t="e">
        <f t="shared" ref="Y11:Y12" si="16">W11/U11*100</f>
        <v>#DIV/0!</v>
      </c>
      <c r="Z11" s="267">
        <f t="shared" ref="Z11" si="17">SUM(Z12:Z15)</f>
        <v>0</v>
      </c>
      <c r="AA11" s="267">
        <f t="shared" ref="AA11" si="18">SUM(AA12:AA15)</f>
        <v>0</v>
      </c>
      <c r="AB11" s="267" t="e">
        <f t="shared" ref="AB11:AB12" si="19">Z11/X11*100</f>
        <v>#DIV/0!</v>
      </c>
      <c r="AC11" s="267">
        <f t="shared" ref="AC11" si="20">SUM(AC12:AC15)</f>
        <v>0</v>
      </c>
      <c r="AD11" s="267">
        <f t="shared" ref="AD11" si="21">SUM(AD12:AD15)</f>
        <v>0</v>
      </c>
      <c r="AE11" s="267" t="e">
        <f t="shared" ref="AE11:AE12" si="22">AC11/AA11*100</f>
        <v>#DIV/0!</v>
      </c>
      <c r="AF11" s="267">
        <f t="shared" ref="AF11" si="23">SUM(AF12:AF15)</f>
        <v>0</v>
      </c>
      <c r="AG11" s="267">
        <f t="shared" ref="AG11" si="24">SUM(AG12:AG15)</f>
        <v>0</v>
      </c>
      <c r="AH11" s="267" t="e">
        <f t="shared" ref="AH11:AH12" si="25">AF11/AD11*100</f>
        <v>#DIV/0!</v>
      </c>
      <c r="AI11" s="267">
        <f t="shared" ref="AI11" si="26">SUM(AI12:AI15)</f>
        <v>0</v>
      </c>
      <c r="AJ11" s="267">
        <f t="shared" ref="AJ11" si="27">SUM(AJ12:AJ15)</f>
        <v>0</v>
      </c>
      <c r="AK11" s="267" t="e">
        <f t="shared" ref="AK11:AK12" si="28">AI11/AG11*100</f>
        <v>#DIV/0!</v>
      </c>
      <c r="AL11" s="267">
        <f t="shared" ref="AL11" si="29">SUM(AL12:AL15)</f>
        <v>0</v>
      </c>
      <c r="AM11" s="268">
        <f t="shared" ref="AM11" si="30">SUM(AM12:AM15)</f>
        <v>0</v>
      </c>
      <c r="AN11" s="267" t="e">
        <f t="shared" ref="AN11:AN12" si="31">AL11/AJ11*100</f>
        <v>#DIV/0!</v>
      </c>
      <c r="AO11" s="268">
        <f t="shared" ref="AO11" si="32">SUM(AO12:AO15)</f>
        <v>0</v>
      </c>
      <c r="AP11" s="268">
        <f t="shared" ref="AP11" si="33">SUM(AP12:AP15)</f>
        <v>0</v>
      </c>
      <c r="AQ11" s="269" t="e">
        <f t="shared" ref="AQ11:AQ12" si="34">AO11/AM11*100</f>
        <v>#DIV/0!</v>
      </c>
      <c r="AR11" s="641"/>
      <c r="AS11" s="644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</row>
    <row r="12" spans="1:96">
      <c r="A12" s="661"/>
      <c r="B12" s="662"/>
      <c r="C12" s="652"/>
      <c r="D12" s="197" t="s">
        <v>62</v>
      </c>
      <c r="E12" s="261">
        <f>SUM(H12,K12,N12,Q12,T12,W12,Z12,AC12,AF12,AI12,AL12,AO12)</f>
        <v>0</v>
      </c>
      <c r="F12" s="262">
        <f t="shared" ref="F12:F13" si="35">SUM(I12,L12,O12,R12,U12,X12,AA12,AD12,AG12,AJ12,AM12,AP12)</f>
        <v>0</v>
      </c>
      <c r="G12" s="173" t="e">
        <f t="shared" si="1"/>
        <v>#DIV/0!</v>
      </c>
      <c r="H12" s="173"/>
      <c r="I12" s="173"/>
      <c r="J12" s="242" t="e">
        <f t="shared" si="4"/>
        <v>#DIV/0!</v>
      </c>
      <c r="K12" s="173"/>
      <c r="L12" s="173"/>
      <c r="M12" s="185" t="e">
        <f t="shared" si="7"/>
        <v>#DIV/0!</v>
      </c>
      <c r="N12" s="173"/>
      <c r="O12" s="173"/>
      <c r="P12" s="263" t="e">
        <f t="shared" si="10"/>
        <v>#DIV/0!</v>
      </c>
      <c r="Q12" s="173"/>
      <c r="R12" s="173"/>
      <c r="S12" s="263" t="e">
        <f t="shared" si="13"/>
        <v>#DIV/0!</v>
      </c>
      <c r="T12" s="173"/>
      <c r="U12" s="173"/>
      <c r="V12" s="263" t="e">
        <f t="shared" ref="V12" si="36">T12/R12*100</f>
        <v>#DIV/0!</v>
      </c>
      <c r="W12" s="173"/>
      <c r="X12" s="173"/>
      <c r="Y12" s="263" t="e">
        <f t="shared" si="16"/>
        <v>#DIV/0!</v>
      </c>
      <c r="Z12" s="173"/>
      <c r="AA12" s="173"/>
      <c r="AB12" s="263" t="e">
        <f t="shared" si="19"/>
        <v>#DIV/0!</v>
      </c>
      <c r="AC12" s="173"/>
      <c r="AD12" s="173"/>
      <c r="AE12" s="263" t="e">
        <f t="shared" si="22"/>
        <v>#DIV/0!</v>
      </c>
      <c r="AF12" s="173"/>
      <c r="AG12" s="173"/>
      <c r="AH12" s="263" t="e">
        <f t="shared" si="25"/>
        <v>#DIV/0!</v>
      </c>
      <c r="AI12" s="173"/>
      <c r="AJ12" s="173"/>
      <c r="AK12" s="263" t="e">
        <f t="shared" si="28"/>
        <v>#DIV/0!</v>
      </c>
      <c r="AL12" s="173"/>
      <c r="AM12" s="173"/>
      <c r="AN12" s="263" t="e">
        <f t="shared" si="31"/>
        <v>#DIV/0!</v>
      </c>
      <c r="AO12" s="173"/>
      <c r="AP12" s="173"/>
      <c r="AQ12" s="264" t="e">
        <f t="shared" si="34"/>
        <v>#DIV/0!</v>
      </c>
      <c r="AR12" s="642"/>
      <c r="AS12" s="645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</row>
    <row r="13" spans="1:96" s="158" customFormat="1" ht="24.75" customHeight="1">
      <c r="A13" s="661"/>
      <c r="B13" s="662"/>
      <c r="C13" s="652"/>
      <c r="D13" s="194" t="s">
        <v>27</v>
      </c>
      <c r="E13" s="190">
        <f t="shared" ref="E13:E15" si="37">SUM(H13,K13,N13,Q13,T13,W13,Z13,AC13,AF13,AI13,AL13,AO13)</f>
        <v>0</v>
      </c>
      <c r="F13" s="182">
        <f t="shared" si="35"/>
        <v>0</v>
      </c>
      <c r="G13" s="174" t="e">
        <f t="shared" si="1"/>
        <v>#DIV/0!</v>
      </c>
      <c r="H13" s="172"/>
      <c r="I13" s="172"/>
      <c r="J13" s="175" t="e">
        <f t="shared" si="4"/>
        <v>#DIV/0!</v>
      </c>
      <c r="K13" s="172"/>
      <c r="L13" s="172"/>
      <c r="M13" s="185" t="e">
        <f t="shared" si="7"/>
        <v>#DIV/0!</v>
      </c>
      <c r="N13" s="172"/>
      <c r="O13" s="172"/>
      <c r="P13" s="184" t="e">
        <f t="shared" si="10"/>
        <v>#DIV/0!</v>
      </c>
      <c r="Q13" s="172"/>
      <c r="R13" s="172"/>
      <c r="S13" s="175" t="e">
        <f t="shared" ref="S13:S63" si="38">R13/Q13*100</f>
        <v>#DIV/0!</v>
      </c>
      <c r="T13" s="172"/>
      <c r="U13" s="172"/>
      <c r="V13" s="41" t="e">
        <f t="shared" ref="V13:V63" si="39">U13/T13*100</f>
        <v>#DIV/0!</v>
      </c>
      <c r="W13" s="172"/>
      <c r="X13" s="172"/>
      <c r="Y13" s="175" t="e">
        <f t="shared" ref="Y13:Y63" si="40">X13/W13*100</f>
        <v>#DIV/0!</v>
      </c>
      <c r="Z13" s="172"/>
      <c r="AA13" s="172"/>
      <c r="AB13" s="175" t="e">
        <f t="shared" ref="AB13:AB35" si="41">AA13/Z13*100</f>
        <v>#DIV/0!</v>
      </c>
      <c r="AC13" s="172"/>
      <c r="AD13" s="172"/>
      <c r="AE13" s="175" t="e">
        <f t="shared" ref="AE13:AE63" si="42">AD13/AC13*100</f>
        <v>#DIV/0!</v>
      </c>
      <c r="AF13" s="172"/>
      <c r="AG13" s="172"/>
      <c r="AH13" s="175" t="e">
        <f t="shared" ref="AH13:AH35" si="43">AG13/AF13*100</f>
        <v>#DIV/0!</v>
      </c>
      <c r="AI13" s="172"/>
      <c r="AJ13" s="172"/>
      <c r="AK13" s="175" t="e">
        <f t="shared" ref="AK13:AK63" si="44">AJ13/AI13*100</f>
        <v>#DIV/0!</v>
      </c>
      <c r="AL13" s="172"/>
      <c r="AM13" s="172"/>
      <c r="AN13" s="175" t="e">
        <f t="shared" ref="AN13:AN63" si="45">AM13/AL13*100</f>
        <v>#DIV/0!</v>
      </c>
      <c r="AO13" s="172"/>
      <c r="AP13" s="172"/>
      <c r="AQ13" s="213" t="e">
        <f t="shared" ref="AQ13:AQ35" si="46">AP13/AO13*100</f>
        <v>#DIV/0!</v>
      </c>
      <c r="AR13" s="642"/>
      <c r="AS13" s="645"/>
      <c r="AT13" s="155"/>
      <c r="AU13" s="155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5"/>
      <c r="CO13" s="155"/>
      <c r="CP13" s="155"/>
      <c r="CQ13" s="155"/>
      <c r="CR13" s="155"/>
    </row>
    <row r="14" spans="1:96">
      <c r="A14" s="661"/>
      <c r="B14" s="662"/>
      <c r="C14" s="652"/>
      <c r="D14" s="195" t="s">
        <v>63</v>
      </c>
      <c r="E14" s="190">
        <f t="shared" si="37"/>
        <v>2.2000000000000002</v>
      </c>
      <c r="F14" s="182">
        <f>SUM(I14,L14,O14,R14,U14,X14,AA14,AD14,AG14,AJ14,AM14,AP14)</f>
        <v>2.2000000000000002</v>
      </c>
      <c r="G14" s="174">
        <f t="shared" si="1"/>
        <v>100</v>
      </c>
      <c r="H14" s="172"/>
      <c r="I14" s="172"/>
      <c r="J14" s="175" t="e">
        <f t="shared" si="4"/>
        <v>#DIV/0!</v>
      </c>
      <c r="K14" s="172"/>
      <c r="L14" s="172"/>
      <c r="M14" s="185" t="e">
        <f t="shared" si="7"/>
        <v>#DIV/0!</v>
      </c>
      <c r="N14" s="172"/>
      <c r="O14" s="172"/>
      <c r="P14" s="184" t="e">
        <f t="shared" si="10"/>
        <v>#DIV/0!</v>
      </c>
      <c r="Q14" s="172"/>
      <c r="R14" s="172"/>
      <c r="S14" s="175" t="e">
        <f t="shared" si="38"/>
        <v>#DIV/0!</v>
      </c>
      <c r="T14" s="172">
        <v>2.2000000000000002</v>
      </c>
      <c r="U14" s="172">
        <v>2.2000000000000002</v>
      </c>
      <c r="V14" s="41">
        <f t="shared" si="39"/>
        <v>100</v>
      </c>
      <c r="W14" s="172"/>
      <c r="X14" s="172"/>
      <c r="Y14" s="175" t="e">
        <f t="shared" si="40"/>
        <v>#DIV/0!</v>
      </c>
      <c r="Z14" s="172"/>
      <c r="AA14" s="172"/>
      <c r="AB14" s="175" t="e">
        <f t="shared" si="41"/>
        <v>#DIV/0!</v>
      </c>
      <c r="AC14" s="172"/>
      <c r="AD14" s="172"/>
      <c r="AE14" s="175" t="e">
        <f t="shared" si="42"/>
        <v>#DIV/0!</v>
      </c>
      <c r="AF14" s="172"/>
      <c r="AG14" s="172"/>
      <c r="AH14" s="175" t="e">
        <f t="shared" si="43"/>
        <v>#DIV/0!</v>
      </c>
      <c r="AI14" s="172"/>
      <c r="AJ14" s="172"/>
      <c r="AK14" s="175" t="e">
        <f t="shared" si="44"/>
        <v>#DIV/0!</v>
      </c>
      <c r="AL14" s="172"/>
      <c r="AM14" s="172"/>
      <c r="AN14" s="175" t="e">
        <f t="shared" si="45"/>
        <v>#DIV/0!</v>
      </c>
      <c r="AO14" s="172"/>
      <c r="AP14" s="172"/>
      <c r="AQ14" s="213" t="e">
        <f t="shared" si="46"/>
        <v>#DIV/0!</v>
      </c>
      <c r="AR14" s="642"/>
      <c r="AS14" s="645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</row>
    <row r="15" spans="1:96" ht="38.25" thickBot="1">
      <c r="A15" s="661"/>
      <c r="B15" s="663"/>
      <c r="C15" s="653"/>
      <c r="D15" s="196" t="s">
        <v>64</v>
      </c>
      <c r="E15" s="191">
        <f t="shared" si="37"/>
        <v>0</v>
      </c>
      <c r="F15" s="188">
        <f>SUM(I15,L15,O15,R15,U15,X15,AA15,AD15,AG15,AJ15,AM15,AP15)</f>
        <v>0</v>
      </c>
      <c r="G15" s="189" t="e">
        <f t="shared" si="1"/>
        <v>#DIV/0!</v>
      </c>
      <c r="H15" s="189">
        <v>0</v>
      </c>
      <c r="I15" s="189">
        <v>0</v>
      </c>
      <c r="J15" s="186" t="e">
        <f t="shared" si="4"/>
        <v>#DIV/0!</v>
      </c>
      <c r="K15" s="189">
        <v>0</v>
      </c>
      <c r="L15" s="189">
        <v>0</v>
      </c>
      <c r="M15" s="258" t="e">
        <f t="shared" si="7"/>
        <v>#DIV/0!</v>
      </c>
      <c r="N15" s="189">
        <v>0</v>
      </c>
      <c r="O15" s="189">
        <v>0</v>
      </c>
      <c r="P15" s="186" t="e">
        <f t="shared" si="10"/>
        <v>#DIV/0!</v>
      </c>
      <c r="Q15" s="189">
        <v>0</v>
      </c>
      <c r="R15" s="189">
        <v>0</v>
      </c>
      <c r="S15" s="186" t="e">
        <f t="shared" si="38"/>
        <v>#DIV/0!</v>
      </c>
      <c r="T15" s="189">
        <v>0</v>
      </c>
      <c r="U15" s="189">
        <v>0</v>
      </c>
      <c r="V15" s="212" t="e">
        <f t="shared" si="39"/>
        <v>#DIV/0!</v>
      </c>
      <c r="W15" s="189">
        <v>0</v>
      </c>
      <c r="X15" s="189">
        <v>0</v>
      </c>
      <c r="Y15" s="186" t="e">
        <f t="shared" si="40"/>
        <v>#DIV/0!</v>
      </c>
      <c r="Z15" s="189">
        <v>0</v>
      </c>
      <c r="AA15" s="189">
        <v>0</v>
      </c>
      <c r="AB15" s="186" t="e">
        <f t="shared" si="41"/>
        <v>#DIV/0!</v>
      </c>
      <c r="AC15" s="189">
        <v>0</v>
      </c>
      <c r="AD15" s="189">
        <v>0</v>
      </c>
      <c r="AE15" s="186" t="e">
        <f t="shared" si="42"/>
        <v>#DIV/0!</v>
      </c>
      <c r="AF15" s="189">
        <v>0</v>
      </c>
      <c r="AG15" s="189">
        <v>0</v>
      </c>
      <c r="AH15" s="186" t="e">
        <f t="shared" si="43"/>
        <v>#DIV/0!</v>
      </c>
      <c r="AI15" s="189">
        <v>0</v>
      </c>
      <c r="AJ15" s="189">
        <v>0</v>
      </c>
      <c r="AK15" s="186" t="e">
        <f t="shared" si="44"/>
        <v>#DIV/0!</v>
      </c>
      <c r="AL15" s="189">
        <v>0</v>
      </c>
      <c r="AM15" s="189">
        <v>0</v>
      </c>
      <c r="AN15" s="186" t="e">
        <f t="shared" si="45"/>
        <v>#DIV/0!</v>
      </c>
      <c r="AO15" s="189">
        <v>0</v>
      </c>
      <c r="AP15" s="189">
        <v>0</v>
      </c>
      <c r="AQ15" s="214" t="e">
        <f t="shared" si="46"/>
        <v>#DIV/0!</v>
      </c>
      <c r="AR15" s="643"/>
      <c r="AS15" s="64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</row>
    <row r="16" spans="1:96" ht="18.75" customHeight="1" thickBot="1">
      <c r="A16" s="647" t="s">
        <v>39</v>
      </c>
      <c r="B16" s="650" t="s">
        <v>44</v>
      </c>
      <c r="C16" s="652" t="s">
        <v>25</v>
      </c>
      <c r="D16" s="283" t="s">
        <v>23</v>
      </c>
      <c r="E16" s="275">
        <f>SUM(E17:E20)</f>
        <v>156.86000000000001</v>
      </c>
      <c r="F16" s="276">
        <f t="shared" ref="F16:AP16" si="47">SUM(F17:F20)</f>
        <v>156.86000000000001</v>
      </c>
      <c r="G16" s="267">
        <f t="shared" si="1"/>
        <v>100</v>
      </c>
      <c r="H16" s="277">
        <f t="shared" si="47"/>
        <v>0</v>
      </c>
      <c r="I16" s="277">
        <f t="shared" si="47"/>
        <v>0</v>
      </c>
      <c r="J16" s="267" t="e">
        <f t="shared" si="4"/>
        <v>#DIV/0!</v>
      </c>
      <c r="K16" s="277">
        <f t="shared" si="47"/>
        <v>0</v>
      </c>
      <c r="L16" s="277">
        <f t="shared" si="47"/>
        <v>0</v>
      </c>
      <c r="M16" s="267" t="e">
        <f t="shared" si="7"/>
        <v>#DIV/0!</v>
      </c>
      <c r="N16" s="277">
        <f t="shared" si="47"/>
        <v>0</v>
      </c>
      <c r="O16" s="277">
        <f t="shared" si="47"/>
        <v>0</v>
      </c>
      <c r="P16" s="267" t="e">
        <f t="shared" ref="P16:P63" si="48">O16/N16*100</f>
        <v>#DIV/0!</v>
      </c>
      <c r="Q16" s="277">
        <f t="shared" si="47"/>
        <v>0</v>
      </c>
      <c r="R16" s="277">
        <f t="shared" si="47"/>
        <v>0</v>
      </c>
      <c r="S16" s="267" t="e">
        <f t="shared" si="38"/>
        <v>#DIV/0!</v>
      </c>
      <c r="T16" s="277">
        <f t="shared" si="47"/>
        <v>0</v>
      </c>
      <c r="U16" s="277">
        <f t="shared" si="47"/>
        <v>0</v>
      </c>
      <c r="V16" s="278" t="e">
        <f t="shared" si="39"/>
        <v>#DIV/0!</v>
      </c>
      <c r="W16" s="277">
        <f t="shared" si="47"/>
        <v>0</v>
      </c>
      <c r="X16" s="277">
        <f t="shared" si="47"/>
        <v>0</v>
      </c>
      <c r="Y16" s="267" t="e">
        <f t="shared" si="40"/>
        <v>#DIV/0!</v>
      </c>
      <c r="Z16" s="277">
        <f t="shared" si="47"/>
        <v>0</v>
      </c>
      <c r="AA16" s="277">
        <f t="shared" si="47"/>
        <v>0</v>
      </c>
      <c r="AB16" s="267" t="e">
        <f t="shared" si="41"/>
        <v>#DIV/0!</v>
      </c>
      <c r="AC16" s="277">
        <f t="shared" si="47"/>
        <v>0</v>
      </c>
      <c r="AD16" s="277">
        <f t="shared" si="47"/>
        <v>0</v>
      </c>
      <c r="AE16" s="267" t="e">
        <f t="shared" si="42"/>
        <v>#DIV/0!</v>
      </c>
      <c r="AF16" s="277">
        <f t="shared" si="47"/>
        <v>86.6</v>
      </c>
      <c r="AG16" s="277">
        <f t="shared" si="47"/>
        <v>59</v>
      </c>
      <c r="AH16" s="267">
        <f t="shared" si="43"/>
        <v>68.129330254041577</v>
      </c>
      <c r="AI16" s="277">
        <f t="shared" si="47"/>
        <v>0</v>
      </c>
      <c r="AJ16" s="277">
        <f t="shared" si="47"/>
        <v>27.6</v>
      </c>
      <c r="AK16" s="267" t="e">
        <f t="shared" si="44"/>
        <v>#DIV/0!</v>
      </c>
      <c r="AL16" s="277">
        <f t="shared" si="47"/>
        <v>0</v>
      </c>
      <c r="AM16" s="277">
        <f t="shared" si="47"/>
        <v>0</v>
      </c>
      <c r="AN16" s="267" t="e">
        <f t="shared" si="45"/>
        <v>#DIV/0!</v>
      </c>
      <c r="AO16" s="277">
        <f t="shared" si="47"/>
        <v>70.260000000000005</v>
      </c>
      <c r="AP16" s="277">
        <f t="shared" si="47"/>
        <v>70.260000000000005</v>
      </c>
      <c r="AQ16" s="269">
        <f t="shared" si="46"/>
        <v>100</v>
      </c>
      <c r="AR16" s="641"/>
      <c r="AS16" s="654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</row>
    <row r="17" spans="1:96">
      <c r="A17" s="648"/>
      <c r="B17" s="650"/>
      <c r="C17" s="652"/>
      <c r="D17" s="197" t="s">
        <v>62</v>
      </c>
      <c r="E17" s="270">
        <f t="shared" ref="E17:F25" si="49">H17+K17+N17+Q17+T17+W17+Z17+AC17+AF17+AI17+AL17+AO17</f>
        <v>0</v>
      </c>
      <c r="F17" s="262">
        <f t="shared" si="49"/>
        <v>0</v>
      </c>
      <c r="G17" s="173" t="e">
        <f t="shared" si="1"/>
        <v>#DIV/0!</v>
      </c>
      <c r="H17" s="271">
        <v>0</v>
      </c>
      <c r="I17" s="271">
        <v>0</v>
      </c>
      <c r="J17" s="242" t="e">
        <f t="shared" si="4"/>
        <v>#DIV/0!</v>
      </c>
      <c r="K17" s="271">
        <v>0</v>
      </c>
      <c r="L17" s="271">
        <v>0</v>
      </c>
      <c r="M17" s="242" t="e">
        <f t="shared" si="7"/>
        <v>#DIV/0!</v>
      </c>
      <c r="N17" s="271">
        <v>0</v>
      </c>
      <c r="O17" s="271">
        <v>0</v>
      </c>
      <c r="P17" s="242" t="e">
        <f t="shared" si="48"/>
        <v>#DIV/0!</v>
      </c>
      <c r="Q17" s="271">
        <v>0</v>
      </c>
      <c r="R17" s="271">
        <v>0</v>
      </c>
      <c r="S17" s="242" t="e">
        <f t="shared" si="38"/>
        <v>#DIV/0!</v>
      </c>
      <c r="T17" s="271">
        <v>0</v>
      </c>
      <c r="U17" s="271">
        <v>0</v>
      </c>
      <c r="V17" s="272" t="e">
        <f t="shared" si="39"/>
        <v>#DIV/0!</v>
      </c>
      <c r="W17" s="271">
        <v>0</v>
      </c>
      <c r="X17" s="271">
        <v>0</v>
      </c>
      <c r="Y17" s="242" t="e">
        <f t="shared" si="40"/>
        <v>#DIV/0!</v>
      </c>
      <c r="Z17" s="271">
        <v>0</v>
      </c>
      <c r="AA17" s="271">
        <v>0</v>
      </c>
      <c r="AB17" s="242" t="e">
        <f t="shared" si="41"/>
        <v>#DIV/0!</v>
      </c>
      <c r="AC17" s="271">
        <v>0</v>
      </c>
      <c r="AD17" s="271">
        <v>0</v>
      </c>
      <c r="AE17" s="242" t="e">
        <f t="shared" si="42"/>
        <v>#DIV/0!</v>
      </c>
      <c r="AF17" s="271">
        <v>0</v>
      </c>
      <c r="AG17" s="271">
        <v>0</v>
      </c>
      <c r="AH17" s="242" t="e">
        <f t="shared" si="43"/>
        <v>#DIV/0!</v>
      </c>
      <c r="AI17" s="271">
        <v>0</v>
      </c>
      <c r="AJ17" s="271">
        <v>0</v>
      </c>
      <c r="AK17" s="242" t="e">
        <f t="shared" si="44"/>
        <v>#DIV/0!</v>
      </c>
      <c r="AL17" s="271">
        <v>0</v>
      </c>
      <c r="AM17" s="271">
        <v>0</v>
      </c>
      <c r="AN17" s="242" t="e">
        <f t="shared" si="45"/>
        <v>#DIV/0!</v>
      </c>
      <c r="AO17" s="271">
        <v>0</v>
      </c>
      <c r="AP17" s="271">
        <v>0</v>
      </c>
      <c r="AQ17" s="273" t="e">
        <f t="shared" si="46"/>
        <v>#DIV/0!</v>
      </c>
      <c r="AR17" s="642"/>
      <c r="AS17" s="655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  <c r="CD17" s="156"/>
      <c r="CE17" s="156"/>
      <c r="CF17" s="156"/>
      <c r="CG17" s="156"/>
      <c r="CH17" s="156"/>
      <c r="CI17" s="156"/>
      <c r="CJ17" s="156"/>
      <c r="CK17" s="156"/>
      <c r="CL17" s="156"/>
      <c r="CM17" s="156"/>
    </row>
    <row r="18" spans="1:96" s="158" customFormat="1" ht="21.75" customHeight="1">
      <c r="A18" s="648"/>
      <c r="B18" s="650"/>
      <c r="C18" s="652"/>
      <c r="D18" s="194" t="s">
        <v>27</v>
      </c>
      <c r="E18" s="192">
        <f t="shared" si="49"/>
        <v>0</v>
      </c>
      <c r="F18" s="182">
        <f t="shared" si="49"/>
        <v>0</v>
      </c>
      <c r="G18" s="174" t="e">
        <f t="shared" si="1"/>
        <v>#DIV/0!</v>
      </c>
      <c r="H18" s="172"/>
      <c r="I18" s="172"/>
      <c r="J18" s="175" t="e">
        <f t="shared" si="4"/>
        <v>#DIV/0!</v>
      </c>
      <c r="K18" s="172"/>
      <c r="L18" s="172"/>
      <c r="M18" s="175" t="e">
        <f t="shared" si="7"/>
        <v>#DIV/0!</v>
      </c>
      <c r="N18" s="172"/>
      <c r="O18" s="172"/>
      <c r="P18" s="175" t="e">
        <f t="shared" si="48"/>
        <v>#DIV/0!</v>
      </c>
      <c r="Q18" s="172"/>
      <c r="R18" s="172"/>
      <c r="S18" s="175" t="e">
        <f t="shared" si="38"/>
        <v>#DIV/0!</v>
      </c>
      <c r="T18" s="172"/>
      <c r="U18" s="172"/>
      <c r="V18" s="41" t="e">
        <f t="shared" si="39"/>
        <v>#DIV/0!</v>
      </c>
      <c r="W18" s="172"/>
      <c r="X18" s="172"/>
      <c r="Y18" s="175" t="e">
        <f t="shared" si="40"/>
        <v>#DIV/0!</v>
      </c>
      <c r="Z18" s="172"/>
      <c r="AA18" s="172"/>
      <c r="AB18" s="175" t="e">
        <f t="shared" si="41"/>
        <v>#DIV/0!</v>
      </c>
      <c r="AC18" s="172"/>
      <c r="AD18" s="172"/>
      <c r="AE18" s="175" t="e">
        <f t="shared" si="42"/>
        <v>#DIV/0!</v>
      </c>
      <c r="AF18" s="172"/>
      <c r="AG18" s="172"/>
      <c r="AH18" s="175" t="e">
        <f t="shared" si="43"/>
        <v>#DIV/0!</v>
      </c>
      <c r="AI18" s="172"/>
      <c r="AJ18" s="172"/>
      <c r="AK18" s="175" t="e">
        <f t="shared" si="44"/>
        <v>#DIV/0!</v>
      </c>
      <c r="AL18" s="172"/>
      <c r="AM18" s="172"/>
      <c r="AN18" s="175" t="e">
        <f t="shared" si="45"/>
        <v>#DIV/0!</v>
      </c>
      <c r="AO18" s="172"/>
      <c r="AP18" s="172"/>
      <c r="AQ18" s="213" t="e">
        <f t="shared" si="46"/>
        <v>#DIV/0!</v>
      </c>
      <c r="AR18" s="642"/>
      <c r="AS18" s="655"/>
      <c r="AT18" s="155"/>
      <c r="AU18" s="155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  <c r="CN18" s="155"/>
      <c r="CO18" s="155"/>
      <c r="CP18" s="155"/>
      <c r="CQ18" s="155"/>
      <c r="CR18" s="155"/>
    </row>
    <row r="19" spans="1:96" ht="26.25" customHeight="1">
      <c r="A19" s="648"/>
      <c r="B19" s="650"/>
      <c r="C19" s="652"/>
      <c r="D19" s="195" t="s">
        <v>63</v>
      </c>
      <c r="E19" s="192">
        <f>H19+K19+N19+Q19+T19+W19+Z19+AC19+AF19+AI19+AL19+AO19</f>
        <v>156.86000000000001</v>
      </c>
      <c r="F19" s="182">
        <f t="shared" si="49"/>
        <v>156.86000000000001</v>
      </c>
      <c r="G19" s="174">
        <f t="shared" si="1"/>
        <v>100</v>
      </c>
      <c r="H19" s="172"/>
      <c r="I19" s="172"/>
      <c r="J19" s="175" t="e">
        <f t="shared" si="4"/>
        <v>#DIV/0!</v>
      </c>
      <c r="K19" s="172"/>
      <c r="L19" s="172"/>
      <c r="M19" s="175" t="e">
        <f t="shared" si="7"/>
        <v>#DIV/0!</v>
      </c>
      <c r="N19" s="172"/>
      <c r="O19" s="172"/>
      <c r="P19" s="175" t="e">
        <f t="shared" si="48"/>
        <v>#DIV/0!</v>
      </c>
      <c r="Q19" s="172"/>
      <c r="R19" s="172"/>
      <c r="S19" s="175" t="e">
        <f t="shared" si="38"/>
        <v>#DIV/0!</v>
      </c>
      <c r="T19" s="172"/>
      <c r="U19" s="172"/>
      <c r="V19" s="41" t="e">
        <f t="shared" si="39"/>
        <v>#DIV/0!</v>
      </c>
      <c r="W19" s="172"/>
      <c r="X19" s="172"/>
      <c r="Y19" s="175" t="e">
        <f t="shared" si="40"/>
        <v>#DIV/0!</v>
      </c>
      <c r="Z19" s="172"/>
      <c r="AA19" s="172"/>
      <c r="AB19" s="175" t="e">
        <f t="shared" si="41"/>
        <v>#DIV/0!</v>
      </c>
      <c r="AC19" s="172"/>
      <c r="AD19" s="172"/>
      <c r="AE19" s="175" t="e">
        <f t="shared" si="42"/>
        <v>#DIV/0!</v>
      </c>
      <c r="AF19" s="172">
        <f>122.3-35.7</f>
        <v>86.6</v>
      </c>
      <c r="AG19" s="172">
        <v>59</v>
      </c>
      <c r="AH19" s="175">
        <f t="shared" si="43"/>
        <v>68.129330254041577</v>
      </c>
      <c r="AI19" s="172">
        <v>0</v>
      </c>
      <c r="AJ19" s="172">
        <v>27.6</v>
      </c>
      <c r="AK19" s="175" t="e">
        <f t="shared" si="44"/>
        <v>#DIV/0!</v>
      </c>
      <c r="AL19" s="172"/>
      <c r="AM19" s="172"/>
      <c r="AN19" s="175" t="e">
        <f t="shared" si="45"/>
        <v>#DIV/0!</v>
      </c>
      <c r="AO19" s="172">
        <v>70.260000000000005</v>
      </c>
      <c r="AP19" s="172">
        <v>70.260000000000005</v>
      </c>
      <c r="AQ19" s="213">
        <f t="shared" si="46"/>
        <v>100</v>
      </c>
      <c r="AR19" s="642"/>
      <c r="AS19" s="655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  <c r="CL19" s="156"/>
      <c r="CM19" s="156"/>
    </row>
    <row r="20" spans="1:96" ht="43.5" customHeight="1" thickBot="1">
      <c r="A20" s="649"/>
      <c r="B20" s="651"/>
      <c r="C20" s="653"/>
      <c r="D20" s="196" t="s">
        <v>64</v>
      </c>
      <c r="E20" s="193">
        <f>H20+K20+N20+Q20+T20+W20+Z20+AC20+AF20+AI20+AL20+AO20</f>
        <v>0</v>
      </c>
      <c r="F20" s="188">
        <f t="shared" si="49"/>
        <v>0</v>
      </c>
      <c r="G20" s="189" t="e">
        <f t="shared" si="1"/>
        <v>#DIV/0!</v>
      </c>
      <c r="H20" s="189">
        <v>0</v>
      </c>
      <c r="I20" s="189">
        <v>0</v>
      </c>
      <c r="J20" s="186" t="e">
        <f t="shared" si="4"/>
        <v>#DIV/0!</v>
      </c>
      <c r="K20" s="189">
        <v>0</v>
      </c>
      <c r="L20" s="189">
        <v>0</v>
      </c>
      <c r="M20" s="186" t="e">
        <f t="shared" si="7"/>
        <v>#DIV/0!</v>
      </c>
      <c r="N20" s="189">
        <v>0</v>
      </c>
      <c r="O20" s="189">
        <v>0</v>
      </c>
      <c r="P20" s="186" t="e">
        <f t="shared" si="48"/>
        <v>#DIV/0!</v>
      </c>
      <c r="Q20" s="189">
        <v>0</v>
      </c>
      <c r="R20" s="189">
        <v>0</v>
      </c>
      <c r="S20" s="186" t="e">
        <f t="shared" si="38"/>
        <v>#DIV/0!</v>
      </c>
      <c r="T20" s="189">
        <v>0</v>
      </c>
      <c r="U20" s="189">
        <v>0</v>
      </c>
      <c r="V20" s="212" t="e">
        <f t="shared" si="39"/>
        <v>#DIV/0!</v>
      </c>
      <c r="W20" s="189">
        <v>0</v>
      </c>
      <c r="X20" s="189">
        <v>0</v>
      </c>
      <c r="Y20" s="186" t="e">
        <f t="shared" si="40"/>
        <v>#DIV/0!</v>
      </c>
      <c r="Z20" s="189">
        <v>0</v>
      </c>
      <c r="AA20" s="189">
        <v>0</v>
      </c>
      <c r="AB20" s="186" t="e">
        <f t="shared" si="41"/>
        <v>#DIV/0!</v>
      </c>
      <c r="AC20" s="189">
        <v>0</v>
      </c>
      <c r="AD20" s="189">
        <v>0</v>
      </c>
      <c r="AE20" s="186" t="e">
        <f t="shared" si="42"/>
        <v>#DIV/0!</v>
      </c>
      <c r="AF20" s="189">
        <v>0</v>
      </c>
      <c r="AG20" s="189">
        <v>0</v>
      </c>
      <c r="AH20" s="186" t="e">
        <f t="shared" si="43"/>
        <v>#DIV/0!</v>
      </c>
      <c r="AI20" s="189">
        <v>0</v>
      </c>
      <c r="AJ20" s="189">
        <v>0</v>
      </c>
      <c r="AK20" s="186" t="e">
        <f t="shared" si="44"/>
        <v>#DIV/0!</v>
      </c>
      <c r="AL20" s="189">
        <v>0</v>
      </c>
      <c r="AM20" s="189">
        <v>0</v>
      </c>
      <c r="AN20" s="186" t="e">
        <f t="shared" si="45"/>
        <v>#DIV/0!</v>
      </c>
      <c r="AO20" s="189">
        <v>0</v>
      </c>
      <c r="AP20" s="189">
        <v>0</v>
      </c>
      <c r="AQ20" s="214" t="e">
        <f t="shared" si="46"/>
        <v>#DIV/0!</v>
      </c>
      <c r="AR20" s="643"/>
      <c r="AS20" s="6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156"/>
    </row>
    <row r="21" spans="1:96" ht="18.75" customHeight="1" thickBot="1">
      <c r="A21" s="664" t="s">
        <v>40</v>
      </c>
      <c r="B21" s="650" t="s">
        <v>45</v>
      </c>
      <c r="C21" s="652" t="s">
        <v>28</v>
      </c>
      <c r="D21" s="283" t="s">
        <v>23</v>
      </c>
      <c r="E21" s="265">
        <f>SUM(E22:E25)</f>
        <v>23838.829999999998</v>
      </c>
      <c r="F21" s="266">
        <f t="shared" ref="F21:AP21" si="50">SUM(F22:F25)</f>
        <v>23788.000000000004</v>
      </c>
      <c r="G21" s="267">
        <f t="shared" si="1"/>
        <v>99.786776448340817</v>
      </c>
      <c r="H21" s="267">
        <f t="shared" si="50"/>
        <v>737.8</v>
      </c>
      <c r="I21" s="267">
        <f t="shared" si="50"/>
        <v>512.70000000000005</v>
      </c>
      <c r="J21" s="267">
        <f t="shared" si="4"/>
        <v>69.490376795879655</v>
      </c>
      <c r="K21" s="267">
        <f t="shared" si="50"/>
        <v>2009.8999999999999</v>
      </c>
      <c r="L21" s="267">
        <f t="shared" si="50"/>
        <v>2401.6999999999998</v>
      </c>
      <c r="M21" s="267">
        <f t="shared" si="7"/>
        <v>119.49350713965869</v>
      </c>
      <c r="N21" s="267">
        <f t="shared" si="50"/>
        <v>3325.4067</v>
      </c>
      <c r="O21" s="267">
        <f t="shared" si="50"/>
        <v>2843</v>
      </c>
      <c r="P21" s="267">
        <f t="shared" si="48"/>
        <v>85.493302217740762</v>
      </c>
      <c r="Q21" s="267">
        <f t="shared" si="50"/>
        <v>1815.8000000000002</v>
      </c>
      <c r="R21" s="267">
        <f t="shared" si="50"/>
        <v>1785.5</v>
      </c>
      <c r="S21" s="267">
        <f t="shared" si="38"/>
        <v>98.331314021367973</v>
      </c>
      <c r="T21" s="267">
        <f t="shared" si="50"/>
        <v>1860</v>
      </c>
      <c r="U21" s="267">
        <f t="shared" si="50"/>
        <v>1804.6</v>
      </c>
      <c r="V21" s="278">
        <f t="shared" si="39"/>
        <v>97.021505376344081</v>
      </c>
      <c r="W21" s="267">
        <f t="shared" si="50"/>
        <v>2111.1999999999998</v>
      </c>
      <c r="X21" s="267">
        <f t="shared" si="50"/>
        <v>2116.5</v>
      </c>
      <c r="Y21" s="267">
        <f t="shared" si="40"/>
        <v>100.25104206138691</v>
      </c>
      <c r="Z21" s="267">
        <f t="shared" si="50"/>
        <v>2179.3000000000002</v>
      </c>
      <c r="AA21" s="267">
        <f t="shared" si="50"/>
        <v>2026.4</v>
      </c>
      <c r="AB21" s="267">
        <f t="shared" si="41"/>
        <v>92.983985683476348</v>
      </c>
      <c r="AC21" s="267">
        <f t="shared" si="50"/>
        <v>2198.9</v>
      </c>
      <c r="AD21" s="267">
        <f t="shared" si="50"/>
        <v>2028.6</v>
      </c>
      <c r="AE21" s="267">
        <f t="shared" si="42"/>
        <v>92.255218518350077</v>
      </c>
      <c r="AF21" s="267">
        <f t="shared" si="50"/>
        <v>1578.8933</v>
      </c>
      <c r="AG21" s="267">
        <f t="shared" si="50"/>
        <v>1804.9</v>
      </c>
      <c r="AH21" s="267">
        <f t="shared" si="43"/>
        <v>114.31424783422668</v>
      </c>
      <c r="AI21" s="267">
        <f t="shared" si="50"/>
        <v>1704.6</v>
      </c>
      <c r="AJ21" s="267">
        <f t="shared" si="50"/>
        <v>1698.4</v>
      </c>
      <c r="AK21" s="267">
        <f t="shared" si="44"/>
        <v>99.636278305760897</v>
      </c>
      <c r="AL21" s="267">
        <f t="shared" si="50"/>
        <v>1686.5</v>
      </c>
      <c r="AM21" s="267">
        <f t="shared" si="50"/>
        <v>1888.8</v>
      </c>
      <c r="AN21" s="267">
        <f t="shared" si="45"/>
        <v>111.99525644826565</v>
      </c>
      <c r="AO21" s="267">
        <f t="shared" si="50"/>
        <v>2630.53</v>
      </c>
      <c r="AP21" s="267">
        <f t="shared" si="50"/>
        <v>2876.9</v>
      </c>
      <c r="AQ21" s="269">
        <f t="shared" si="46"/>
        <v>109.36579320517157</v>
      </c>
      <c r="AR21" s="665"/>
      <c r="AS21" s="668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/>
      <c r="CJ21" s="156"/>
      <c r="CK21" s="156"/>
      <c r="CL21" s="156"/>
      <c r="CM21" s="156"/>
    </row>
    <row r="22" spans="1:96">
      <c r="A22" s="664"/>
      <c r="B22" s="650"/>
      <c r="C22" s="652"/>
      <c r="D22" s="197" t="s">
        <v>62</v>
      </c>
      <c r="E22" s="261">
        <f t="shared" ref="E22:E23" si="51">H22+K22+N22+Q22+T22+W22+Z22+AC22+AF22+AI22+AL22+AO22</f>
        <v>0</v>
      </c>
      <c r="F22" s="274">
        <f t="shared" si="49"/>
        <v>0</v>
      </c>
      <c r="G22" s="173" t="e">
        <f t="shared" si="1"/>
        <v>#DIV/0!</v>
      </c>
      <c r="H22" s="271">
        <v>0</v>
      </c>
      <c r="I22" s="271">
        <v>0</v>
      </c>
      <c r="J22" s="242" t="e">
        <f t="shared" si="4"/>
        <v>#DIV/0!</v>
      </c>
      <c r="K22" s="271">
        <v>0</v>
      </c>
      <c r="L22" s="271">
        <v>0</v>
      </c>
      <c r="M22" s="242" t="e">
        <f t="shared" si="7"/>
        <v>#DIV/0!</v>
      </c>
      <c r="N22" s="271">
        <v>0</v>
      </c>
      <c r="O22" s="271">
        <v>0</v>
      </c>
      <c r="P22" s="242" t="e">
        <f t="shared" si="48"/>
        <v>#DIV/0!</v>
      </c>
      <c r="Q22" s="271">
        <v>0</v>
      </c>
      <c r="R22" s="271">
        <v>0</v>
      </c>
      <c r="S22" s="242" t="e">
        <f t="shared" si="38"/>
        <v>#DIV/0!</v>
      </c>
      <c r="T22" s="271">
        <v>0</v>
      </c>
      <c r="U22" s="271">
        <v>0</v>
      </c>
      <c r="V22" s="272" t="e">
        <f t="shared" si="39"/>
        <v>#DIV/0!</v>
      </c>
      <c r="W22" s="271">
        <v>0</v>
      </c>
      <c r="X22" s="271">
        <v>0</v>
      </c>
      <c r="Y22" s="242" t="e">
        <f t="shared" si="40"/>
        <v>#DIV/0!</v>
      </c>
      <c r="Z22" s="271">
        <v>0</v>
      </c>
      <c r="AA22" s="271">
        <v>0</v>
      </c>
      <c r="AB22" s="242" t="e">
        <f t="shared" si="41"/>
        <v>#DIV/0!</v>
      </c>
      <c r="AC22" s="271">
        <v>0</v>
      </c>
      <c r="AD22" s="271">
        <v>0</v>
      </c>
      <c r="AE22" s="242" t="e">
        <f t="shared" si="42"/>
        <v>#DIV/0!</v>
      </c>
      <c r="AF22" s="271">
        <v>0</v>
      </c>
      <c r="AG22" s="271">
        <v>0</v>
      </c>
      <c r="AH22" s="242" t="e">
        <f t="shared" si="43"/>
        <v>#DIV/0!</v>
      </c>
      <c r="AI22" s="271">
        <v>0</v>
      </c>
      <c r="AJ22" s="271">
        <v>0</v>
      </c>
      <c r="AK22" s="242" t="e">
        <f t="shared" si="44"/>
        <v>#DIV/0!</v>
      </c>
      <c r="AL22" s="271">
        <v>0</v>
      </c>
      <c r="AM22" s="271">
        <v>0</v>
      </c>
      <c r="AN22" s="242" t="e">
        <f t="shared" si="45"/>
        <v>#DIV/0!</v>
      </c>
      <c r="AO22" s="271">
        <v>0</v>
      </c>
      <c r="AP22" s="271">
        <v>0</v>
      </c>
      <c r="AQ22" s="273" t="e">
        <f t="shared" si="46"/>
        <v>#DIV/0!</v>
      </c>
      <c r="AR22" s="666"/>
      <c r="AS22" s="650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6"/>
      <c r="CM22" s="156"/>
    </row>
    <row r="23" spans="1:96" s="158" customFormat="1" ht="21" customHeight="1">
      <c r="A23" s="664"/>
      <c r="B23" s="650"/>
      <c r="C23" s="652"/>
      <c r="D23" s="194" t="s">
        <v>27</v>
      </c>
      <c r="E23" s="190">
        <f t="shared" si="51"/>
        <v>0</v>
      </c>
      <c r="F23" s="183">
        <f t="shared" si="49"/>
        <v>0</v>
      </c>
      <c r="G23" s="174" t="e">
        <f t="shared" si="1"/>
        <v>#DIV/0!</v>
      </c>
      <c r="H23" s="172"/>
      <c r="I23" s="172"/>
      <c r="J23" s="175" t="e">
        <f t="shared" si="4"/>
        <v>#DIV/0!</v>
      </c>
      <c r="K23" s="172"/>
      <c r="L23" s="172"/>
      <c r="M23" s="175" t="e">
        <f t="shared" si="7"/>
        <v>#DIV/0!</v>
      </c>
      <c r="N23" s="172"/>
      <c r="O23" s="172"/>
      <c r="P23" s="175" t="e">
        <f t="shared" si="48"/>
        <v>#DIV/0!</v>
      </c>
      <c r="Q23" s="172"/>
      <c r="R23" s="172"/>
      <c r="S23" s="175" t="e">
        <f t="shared" si="38"/>
        <v>#DIV/0!</v>
      </c>
      <c r="T23" s="172"/>
      <c r="U23" s="172"/>
      <c r="V23" s="41" t="e">
        <f t="shared" si="39"/>
        <v>#DIV/0!</v>
      </c>
      <c r="W23" s="172"/>
      <c r="X23" s="172"/>
      <c r="Y23" s="175" t="e">
        <f t="shared" si="40"/>
        <v>#DIV/0!</v>
      </c>
      <c r="Z23" s="172"/>
      <c r="AA23" s="172"/>
      <c r="AB23" s="175" t="e">
        <f t="shared" si="41"/>
        <v>#DIV/0!</v>
      </c>
      <c r="AC23" s="172"/>
      <c r="AD23" s="172"/>
      <c r="AE23" s="175" t="e">
        <f t="shared" si="42"/>
        <v>#DIV/0!</v>
      </c>
      <c r="AF23" s="172"/>
      <c r="AG23" s="172"/>
      <c r="AH23" s="175" t="e">
        <f t="shared" si="43"/>
        <v>#DIV/0!</v>
      </c>
      <c r="AI23" s="172"/>
      <c r="AJ23" s="172"/>
      <c r="AK23" s="175" t="e">
        <f t="shared" si="44"/>
        <v>#DIV/0!</v>
      </c>
      <c r="AL23" s="172"/>
      <c r="AM23" s="172"/>
      <c r="AN23" s="175" t="e">
        <f t="shared" si="45"/>
        <v>#DIV/0!</v>
      </c>
      <c r="AO23" s="172"/>
      <c r="AP23" s="172"/>
      <c r="AQ23" s="213" t="e">
        <f t="shared" si="46"/>
        <v>#DIV/0!</v>
      </c>
      <c r="AR23" s="666"/>
      <c r="AS23" s="650"/>
      <c r="AT23" s="155"/>
      <c r="AU23" s="155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  <c r="CN23" s="155"/>
      <c r="CO23" s="155"/>
      <c r="CP23" s="155"/>
      <c r="CQ23" s="155"/>
      <c r="CR23" s="155"/>
    </row>
    <row r="24" spans="1:96" s="158" customFormat="1" ht="42" customHeight="1">
      <c r="A24" s="664"/>
      <c r="B24" s="650"/>
      <c r="C24" s="652"/>
      <c r="D24" s="195" t="s">
        <v>63</v>
      </c>
      <c r="E24" s="190">
        <f>H24+K24+N24+Q24+T24+W24+Z24+AC24+AF24+AI24+AL24+AO24</f>
        <v>23838.829999999998</v>
      </c>
      <c r="F24" s="183">
        <f t="shared" si="49"/>
        <v>23788.000000000004</v>
      </c>
      <c r="G24" s="174">
        <f t="shared" si="1"/>
        <v>99.786776448340817</v>
      </c>
      <c r="H24" s="172">
        <v>737.8</v>
      </c>
      <c r="I24" s="172">
        <v>512.70000000000005</v>
      </c>
      <c r="J24" s="175">
        <f t="shared" si="4"/>
        <v>69.490376795879655</v>
      </c>
      <c r="K24" s="172">
        <f>2007.1+2.8</f>
        <v>2009.8999999999999</v>
      </c>
      <c r="L24" s="172">
        <v>2401.6999999999998</v>
      </c>
      <c r="M24" s="175">
        <f t="shared" si="7"/>
        <v>119.49350713965869</v>
      </c>
      <c r="N24" s="172">
        <f>3032+300-0.0933-6.5</f>
        <v>3325.4067</v>
      </c>
      <c r="O24" s="172">
        <v>2843</v>
      </c>
      <c r="P24" s="175">
        <f t="shared" si="48"/>
        <v>85.493302217740762</v>
      </c>
      <c r="Q24" s="172">
        <f>2115.8-300</f>
        <v>1815.8000000000002</v>
      </c>
      <c r="R24" s="172">
        <v>1785.5</v>
      </c>
      <c r="S24" s="175">
        <f t="shared" si="38"/>
        <v>98.331314021367973</v>
      </c>
      <c r="T24" s="172">
        <f>1832.5+27.5</f>
        <v>1860</v>
      </c>
      <c r="U24" s="172">
        <v>1804.6</v>
      </c>
      <c r="V24" s="41">
        <f t="shared" si="39"/>
        <v>97.021505376344081</v>
      </c>
      <c r="W24" s="172">
        <f>1730.3+382.2-1.3</f>
        <v>2111.1999999999998</v>
      </c>
      <c r="X24" s="172">
        <v>2116.5</v>
      </c>
      <c r="Y24" s="175">
        <f t="shared" si="40"/>
        <v>100.25104206138691</v>
      </c>
      <c r="Z24" s="172">
        <f>2334.4-155.1</f>
        <v>2179.3000000000002</v>
      </c>
      <c r="AA24" s="172">
        <v>2026.4</v>
      </c>
      <c r="AB24" s="175">
        <f t="shared" si="41"/>
        <v>92.983985683476348</v>
      </c>
      <c r="AC24" s="172">
        <v>2198.9</v>
      </c>
      <c r="AD24" s="172">
        <v>2028.6</v>
      </c>
      <c r="AE24" s="175">
        <f t="shared" si="42"/>
        <v>92.255218518350077</v>
      </c>
      <c r="AF24" s="172">
        <f>1628-20.3+0.0933-27.7-1.2</f>
        <v>1578.8933</v>
      </c>
      <c r="AG24" s="172">
        <v>1804.9</v>
      </c>
      <c r="AH24" s="175">
        <f t="shared" si="43"/>
        <v>114.31424783422668</v>
      </c>
      <c r="AI24" s="172">
        <f>1684.3+20.3</f>
        <v>1704.6</v>
      </c>
      <c r="AJ24" s="172">
        <v>1698.4</v>
      </c>
      <c r="AK24" s="175">
        <f t="shared" si="44"/>
        <v>99.636278305760897</v>
      </c>
      <c r="AL24" s="172">
        <v>1686.5</v>
      </c>
      <c r="AM24" s="172">
        <v>1888.8</v>
      </c>
      <c r="AN24" s="175">
        <f t="shared" si="45"/>
        <v>111.99525644826565</v>
      </c>
      <c r="AO24" s="172">
        <f>2715.6-2.8-27.5-227.1+135.63-135.1+142.8+29</f>
        <v>2630.53</v>
      </c>
      <c r="AP24" s="172">
        <v>2876.9</v>
      </c>
      <c r="AQ24" s="213">
        <f t="shared" si="46"/>
        <v>109.36579320517157</v>
      </c>
      <c r="AR24" s="666"/>
      <c r="AS24" s="650"/>
      <c r="AT24" s="155"/>
      <c r="AU24" s="155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6"/>
      <c r="BV24" s="156"/>
      <c r="BW24" s="156"/>
      <c r="BX24" s="156"/>
      <c r="BY24" s="156"/>
      <c r="BZ24" s="156"/>
      <c r="CA24" s="156"/>
      <c r="CB24" s="156"/>
      <c r="CC24" s="156"/>
      <c r="CD24" s="156"/>
      <c r="CE24" s="156"/>
      <c r="CF24" s="156"/>
      <c r="CG24" s="156"/>
      <c r="CH24" s="156"/>
      <c r="CI24" s="156"/>
      <c r="CJ24" s="156"/>
      <c r="CK24" s="156"/>
      <c r="CL24" s="156"/>
      <c r="CM24" s="156"/>
      <c r="CN24" s="155"/>
      <c r="CO24" s="155"/>
      <c r="CP24" s="155"/>
      <c r="CQ24" s="155"/>
      <c r="CR24" s="155"/>
    </row>
    <row r="25" spans="1:96" s="158" customFormat="1" ht="47.25" customHeight="1" thickBot="1">
      <c r="A25" s="664"/>
      <c r="B25" s="650"/>
      <c r="C25" s="652"/>
      <c r="D25" s="208" t="s">
        <v>64</v>
      </c>
      <c r="E25" s="209">
        <f>H25+K25+N25+Q25+T25+W25+Z25+AC25+AF25+AI25+AL25+AO25</f>
        <v>0</v>
      </c>
      <c r="F25" s="210">
        <f t="shared" si="49"/>
        <v>0</v>
      </c>
      <c r="G25" s="189" t="e">
        <f t="shared" si="1"/>
        <v>#DIV/0!</v>
      </c>
      <c r="H25" s="189">
        <v>0</v>
      </c>
      <c r="I25" s="189">
        <v>0</v>
      </c>
      <c r="J25" s="186" t="e">
        <f t="shared" si="4"/>
        <v>#DIV/0!</v>
      </c>
      <c r="K25" s="189">
        <v>0</v>
      </c>
      <c r="L25" s="189">
        <v>0</v>
      </c>
      <c r="M25" s="186" t="e">
        <f t="shared" si="7"/>
        <v>#DIV/0!</v>
      </c>
      <c r="N25" s="189">
        <v>0</v>
      </c>
      <c r="O25" s="189">
        <v>0</v>
      </c>
      <c r="P25" s="186" t="e">
        <f t="shared" si="48"/>
        <v>#DIV/0!</v>
      </c>
      <c r="Q25" s="189">
        <v>0</v>
      </c>
      <c r="R25" s="189">
        <v>0</v>
      </c>
      <c r="S25" s="186" t="e">
        <f t="shared" si="38"/>
        <v>#DIV/0!</v>
      </c>
      <c r="T25" s="189">
        <v>0</v>
      </c>
      <c r="U25" s="189">
        <v>0</v>
      </c>
      <c r="V25" s="212" t="e">
        <f t="shared" si="39"/>
        <v>#DIV/0!</v>
      </c>
      <c r="W25" s="189">
        <v>0</v>
      </c>
      <c r="X25" s="189">
        <v>0</v>
      </c>
      <c r="Y25" s="186" t="e">
        <f t="shared" si="40"/>
        <v>#DIV/0!</v>
      </c>
      <c r="Z25" s="189">
        <v>0</v>
      </c>
      <c r="AA25" s="189">
        <v>0</v>
      </c>
      <c r="AB25" s="186" t="e">
        <f t="shared" si="41"/>
        <v>#DIV/0!</v>
      </c>
      <c r="AC25" s="189">
        <v>0</v>
      </c>
      <c r="AD25" s="189">
        <v>0</v>
      </c>
      <c r="AE25" s="186" t="e">
        <f t="shared" si="42"/>
        <v>#DIV/0!</v>
      </c>
      <c r="AF25" s="189">
        <v>0</v>
      </c>
      <c r="AG25" s="189">
        <v>0</v>
      </c>
      <c r="AH25" s="186" t="e">
        <f t="shared" si="43"/>
        <v>#DIV/0!</v>
      </c>
      <c r="AI25" s="189">
        <v>0</v>
      </c>
      <c r="AJ25" s="189">
        <v>0</v>
      </c>
      <c r="AK25" s="186" t="e">
        <f t="shared" si="44"/>
        <v>#DIV/0!</v>
      </c>
      <c r="AL25" s="189">
        <v>0</v>
      </c>
      <c r="AM25" s="189">
        <v>0</v>
      </c>
      <c r="AN25" s="186" t="e">
        <f t="shared" si="45"/>
        <v>#DIV/0!</v>
      </c>
      <c r="AO25" s="189">
        <v>0</v>
      </c>
      <c r="AP25" s="189">
        <v>0</v>
      </c>
      <c r="AQ25" s="214" t="e">
        <f t="shared" si="46"/>
        <v>#DIV/0!</v>
      </c>
      <c r="AR25" s="667"/>
      <c r="AS25" s="669"/>
      <c r="AT25" s="155"/>
      <c r="AU25" s="155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6"/>
      <c r="BQ25" s="156"/>
      <c r="BR25" s="156"/>
      <c r="BS25" s="156"/>
      <c r="BT25" s="156"/>
      <c r="BU25" s="156"/>
      <c r="BV25" s="156"/>
      <c r="BW25" s="156"/>
      <c r="BX25" s="156"/>
      <c r="BY25" s="156"/>
      <c r="BZ25" s="156"/>
      <c r="CA25" s="156"/>
      <c r="CB25" s="156"/>
      <c r="CC25" s="156"/>
      <c r="CD25" s="156"/>
      <c r="CE25" s="156"/>
      <c r="CF25" s="156"/>
      <c r="CG25" s="156"/>
      <c r="CH25" s="156"/>
      <c r="CI25" s="156"/>
      <c r="CJ25" s="156"/>
      <c r="CK25" s="156"/>
      <c r="CL25" s="156"/>
      <c r="CM25" s="156"/>
      <c r="CN25" s="155"/>
      <c r="CO25" s="155"/>
      <c r="CP25" s="155"/>
      <c r="CQ25" s="155"/>
      <c r="CR25" s="155"/>
    </row>
    <row r="26" spans="1:96" ht="18.75" customHeight="1" thickBot="1">
      <c r="A26" s="670" t="s">
        <v>41</v>
      </c>
      <c r="B26" s="673" t="s">
        <v>42</v>
      </c>
      <c r="C26" s="676" t="s">
        <v>25</v>
      </c>
      <c r="D26" s="283" t="s">
        <v>23</v>
      </c>
      <c r="E26" s="265">
        <f>SUM(E27:E30)</f>
        <v>400.39999999999992</v>
      </c>
      <c r="F26" s="266">
        <f t="shared" ref="F26:AP26" si="52">SUM(F27:F30)</f>
        <v>400.4</v>
      </c>
      <c r="G26" s="267">
        <f t="shared" si="1"/>
        <v>100.00000000000003</v>
      </c>
      <c r="H26" s="267">
        <f t="shared" si="52"/>
        <v>0</v>
      </c>
      <c r="I26" s="267">
        <f t="shared" si="52"/>
        <v>0</v>
      </c>
      <c r="J26" s="267" t="e">
        <f t="shared" si="4"/>
        <v>#DIV/0!</v>
      </c>
      <c r="K26" s="267">
        <f t="shared" si="52"/>
        <v>0</v>
      </c>
      <c r="L26" s="267">
        <f t="shared" si="52"/>
        <v>0</v>
      </c>
      <c r="M26" s="267" t="e">
        <f t="shared" si="7"/>
        <v>#DIV/0!</v>
      </c>
      <c r="N26" s="267">
        <f t="shared" si="52"/>
        <v>0</v>
      </c>
      <c r="O26" s="267">
        <f t="shared" si="52"/>
        <v>0</v>
      </c>
      <c r="P26" s="267" t="e">
        <f t="shared" si="48"/>
        <v>#DIV/0!</v>
      </c>
      <c r="Q26" s="267">
        <f t="shared" si="52"/>
        <v>0</v>
      </c>
      <c r="R26" s="267">
        <f t="shared" si="52"/>
        <v>0</v>
      </c>
      <c r="S26" s="267" t="e">
        <f t="shared" si="38"/>
        <v>#DIV/0!</v>
      </c>
      <c r="T26" s="267">
        <f t="shared" si="52"/>
        <v>0</v>
      </c>
      <c r="U26" s="267">
        <f t="shared" si="52"/>
        <v>0</v>
      </c>
      <c r="V26" s="278" t="e">
        <f t="shared" si="39"/>
        <v>#DIV/0!</v>
      </c>
      <c r="W26" s="267">
        <f t="shared" si="52"/>
        <v>0</v>
      </c>
      <c r="X26" s="267">
        <f t="shared" si="52"/>
        <v>0</v>
      </c>
      <c r="Y26" s="267" t="e">
        <f t="shared" si="40"/>
        <v>#DIV/0!</v>
      </c>
      <c r="Z26" s="267">
        <f t="shared" si="52"/>
        <v>0</v>
      </c>
      <c r="AA26" s="267">
        <f t="shared" si="52"/>
        <v>0</v>
      </c>
      <c r="AB26" s="267" t="e">
        <f t="shared" si="41"/>
        <v>#DIV/0!</v>
      </c>
      <c r="AC26" s="267">
        <f t="shared" si="52"/>
        <v>0</v>
      </c>
      <c r="AD26" s="267">
        <f t="shared" si="52"/>
        <v>0</v>
      </c>
      <c r="AE26" s="267" t="e">
        <f t="shared" si="42"/>
        <v>#DIV/0!</v>
      </c>
      <c r="AF26" s="267">
        <f t="shared" si="52"/>
        <v>69.400000000000006</v>
      </c>
      <c r="AG26" s="267">
        <f t="shared" si="52"/>
        <v>69.400000000000006</v>
      </c>
      <c r="AH26" s="267">
        <f t="shared" si="43"/>
        <v>100</v>
      </c>
      <c r="AI26" s="267">
        <f t="shared" si="52"/>
        <v>259.89999999999998</v>
      </c>
      <c r="AJ26" s="267">
        <f t="shared" si="52"/>
        <v>259.89999999999998</v>
      </c>
      <c r="AK26" s="267">
        <f t="shared" si="44"/>
        <v>100</v>
      </c>
      <c r="AL26" s="267">
        <f t="shared" si="52"/>
        <v>0</v>
      </c>
      <c r="AM26" s="267">
        <f t="shared" si="52"/>
        <v>0</v>
      </c>
      <c r="AN26" s="267" t="e">
        <f t="shared" si="45"/>
        <v>#DIV/0!</v>
      </c>
      <c r="AO26" s="267">
        <f t="shared" si="52"/>
        <v>71.099999999999966</v>
      </c>
      <c r="AP26" s="267">
        <f t="shared" si="52"/>
        <v>71.099999999999994</v>
      </c>
      <c r="AQ26" s="269">
        <f t="shared" si="46"/>
        <v>100.00000000000004</v>
      </c>
      <c r="AR26" s="641"/>
      <c r="AS26" s="654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6"/>
      <c r="BQ26" s="156"/>
      <c r="BR26" s="156"/>
      <c r="BS26" s="156"/>
      <c r="BT26" s="156"/>
      <c r="BU26" s="156"/>
      <c r="BV26" s="156"/>
      <c r="BW26" s="156"/>
      <c r="BX26" s="156"/>
      <c r="BY26" s="156"/>
      <c r="BZ26" s="156"/>
      <c r="CA26" s="156"/>
      <c r="CB26" s="156"/>
      <c r="CC26" s="156"/>
      <c r="CD26" s="156"/>
      <c r="CE26" s="156"/>
      <c r="CF26" s="156"/>
      <c r="CG26" s="156"/>
      <c r="CH26" s="156"/>
      <c r="CI26" s="156"/>
      <c r="CJ26" s="156"/>
      <c r="CK26" s="156"/>
      <c r="CL26" s="156"/>
      <c r="CM26" s="156"/>
    </row>
    <row r="27" spans="1:96">
      <c r="A27" s="671"/>
      <c r="B27" s="674"/>
      <c r="C27" s="677"/>
      <c r="D27" s="197" t="s">
        <v>62</v>
      </c>
      <c r="E27" s="270">
        <f>H27+K27+N27+Q27+T27+W27+Z27+AC27+AF27+AI27+AL27+AO27</f>
        <v>0</v>
      </c>
      <c r="F27" s="262">
        <f t="shared" ref="F27:F30" si="53">I27+L27+O27+R27+U27+X27+AA27+AD27+AG27+AJ27+AM27+AP27</f>
        <v>0</v>
      </c>
      <c r="G27" s="173" t="e">
        <f t="shared" si="1"/>
        <v>#DIV/0!</v>
      </c>
      <c r="H27" s="271">
        <v>0</v>
      </c>
      <c r="I27" s="271">
        <v>0</v>
      </c>
      <c r="J27" s="242" t="e">
        <f t="shared" si="4"/>
        <v>#DIV/0!</v>
      </c>
      <c r="K27" s="271">
        <v>0</v>
      </c>
      <c r="L27" s="271">
        <v>0</v>
      </c>
      <c r="M27" s="242" t="e">
        <f t="shared" si="7"/>
        <v>#DIV/0!</v>
      </c>
      <c r="N27" s="271">
        <v>0</v>
      </c>
      <c r="O27" s="271">
        <v>0</v>
      </c>
      <c r="P27" s="242" t="e">
        <f t="shared" si="48"/>
        <v>#DIV/0!</v>
      </c>
      <c r="Q27" s="271">
        <v>0</v>
      </c>
      <c r="R27" s="271">
        <v>0</v>
      </c>
      <c r="S27" s="242" t="e">
        <f t="shared" si="38"/>
        <v>#DIV/0!</v>
      </c>
      <c r="T27" s="271">
        <v>0</v>
      </c>
      <c r="U27" s="271">
        <v>0</v>
      </c>
      <c r="V27" s="272" t="e">
        <f t="shared" si="39"/>
        <v>#DIV/0!</v>
      </c>
      <c r="W27" s="271">
        <v>0</v>
      </c>
      <c r="X27" s="271">
        <v>0</v>
      </c>
      <c r="Y27" s="242" t="e">
        <f t="shared" si="40"/>
        <v>#DIV/0!</v>
      </c>
      <c r="Z27" s="271">
        <v>0</v>
      </c>
      <c r="AA27" s="271">
        <v>0</v>
      </c>
      <c r="AB27" s="242" t="e">
        <f t="shared" si="41"/>
        <v>#DIV/0!</v>
      </c>
      <c r="AC27" s="271">
        <v>0</v>
      </c>
      <c r="AD27" s="271">
        <v>0</v>
      </c>
      <c r="AE27" s="242" t="e">
        <f t="shared" si="42"/>
        <v>#DIV/0!</v>
      </c>
      <c r="AF27" s="271">
        <v>0</v>
      </c>
      <c r="AG27" s="271">
        <v>0</v>
      </c>
      <c r="AH27" s="242" t="e">
        <f t="shared" si="43"/>
        <v>#DIV/0!</v>
      </c>
      <c r="AI27" s="271">
        <v>0</v>
      </c>
      <c r="AJ27" s="271">
        <v>0</v>
      </c>
      <c r="AK27" s="242" t="e">
        <f t="shared" si="44"/>
        <v>#DIV/0!</v>
      </c>
      <c r="AL27" s="271">
        <v>0</v>
      </c>
      <c r="AM27" s="271">
        <v>0</v>
      </c>
      <c r="AN27" s="242" t="e">
        <f t="shared" si="45"/>
        <v>#DIV/0!</v>
      </c>
      <c r="AO27" s="271">
        <v>0</v>
      </c>
      <c r="AP27" s="271">
        <v>0</v>
      </c>
      <c r="AQ27" s="273" t="e">
        <f t="shared" si="46"/>
        <v>#DIV/0!</v>
      </c>
      <c r="AR27" s="642"/>
      <c r="AS27" s="655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6"/>
      <c r="BQ27" s="156"/>
      <c r="BR27" s="156"/>
      <c r="BS27" s="156"/>
      <c r="BT27" s="156"/>
      <c r="BU27" s="156"/>
      <c r="BV27" s="156"/>
      <c r="BW27" s="156"/>
      <c r="BX27" s="156"/>
      <c r="BY27" s="156"/>
      <c r="BZ27" s="156"/>
      <c r="CA27" s="156"/>
      <c r="CB27" s="156"/>
      <c r="CC27" s="156"/>
      <c r="CD27" s="156"/>
      <c r="CE27" s="156"/>
      <c r="CF27" s="156"/>
      <c r="CG27" s="156"/>
      <c r="CH27" s="156"/>
      <c r="CI27" s="156"/>
      <c r="CJ27" s="156"/>
      <c r="CK27" s="156"/>
      <c r="CL27" s="156"/>
      <c r="CM27" s="156"/>
    </row>
    <row r="28" spans="1:96">
      <c r="A28" s="671"/>
      <c r="B28" s="674"/>
      <c r="C28" s="677"/>
      <c r="D28" s="195" t="s">
        <v>27</v>
      </c>
      <c r="E28" s="192">
        <f>H28+K28+N28+Q28+T28+W28+Z28+AC28+AF28+AI28+AL28+AO28</f>
        <v>400.39999999999992</v>
      </c>
      <c r="F28" s="182">
        <f t="shared" si="53"/>
        <v>400.4</v>
      </c>
      <c r="G28" s="174">
        <f t="shared" si="1"/>
        <v>100.00000000000003</v>
      </c>
      <c r="H28" s="172"/>
      <c r="I28" s="172"/>
      <c r="J28" s="175" t="e">
        <f t="shared" si="4"/>
        <v>#DIV/0!</v>
      </c>
      <c r="K28" s="172"/>
      <c r="L28" s="172"/>
      <c r="M28" s="175" t="e">
        <f t="shared" si="7"/>
        <v>#DIV/0!</v>
      </c>
      <c r="N28" s="172"/>
      <c r="O28" s="172"/>
      <c r="P28" s="175" t="e">
        <f t="shared" si="48"/>
        <v>#DIV/0!</v>
      </c>
      <c r="Q28" s="172"/>
      <c r="R28" s="172"/>
      <c r="S28" s="175" t="e">
        <f t="shared" si="38"/>
        <v>#DIV/0!</v>
      </c>
      <c r="T28" s="172"/>
      <c r="U28" s="172"/>
      <c r="V28" s="41" t="e">
        <f t="shared" si="39"/>
        <v>#DIV/0!</v>
      </c>
      <c r="W28" s="172"/>
      <c r="X28" s="172"/>
      <c r="Y28" s="175" t="e">
        <f t="shared" si="40"/>
        <v>#DIV/0!</v>
      </c>
      <c r="Z28" s="172"/>
      <c r="AA28" s="172"/>
      <c r="AB28" s="175" t="e">
        <f t="shared" si="41"/>
        <v>#DIV/0!</v>
      </c>
      <c r="AC28" s="172"/>
      <c r="AD28" s="172"/>
      <c r="AE28" s="175" t="e">
        <f t="shared" si="42"/>
        <v>#DIV/0!</v>
      </c>
      <c r="AF28" s="172">
        <v>69.400000000000006</v>
      </c>
      <c r="AG28" s="172">
        <v>69.400000000000006</v>
      </c>
      <c r="AH28" s="175">
        <f t="shared" si="43"/>
        <v>100</v>
      </c>
      <c r="AI28" s="172">
        <v>259.89999999999998</v>
      </c>
      <c r="AJ28" s="172">
        <v>259.89999999999998</v>
      </c>
      <c r="AK28" s="175">
        <f t="shared" si="44"/>
        <v>100</v>
      </c>
      <c r="AL28" s="172"/>
      <c r="AM28" s="172">
        <v>0</v>
      </c>
      <c r="AN28" s="175" t="e">
        <f t="shared" si="45"/>
        <v>#DIV/0!</v>
      </c>
      <c r="AO28" s="172">
        <f>499.2-428.1</f>
        <v>71.099999999999966</v>
      </c>
      <c r="AP28" s="172">
        <v>71.099999999999994</v>
      </c>
      <c r="AQ28" s="213">
        <f t="shared" si="46"/>
        <v>100.00000000000004</v>
      </c>
      <c r="AR28" s="642"/>
      <c r="AS28" s="655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156"/>
      <c r="BW28" s="156"/>
      <c r="BX28" s="156"/>
      <c r="BY28" s="156"/>
      <c r="BZ28" s="156"/>
      <c r="CA28" s="156"/>
      <c r="CB28" s="156"/>
      <c r="CC28" s="156"/>
      <c r="CD28" s="156"/>
      <c r="CE28" s="156"/>
      <c r="CF28" s="156"/>
      <c r="CG28" s="156"/>
      <c r="CH28" s="156"/>
      <c r="CI28" s="156"/>
      <c r="CJ28" s="156"/>
      <c r="CK28" s="156"/>
      <c r="CL28" s="156"/>
      <c r="CM28" s="156"/>
    </row>
    <row r="29" spans="1:96" ht="39" customHeight="1">
      <c r="A29" s="671"/>
      <c r="B29" s="674"/>
      <c r="C29" s="677"/>
      <c r="D29" s="195" t="s">
        <v>63</v>
      </c>
      <c r="E29" s="192">
        <f>H29+K29+N29+Q29+T29+W29+Z29+AC29+AF29+AI29+AL29+AO29</f>
        <v>0</v>
      </c>
      <c r="F29" s="182">
        <f t="shared" si="53"/>
        <v>0</v>
      </c>
      <c r="G29" s="174" t="e">
        <f t="shared" si="1"/>
        <v>#DIV/0!</v>
      </c>
      <c r="H29" s="172"/>
      <c r="I29" s="172"/>
      <c r="J29" s="175" t="e">
        <f t="shared" si="4"/>
        <v>#DIV/0!</v>
      </c>
      <c r="K29" s="172"/>
      <c r="L29" s="172"/>
      <c r="M29" s="175" t="e">
        <f t="shared" si="7"/>
        <v>#DIV/0!</v>
      </c>
      <c r="N29" s="172"/>
      <c r="O29" s="172"/>
      <c r="P29" s="175" t="e">
        <f t="shared" si="48"/>
        <v>#DIV/0!</v>
      </c>
      <c r="Q29" s="172"/>
      <c r="R29" s="172"/>
      <c r="S29" s="175" t="e">
        <f t="shared" si="38"/>
        <v>#DIV/0!</v>
      </c>
      <c r="T29" s="172"/>
      <c r="U29" s="172"/>
      <c r="V29" s="41" t="e">
        <f t="shared" si="39"/>
        <v>#DIV/0!</v>
      </c>
      <c r="W29" s="172"/>
      <c r="X29" s="172"/>
      <c r="Y29" s="175" t="e">
        <f t="shared" si="40"/>
        <v>#DIV/0!</v>
      </c>
      <c r="Z29" s="172"/>
      <c r="AA29" s="172"/>
      <c r="AB29" s="175" t="e">
        <f t="shared" si="41"/>
        <v>#DIV/0!</v>
      </c>
      <c r="AC29" s="172"/>
      <c r="AD29" s="172"/>
      <c r="AE29" s="175" t="e">
        <f t="shared" si="42"/>
        <v>#DIV/0!</v>
      </c>
      <c r="AF29" s="172"/>
      <c r="AG29" s="172"/>
      <c r="AH29" s="175" t="e">
        <f t="shared" si="43"/>
        <v>#DIV/0!</v>
      </c>
      <c r="AI29" s="172"/>
      <c r="AJ29" s="172"/>
      <c r="AK29" s="175" t="e">
        <f t="shared" si="44"/>
        <v>#DIV/0!</v>
      </c>
      <c r="AL29" s="172"/>
      <c r="AM29" s="172"/>
      <c r="AN29" s="175" t="e">
        <f t="shared" si="45"/>
        <v>#DIV/0!</v>
      </c>
      <c r="AO29" s="172"/>
      <c r="AP29" s="172"/>
      <c r="AQ29" s="213" t="e">
        <f t="shared" si="46"/>
        <v>#DIV/0!</v>
      </c>
      <c r="AR29" s="642"/>
      <c r="AS29" s="655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156"/>
    </row>
    <row r="30" spans="1:96" ht="39" customHeight="1" thickBot="1">
      <c r="A30" s="672"/>
      <c r="B30" s="675"/>
      <c r="C30" s="678"/>
      <c r="D30" s="196" t="s">
        <v>64</v>
      </c>
      <c r="E30" s="193">
        <f>H30+K30+N30+Q30+T30+W30+Z30+AC30+AF30+AI30+AL30+AO30</f>
        <v>0</v>
      </c>
      <c r="F30" s="188">
        <f t="shared" si="53"/>
        <v>0</v>
      </c>
      <c r="G30" s="189" t="e">
        <f t="shared" si="1"/>
        <v>#DIV/0!</v>
      </c>
      <c r="H30" s="189"/>
      <c r="I30" s="189">
        <v>0</v>
      </c>
      <c r="J30" s="186" t="e">
        <f t="shared" si="4"/>
        <v>#DIV/0!</v>
      </c>
      <c r="K30" s="189">
        <v>0</v>
      </c>
      <c r="L30" s="189">
        <v>0</v>
      </c>
      <c r="M30" s="186" t="e">
        <f t="shared" si="7"/>
        <v>#DIV/0!</v>
      </c>
      <c r="N30" s="189">
        <v>0</v>
      </c>
      <c r="O30" s="189">
        <v>0</v>
      </c>
      <c r="P30" s="186" t="e">
        <f t="shared" si="48"/>
        <v>#DIV/0!</v>
      </c>
      <c r="Q30" s="189">
        <v>0</v>
      </c>
      <c r="R30" s="189">
        <v>0</v>
      </c>
      <c r="S30" s="186" t="e">
        <f t="shared" si="38"/>
        <v>#DIV/0!</v>
      </c>
      <c r="T30" s="189">
        <v>0</v>
      </c>
      <c r="U30" s="189">
        <v>0</v>
      </c>
      <c r="V30" s="212" t="e">
        <f t="shared" si="39"/>
        <v>#DIV/0!</v>
      </c>
      <c r="W30" s="189">
        <v>0</v>
      </c>
      <c r="X30" s="189">
        <v>0</v>
      </c>
      <c r="Y30" s="186" t="e">
        <f t="shared" si="40"/>
        <v>#DIV/0!</v>
      </c>
      <c r="Z30" s="189">
        <v>0</v>
      </c>
      <c r="AA30" s="189">
        <v>0</v>
      </c>
      <c r="AB30" s="186" t="e">
        <f t="shared" si="41"/>
        <v>#DIV/0!</v>
      </c>
      <c r="AC30" s="189">
        <v>0</v>
      </c>
      <c r="AD30" s="189">
        <v>0</v>
      </c>
      <c r="AE30" s="186" t="e">
        <f t="shared" si="42"/>
        <v>#DIV/0!</v>
      </c>
      <c r="AF30" s="189">
        <v>0</v>
      </c>
      <c r="AG30" s="189">
        <v>0</v>
      </c>
      <c r="AH30" s="186" t="e">
        <f t="shared" si="43"/>
        <v>#DIV/0!</v>
      </c>
      <c r="AI30" s="189">
        <v>0</v>
      </c>
      <c r="AJ30" s="189">
        <v>0</v>
      </c>
      <c r="AK30" s="186" t="e">
        <f t="shared" si="44"/>
        <v>#DIV/0!</v>
      </c>
      <c r="AL30" s="189">
        <v>0</v>
      </c>
      <c r="AM30" s="189">
        <v>0</v>
      </c>
      <c r="AN30" s="186" t="e">
        <f t="shared" si="45"/>
        <v>#DIV/0!</v>
      </c>
      <c r="AO30" s="189">
        <v>0</v>
      </c>
      <c r="AP30" s="189">
        <v>0</v>
      </c>
      <c r="AQ30" s="214" t="e">
        <f t="shared" si="46"/>
        <v>#DIV/0!</v>
      </c>
      <c r="AR30" s="642"/>
      <c r="AS30" s="6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56"/>
    </row>
    <row r="31" spans="1:96" ht="18.75" customHeight="1" thickBot="1">
      <c r="A31" s="648" t="s">
        <v>26</v>
      </c>
      <c r="B31" s="680" t="s">
        <v>31</v>
      </c>
      <c r="C31" s="681"/>
      <c r="D31" s="283" t="s">
        <v>23</v>
      </c>
      <c r="E31" s="275">
        <f>SUM(E32:E35)</f>
        <v>24398.29</v>
      </c>
      <c r="F31" s="276">
        <f t="shared" ref="F31:AP31" si="54">SUM(F32:F35)</f>
        <v>24347.46</v>
      </c>
      <c r="G31" s="267">
        <f t="shared" si="1"/>
        <v>99.79166572739318</v>
      </c>
      <c r="H31" s="277">
        <f t="shared" si="54"/>
        <v>737.8</v>
      </c>
      <c r="I31" s="277">
        <f t="shared" si="54"/>
        <v>512.70000000000005</v>
      </c>
      <c r="J31" s="267">
        <f t="shared" si="4"/>
        <v>69.490376795879655</v>
      </c>
      <c r="K31" s="277">
        <f t="shared" si="54"/>
        <v>2009.8999999999999</v>
      </c>
      <c r="L31" s="277">
        <f t="shared" si="54"/>
        <v>2401.6999999999998</v>
      </c>
      <c r="M31" s="267">
        <f t="shared" si="7"/>
        <v>119.49350713965869</v>
      </c>
      <c r="N31" s="277">
        <f t="shared" si="54"/>
        <v>3325.4067</v>
      </c>
      <c r="O31" s="277">
        <f t="shared" si="54"/>
        <v>2843</v>
      </c>
      <c r="P31" s="267">
        <f t="shared" si="48"/>
        <v>85.493302217740762</v>
      </c>
      <c r="Q31" s="277">
        <f t="shared" si="54"/>
        <v>1815.8000000000002</v>
      </c>
      <c r="R31" s="277">
        <f t="shared" si="54"/>
        <v>1785.5</v>
      </c>
      <c r="S31" s="267">
        <f t="shared" si="38"/>
        <v>98.331314021367973</v>
      </c>
      <c r="T31" s="277">
        <f t="shared" si="54"/>
        <v>1862.2</v>
      </c>
      <c r="U31" s="277">
        <f t="shared" si="54"/>
        <v>1806.8</v>
      </c>
      <c r="V31" s="278">
        <f t="shared" si="39"/>
        <v>97.025024164966169</v>
      </c>
      <c r="W31" s="277">
        <f t="shared" si="54"/>
        <v>2111.1999999999998</v>
      </c>
      <c r="X31" s="277">
        <f t="shared" si="54"/>
        <v>2116.5</v>
      </c>
      <c r="Y31" s="267">
        <f t="shared" si="40"/>
        <v>100.25104206138691</v>
      </c>
      <c r="Z31" s="277">
        <f t="shared" si="54"/>
        <v>2179.3000000000002</v>
      </c>
      <c r="AA31" s="277">
        <f t="shared" si="54"/>
        <v>2026.4</v>
      </c>
      <c r="AB31" s="267">
        <f t="shared" si="41"/>
        <v>92.983985683476348</v>
      </c>
      <c r="AC31" s="277">
        <f t="shared" si="54"/>
        <v>2198.9</v>
      </c>
      <c r="AD31" s="277">
        <f t="shared" si="54"/>
        <v>2028.6</v>
      </c>
      <c r="AE31" s="267">
        <f t="shared" si="42"/>
        <v>92.255218518350077</v>
      </c>
      <c r="AF31" s="277">
        <f t="shared" si="54"/>
        <v>1734.8933</v>
      </c>
      <c r="AG31" s="277">
        <f t="shared" si="54"/>
        <v>1933.3000000000002</v>
      </c>
      <c r="AH31" s="267">
        <f t="shared" si="43"/>
        <v>111.43624798136003</v>
      </c>
      <c r="AI31" s="277">
        <f t="shared" si="54"/>
        <v>1964.5</v>
      </c>
      <c r="AJ31" s="277">
        <f t="shared" si="54"/>
        <v>1985.9</v>
      </c>
      <c r="AK31" s="267">
        <f t="shared" si="44"/>
        <v>101.08933570883177</v>
      </c>
      <c r="AL31" s="277">
        <f t="shared" si="54"/>
        <v>1686.5</v>
      </c>
      <c r="AM31" s="277">
        <f t="shared" si="54"/>
        <v>1888.8</v>
      </c>
      <c r="AN31" s="267">
        <f t="shared" si="45"/>
        <v>111.99525644826565</v>
      </c>
      <c r="AO31" s="277">
        <f t="shared" si="54"/>
        <v>2771.8900000000003</v>
      </c>
      <c r="AP31" s="277">
        <f t="shared" si="54"/>
        <v>3018.26</v>
      </c>
      <c r="AQ31" s="269">
        <f t="shared" si="46"/>
        <v>108.88815934254245</v>
      </c>
      <c r="AR31" s="686"/>
      <c r="AS31" s="645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  <c r="BV31" s="156"/>
      <c r="BW31" s="156"/>
      <c r="BX31" s="156"/>
      <c r="BY31" s="156"/>
      <c r="BZ31" s="156"/>
      <c r="CA31" s="156"/>
      <c r="CB31" s="156"/>
      <c r="CC31" s="156"/>
      <c r="CD31" s="156"/>
      <c r="CE31" s="156"/>
      <c r="CF31" s="156"/>
      <c r="CG31" s="156"/>
      <c r="CH31" s="156"/>
      <c r="CI31" s="156"/>
      <c r="CJ31" s="156"/>
      <c r="CK31" s="156"/>
      <c r="CL31" s="156"/>
      <c r="CM31" s="156"/>
    </row>
    <row r="32" spans="1:96" ht="19.5" thickBot="1">
      <c r="A32" s="648"/>
      <c r="B32" s="682"/>
      <c r="C32" s="683"/>
      <c r="D32" s="284" t="s">
        <v>62</v>
      </c>
      <c r="E32" s="261">
        <f>H32+K32+N32+Q32+T32+W32+Z32+AC32+AF32+AI32+AL32+AO32</f>
        <v>0</v>
      </c>
      <c r="F32" s="262">
        <f t="shared" ref="F32:F35" si="55">I32+L32+O32+R32+U32+X32+AA32+AD32+AG32+AJ32+AM32+AP32</f>
        <v>0</v>
      </c>
      <c r="G32" s="263" t="e">
        <f t="shared" si="1"/>
        <v>#DIV/0!</v>
      </c>
      <c r="H32" s="263">
        <f>SUM(H12,H17,H22,H27)</f>
        <v>0</v>
      </c>
      <c r="I32" s="263">
        <f>SUM(I12,I17,I22,I27)</f>
        <v>0</v>
      </c>
      <c r="J32" s="242" t="e">
        <f t="shared" si="4"/>
        <v>#DIV/0!</v>
      </c>
      <c r="K32" s="263">
        <f>SUM(K12,K17,K22,K27)</f>
        <v>0</v>
      </c>
      <c r="L32" s="263">
        <f>SUM(L12,L17,L22,L27)</f>
        <v>0</v>
      </c>
      <c r="M32" s="242" t="e">
        <f t="shared" si="7"/>
        <v>#DIV/0!</v>
      </c>
      <c r="N32" s="263">
        <f t="shared" ref="N32:AP35" si="56">SUM(N12,N17,N22,N27)</f>
        <v>0</v>
      </c>
      <c r="O32" s="263">
        <f t="shared" si="56"/>
        <v>0</v>
      </c>
      <c r="P32" s="242" t="e">
        <f t="shared" si="48"/>
        <v>#DIV/0!</v>
      </c>
      <c r="Q32" s="263">
        <f>SUM(Q12,Q17,Q22,Q27)</f>
        <v>0</v>
      </c>
      <c r="R32" s="263">
        <f t="shared" si="56"/>
        <v>0</v>
      </c>
      <c r="S32" s="242" t="e">
        <f t="shared" si="38"/>
        <v>#DIV/0!</v>
      </c>
      <c r="T32" s="263">
        <f t="shared" si="56"/>
        <v>0</v>
      </c>
      <c r="U32" s="263">
        <f t="shared" si="56"/>
        <v>0</v>
      </c>
      <c r="V32" s="272" t="e">
        <f t="shared" si="39"/>
        <v>#DIV/0!</v>
      </c>
      <c r="W32" s="263">
        <f t="shared" si="56"/>
        <v>0</v>
      </c>
      <c r="X32" s="263">
        <f t="shared" si="56"/>
        <v>0</v>
      </c>
      <c r="Y32" s="242" t="e">
        <f t="shared" si="40"/>
        <v>#DIV/0!</v>
      </c>
      <c r="Z32" s="263">
        <f t="shared" si="56"/>
        <v>0</v>
      </c>
      <c r="AA32" s="263">
        <f t="shared" si="56"/>
        <v>0</v>
      </c>
      <c r="AB32" s="242" t="e">
        <f t="shared" si="41"/>
        <v>#DIV/0!</v>
      </c>
      <c r="AC32" s="263">
        <f t="shared" si="56"/>
        <v>0</v>
      </c>
      <c r="AD32" s="263">
        <f t="shared" si="56"/>
        <v>0</v>
      </c>
      <c r="AE32" s="242" t="e">
        <f t="shared" si="42"/>
        <v>#DIV/0!</v>
      </c>
      <c r="AF32" s="263">
        <f t="shared" si="56"/>
        <v>0</v>
      </c>
      <c r="AG32" s="263">
        <f t="shared" si="56"/>
        <v>0</v>
      </c>
      <c r="AH32" s="242" t="e">
        <f t="shared" si="43"/>
        <v>#DIV/0!</v>
      </c>
      <c r="AI32" s="263">
        <f t="shared" si="56"/>
        <v>0</v>
      </c>
      <c r="AJ32" s="263">
        <f t="shared" si="56"/>
        <v>0</v>
      </c>
      <c r="AK32" s="242" t="e">
        <f t="shared" si="44"/>
        <v>#DIV/0!</v>
      </c>
      <c r="AL32" s="263">
        <f t="shared" si="56"/>
        <v>0</v>
      </c>
      <c r="AM32" s="263">
        <f t="shared" si="56"/>
        <v>0</v>
      </c>
      <c r="AN32" s="242" t="e">
        <f t="shared" si="45"/>
        <v>#DIV/0!</v>
      </c>
      <c r="AO32" s="263">
        <f t="shared" si="56"/>
        <v>0</v>
      </c>
      <c r="AP32" s="263">
        <f t="shared" si="56"/>
        <v>0</v>
      </c>
      <c r="AQ32" s="273" t="e">
        <f t="shared" si="46"/>
        <v>#DIV/0!</v>
      </c>
      <c r="AR32" s="687"/>
      <c r="AS32" s="645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BZ32" s="156"/>
      <c r="CA32" s="156"/>
      <c r="CB32" s="156"/>
      <c r="CC32" s="156"/>
      <c r="CD32" s="156"/>
      <c r="CE32" s="156"/>
      <c r="CF32" s="156"/>
      <c r="CG32" s="156"/>
      <c r="CH32" s="156"/>
      <c r="CI32" s="156"/>
      <c r="CJ32" s="156"/>
      <c r="CK32" s="156"/>
      <c r="CL32" s="156"/>
      <c r="CM32" s="156"/>
    </row>
    <row r="33" spans="1:96" ht="24" customHeight="1" thickBot="1">
      <c r="A33" s="648"/>
      <c r="B33" s="682"/>
      <c r="C33" s="683"/>
      <c r="D33" s="216" t="s">
        <v>27</v>
      </c>
      <c r="E33" s="190">
        <f>H33+K33+N33+Q33+T33+W33+Z33+AC33+AF33+AI33+AL33+AO33</f>
        <v>400.39999999999992</v>
      </c>
      <c r="F33" s="182">
        <f t="shared" si="55"/>
        <v>400.4</v>
      </c>
      <c r="G33" s="184">
        <f t="shared" si="1"/>
        <v>100.00000000000003</v>
      </c>
      <c r="H33" s="184">
        <f>SUM(H13,H18,H23,H28)</f>
        <v>0</v>
      </c>
      <c r="I33" s="184">
        <f>SUM(I13,I18,I23,I28)</f>
        <v>0</v>
      </c>
      <c r="J33" s="175" t="e">
        <f t="shared" si="4"/>
        <v>#DIV/0!</v>
      </c>
      <c r="K33" s="184">
        <f t="shared" ref="K33:Z35" si="57">SUM(K13,K18,K23,K28)</f>
        <v>0</v>
      </c>
      <c r="L33" s="184">
        <f t="shared" si="57"/>
        <v>0</v>
      </c>
      <c r="M33" s="175" t="e">
        <f t="shared" si="7"/>
        <v>#DIV/0!</v>
      </c>
      <c r="N33" s="184">
        <f t="shared" si="57"/>
        <v>0</v>
      </c>
      <c r="O33" s="184">
        <f t="shared" si="57"/>
        <v>0</v>
      </c>
      <c r="P33" s="175" t="e">
        <f t="shared" si="48"/>
        <v>#DIV/0!</v>
      </c>
      <c r="Q33" s="184">
        <f t="shared" si="57"/>
        <v>0</v>
      </c>
      <c r="R33" s="184">
        <f t="shared" si="57"/>
        <v>0</v>
      </c>
      <c r="S33" s="175" t="e">
        <f t="shared" si="38"/>
        <v>#DIV/0!</v>
      </c>
      <c r="T33" s="184">
        <f t="shared" si="57"/>
        <v>0</v>
      </c>
      <c r="U33" s="184">
        <f t="shared" si="57"/>
        <v>0</v>
      </c>
      <c r="V33" s="41" t="e">
        <f t="shared" si="39"/>
        <v>#DIV/0!</v>
      </c>
      <c r="W33" s="184">
        <f t="shared" si="57"/>
        <v>0</v>
      </c>
      <c r="X33" s="184">
        <f t="shared" si="57"/>
        <v>0</v>
      </c>
      <c r="Y33" s="175" t="e">
        <f t="shared" si="40"/>
        <v>#DIV/0!</v>
      </c>
      <c r="Z33" s="184">
        <f t="shared" si="57"/>
        <v>0</v>
      </c>
      <c r="AA33" s="184">
        <f t="shared" si="56"/>
        <v>0</v>
      </c>
      <c r="AB33" s="175" t="e">
        <f t="shared" si="41"/>
        <v>#DIV/0!</v>
      </c>
      <c r="AC33" s="184">
        <f t="shared" si="56"/>
        <v>0</v>
      </c>
      <c r="AD33" s="184">
        <f t="shared" si="56"/>
        <v>0</v>
      </c>
      <c r="AE33" s="175" t="e">
        <f t="shared" si="42"/>
        <v>#DIV/0!</v>
      </c>
      <c r="AF33" s="184">
        <f t="shared" si="56"/>
        <v>69.400000000000006</v>
      </c>
      <c r="AG33" s="184">
        <f t="shared" si="56"/>
        <v>69.400000000000006</v>
      </c>
      <c r="AH33" s="175">
        <f t="shared" si="43"/>
        <v>100</v>
      </c>
      <c r="AI33" s="184">
        <f t="shared" si="56"/>
        <v>259.89999999999998</v>
      </c>
      <c r="AJ33" s="184">
        <f t="shared" si="56"/>
        <v>259.89999999999998</v>
      </c>
      <c r="AK33" s="175">
        <f t="shared" si="44"/>
        <v>100</v>
      </c>
      <c r="AL33" s="184">
        <f t="shared" si="56"/>
        <v>0</v>
      </c>
      <c r="AM33" s="184">
        <f t="shared" si="56"/>
        <v>0</v>
      </c>
      <c r="AN33" s="175" t="e">
        <f t="shared" si="45"/>
        <v>#DIV/0!</v>
      </c>
      <c r="AO33" s="279">
        <f t="shared" si="56"/>
        <v>71.099999999999966</v>
      </c>
      <c r="AP33" s="281">
        <f t="shared" si="56"/>
        <v>71.099999999999994</v>
      </c>
      <c r="AQ33" s="280">
        <f t="shared" si="46"/>
        <v>100.00000000000004</v>
      </c>
      <c r="AR33" s="687"/>
      <c r="AS33" s="645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6"/>
      <c r="CF33" s="156"/>
      <c r="CG33" s="156"/>
      <c r="CH33" s="156"/>
      <c r="CI33" s="156"/>
      <c r="CJ33" s="156"/>
      <c r="CK33" s="156"/>
      <c r="CL33" s="156"/>
      <c r="CM33" s="156"/>
    </row>
    <row r="34" spans="1:96">
      <c r="A34" s="648"/>
      <c r="B34" s="682"/>
      <c r="C34" s="683"/>
      <c r="D34" s="216" t="s">
        <v>63</v>
      </c>
      <c r="E34" s="192">
        <f>H34+K34+N34+Q34+T34+W34+Z34+AC34+AF34+AI34+AL34+AO34</f>
        <v>23997.89</v>
      </c>
      <c r="F34" s="182">
        <f t="shared" si="55"/>
        <v>23947.059999999998</v>
      </c>
      <c r="G34" s="184">
        <f t="shared" si="1"/>
        <v>99.788189711678811</v>
      </c>
      <c r="H34" s="184">
        <f t="shared" ref="H34:I35" si="58">SUM(H14,H19,H24,H29)</f>
        <v>737.8</v>
      </c>
      <c r="I34" s="184">
        <f t="shared" si="58"/>
        <v>512.70000000000005</v>
      </c>
      <c r="J34" s="175">
        <f t="shared" si="4"/>
        <v>69.490376795879655</v>
      </c>
      <c r="K34" s="184">
        <f t="shared" si="57"/>
        <v>2009.8999999999999</v>
      </c>
      <c r="L34" s="184">
        <f t="shared" si="57"/>
        <v>2401.6999999999998</v>
      </c>
      <c r="M34" s="175">
        <f t="shared" si="7"/>
        <v>119.49350713965869</v>
      </c>
      <c r="N34" s="184">
        <f t="shared" si="57"/>
        <v>3325.4067</v>
      </c>
      <c r="O34" s="184">
        <f t="shared" si="57"/>
        <v>2843</v>
      </c>
      <c r="P34" s="175">
        <f t="shared" si="48"/>
        <v>85.493302217740762</v>
      </c>
      <c r="Q34" s="184">
        <f t="shared" si="57"/>
        <v>1815.8000000000002</v>
      </c>
      <c r="R34" s="184">
        <f t="shared" si="57"/>
        <v>1785.5</v>
      </c>
      <c r="S34" s="175">
        <f t="shared" si="38"/>
        <v>98.331314021367973</v>
      </c>
      <c r="T34" s="184">
        <f t="shared" si="57"/>
        <v>1862.2</v>
      </c>
      <c r="U34" s="184">
        <f>SUM(U14,U19,U24,U29)</f>
        <v>1806.8</v>
      </c>
      <c r="V34" s="41">
        <f t="shared" si="39"/>
        <v>97.025024164966169</v>
      </c>
      <c r="W34" s="184">
        <f t="shared" si="57"/>
        <v>2111.1999999999998</v>
      </c>
      <c r="X34" s="184">
        <f t="shared" si="57"/>
        <v>2116.5</v>
      </c>
      <c r="Y34" s="175">
        <f t="shared" si="40"/>
        <v>100.25104206138691</v>
      </c>
      <c r="Z34" s="184">
        <f t="shared" si="57"/>
        <v>2179.3000000000002</v>
      </c>
      <c r="AA34" s="184">
        <f t="shared" si="56"/>
        <v>2026.4</v>
      </c>
      <c r="AB34" s="175">
        <f t="shared" si="41"/>
        <v>92.983985683476348</v>
      </c>
      <c r="AC34" s="184">
        <f t="shared" si="56"/>
        <v>2198.9</v>
      </c>
      <c r="AD34" s="184">
        <f t="shared" si="56"/>
        <v>2028.6</v>
      </c>
      <c r="AE34" s="175">
        <f t="shared" si="42"/>
        <v>92.255218518350077</v>
      </c>
      <c r="AF34" s="184">
        <f t="shared" si="56"/>
        <v>1665.4932999999999</v>
      </c>
      <c r="AG34" s="184">
        <f t="shared" si="56"/>
        <v>1863.9</v>
      </c>
      <c r="AH34" s="175">
        <f t="shared" si="43"/>
        <v>111.91278884160027</v>
      </c>
      <c r="AI34" s="184">
        <f t="shared" si="56"/>
        <v>1704.6</v>
      </c>
      <c r="AJ34" s="184">
        <f t="shared" si="56"/>
        <v>1726</v>
      </c>
      <c r="AK34" s="175">
        <f t="shared" si="44"/>
        <v>101.25542649301889</v>
      </c>
      <c r="AL34" s="184">
        <f t="shared" si="56"/>
        <v>1686.5</v>
      </c>
      <c r="AM34" s="184">
        <f t="shared" si="56"/>
        <v>1888.8</v>
      </c>
      <c r="AN34" s="175">
        <f t="shared" si="45"/>
        <v>111.99525644826565</v>
      </c>
      <c r="AO34" s="184">
        <f t="shared" si="56"/>
        <v>2700.7900000000004</v>
      </c>
      <c r="AP34" s="263">
        <f t="shared" si="56"/>
        <v>2947.1600000000003</v>
      </c>
      <c r="AQ34" s="213">
        <f t="shared" si="46"/>
        <v>109.122145742542</v>
      </c>
      <c r="AR34" s="687"/>
      <c r="AS34" s="645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/>
      <c r="BY34" s="156"/>
      <c r="BZ34" s="156"/>
      <c r="CA34" s="156"/>
      <c r="CB34" s="156"/>
      <c r="CC34" s="156"/>
      <c r="CD34" s="156"/>
      <c r="CE34" s="156"/>
      <c r="CF34" s="156"/>
      <c r="CG34" s="156"/>
      <c r="CH34" s="156"/>
      <c r="CI34" s="156"/>
      <c r="CJ34" s="156"/>
      <c r="CK34" s="156"/>
      <c r="CL34" s="156"/>
      <c r="CM34" s="156"/>
    </row>
    <row r="35" spans="1:96" ht="38.25" thickBot="1">
      <c r="A35" s="679"/>
      <c r="B35" s="684"/>
      <c r="C35" s="685"/>
      <c r="D35" s="217" t="s">
        <v>64</v>
      </c>
      <c r="E35" s="211">
        <f>H35+K35+N35+Q35+T35+W35+Z35+AC35+AF35+AI35+AL35+AO35</f>
        <v>0</v>
      </c>
      <c r="F35" s="198">
        <f t="shared" si="55"/>
        <v>0</v>
      </c>
      <c r="G35" s="199" t="e">
        <f t="shared" si="1"/>
        <v>#DIV/0!</v>
      </c>
      <c r="H35" s="199">
        <f t="shared" si="58"/>
        <v>0</v>
      </c>
      <c r="I35" s="199">
        <f t="shared" si="58"/>
        <v>0</v>
      </c>
      <c r="J35" s="199" t="e">
        <f t="shared" si="4"/>
        <v>#DIV/0!</v>
      </c>
      <c r="K35" s="199">
        <f t="shared" si="57"/>
        <v>0</v>
      </c>
      <c r="L35" s="199">
        <f t="shared" si="57"/>
        <v>0</v>
      </c>
      <c r="M35" s="199" t="e">
        <f t="shared" si="7"/>
        <v>#DIV/0!</v>
      </c>
      <c r="N35" s="199">
        <f t="shared" si="57"/>
        <v>0</v>
      </c>
      <c r="O35" s="199">
        <f t="shared" si="57"/>
        <v>0</v>
      </c>
      <c r="P35" s="199" t="e">
        <f t="shared" si="48"/>
        <v>#DIV/0!</v>
      </c>
      <c r="Q35" s="199">
        <f t="shared" si="57"/>
        <v>0</v>
      </c>
      <c r="R35" s="199">
        <f t="shared" si="57"/>
        <v>0</v>
      </c>
      <c r="S35" s="199" t="e">
        <f t="shared" si="38"/>
        <v>#DIV/0!</v>
      </c>
      <c r="T35" s="199">
        <f t="shared" si="57"/>
        <v>0</v>
      </c>
      <c r="U35" s="199">
        <f t="shared" si="57"/>
        <v>0</v>
      </c>
      <c r="V35" s="206" t="e">
        <f t="shared" si="39"/>
        <v>#DIV/0!</v>
      </c>
      <c r="W35" s="199">
        <f t="shared" si="57"/>
        <v>0</v>
      </c>
      <c r="X35" s="199">
        <f t="shared" si="57"/>
        <v>0</v>
      </c>
      <c r="Y35" s="199" t="e">
        <f t="shared" si="40"/>
        <v>#DIV/0!</v>
      </c>
      <c r="Z35" s="199">
        <f t="shared" si="57"/>
        <v>0</v>
      </c>
      <c r="AA35" s="199">
        <f t="shared" si="56"/>
        <v>0</v>
      </c>
      <c r="AB35" s="199" t="e">
        <f t="shared" si="41"/>
        <v>#DIV/0!</v>
      </c>
      <c r="AC35" s="199">
        <f t="shared" si="56"/>
        <v>0</v>
      </c>
      <c r="AD35" s="199">
        <f t="shared" si="56"/>
        <v>0</v>
      </c>
      <c r="AE35" s="199" t="e">
        <f t="shared" si="42"/>
        <v>#DIV/0!</v>
      </c>
      <c r="AF35" s="199">
        <f t="shared" si="56"/>
        <v>0</v>
      </c>
      <c r="AG35" s="199">
        <f t="shared" si="56"/>
        <v>0</v>
      </c>
      <c r="AH35" s="199" t="e">
        <f t="shared" si="43"/>
        <v>#DIV/0!</v>
      </c>
      <c r="AI35" s="199">
        <f t="shared" si="56"/>
        <v>0</v>
      </c>
      <c r="AJ35" s="199">
        <f t="shared" si="56"/>
        <v>0</v>
      </c>
      <c r="AK35" s="199" t="e">
        <f t="shared" si="44"/>
        <v>#DIV/0!</v>
      </c>
      <c r="AL35" s="199">
        <f t="shared" si="56"/>
        <v>0</v>
      </c>
      <c r="AM35" s="199">
        <f t="shared" si="56"/>
        <v>0</v>
      </c>
      <c r="AN35" s="199" t="e">
        <f t="shared" si="45"/>
        <v>#DIV/0!</v>
      </c>
      <c r="AO35" s="199">
        <f t="shared" si="56"/>
        <v>0</v>
      </c>
      <c r="AP35" s="199">
        <f t="shared" si="56"/>
        <v>0</v>
      </c>
      <c r="AQ35" s="215" t="e">
        <f t="shared" si="46"/>
        <v>#DIV/0!</v>
      </c>
      <c r="AR35" s="688"/>
      <c r="AS35" s="64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  <c r="BO35" s="156"/>
      <c r="BP35" s="156"/>
      <c r="BQ35" s="156"/>
      <c r="BR35" s="156"/>
      <c r="BS35" s="156"/>
      <c r="BT35" s="156"/>
      <c r="BU35" s="156"/>
      <c r="BV35" s="156"/>
      <c r="BW35" s="156"/>
      <c r="BX35" s="156"/>
      <c r="BY35" s="156"/>
      <c r="BZ35" s="156"/>
      <c r="CA35" s="156"/>
      <c r="CB35" s="156"/>
      <c r="CC35" s="156"/>
      <c r="CD35" s="156"/>
      <c r="CE35" s="156"/>
      <c r="CF35" s="156"/>
      <c r="CG35" s="156"/>
      <c r="CH35" s="156"/>
      <c r="CI35" s="156"/>
      <c r="CJ35" s="156"/>
      <c r="CK35" s="156"/>
      <c r="CL35" s="156"/>
      <c r="CM35" s="156"/>
    </row>
    <row r="36" spans="1:96" s="158" customFormat="1" ht="20.25" thickTop="1" thickBot="1">
      <c r="A36" s="200"/>
      <c r="B36" s="201"/>
      <c r="C36" s="201"/>
      <c r="D36" s="202"/>
      <c r="E36" s="203"/>
      <c r="F36" s="204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7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  <c r="AR36" s="173"/>
      <c r="AS36" s="173"/>
      <c r="AT36" s="155"/>
      <c r="AU36" s="155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  <c r="BO36" s="156"/>
      <c r="BP36" s="156"/>
      <c r="BQ36" s="156"/>
      <c r="BR36" s="156"/>
      <c r="BS36" s="156"/>
      <c r="BT36" s="156"/>
      <c r="BU36" s="156"/>
      <c r="BV36" s="156"/>
      <c r="BW36" s="156"/>
      <c r="BX36" s="156"/>
      <c r="BY36" s="156"/>
      <c r="BZ36" s="156"/>
      <c r="CA36" s="156"/>
      <c r="CB36" s="156"/>
      <c r="CC36" s="156"/>
      <c r="CD36" s="156"/>
      <c r="CE36" s="156"/>
      <c r="CF36" s="156"/>
      <c r="CG36" s="156"/>
      <c r="CH36" s="156"/>
      <c r="CI36" s="156"/>
      <c r="CJ36" s="156"/>
      <c r="CK36" s="156"/>
      <c r="CL36" s="156"/>
      <c r="CM36" s="156"/>
      <c r="CN36" s="155"/>
      <c r="CO36" s="155"/>
      <c r="CP36" s="155"/>
      <c r="CQ36" s="155"/>
      <c r="CR36" s="155"/>
    </row>
    <row r="37" spans="1:96" ht="24.75" thickTop="1" thickBot="1">
      <c r="A37" s="251" t="s">
        <v>46</v>
      </c>
      <c r="B37" s="732" t="s">
        <v>74</v>
      </c>
      <c r="C37" s="733"/>
      <c r="D37" s="733"/>
      <c r="E37" s="733"/>
      <c r="F37" s="733"/>
      <c r="G37" s="733"/>
      <c r="H37" s="733"/>
      <c r="I37" s="733"/>
      <c r="J37" s="733"/>
      <c r="K37" s="733"/>
      <c r="L37" s="733"/>
      <c r="M37" s="733"/>
      <c r="N37" s="733"/>
      <c r="O37" s="733"/>
      <c r="P37" s="733"/>
      <c r="Q37" s="733"/>
      <c r="R37" s="733"/>
      <c r="S37" s="733"/>
      <c r="T37" s="733"/>
      <c r="U37" s="733"/>
      <c r="V37" s="733"/>
      <c r="W37" s="733"/>
      <c r="X37" s="733"/>
      <c r="Y37" s="733"/>
      <c r="Z37" s="733"/>
      <c r="AA37" s="733"/>
      <c r="AB37" s="733"/>
      <c r="AC37" s="733"/>
      <c r="AD37" s="733"/>
      <c r="AE37" s="733"/>
      <c r="AF37" s="733"/>
      <c r="AG37" s="733"/>
      <c r="AH37" s="733"/>
      <c r="AI37" s="733"/>
      <c r="AJ37" s="733"/>
      <c r="AK37" s="733"/>
      <c r="AL37" s="733"/>
      <c r="AM37" s="733"/>
      <c r="AN37" s="733"/>
      <c r="AO37" s="733"/>
      <c r="AP37" s="733"/>
      <c r="AQ37" s="734"/>
      <c r="AR37" s="246"/>
      <c r="AS37" s="24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  <c r="BN37" s="156"/>
      <c r="BO37" s="156"/>
      <c r="BP37" s="156"/>
      <c r="BQ37" s="156"/>
      <c r="BR37" s="156"/>
      <c r="BS37" s="156"/>
      <c r="BT37" s="156"/>
      <c r="BU37" s="156"/>
      <c r="BV37" s="156"/>
      <c r="BW37" s="156"/>
      <c r="BX37" s="156"/>
      <c r="BY37" s="156"/>
      <c r="BZ37" s="156"/>
      <c r="CA37" s="156"/>
      <c r="CB37" s="156"/>
      <c r="CC37" s="156"/>
      <c r="CD37" s="156"/>
      <c r="CE37" s="156"/>
      <c r="CF37" s="156"/>
      <c r="CG37" s="156"/>
      <c r="CH37" s="156"/>
      <c r="CI37" s="156"/>
      <c r="CJ37" s="156"/>
      <c r="CK37" s="156"/>
      <c r="CL37" s="156"/>
      <c r="CM37" s="156"/>
    </row>
    <row r="38" spans="1:96" ht="18.75" customHeight="1" thickBot="1">
      <c r="A38" s="670" t="s">
        <v>47</v>
      </c>
      <c r="B38" s="735" t="s">
        <v>48</v>
      </c>
      <c r="C38" s="680" t="s">
        <v>25</v>
      </c>
      <c r="D38" s="283" t="s">
        <v>23</v>
      </c>
      <c r="E38" s="275">
        <f>SUM(E39:E42)</f>
        <v>41.699999999999996</v>
      </c>
      <c r="F38" s="277">
        <f t="shared" ref="F38:AQ38" si="59">SUM(F39:F42)</f>
        <v>41.739999999999995</v>
      </c>
      <c r="G38" s="267">
        <f t="shared" ref="G38:G52" si="60">F38/E38*100</f>
        <v>100.09592326139089</v>
      </c>
      <c r="H38" s="277">
        <f t="shared" si="59"/>
        <v>0</v>
      </c>
      <c r="I38" s="277">
        <f t="shared" si="59"/>
        <v>0</v>
      </c>
      <c r="J38" s="267" t="e">
        <f t="shared" ref="J38:J52" si="61">I38/H38*100</f>
        <v>#DIV/0!</v>
      </c>
      <c r="K38" s="277">
        <f t="shared" si="59"/>
        <v>0</v>
      </c>
      <c r="L38" s="277">
        <f t="shared" si="59"/>
        <v>0</v>
      </c>
      <c r="M38" s="277" t="e">
        <f t="shared" si="59"/>
        <v>#DIV/0!</v>
      </c>
      <c r="N38" s="277">
        <f t="shared" si="59"/>
        <v>0</v>
      </c>
      <c r="O38" s="277">
        <f t="shared" si="59"/>
        <v>0</v>
      </c>
      <c r="P38" s="277" t="e">
        <f t="shared" si="59"/>
        <v>#DIV/0!</v>
      </c>
      <c r="Q38" s="277">
        <f t="shared" si="59"/>
        <v>21.5</v>
      </c>
      <c r="R38" s="277">
        <f t="shared" si="59"/>
        <v>0</v>
      </c>
      <c r="S38" s="277" t="e">
        <f t="shared" si="59"/>
        <v>#DIV/0!</v>
      </c>
      <c r="T38" s="277">
        <f t="shared" si="59"/>
        <v>2.8</v>
      </c>
      <c r="U38" s="277">
        <f t="shared" si="59"/>
        <v>13</v>
      </c>
      <c r="V38" s="277" t="e">
        <f t="shared" si="59"/>
        <v>#DIV/0!</v>
      </c>
      <c r="W38" s="277">
        <f t="shared" si="59"/>
        <v>2.8</v>
      </c>
      <c r="X38" s="277">
        <f t="shared" si="59"/>
        <v>4.2</v>
      </c>
      <c r="Y38" s="277" t="e">
        <f t="shared" si="59"/>
        <v>#DIV/0!</v>
      </c>
      <c r="Z38" s="277">
        <f t="shared" si="59"/>
        <v>2.8</v>
      </c>
      <c r="AA38" s="277">
        <f t="shared" si="59"/>
        <v>3.8</v>
      </c>
      <c r="AB38" s="277" t="e">
        <f t="shared" si="59"/>
        <v>#DIV/0!</v>
      </c>
      <c r="AC38" s="277">
        <f t="shared" si="59"/>
        <v>2.8</v>
      </c>
      <c r="AD38" s="277">
        <f t="shared" si="59"/>
        <v>3.84</v>
      </c>
      <c r="AE38" s="277" t="e">
        <f t="shared" si="59"/>
        <v>#DIV/0!</v>
      </c>
      <c r="AF38" s="277">
        <f t="shared" si="59"/>
        <v>2.8</v>
      </c>
      <c r="AG38" s="277">
        <f t="shared" si="59"/>
        <v>3.9</v>
      </c>
      <c r="AH38" s="277" t="e">
        <f t="shared" si="59"/>
        <v>#DIV/0!</v>
      </c>
      <c r="AI38" s="277">
        <f t="shared" si="59"/>
        <v>2.8</v>
      </c>
      <c r="AJ38" s="277">
        <f t="shared" si="59"/>
        <v>3.5</v>
      </c>
      <c r="AK38" s="277" t="e">
        <f t="shared" si="59"/>
        <v>#DIV/0!</v>
      </c>
      <c r="AL38" s="277">
        <f t="shared" si="59"/>
        <v>2.8</v>
      </c>
      <c r="AM38" s="277">
        <f t="shared" si="59"/>
        <v>2.8</v>
      </c>
      <c r="AN38" s="277" t="e">
        <f t="shared" si="59"/>
        <v>#DIV/0!</v>
      </c>
      <c r="AO38" s="277">
        <f t="shared" si="59"/>
        <v>0.6</v>
      </c>
      <c r="AP38" s="277">
        <f t="shared" si="59"/>
        <v>6.7</v>
      </c>
      <c r="AQ38" s="282" t="e">
        <f t="shared" si="59"/>
        <v>#DIV/0!</v>
      </c>
      <c r="AR38" s="641"/>
      <c r="AS38" s="644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N38" s="156"/>
      <c r="BO38" s="156"/>
      <c r="BP38" s="156"/>
      <c r="BQ38" s="156"/>
      <c r="BR38" s="156"/>
      <c r="BS38" s="156"/>
      <c r="BT38" s="156"/>
      <c r="BU38" s="156"/>
      <c r="BV38" s="156"/>
      <c r="BW38" s="156"/>
      <c r="BX38" s="156"/>
      <c r="BY38" s="156"/>
      <c r="BZ38" s="156"/>
      <c r="CA38" s="156"/>
      <c r="CB38" s="156"/>
      <c r="CC38" s="156"/>
      <c r="CD38" s="156"/>
      <c r="CE38" s="156"/>
      <c r="CF38" s="156"/>
      <c r="CG38" s="156"/>
      <c r="CH38" s="156"/>
      <c r="CI38" s="156"/>
      <c r="CJ38" s="156"/>
      <c r="CK38" s="156"/>
      <c r="CL38" s="156"/>
      <c r="CM38" s="156"/>
    </row>
    <row r="39" spans="1:96">
      <c r="A39" s="671"/>
      <c r="B39" s="691"/>
      <c r="C39" s="693"/>
      <c r="D39" s="285" t="s">
        <v>62</v>
      </c>
      <c r="E39" s="241">
        <f t="shared" ref="E39:F42" si="62">H39+K39+N39+Q39+T39+W39+Z39+AC39+AF39+AI39+AL39+AO39</f>
        <v>0</v>
      </c>
      <c r="F39" s="242">
        <f t="shared" si="62"/>
        <v>0</v>
      </c>
      <c r="G39" s="242" t="e">
        <f t="shared" si="60"/>
        <v>#DIV/0!</v>
      </c>
      <c r="H39" s="235">
        <v>0</v>
      </c>
      <c r="I39" s="235">
        <v>0</v>
      </c>
      <c r="J39" s="242" t="e">
        <f t="shared" si="61"/>
        <v>#DIV/0!</v>
      </c>
      <c r="K39" s="235">
        <v>0</v>
      </c>
      <c r="L39" s="235">
        <v>0</v>
      </c>
      <c r="M39" s="242" t="e">
        <f t="shared" si="7"/>
        <v>#DIV/0!</v>
      </c>
      <c r="N39" s="235">
        <v>0</v>
      </c>
      <c r="O39" s="235">
        <v>0</v>
      </c>
      <c r="P39" s="242" t="e">
        <f t="shared" si="48"/>
        <v>#DIV/0!</v>
      </c>
      <c r="Q39" s="235">
        <v>0</v>
      </c>
      <c r="R39" s="235">
        <v>0</v>
      </c>
      <c r="S39" s="242" t="e">
        <f t="shared" si="38"/>
        <v>#DIV/0!</v>
      </c>
      <c r="T39" s="235">
        <v>0</v>
      </c>
      <c r="U39" s="235">
        <v>0</v>
      </c>
      <c r="V39" s="242" t="e">
        <f t="shared" si="39"/>
        <v>#DIV/0!</v>
      </c>
      <c r="W39" s="235">
        <v>0</v>
      </c>
      <c r="X39" s="235">
        <v>0</v>
      </c>
      <c r="Y39" s="242" t="e">
        <f t="shared" si="40"/>
        <v>#DIV/0!</v>
      </c>
      <c r="Z39" s="235">
        <v>0</v>
      </c>
      <c r="AA39" s="235">
        <v>0</v>
      </c>
      <c r="AB39" s="242" t="e">
        <f t="shared" ref="AB39:AB63" si="63">AA39/Z39*100</f>
        <v>#DIV/0!</v>
      </c>
      <c r="AC39" s="235">
        <v>0</v>
      </c>
      <c r="AD39" s="235">
        <v>0</v>
      </c>
      <c r="AE39" s="242" t="e">
        <f t="shared" si="42"/>
        <v>#DIV/0!</v>
      </c>
      <c r="AF39" s="235">
        <v>0</v>
      </c>
      <c r="AG39" s="235">
        <v>0</v>
      </c>
      <c r="AH39" s="242" t="e">
        <f t="shared" ref="AH39:AH63" si="64">AG39/AF39*100</f>
        <v>#DIV/0!</v>
      </c>
      <c r="AI39" s="235">
        <v>0</v>
      </c>
      <c r="AJ39" s="235">
        <v>0</v>
      </c>
      <c r="AK39" s="242" t="e">
        <f t="shared" si="44"/>
        <v>#DIV/0!</v>
      </c>
      <c r="AL39" s="235">
        <v>0</v>
      </c>
      <c r="AM39" s="235">
        <v>0</v>
      </c>
      <c r="AN39" s="242" t="e">
        <f t="shared" si="45"/>
        <v>#DIV/0!</v>
      </c>
      <c r="AO39" s="235">
        <v>0</v>
      </c>
      <c r="AP39" s="235">
        <v>0</v>
      </c>
      <c r="AQ39" s="273" t="e">
        <f t="shared" ref="AQ39:AQ63" si="65">AP39/AO39*100</f>
        <v>#DIV/0!</v>
      </c>
      <c r="AR39" s="642"/>
      <c r="AS39" s="645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M39" s="156"/>
      <c r="BN39" s="156"/>
      <c r="BO39" s="156"/>
      <c r="BP39" s="156"/>
      <c r="BQ39" s="156"/>
      <c r="BR39" s="156"/>
      <c r="BS39" s="156"/>
      <c r="BT39" s="156"/>
      <c r="BU39" s="156"/>
      <c r="BV39" s="156"/>
      <c r="BW39" s="156"/>
      <c r="BX39" s="156"/>
      <c r="BY39" s="156"/>
      <c r="BZ39" s="156"/>
      <c r="CA39" s="156"/>
      <c r="CB39" s="156"/>
      <c r="CC39" s="156"/>
      <c r="CD39" s="156"/>
      <c r="CE39" s="156"/>
      <c r="CF39" s="156"/>
      <c r="CG39" s="156"/>
      <c r="CH39" s="156"/>
      <c r="CI39" s="156"/>
      <c r="CJ39" s="156"/>
      <c r="CK39" s="156"/>
      <c r="CL39" s="156"/>
      <c r="CM39" s="156"/>
    </row>
    <row r="40" spans="1:96" s="158" customFormat="1">
      <c r="A40" s="671"/>
      <c r="B40" s="691"/>
      <c r="C40" s="693"/>
      <c r="D40" s="157" t="s">
        <v>27</v>
      </c>
      <c r="E40" s="176">
        <f t="shared" si="62"/>
        <v>0</v>
      </c>
      <c r="F40" s="175">
        <f t="shared" si="62"/>
        <v>0</v>
      </c>
      <c r="G40" s="175" t="e">
        <f t="shared" si="60"/>
        <v>#DIV/0!</v>
      </c>
      <c r="H40" s="172"/>
      <c r="I40" s="172"/>
      <c r="J40" s="175" t="e">
        <f t="shared" si="61"/>
        <v>#DIV/0!</v>
      </c>
      <c r="K40" s="172"/>
      <c r="L40" s="172"/>
      <c r="M40" s="175" t="e">
        <f t="shared" si="7"/>
        <v>#DIV/0!</v>
      </c>
      <c r="N40" s="172"/>
      <c r="O40" s="172"/>
      <c r="P40" s="175" t="e">
        <f t="shared" si="48"/>
        <v>#DIV/0!</v>
      </c>
      <c r="Q40" s="172"/>
      <c r="R40" s="172"/>
      <c r="S40" s="175" t="e">
        <f t="shared" si="38"/>
        <v>#DIV/0!</v>
      </c>
      <c r="T40" s="172"/>
      <c r="U40" s="172"/>
      <c r="V40" s="175" t="e">
        <f t="shared" si="39"/>
        <v>#DIV/0!</v>
      </c>
      <c r="W40" s="172"/>
      <c r="X40" s="172"/>
      <c r="Y40" s="175" t="e">
        <f t="shared" si="40"/>
        <v>#DIV/0!</v>
      </c>
      <c r="Z40" s="172"/>
      <c r="AA40" s="172"/>
      <c r="AB40" s="175" t="e">
        <f t="shared" si="63"/>
        <v>#DIV/0!</v>
      </c>
      <c r="AC40" s="172"/>
      <c r="AD40" s="172"/>
      <c r="AE40" s="175" t="e">
        <f t="shared" si="42"/>
        <v>#DIV/0!</v>
      </c>
      <c r="AF40" s="172"/>
      <c r="AG40" s="172"/>
      <c r="AH40" s="175" t="e">
        <f t="shared" si="64"/>
        <v>#DIV/0!</v>
      </c>
      <c r="AI40" s="172"/>
      <c r="AJ40" s="172"/>
      <c r="AK40" s="175" t="e">
        <f t="shared" si="44"/>
        <v>#DIV/0!</v>
      </c>
      <c r="AL40" s="172"/>
      <c r="AM40" s="172"/>
      <c r="AN40" s="175" t="e">
        <f t="shared" si="45"/>
        <v>#DIV/0!</v>
      </c>
      <c r="AO40" s="172"/>
      <c r="AP40" s="172"/>
      <c r="AQ40" s="213" t="e">
        <f t="shared" si="65"/>
        <v>#DIV/0!</v>
      </c>
      <c r="AR40" s="642"/>
      <c r="AS40" s="645"/>
      <c r="AT40" s="155"/>
      <c r="AU40" s="155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6"/>
      <c r="BM40" s="156"/>
      <c r="BN40" s="156"/>
      <c r="BO40" s="156"/>
      <c r="BP40" s="156"/>
      <c r="BQ40" s="156"/>
      <c r="BR40" s="156"/>
      <c r="BS40" s="156"/>
      <c r="BT40" s="156"/>
      <c r="BU40" s="156"/>
      <c r="BV40" s="156"/>
      <c r="BW40" s="156"/>
      <c r="BX40" s="156"/>
      <c r="BY40" s="156"/>
      <c r="BZ40" s="156"/>
      <c r="CA40" s="156"/>
      <c r="CB40" s="156"/>
      <c r="CC40" s="156"/>
      <c r="CD40" s="156"/>
      <c r="CE40" s="156"/>
      <c r="CF40" s="156"/>
      <c r="CG40" s="156"/>
      <c r="CH40" s="156"/>
      <c r="CI40" s="156"/>
      <c r="CJ40" s="156"/>
      <c r="CK40" s="156"/>
      <c r="CL40" s="156"/>
      <c r="CM40" s="156"/>
      <c r="CN40" s="155"/>
      <c r="CO40" s="155"/>
      <c r="CP40" s="155"/>
      <c r="CQ40" s="155"/>
      <c r="CR40" s="155"/>
    </row>
    <row r="41" spans="1:96" ht="63.75" customHeight="1">
      <c r="A41" s="671"/>
      <c r="B41" s="691"/>
      <c r="C41" s="693"/>
      <c r="D41" s="157" t="s">
        <v>63</v>
      </c>
      <c r="E41" s="176">
        <f>H41+K41+N41+Q41+T41+W41+Z41+AC41+AF41+AI41+AL41+AO41</f>
        <v>41.699999999999996</v>
      </c>
      <c r="F41" s="175">
        <f>I41+L41+O41+R41+U41+X41+AA41+AD41+AG41+AJ41+AM41+AP41</f>
        <v>41.739999999999995</v>
      </c>
      <c r="G41" s="175">
        <f t="shared" si="60"/>
        <v>100.09592326139089</v>
      </c>
      <c r="H41" s="172"/>
      <c r="I41" s="172"/>
      <c r="J41" s="175" t="e">
        <f t="shared" si="61"/>
        <v>#DIV/0!</v>
      </c>
      <c r="K41" s="172"/>
      <c r="L41" s="172"/>
      <c r="M41" s="175" t="e">
        <f t="shared" si="7"/>
        <v>#DIV/0!</v>
      </c>
      <c r="N41" s="172"/>
      <c r="O41" s="172"/>
      <c r="P41" s="175" t="e">
        <f t="shared" si="48"/>
        <v>#DIV/0!</v>
      </c>
      <c r="Q41" s="172">
        <v>21.5</v>
      </c>
      <c r="R41" s="172"/>
      <c r="S41" s="175">
        <f t="shared" si="38"/>
        <v>0</v>
      </c>
      <c r="T41" s="172">
        <v>2.8</v>
      </c>
      <c r="U41" s="172">
        <v>13</v>
      </c>
      <c r="V41" s="175">
        <f t="shared" si="39"/>
        <v>464.28571428571433</v>
      </c>
      <c r="W41" s="172">
        <v>2.8</v>
      </c>
      <c r="X41" s="172">
        <v>4.2</v>
      </c>
      <c r="Y41" s="175">
        <f t="shared" si="40"/>
        <v>150.00000000000003</v>
      </c>
      <c r="Z41" s="172">
        <v>2.8</v>
      </c>
      <c r="AA41" s="172">
        <v>3.8</v>
      </c>
      <c r="AB41" s="175">
        <f t="shared" si="63"/>
        <v>135.71428571428572</v>
      </c>
      <c r="AC41" s="172">
        <v>2.8</v>
      </c>
      <c r="AD41" s="172">
        <v>3.84</v>
      </c>
      <c r="AE41" s="175">
        <f t="shared" si="42"/>
        <v>137.14285714285714</v>
      </c>
      <c r="AF41" s="172">
        <v>2.8</v>
      </c>
      <c r="AG41" s="172">
        <v>3.9</v>
      </c>
      <c r="AH41" s="175">
        <f t="shared" si="64"/>
        <v>139.28571428571431</v>
      </c>
      <c r="AI41" s="172">
        <v>2.8</v>
      </c>
      <c r="AJ41" s="172">
        <v>3.5</v>
      </c>
      <c r="AK41" s="175">
        <f t="shared" si="44"/>
        <v>125</v>
      </c>
      <c r="AL41" s="172">
        <v>2.8</v>
      </c>
      <c r="AM41" s="172">
        <v>2.8</v>
      </c>
      <c r="AN41" s="175">
        <f t="shared" si="45"/>
        <v>100</v>
      </c>
      <c r="AO41" s="172">
        <v>0.6</v>
      </c>
      <c r="AP41" s="172">
        <v>6.7</v>
      </c>
      <c r="AQ41" s="213">
        <f t="shared" si="65"/>
        <v>1116.6666666666667</v>
      </c>
      <c r="AR41" s="642"/>
      <c r="AS41" s="645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  <c r="BH41" s="156"/>
      <c r="BI41" s="156"/>
      <c r="BJ41" s="156"/>
      <c r="BK41" s="156"/>
      <c r="BL41" s="156"/>
      <c r="BM41" s="156"/>
      <c r="BN41" s="156"/>
      <c r="BO41" s="156"/>
      <c r="BP41" s="156"/>
      <c r="BQ41" s="156"/>
      <c r="BR41" s="156"/>
      <c r="BS41" s="156"/>
      <c r="BT41" s="156"/>
      <c r="BU41" s="156"/>
      <c r="BV41" s="156"/>
      <c r="BW41" s="156"/>
      <c r="BX41" s="156"/>
      <c r="BY41" s="156"/>
      <c r="BZ41" s="156"/>
      <c r="CA41" s="156"/>
      <c r="CB41" s="156"/>
      <c r="CC41" s="156"/>
      <c r="CD41" s="156"/>
      <c r="CE41" s="156"/>
      <c r="CF41" s="156"/>
      <c r="CG41" s="156"/>
      <c r="CH41" s="156"/>
      <c r="CI41" s="156"/>
      <c r="CJ41" s="156"/>
      <c r="CK41" s="156"/>
      <c r="CL41" s="156"/>
      <c r="CM41" s="156"/>
    </row>
    <row r="42" spans="1:96" ht="54" customHeight="1" thickBot="1">
      <c r="A42" s="672"/>
      <c r="B42" s="692"/>
      <c r="C42" s="694"/>
      <c r="D42" s="219" t="s">
        <v>64</v>
      </c>
      <c r="E42" s="187">
        <f t="shared" si="62"/>
        <v>0</v>
      </c>
      <c r="F42" s="186">
        <f>I42+L42+O42+R42+U42+X42+AA42+AD42+AG42+AJ42+AM42+AP42</f>
        <v>0</v>
      </c>
      <c r="G42" s="186" t="e">
        <f t="shared" si="60"/>
        <v>#DIV/0!</v>
      </c>
      <c r="H42" s="189">
        <v>0</v>
      </c>
      <c r="I42" s="189">
        <v>0</v>
      </c>
      <c r="J42" s="186" t="e">
        <f t="shared" si="61"/>
        <v>#DIV/0!</v>
      </c>
      <c r="K42" s="189">
        <v>0</v>
      </c>
      <c r="L42" s="189">
        <v>0</v>
      </c>
      <c r="M42" s="186" t="e">
        <f t="shared" si="7"/>
        <v>#DIV/0!</v>
      </c>
      <c r="N42" s="189">
        <v>0</v>
      </c>
      <c r="O42" s="189">
        <v>0</v>
      </c>
      <c r="P42" s="186" t="e">
        <f t="shared" si="48"/>
        <v>#DIV/0!</v>
      </c>
      <c r="Q42" s="189">
        <v>0</v>
      </c>
      <c r="R42" s="189">
        <v>0</v>
      </c>
      <c r="S42" s="186" t="e">
        <f t="shared" si="38"/>
        <v>#DIV/0!</v>
      </c>
      <c r="T42" s="189">
        <v>0</v>
      </c>
      <c r="U42" s="189">
        <v>0</v>
      </c>
      <c r="V42" s="186" t="e">
        <f t="shared" si="39"/>
        <v>#DIV/0!</v>
      </c>
      <c r="W42" s="189">
        <v>0</v>
      </c>
      <c r="X42" s="189">
        <v>0</v>
      </c>
      <c r="Y42" s="186" t="e">
        <f t="shared" si="40"/>
        <v>#DIV/0!</v>
      </c>
      <c r="Z42" s="189">
        <v>0</v>
      </c>
      <c r="AA42" s="189">
        <v>0</v>
      </c>
      <c r="AB42" s="186" t="e">
        <f t="shared" si="63"/>
        <v>#DIV/0!</v>
      </c>
      <c r="AC42" s="189">
        <v>0</v>
      </c>
      <c r="AD42" s="189">
        <v>0</v>
      </c>
      <c r="AE42" s="186" t="e">
        <f t="shared" si="42"/>
        <v>#DIV/0!</v>
      </c>
      <c r="AF42" s="189">
        <v>0</v>
      </c>
      <c r="AG42" s="189">
        <v>0</v>
      </c>
      <c r="AH42" s="186" t="e">
        <f t="shared" si="64"/>
        <v>#DIV/0!</v>
      </c>
      <c r="AI42" s="189">
        <v>0</v>
      </c>
      <c r="AJ42" s="189">
        <v>0</v>
      </c>
      <c r="AK42" s="186" t="e">
        <f t="shared" si="44"/>
        <v>#DIV/0!</v>
      </c>
      <c r="AL42" s="189">
        <v>0</v>
      </c>
      <c r="AM42" s="189">
        <v>0</v>
      </c>
      <c r="AN42" s="186" t="e">
        <f t="shared" si="45"/>
        <v>#DIV/0!</v>
      </c>
      <c r="AO42" s="189">
        <v>0</v>
      </c>
      <c r="AP42" s="189">
        <v>0</v>
      </c>
      <c r="AQ42" s="214" t="e">
        <f t="shared" si="65"/>
        <v>#DIV/0!</v>
      </c>
      <c r="AR42" s="642"/>
      <c r="AS42" s="645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6"/>
      <c r="BM42" s="156"/>
      <c r="BN42" s="156"/>
      <c r="BO42" s="156"/>
      <c r="BP42" s="156"/>
      <c r="BQ42" s="156"/>
      <c r="BR42" s="156"/>
      <c r="BS42" s="156"/>
      <c r="BT42" s="156"/>
      <c r="BU42" s="156"/>
      <c r="BV42" s="156"/>
      <c r="BW42" s="156"/>
      <c r="BX42" s="156"/>
      <c r="BY42" s="156"/>
      <c r="BZ42" s="156"/>
      <c r="CA42" s="156"/>
      <c r="CB42" s="156"/>
      <c r="CC42" s="156"/>
      <c r="CD42" s="156"/>
      <c r="CE42" s="156"/>
      <c r="CF42" s="156"/>
      <c r="CG42" s="156"/>
      <c r="CH42" s="156"/>
      <c r="CI42" s="156"/>
      <c r="CJ42" s="156"/>
      <c r="CK42" s="156"/>
      <c r="CL42" s="156"/>
      <c r="CM42" s="156"/>
    </row>
    <row r="43" spans="1:96" ht="31.5" customHeight="1" thickBot="1">
      <c r="A43" s="648" t="s">
        <v>50</v>
      </c>
      <c r="B43" s="650" t="s">
        <v>49</v>
      </c>
      <c r="C43" s="652" t="s">
        <v>36</v>
      </c>
      <c r="D43" s="312" t="s">
        <v>23</v>
      </c>
      <c r="E43" s="313">
        <f>SUM(E44:E47)</f>
        <v>226</v>
      </c>
      <c r="F43" s="314">
        <f t="shared" ref="F43:AP43" si="66">SUM(F44:F47)</f>
        <v>226</v>
      </c>
      <c r="G43" s="315">
        <f t="shared" si="60"/>
        <v>100</v>
      </c>
      <c r="H43" s="314">
        <f t="shared" si="66"/>
        <v>0</v>
      </c>
      <c r="I43" s="314">
        <f t="shared" si="66"/>
        <v>0</v>
      </c>
      <c r="J43" s="315" t="e">
        <f t="shared" si="61"/>
        <v>#DIV/0!</v>
      </c>
      <c r="K43" s="314">
        <f t="shared" si="66"/>
        <v>18.100000000000001</v>
      </c>
      <c r="L43" s="314">
        <f t="shared" si="66"/>
        <v>18.100000000000001</v>
      </c>
      <c r="M43" s="315">
        <f t="shared" si="7"/>
        <v>100</v>
      </c>
      <c r="N43" s="314">
        <f t="shared" si="66"/>
        <v>18.100000000000001</v>
      </c>
      <c r="O43" s="314">
        <f t="shared" si="66"/>
        <v>18.100000000000001</v>
      </c>
      <c r="P43" s="315">
        <f t="shared" si="48"/>
        <v>100</v>
      </c>
      <c r="Q43" s="314">
        <f t="shared" si="66"/>
        <v>18.2</v>
      </c>
      <c r="R43" s="314">
        <f t="shared" si="66"/>
        <v>18.2</v>
      </c>
      <c r="S43" s="315">
        <f t="shared" si="38"/>
        <v>100</v>
      </c>
      <c r="T43" s="314">
        <f t="shared" si="66"/>
        <v>29.2</v>
      </c>
      <c r="U43" s="314">
        <f t="shared" si="66"/>
        <v>29.2</v>
      </c>
      <c r="V43" s="315">
        <f t="shared" si="39"/>
        <v>100</v>
      </c>
      <c r="W43" s="314">
        <f t="shared" si="66"/>
        <v>18.2</v>
      </c>
      <c r="X43" s="314">
        <f t="shared" si="66"/>
        <v>18.2</v>
      </c>
      <c r="Y43" s="315">
        <f t="shared" si="40"/>
        <v>100</v>
      </c>
      <c r="Z43" s="314">
        <f t="shared" si="66"/>
        <v>18.2</v>
      </c>
      <c r="AA43" s="314">
        <f t="shared" si="66"/>
        <v>18.2</v>
      </c>
      <c r="AB43" s="315">
        <f t="shared" si="63"/>
        <v>100</v>
      </c>
      <c r="AC43" s="314">
        <f t="shared" si="66"/>
        <v>18.2</v>
      </c>
      <c r="AD43" s="314">
        <f t="shared" si="66"/>
        <v>18.2</v>
      </c>
      <c r="AE43" s="315">
        <f t="shared" si="42"/>
        <v>100</v>
      </c>
      <c r="AF43" s="314">
        <f t="shared" si="66"/>
        <v>33.200000000000003</v>
      </c>
      <c r="AG43" s="314">
        <f t="shared" si="66"/>
        <v>33.200000000000003</v>
      </c>
      <c r="AH43" s="315">
        <f t="shared" si="64"/>
        <v>100</v>
      </c>
      <c r="AI43" s="314">
        <f t="shared" si="66"/>
        <v>18.2</v>
      </c>
      <c r="AJ43" s="314">
        <f t="shared" si="66"/>
        <v>18.2</v>
      </c>
      <c r="AK43" s="315">
        <f t="shared" si="44"/>
        <v>100</v>
      </c>
      <c r="AL43" s="314">
        <f t="shared" si="66"/>
        <v>18.2</v>
      </c>
      <c r="AM43" s="314">
        <f t="shared" si="66"/>
        <v>18.2</v>
      </c>
      <c r="AN43" s="315">
        <f t="shared" si="45"/>
        <v>100</v>
      </c>
      <c r="AO43" s="314">
        <f t="shared" si="66"/>
        <v>18.2</v>
      </c>
      <c r="AP43" s="314">
        <f t="shared" si="66"/>
        <v>18.2</v>
      </c>
      <c r="AQ43" s="316">
        <f t="shared" si="65"/>
        <v>100</v>
      </c>
      <c r="AR43" s="695"/>
      <c r="AS43" s="696"/>
    </row>
    <row r="44" spans="1:96">
      <c r="A44" s="648"/>
      <c r="B44" s="650"/>
      <c r="C44" s="626"/>
      <c r="D44" s="317" t="s">
        <v>62</v>
      </c>
      <c r="E44" s="318">
        <f t="shared" ref="E44:F52" si="67">H44+K44+N44+Q44+T44+W44+Z44+AC44+AF44+AI44+AL44+AO44</f>
        <v>0</v>
      </c>
      <c r="F44" s="318">
        <f t="shared" si="67"/>
        <v>0</v>
      </c>
      <c r="G44" s="318" t="e">
        <f t="shared" si="60"/>
        <v>#DIV/0!</v>
      </c>
      <c r="H44" s="247">
        <v>0</v>
      </c>
      <c r="I44" s="247">
        <v>0</v>
      </c>
      <c r="J44" s="318" t="e">
        <f t="shared" si="61"/>
        <v>#DIV/0!</v>
      </c>
      <c r="K44" s="247">
        <v>0</v>
      </c>
      <c r="L44" s="247">
        <v>0</v>
      </c>
      <c r="M44" s="318" t="e">
        <f t="shared" si="7"/>
        <v>#DIV/0!</v>
      </c>
      <c r="N44" s="247">
        <v>0</v>
      </c>
      <c r="O44" s="247">
        <v>0</v>
      </c>
      <c r="P44" s="318" t="e">
        <f t="shared" si="48"/>
        <v>#DIV/0!</v>
      </c>
      <c r="Q44" s="247">
        <v>0</v>
      </c>
      <c r="R44" s="247">
        <v>0</v>
      </c>
      <c r="S44" s="318" t="e">
        <f t="shared" si="38"/>
        <v>#DIV/0!</v>
      </c>
      <c r="T44" s="247">
        <v>0</v>
      </c>
      <c r="U44" s="247">
        <v>0</v>
      </c>
      <c r="V44" s="318" t="e">
        <f t="shared" si="39"/>
        <v>#DIV/0!</v>
      </c>
      <c r="W44" s="247">
        <v>0</v>
      </c>
      <c r="X44" s="247">
        <v>0</v>
      </c>
      <c r="Y44" s="318" t="e">
        <f t="shared" si="40"/>
        <v>#DIV/0!</v>
      </c>
      <c r="Z44" s="247">
        <v>0</v>
      </c>
      <c r="AA44" s="247">
        <v>0</v>
      </c>
      <c r="AB44" s="318" t="e">
        <f t="shared" si="63"/>
        <v>#DIV/0!</v>
      </c>
      <c r="AC44" s="247">
        <v>0</v>
      </c>
      <c r="AD44" s="247">
        <v>0</v>
      </c>
      <c r="AE44" s="318" t="e">
        <f t="shared" si="42"/>
        <v>#DIV/0!</v>
      </c>
      <c r="AF44" s="247">
        <v>0</v>
      </c>
      <c r="AG44" s="247">
        <v>0</v>
      </c>
      <c r="AH44" s="318" t="e">
        <f t="shared" si="64"/>
        <v>#DIV/0!</v>
      </c>
      <c r="AI44" s="247">
        <v>0</v>
      </c>
      <c r="AJ44" s="247">
        <v>0</v>
      </c>
      <c r="AK44" s="318" t="e">
        <f t="shared" si="44"/>
        <v>#DIV/0!</v>
      </c>
      <c r="AL44" s="247">
        <v>0</v>
      </c>
      <c r="AM44" s="247">
        <v>0</v>
      </c>
      <c r="AN44" s="318" t="e">
        <f t="shared" si="45"/>
        <v>#DIV/0!</v>
      </c>
      <c r="AO44" s="247">
        <v>0</v>
      </c>
      <c r="AP44" s="247">
        <v>0</v>
      </c>
      <c r="AQ44" s="319" t="e">
        <f t="shared" si="65"/>
        <v>#DIV/0!</v>
      </c>
      <c r="AR44" s="695"/>
      <c r="AS44" s="696"/>
    </row>
    <row r="45" spans="1:96" ht="25.5" customHeight="1">
      <c r="A45" s="648"/>
      <c r="B45" s="650"/>
      <c r="C45" s="626"/>
      <c r="D45" s="306" t="s">
        <v>27</v>
      </c>
      <c r="E45" s="310">
        <f t="shared" si="67"/>
        <v>0</v>
      </c>
      <c r="F45" s="310">
        <f t="shared" si="67"/>
        <v>0</v>
      </c>
      <c r="G45" s="310" t="e">
        <f t="shared" si="60"/>
        <v>#DIV/0!</v>
      </c>
      <c r="H45" s="248"/>
      <c r="I45" s="248"/>
      <c r="J45" s="310" t="e">
        <f t="shared" si="61"/>
        <v>#DIV/0!</v>
      </c>
      <c r="K45" s="248"/>
      <c r="L45" s="248"/>
      <c r="M45" s="310" t="e">
        <f t="shared" si="7"/>
        <v>#DIV/0!</v>
      </c>
      <c r="N45" s="248"/>
      <c r="O45" s="248"/>
      <c r="P45" s="310" t="e">
        <f t="shared" si="48"/>
        <v>#DIV/0!</v>
      </c>
      <c r="Q45" s="248"/>
      <c r="R45" s="248"/>
      <c r="S45" s="310" t="e">
        <f t="shared" si="38"/>
        <v>#DIV/0!</v>
      </c>
      <c r="T45" s="248"/>
      <c r="U45" s="248"/>
      <c r="V45" s="310" t="e">
        <f t="shared" si="39"/>
        <v>#DIV/0!</v>
      </c>
      <c r="W45" s="248"/>
      <c r="X45" s="248"/>
      <c r="Y45" s="310" t="e">
        <f t="shared" si="40"/>
        <v>#DIV/0!</v>
      </c>
      <c r="Z45" s="248"/>
      <c r="AA45" s="248"/>
      <c r="AB45" s="310" t="e">
        <f t="shared" si="63"/>
        <v>#DIV/0!</v>
      </c>
      <c r="AC45" s="248"/>
      <c r="AD45" s="248"/>
      <c r="AE45" s="310" t="e">
        <f t="shared" si="42"/>
        <v>#DIV/0!</v>
      </c>
      <c r="AF45" s="248"/>
      <c r="AG45" s="248"/>
      <c r="AH45" s="310" t="e">
        <f t="shared" si="64"/>
        <v>#DIV/0!</v>
      </c>
      <c r="AI45" s="248"/>
      <c r="AJ45" s="248"/>
      <c r="AK45" s="310" t="e">
        <f t="shared" si="44"/>
        <v>#DIV/0!</v>
      </c>
      <c r="AL45" s="248"/>
      <c r="AM45" s="248"/>
      <c r="AN45" s="310" t="e">
        <f t="shared" si="45"/>
        <v>#DIV/0!</v>
      </c>
      <c r="AO45" s="248"/>
      <c r="AP45" s="248"/>
      <c r="AQ45" s="320" t="e">
        <f t="shared" si="65"/>
        <v>#DIV/0!</v>
      </c>
      <c r="AR45" s="695"/>
      <c r="AS45" s="696"/>
    </row>
    <row r="46" spans="1:96" ht="40.5" customHeight="1">
      <c r="A46" s="648"/>
      <c r="B46" s="650"/>
      <c r="C46" s="626"/>
      <c r="D46" s="311" t="s">
        <v>63</v>
      </c>
      <c r="E46" s="310">
        <f>H46+K46+N46+Q46+T46+W46+Z46+AC46+AF46+AI46+AL46+AO46</f>
        <v>226</v>
      </c>
      <c r="F46" s="310">
        <f t="shared" si="67"/>
        <v>226</v>
      </c>
      <c r="G46" s="310">
        <f t="shared" si="60"/>
        <v>100</v>
      </c>
      <c r="H46" s="248"/>
      <c r="I46" s="248"/>
      <c r="J46" s="310" t="e">
        <f t="shared" si="61"/>
        <v>#DIV/0!</v>
      </c>
      <c r="K46" s="248">
        <v>18.100000000000001</v>
      </c>
      <c r="L46" s="248">
        <v>18.100000000000001</v>
      </c>
      <c r="M46" s="310">
        <f t="shared" si="7"/>
        <v>100</v>
      </c>
      <c r="N46" s="248">
        <v>18.100000000000001</v>
      </c>
      <c r="O46" s="248">
        <v>18.100000000000001</v>
      </c>
      <c r="P46" s="310">
        <f t="shared" si="48"/>
        <v>100</v>
      </c>
      <c r="Q46" s="248">
        <v>18.2</v>
      </c>
      <c r="R46" s="248">
        <v>18.2</v>
      </c>
      <c r="S46" s="310">
        <f t="shared" si="38"/>
        <v>100</v>
      </c>
      <c r="T46" s="248">
        <v>29.2</v>
      </c>
      <c r="U46" s="248">
        <v>29.2</v>
      </c>
      <c r="V46" s="310">
        <f t="shared" si="39"/>
        <v>100</v>
      </c>
      <c r="W46" s="248">
        <v>18.2</v>
      </c>
      <c r="X46" s="248">
        <v>18.2</v>
      </c>
      <c r="Y46" s="310">
        <f t="shared" si="40"/>
        <v>100</v>
      </c>
      <c r="Z46" s="248">
        <v>18.2</v>
      </c>
      <c r="AA46" s="248">
        <v>18.2</v>
      </c>
      <c r="AB46" s="310">
        <f t="shared" si="63"/>
        <v>100</v>
      </c>
      <c r="AC46" s="248">
        <v>18.2</v>
      </c>
      <c r="AD46" s="248">
        <v>18.2</v>
      </c>
      <c r="AE46" s="310">
        <f t="shared" si="42"/>
        <v>100</v>
      </c>
      <c r="AF46" s="248">
        <v>33.200000000000003</v>
      </c>
      <c r="AG46" s="248">
        <v>33.200000000000003</v>
      </c>
      <c r="AH46" s="310">
        <f t="shared" si="64"/>
        <v>100</v>
      </c>
      <c r="AI46" s="248">
        <v>18.2</v>
      </c>
      <c r="AJ46" s="248">
        <v>18.2</v>
      </c>
      <c r="AK46" s="310">
        <f t="shared" si="44"/>
        <v>100</v>
      </c>
      <c r="AL46" s="248">
        <v>18.2</v>
      </c>
      <c r="AM46" s="248">
        <v>18.2</v>
      </c>
      <c r="AN46" s="310">
        <f t="shared" si="45"/>
        <v>100</v>
      </c>
      <c r="AO46" s="248">
        <v>18.2</v>
      </c>
      <c r="AP46" s="248">
        <v>18.2</v>
      </c>
      <c r="AQ46" s="320">
        <f t="shared" si="65"/>
        <v>100</v>
      </c>
      <c r="AR46" s="695"/>
      <c r="AS46" s="696"/>
    </row>
    <row r="47" spans="1:96" ht="36.75" customHeight="1" thickBot="1">
      <c r="A47" s="648"/>
      <c r="B47" s="650"/>
      <c r="C47" s="626"/>
      <c r="D47" s="321" t="s">
        <v>64</v>
      </c>
      <c r="E47" s="322">
        <f>H47+K47+N47+Q47+T47+W47+Z47+AC47+AF47+AI47+AL47+AO47</f>
        <v>0</v>
      </c>
      <c r="F47" s="322">
        <f t="shared" si="67"/>
        <v>0</v>
      </c>
      <c r="G47" s="322" t="e">
        <f t="shared" si="60"/>
        <v>#DIV/0!</v>
      </c>
      <c r="H47" s="245">
        <v>0</v>
      </c>
      <c r="I47" s="245">
        <v>0</v>
      </c>
      <c r="J47" s="322" t="e">
        <f t="shared" si="61"/>
        <v>#DIV/0!</v>
      </c>
      <c r="K47" s="245">
        <v>0</v>
      </c>
      <c r="L47" s="245">
        <v>0</v>
      </c>
      <c r="M47" s="322" t="e">
        <f t="shared" si="7"/>
        <v>#DIV/0!</v>
      </c>
      <c r="N47" s="245">
        <v>0</v>
      </c>
      <c r="O47" s="245">
        <v>0</v>
      </c>
      <c r="P47" s="322" t="e">
        <f t="shared" si="48"/>
        <v>#DIV/0!</v>
      </c>
      <c r="Q47" s="245">
        <v>0</v>
      </c>
      <c r="R47" s="245">
        <v>0</v>
      </c>
      <c r="S47" s="322" t="e">
        <f t="shared" si="38"/>
        <v>#DIV/0!</v>
      </c>
      <c r="T47" s="323">
        <v>0</v>
      </c>
      <c r="U47" s="323">
        <v>0</v>
      </c>
      <c r="V47" s="322" t="e">
        <f t="shared" si="39"/>
        <v>#DIV/0!</v>
      </c>
      <c r="W47" s="245">
        <v>0</v>
      </c>
      <c r="X47" s="323">
        <v>0</v>
      </c>
      <c r="Y47" s="322" t="e">
        <f t="shared" si="40"/>
        <v>#DIV/0!</v>
      </c>
      <c r="Z47" s="245">
        <v>0</v>
      </c>
      <c r="AA47" s="245">
        <v>0</v>
      </c>
      <c r="AB47" s="322" t="e">
        <f t="shared" si="63"/>
        <v>#DIV/0!</v>
      </c>
      <c r="AC47" s="245">
        <v>0</v>
      </c>
      <c r="AD47" s="245">
        <v>0</v>
      </c>
      <c r="AE47" s="322" t="e">
        <f t="shared" si="42"/>
        <v>#DIV/0!</v>
      </c>
      <c r="AF47" s="245">
        <v>0</v>
      </c>
      <c r="AG47" s="245">
        <v>0</v>
      </c>
      <c r="AH47" s="322" t="e">
        <f t="shared" si="64"/>
        <v>#DIV/0!</v>
      </c>
      <c r="AI47" s="245">
        <v>0</v>
      </c>
      <c r="AJ47" s="245">
        <v>0</v>
      </c>
      <c r="AK47" s="322" t="e">
        <f t="shared" si="44"/>
        <v>#DIV/0!</v>
      </c>
      <c r="AL47" s="245">
        <v>0</v>
      </c>
      <c r="AM47" s="245">
        <v>0</v>
      </c>
      <c r="AN47" s="322" t="e">
        <f t="shared" si="45"/>
        <v>#DIV/0!</v>
      </c>
      <c r="AO47" s="245">
        <v>0</v>
      </c>
      <c r="AP47" s="245">
        <v>0</v>
      </c>
      <c r="AQ47" s="324" t="e">
        <f t="shared" si="65"/>
        <v>#DIV/0!</v>
      </c>
      <c r="AR47" s="695"/>
      <c r="AS47" s="696"/>
    </row>
    <row r="48" spans="1:96" ht="18.75" customHeight="1" thickBot="1">
      <c r="A48" s="670" t="s">
        <v>51</v>
      </c>
      <c r="B48" s="697" t="s">
        <v>52</v>
      </c>
      <c r="C48" s="698" t="s">
        <v>30</v>
      </c>
      <c r="D48" s="312" t="s">
        <v>23</v>
      </c>
      <c r="E48" s="313">
        <f>SUM(E49:E52)</f>
        <v>171.5</v>
      </c>
      <c r="F48" s="314">
        <f t="shared" ref="F48:AP48" si="68">SUM(F49:F52)</f>
        <v>171.5</v>
      </c>
      <c r="G48" s="315">
        <f t="shared" si="60"/>
        <v>100</v>
      </c>
      <c r="H48" s="314">
        <f t="shared" si="68"/>
        <v>0</v>
      </c>
      <c r="I48" s="314">
        <f t="shared" si="68"/>
        <v>0</v>
      </c>
      <c r="J48" s="315" t="e">
        <f t="shared" si="61"/>
        <v>#DIV/0!</v>
      </c>
      <c r="K48" s="314">
        <f t="shared" si="68"/>
        <v>0</v>
      </c>
      <c r="L48" s="314">
        <f t="shared" si="68"/>
        <v>0</v>
      </c>
      <c r="M48" s="315" t="e">
        <f t="shared" si="7"/>
        <v>#DIV/0!</v>
      </c>
      <c r="N48" s="314">
        <f t="shared" si="68"/>
        <v>0</v>
      </c>
      <c r="O48" s="314">
        <f t="shared" si="68"/>
        <v>0</v>
      </c>
      <c r="P48" s="315" t="e">
        <f t="shared" si="48"/>
        <v>#DIV/0!</v>
      </c>
      <c r="Q48" s="314">
        <f t="shared" si="68"/>
        <v>0</v>
      </c>
      <c r="R48" s="314">
        <f t="shared" si="68"/>
        <v>0</v>
      </c>
      <c r="S48" s="315" t="e">
        <f t="shared" si="38"/>
        <v>#DIV/0!</v>
      </c>
      <c r="T48" s="314">
        <f t="shared" si="68"/>
        <v>171.5</v>
      </c>
      <c r="U48" s="314">
        <f t="shared" si="68"/>
        <v>0</v>
      </c>
      <c r="V48" s="315">
        <f t="shared" si="39"/>
        <v>0</v>
      </c>
      <c r="W48" s="314">
        <f t="shared" si="68"/>
        <v>0</v>
      </c>
      <c r="X48" s="314">
        <f t="shared" si="68"/>
        <v>171.5</v>
      </c>
      <c r="Y48" s="315" t="e">
        <f t="shared" si="40"/>
        <v>#DIV/0!</v>
      </c>
      <c r="Z48" s="314">
        <f t="shared" si="68"/>
        <v>0</v>
      </c>
      <c r="AA48" s="314">
        <f t="shared" si="68"/>
        <v>0</v>
      </c>
      <c r="AB48" s="315" t="e">
        <f t="shared" si="63"/>
        <v>#DIV/0!</v>
      </c>
      <c r="AC48" s="314">
        <f t="shared" si="68"/>
        <v>0</v>
      </c>
      <c r="AD48" s="314">
        <f t="shared" si="68"/>
        <v>0</v>
      </c>
      <c r="AE48" s="315" t="e">
        <f t="shared" si="42"/>
        <v>#DIV/0!</v>
      </c>
      <c r="AF48" s="314">
        <f t="shared" si="68"/>
        <v>0</v>
      </c>
      <c r="AG48" s="314">
        <f t="shared" si="68"/>
        <v>0</v>
      </c>
      <c r="AH48" s="315" t="e">
        <f t="shared" si="64"/>
        <v>#DIV/0!</v>
      </c>
      <c r="AI48" s="314">
        <f t="shared" si="68"/>
        <v>0</v>
      </c>
      <c r="AJ48" s="314">
        <f t="shared" si="68"/>
        <v>0</v>
      </c>
      <c r="AK48" s="315" t="e">
        <f t="shared" si="44"/>
        <v>#DIV/0!</v>
      </c>
      <c r="AL48" s="314">
        <f t="shared" si="68"/>
        <v>0</v>
      </c>
      <c r="AM48" s="314">
        <f t="shared" si="68"/>
        <v>0</v>
      </c>
      <c r="AN48" s="315" t="e">
        <f t="shared" si="45"/>
        <v>#DIV/0!</v>
      </c>
      <c r="AO48" s="314">
        <f t="shared" si="68"/>
        <v>0</v>
      </c>
      <c r="AP48" s="314">
        <f t="shared" si="68"/>
        <v>0</v>
      </c>
      <c r="AQ48" s="316" t="e">
        <f t="shared" si="65"/>
        <v>#DIV/0!</v>
      </c>
      <c r="AR48" s="700"/>
      <c r="AS48" s="696"/>
    </row>
    <row r="49" spans="1:96">
      <c r="A49" s="671"/>
      <c r="B49" s="650"/>
      <c r="C49" s="626"/>
      <c r="D49" s="317" t="s">
        <v>62</v>
      </c>
      <c r="E49" s="318">
        <f t="shared" ref="E49:E50" si="69">H49+K49+N49+Q49+T49+W49+Z49+AC49+AF49+AI49+AL49+AO49</f>
        <v>0</v>
      </c>
      <c r="F49" s="318">
        <f t="shared" si="67"/>
        <v>0</v>
      </c>
      <c r="G49" s="318" t="e">
        <f t="shared" si="60"/>
        <v>#DIV/0!</v>
      </c>
      <c r="H49" s="247"/>
      <c r="I49" s="247"/>
      <c r="J49" s="318" t="e">
        <f t="shared" si="61"/>
        <v>#DIV/0!</v>
      </c>
      <c r="K49" s="247">
        <v>0</v>
      </c>
      <c r="L49" s="247">
        <v>0</v>
      </c>
      <c r="M49" s="318" t="e">
        <f t="shared" si="7"/>
        <v>#DIV/0!</v>
      </c>
      <c r="N49" s="247">
        <v>0</v>
      </c>
      <c r="O49" s="247">
        <v>0</v>
      </c>
      <c r="P49" s="318" t="e">
        <f t="shared" si="48"/>
        <v>#DIV/0!</v>
      </c>
      <c r="Q49" s="247">
        <v>0</v>
      </c>
      <c r="R49" s="247">
        <v>0</v>
      </c>
      <c r="S49" s="318" t="e">
        <f t="shared" si="38"/>
        <v>#DIV/0!</v>
      </c>
      <c r="T49" s="247">
        <v>0</v>
      </c>
      <c r="U49" s="247">
        <v>0</v>
      </c>
      <c r="V49" s="318" t="e">
        <f t="shared" si="39"/>
        <v>#DIV/0!</v>
      </c>
      <c r="W49" s="247">
        <v>0</v>
      </c>
      <c r="X49" s="247">
        <v>0</v>
      </c>
      <c r="Y49" s="318" t="e">
        <f t="shared" si="40"/>
        <v>#DIV/0!</v>
      </c>
      <c r="Z49" s="247">
        <v>0</v>
      </c>
      <c r="AA49" s="247">
        <v>0</v>
      </c>
      <c r="AB49" s="318" t="e">
        <f t="shared" si="63"/>
        <v>#DIV/0!</v>
      </c>
      <c r="AC49" s="247">
        <v>0</v>
      </c>
      <c r="AD49" s="247">
        <v>0</v>
      </c>
      <c r="AE49" s="318" t="e">
        <f t="shared" si="42"/>
        <v>#DIV/0!</v>
      </c>
      <c r="AF49" s="247">
        <v>0</v>
      </c>
      <c r="AG49" s="247">
        <v>0</v>
      </c>
      <c r="AH49" s="318" t="e">
        <f t="shared" si="64"/>
        <v>#DIV/0!</v>
      </c>
      <c r="AI49" s="247">
        <v>0</v>
      </c>
      <c r="AJ49" s="247">
        <v>0</v>
      </c>
      <c r="AK49" s="318" t="e">
        <f t="shared" si="44"/>
        <v>#DIV/0!</v>
      </c>
      <c r="AL49" s="247">
        <v>0</v>
      </c>
      <c r="AM49" s="247">
        <v>0</v>
      </c>
      <c r="AN49" s="318" t="e">
        <f t="shared" si="45"/>
        <v>#DIV/0!</v>
      </c>
      <c r="AO49" s="247">
        <v>0</v>
      </c>
      <c r="AP49" s="247">
        <v>0</v>
      </c>
      <c r="AQ49" s="319" t="e">
        <f t="shared" si="65"/>
        <v>#DIV/0!</v>
      </c>
      <c r="AR49" s="700"/>
      <c r="AS49" s="696"/>
    </row>
    <row r="50" spans="1:96" ht="24" customHeight="1">
      <c r="A50" s="671"/>
      <c r="B50" s="650"/>
      <c r="C50" s="626"/>
      <c r="D50" s="306" t="s">
        <v>27</v>
      </c>
      <c r="E50" s="310">
        <f t="shared" si="69"/>
        <v>0</v>
      </c>
      <c r="F50" s="310">
        <f t="shared" si="67"/>
        <v>0</v>
      </c>
      <c r="G50" s="310" t="e">
        <f t="shared" si="60"/>
        <v>#DIV/0!</v>
      </c>
      <c r="H50" s="248"/>
      <c r="I50" s="248"/>
      <c r="J50" s="310" t="e">
        <f t="shared" si="61"/>
        <v>#DIV/0!</v>
      </c>
      <c r="K50" s="248"/>
      <c r="L50" s="248"/>
      <c r="M50" s="310" t="e">
        <f t="shared" si="7"/>
        <v>#DIV/0!</v>
      </c>
      <c r="N50" s="248"/>
      <c r="O50" s="248"/>
      <c r="P50" s="310" t="e">
        <f t="shared" si="48"/>
        <v>#DIV/0!</v>
      </c>
      <c r="Q50" s="248"/>
      <c r="R50" s="248"/>
      <c r="S50" s="310" t="e">
        <f t="shared" si="38"/>
        <v>#DIV/0!</v>
      </c>
      <c r="T50" s="248"/>
      <c r="U50" s="248"/>
      <c r="V50" s="310" t="e">
        <f t="shared" si="39"/>
        <v>#DIV/0!</v>
      </c>
      <c r="W50" s="248"/>
      <c r="X50" s="248"/>
      <c r="Y50" s="310" t="e">
        <f t="shared" si="40"/>
        <v>#DIV/0!</v>
      </c>
      <c r="Z50" s="248"/>
      <c r="AA50" s="248"/>
      <c r="AB50" s="310" t="e">
        <f t="shared" si="63"/>
        <v>#DIV/0!</v>
      </c>
      <c r="AC50" s="248"/>
      <c r="AD50" s="248"/>
      <c r="AE50" s="310" t="e">
        <f t="shared" si="42"/>
        <v>#DIV/0!</v>
      </c>
      <c r="AF50" s="248"/>
      <c r="AG50" s="248"/>
      <c r="AH50" s="310" t="e">
        <f t="shared" si="64"/>
        <v>#DIV/0!</v>
      </c>
      <c r="AI50" s="248"/>
      <c r="AJ50" s="248"/>
      <c r="AK50" s="310" t="e">
        <f t="shared" si="44"/>
        <v>#DIV/0!</v>
      </c>
      <c r="AL50" s="248"/>
      <c r="AM50" s="248"/>
      <c r="AN50" s="310" t="e">
        <f t="shared" si="45"/>
        <v>#DIV/0!</v>
      </c>
      <c r="AO50" s="248"/>
      <c r="AP50" s="248"/>
      <c r="AQ50" s="320" t="e">
        <f t="shared" si="65"/>
        <v>#DIV/0!</v>
      </c>
      <c r="AR50" s="700"/>
      <c r="AS50" s="696"/>
    </row>
    <row r="51" spans="1:96" ht="45.75" customHeight="1">
      <c r="A51" s="671"/>
      <c r="B51" s="650"/>
      <c r="C51" s="626"/>
      <c r="D51" s="306" t="s">
        <v>63</v>
      </c>
      <c r="E51" s="310">
        <f>H51+K51+N51+Q51+T51+W51+Z51+AC51+AF51+AI51+AL51+AO51</f>
        <v>171.5</v>
      </c>
      <c r="F51" s="310">
        <f t="shared" si="67"/>
        <v>171.5</v>
      </c>
      <c r="G51" s="310">
        <f t="shared" si="60"/>
        <v>100</v>
      </c>
      <c r="H51" s="248"/>
      <c r="I51" s="248"/>
      <c r="J51" s="310" t="e">
        <f t="shared" si="61"/>
        <v>#DIV/0!</v>
      </c>
      <c r="K51" s="248">
        <v>0</v>
      </c>
      <c r="L51" s="248">
        <v>0</v>
      </c>
      <c r="M51" s="310" t="e">
        <f t="shared" si="7"/>
        <v>#DIV/0!</v>
      </c>
      <c r="N51" s="248"/>
      <c r="O51" s="248"/>
      <c r="P51" s="310" t="e">
        <f t="shared" si="48"/>
        <v>#DIV/0!</v>
      </c>
      <c r="Q51" s="248"/>
      <c r="R51" s="248"/>
      <c r="S51" s="310" t="e">
        <f t="shared" si="38"/>
        <v>#DIV/0!</v>
      </c>
      <c r="T51" s="248">
        <v>171.5</v>
      </c>
      <c r="U51" s="248"/>
      <c r="V51" s="310">
        <f t="shared" si="39"/>
        <v>0</v>
      </c>
      <c r="W51" s="248"/>
      <c r="X51" s="248">
        <v>171.5</v>
      </c>
      <c r="Y51" s="310" t="e">
        <f t="shared" si="40"/>
        <v>#DIV/0!</v>
      </c>
      <c r="Z51" s="248"/>
      <c r="AA51" s="248"/>
      <c r="AB51" s="310" t="e">
        <f t="shared" si="63"/>
        <v>#DIV/0!</v>
      </c>
      <c r="AC51" s="248"/>
      <c r="AD51" s="248"/>
      <c r="AE51" s="310" t="e">
        <f t="shared" si="42"/>
        <v>#DIV/0!</v>
      </c>
      <c r="AF51" s="248"/>
      <c r="AG51" s="248"/>
      <c r="AH51" s="310" t="e">
        <f t="shared" si="64"/>
        <v>#DIV/0!</v>
      </c>
      <c r="AI51" s="248"/>
      <c r="AJ51" s="248"/>
      <c r="AK51" s="310" t="e">
        <f t="shared" si="44"/>
        <v>#DIV/0!</v>
      </c>
      <c r="AL51" s="248"/>
      <c r="AM51" s="248"/>
      <c r="AN51" s="310" t="e">
        <f t="shared" si="45"/>
        <v>#DIV/0!</v>
      </c>
      <c r="AO51" s="248"/>
      <c r="AP51" s="248"/>
      <c r="AQ51" s="320" t="e">
        <f t="shared" si="65"/>
        <v>#DIV/0!</v>
      </c>
      <c r="AR51" s="700"/>
      <c r="AS51" s="696"/>
    </row>
    <row r="52" spans="1:96" ht="45.75" customHeight="1" thickBot="1">
      <c r="A52" s="672"/>
      <c r="B52" s="651"/>
      <c r="C52" s="699"/>
      <c r="D52" s="325" t="s">
        <v>64</v>
      </c>
      <c r="E52" s="326">
        <f>H52+K52+N52+Q52+T52+W52+Z52+AC52+AF52+AI52+AL52+AO52</f>
        <v>0</v>
      </c>
      <c r="F52" s="326">
        <f t="shared" si="67"/>
        <v>0</v>
      </c>
      <c r="G52" s="326" t="e">
        <f t="shared" si="60"/>
        <v>#DIV/0!</v>
      </c>
      <c r="H52" s="327"/>
      <c r="I52" s="327"/>
      <c r="J52" s="326" t="e">
        <f t="shared" si="61"/>
        <v>#DIV/0!</v>
      </c>
      <c r="K52" s="327">
        <v>0</v>
      </c>
      <c r="L52" s="327">
        <v>0</v>
      </c>
      <c r="M52" s="326" t="e">
        <f t="shared" si="7"/>
        <v>#DIV/0!</v>
      </c>
      <c r="N52" s="327">
        <v>0</v>
      </c>
      <c r="O52" s="327">
        <v>0</v>
      </c>
      <c r="P52" s="326" t="e">
        <f t="shared" si="48"/>
        <v>#DIV/0!</v>
      </c>
      <c r="Q52" s="327">
        <v>0</v>
      </c>
      <c r="R52" s="327">
        <v>0</v>
      </c>
      <c r="S52" s="326" t="e">
        <f t="shared" si="38"/>
        <v>#DIV/0!</v>
      </c>
      <c r="T52" s="327">
        <v>0</v>
      </c>
      <c r="U52" s="327">
        <v>0</v>
      </c>
      <c r="V52" s="326" t="e">
        <f t="shared" si="39"/>
        <v>#DIV/0!</v>
      </c>
      <c r="W52" s="327">
        <v>0</v>
      </c>
      <c r="X52" s="327">
        <v>0</v>
      </c>
      <c r="Y52" s="326" t="e">
        <f t="shared" si="40"/>
        <v>#DIV/0!</v>
      </c>
      <c r="Z52" s="327">
        <v>0</v>
      </c>
      <c r="AA52" s="327">
        <v>0</v>
      </c>
      <c r="AB52" s="326" t="e">
        <f t="shared" si="63"/>
        <v>#DIV/0!</v>
      </c>
      <c r="AC52" s="327">
        <v>0</v>
      </c>
      <c r="AD52" s="327">
        <v>0</v>
      </c>
      <c r="AE52" s="326" t="e">
        <f t="shared" si="42"/>
        <v>#DIV/0!</v>
      </c>
      <c r="AF52" s="327">
        <v>0</v>
      </c>
      <c r="AG52" s="327">
        <v>0</v>
      </c>
      <c r="AH52" s="326" t="e">
        <f t="shared" si="64"/>
        <v>#DIV/0!</v>
      </c>
      <c r="AI52" s="327">
        <v>0</v>
      </c>
      <c r="AJ52" s="327">
        <v>0</v>
      </c>
      <c r="AK52" s="326" t="e">
        <f t="shared" si="44"/>
        <v>#DIV/0!</v>
      </c>
      <c r="AL52" s="327">
        <v>0</v>
      </c>
      <c r="AM52" s="327">
        <v>0</v>
      </c>
      <c r="AN52" s="326" t="e">
        <f t="shared" si="45"/>
        <v>#DIV/0!</v>
      </c>
      <c r="AO52" s="327">
        <v>0</v>
      </c>
      <c r="AP52" s="327">
        <v>0</v>
      </c>
      <c r="AQ52" s="324" t="e">
        <f t="shared" si="65"/>
        <v>#DIV/0!</v>
      </c>
      <c r="AR52" s="641"/>
      <c r="AS52" s="644"/>
    </row>
    <row r="53" spans="1:96" s="160" customFormat="1" ht="19.5" customHeight="1" thickTop="1" thickBot="1">
      <c r="A53" s="670" t="s">
        <v>46</v>
      </c>
      <c r="B53" s="710" t="s">
        <v>29</v>
      </c>
      <c r="C53" s="711"/>
      <c r="D53" s="287" t="s">
        <v>23</v>
      </c>
      <c r="E53" s="267">
        <f>SUM(E54:E57)</f>
        <v>439.2</v>
      </c>
      <c r="F53" s="267">
        <f t="shared" ref="F53:AP53" si="70">SUM(F54:F57)</f>
        <v>439.24</v>
      </c>
      <c r="G53" s="267" t="e">
        <f t="shared" si="70"/>
        <v>#DIV/0!</v>
      </c>
      <c r="H53" s="267">
        <f t="shared" si="70"/>
        <v>0</v>
      </c>
      <c r="I53" s="267">
        <f t="shared" si="70"/>
        <v>0</v>
      </c>
      <c r="J53" s="267" t="e">
        <f t="shared" si="70"/>
        <v>#DIV/0!</v>
      </c>
      <c r="K53" s="267">
        <f t="shared" si="70"/>
        <v>18.100000000000001</v>
      </c>
      <c r="L53" s="267">
        <f t="shared" si="70"/>
        <v>18.100000000000001</v>
      </c>
      <c r="M53" s="267">
        <f t="shared" si="7"/>
        <v>100</v>
      </c>
      <c r="N53" s="267">
        <f t="shared" si="70"/>
        <v>18.100000000000001</v>
      </c>
      <c r="O53" s="267">
        <f t="shared" si="70"/>
        <v>18.100000000000001</v>
      </c>
      <c r="P53" s="267">
        <f t="shared" si="48"/>
        <v>100</v>
      </c>
      <c r="Q53" s="267">
        <f t="shared" si="70"/>
        <v>39.700000000000003</v>
      </c>
      <c r="R53" s="267">
        <f t="shared" si="70"/>
        <v>18.2</v>
      </c>
      <c r="S53" s="267">
        <f t="shared" si="38"/>
        <v>45.843828715365234</v>
      </c>
      <c r="T53" s="267">
        <f t="shared" si="70"/>
        <v>203.5</v>
      </c>
      <c r="U53" s="267">
        <f t="shared" si="70"/>
        <v>42.2</v>
      </c>
      <c r="V53" s="267">
        <f t="shared" si="39"/>
        <v>20.737100737100739</v>
      </c>
      <c r="W53" s="267">
        <f t="shared" si="70"/>
        <v>21</v>
      </c>
      <c r="X53" s="267">
        <f t="shared" si="70"/>
        <v>193.9</v>
      </c>
      <c r="Y53" s="267">
        <f t="shared" si="40"/>
        <v>923.33333333333348</v>
      </c>
      <c r="Z53" s="267">
        <f t="shared" si="70"/>
        <v>21</v>
      </c>
      <c r="AA53" s="267">
        <f t="shared" si="70"/>
        <v>22</v>
      </c>
      <c r="AB53" s="267">
        <f t="shared" si="63"/>
        <v>104.76190476190477</v>
      </c>
      <c r="AC53" s="267">
        <f t="shared" si="70"/>
        <v>21</v>
      </c>
      <c r="AD53" s="267">
        <f t="shared" si="70"/>
        <v>22.04</v>
      </c>
      <c r="AE53" s="267">
        <f t="shared" si="42"/>
        <v>104.95238095238095</v>
      </c>
      <c r="AF53" s="267">
        <f t="shared" si="70"/>
        <v>36</v>
      </c>
      <c r="AG53" s="267">
        <f t="shared" si="70"/>
        <v>37.1</v>
      </c>
      <c r="AH53" s="267">
        <f t="shared" si="64"/>
        <v>103.05555555555557</v>
      </c>
      <c r="AI53" s="267">
        <f t="shared" si="70"/>
        <v>21</v>
      </c>
      <c r="AJ53" s="267">
        <f t="shared" si="70"/>
        <v>21.7</v>
      </c>
      <c r="AK53" s="267">
        <f t="shared" si="44"/>
        <v>103.33333333333331</v>
      </c>
      <c r="AL53" s="267">
        <f t="shared" si="70"/>
        <v>21</v>
      </c>
      <c r="AM53" s="267">
        <f t="shared" si="70"/>
        <v>21</v>
      </c>
      <c r="AN53" s="267">
        <f t="shared" si="45"/>
        <v>100</v>
      </c>
      <c r="AO53" s="267">
        <f t="shared" si="70"/>
        <v>18.8</v>
      </c>
      <c r="AP53" s="267">
        <f t="shared" si="70"/>
        <v>24.9</v>
      </c>
      <c r="AQ53" s="269">
        <f t="shared" si="65"/>
        <v>132.44680851063828</v>
      </c>
      <c r="AR53" s="714"/>
      <c r="AS53" s="654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  <c r="BI53" s="156"/>
      <c r="BJ53" s="156"/>
      <c r="BK53" s="156"/>
      <c r="BL53" s="156"/>
      <c r="BM53" s="156"/>
      <c r="BN53" s="156"/>
      <c r="BO53" s="156"/>
      <c r="BP53" s="156"/>
      <c r="BQ53" s="156"/>
      <c r="BR53" s="156"/>
      <c r="BS53" s="156"/>
      <c r="BT53" s="156"/>
      <c r="BU53" s="156"/>
      <c r="BV53" s="156"/>
      <c r="BW53" s="156"/>
      <c r="BX53" s="156"/>
      <c r="BY53" s="156"/>
      <c r="BZ53" s="156"/>
      <c r="CA53" s="156"/>
      <c r="CB53" s="156"/>
      <c r="CC53" s="156"/>
      <c r="CD53" s="156"/>
      <c r="CE53" s="156"/>
      <c r="CF53" s="156"/>
      <c r="CG53" s="156"/>
      <c r="CH53" s="156"/>
      <c r="CI53" s="156"/>
      <c r="CJ53" s="156"/>
      <c r="CK53" s="156"/>
      <c r="CL53" s="156"/>
      <c r="CM53" s="156"/>
    </row>
    <row r="54" spans="1:96" s="156" customFormat="1">
      <c r="A54" s="671"/>
      <c r="B54" s="712"/>
      <c r="C54" s="712"/>
      <c r="D54" s="286" t="s">
        <v>62</v>
      </c>
      <c r="E54" s="242">
        <f t="shared" ref="E54:E57" si="71">H54+K54+N54+Q54+T54+W54+Z54+AC54+AF54+AI54+AL54+AO54</f>
        <v>0</v>
      </c>
      <c r="F54" s="242">
        <f t="shared" ref="F54:F57" si="72">SUM(I54,L54,O54,R54,U54,X54,AA54,AD54,AG54,AJ54,AM54,AP54)</f>
        <v>0</v>
      </c>
      <c r="G54" s="242" t="e">
        <f>F54/E54*100</f>
        <v>#DIV/0!</v>
      </c>
      <c r="H54" s="242">
        <f>SUM(H39,H44,H49)</f>
        <v>0</v>
      </c>
      <c r="I54" s="242">
        <f>SUM(I39,I44,I49)</f>
        <v>0</v>
      </c>
      <c r="J54" s="242" t="e">
        <f t="shared" ref="J54:AP57" si="73">SUM(J39,J44,J49)</f>
        <v>#DIV/0!</v>
      </c>
      <c r="K54" s="242">
        <f t="shared" si="73"/>
        <v>0</v>
      </c>
      <c r="L54" s="242">
        <f t="shared" si="73"/>
        <v>0</v>
      </c>
      <c r="M54" s="242" t="e">
        <f t="shared" si="7"/>
        <v>#DIV/0!</v>
      </c>
      <c r="N54" s="242">
        <f t="shared" si="73"/>
        <v>0</v>
      </c>
      <c r="O54" s="242">
        <f t="shared" si="73"/>
        <v>0</v>
      </c>
      <c r="P54" s="242" t="e">
        <f t="shared" si="48"/>
        <v>#DIV/0!</v>
      </c>
      <c r="Q54" s="242">
        <f t="shared" si="73"/>
        <v>0</v>
      </c>
      <c r="R54" s="242">
        <f t="shared" si="73"/>
        <v>0</v>
      </c>
      <c r="S54" s="242" t="e">
        <f t="shared" si="38"/>
        <v>#DIV/0!</v>
      </c>
      <c r="T54" s="242">
        <f t="shared" si="73"/>
        <v>0</v>
      </c>
      <c r="U54" s="242">
        <f t="shared" si="73"/>
        <v>0</v>
      </c>
      <c r="V54" s="242" t="e">
        <f t="shared" si="39"/>
        <v>#DIV/0!</v>
      </c>
      <c r="W54" s="242">
        <f t="shared" si="73"/>
        <v>0</v>
      </c>
      <c r="X54" s="242">
        <f t="shared" si="73"/>
        <v>0</v>
      </c>
      <c r="Y54" s="242" t="e">
        <f t="shared" si="40"/>
        <v>#DIV/0!</v>
      </c>
      <c r="Z54" s="242">
        <f t="shared" si="73"/>
        <v>0</v>
      </c>
      <c r="AA54" s="242">
        <f t="shared" si="73"/>
        <v>0</v>
      </c>
      <c r="AB54" s="242" t="e">
        <f t="shared" si="63"/>
        <v>#DIV/0!</v>
      </c>
      <c r="AC54" s="242">
        <f t="shared" si="73"/>
        <v>0</v>
      </c>
      <c r="AD54" s="242">
        <f t="shared" si="73"/>
        <v>0</v>
      </c>
      <c r="AE54" s="242" t="e">
        <f t="shared" si="42"/>
        <v>#DIV/0!</v>
      </c>
      <c r="AF54" s="242">
        <f t="shared" si="73"/>
        <v>0</v>
      </c>
      <c r="AG54" s="242">
        <f t="shared" si="73"/>
        <v>0</v>
      </c>
      <c r="AH54" s="242" t="e">
        <f t="shared" si="64"/>
        <v>#DIV/0!</v>
      </c>
      <c r="AI54" s="242">
        <f t="shared" si="73"/>
        <v>0</v>
      </c>
      <c r="AJ54" s="242">
        <f t="shared" si="73"/>
        <v>0</v>
      </c>
      <c r="AK54" s="242" t="e">
        <f t="shared" si="44"/>
        <v>#DIV/0!</v>
      </c>
      <c r="AL54" s="242">
        <f t="shared" si="73"/>
        <v>0</v>
      </c>
      <c r="AM54" s="242">
        <f t="shared" si="73"/>
        <v>0</v>
      </c>
      <c r="AN54" s="242" t="e">
        <f t="shared" si="45"/>
        <v>#DIV/0!</v>
      </c>
      <c r="AO54" s="242">
        <f t="shared" si="73"/>
        <v>0</v>
      </c>
      <c r="AP54" s="242">
        <f t="shared" si="73"/>
        <v>0</v>
      </c>
      <c r="AQ54" s="273" t="e">
        <f t="shared" si="65"/>
        <v>#DIV/0!</v>
      </c>
      <c r="AR54" s="715"/>
      <c r="AS54" s="655"/>
    </row>
    <row r="55" spans="1:96">
      <c r="A55" s="671"/>
      <c r="B55" s="712"/>
      <c r="C55" s="712"/>
      <c r="D55" s="218" t="s">
        <v>27</v>
      </c>
      <c r="E55" s="175">
        <f t="shared" si="71"/>
        <v>0</v>
      </c>
      <c r="F55" s="175">
        <f t="shared" si="72"/>
        <v>0</v>
      </c>
      <c r="G55" s="175" t="e">
        <f>F55/E55*100</f>
        <v>#DIV/0!</v>
      </c>
      <c r="H55" s="175">
        <f t="shared" ref="H55:W57" si="74">SUM(H40,H45,H50)</f>
        <v>0</v>
      </c>
      <c r="I55" s="175">
        <f t="shared" si="74"/>
        <v>0</v>
      </c>
      <c r="J55" s="175" t="e">
        <f t="shared" si="74"/>
        <v>#DIV/0!</v>
      </c>
      <c r="K55" s="175">
        <f t="shared" si="74"/>
        <v>0</v>
      </c>
      <c r="L55" s="175">
        <f t="shared" si="74"/>
        <v>0</v>
      </c>
      <c r="M55" s="175" t="e">
        <f t="shared" si="7"/>
        <v>#DIV/0!</v>
      </c>
      <c r="N55" s="175">
        <f t="shared" si="74"/>
        <v>0</v>
      </c>
      <c r="O55" s="175">
        <f t="shared" si="74"/>
        <v>0</v>
      </c>
      <c r="P55" s="175" t="e">
        <f t="shared" si="48"/>
        <v>#DIV/0!</v>
      </c>
      <c r="Q55" s="175">
        <f t="shared" si="74"/>
        <v>0</v>
      </c>
      <c r="R55" s="175">
        <f t="shared" si="74"/>
        <v>0</v>
      </c>
      <c r="S55" s="175" t="e">
        <f t="shared" si="38"/>
        <v>#DIV/0!</v>
      </c>
      <c r="T55" s="175">
        <f t="shared" si="74"/>
        <v>0</v>
      </c>
      <c r="U55" s="175">
        <f t="shared" si="74"/>
        <v>0</v>
      </c>
      <c r="V55" s="175" t="e">
        <f t="shared" si="39"/>
        <v>#DIV/0!</v>
      </c>
      <c r="W55" s="175">
        <f t="shared" si="74"/>
        <v>0</v>
      </c>
      <c r="X55" s="175">
        <f t="shared" si="73"/>
        <v>0</v>
      </c>
      <c r="Y55" s="175" t="e">
        <f t="shared" si="40"/>
        <v>#DIV/0!</v>
      </c>
      <c r="Z55" s="175">
        <f t="shared" si="73"/>
        <v>0</v>
      </c>
      <c r="AA55" s="175">
        <f t="shared" si="73"/>
        <v>0</v>
      </c>
      <c r="AB55" s="175" t="e">
        <f t="shared" si="63"/>
        <v>#DIV/0!</v>
      </c>
      <c r="AC55" s="175">
        <f t="shared" si="73"/>
        <v>0</v>
      </c>
      <c r="AD55" s="175">
        <f t="shared" si="73"/>
        <v>0</v>
      </c>
      <c r="AE55" s="175" t="e">
        <f t="shared" si="42"/>
        <v>#DIV/0!</v>
      </c>
      <c r="AF55" s="175">
        <f t="shared" si="73"/>
        <v>0</v>
      </c>
      <c r="AG55" s="175">
        <f t="shared" si="73"/>
        <v>0</v>
      </c>
      <c r="AH55" s="175" t="e">
        <f t="shared" si="64"/>
        <v>#DIV/0!</v>
      </c>
      <c r="AI55" s="175">
        <f t="shared" si="73"/>
        <v>0</v>
      </c>
      <c r="AJ55" s="175">
        <f t="shared" si="73"/>
        <v>0</v>
      </c>
      <c r="AK55" s="175" t="e">
        <f t="shared" si="44"/>
        <v>#DIV/0!</v>
      </c>
      <c r="AL55" s="175">
        <f t="shared" si="73"/>
        <v>0</v>
      </c>
      <c r="AM55" s="175">
        <f t="shared" si="73"/>
        <v>0</v>
      </c>
      <c r="AN55" s="175" t="e">
        <f t="shared" si="45"/>
        <v>#DIV/0!</v>
      </c>
      <c r="AO55" s="175">
        <f t="shared" si="73"/>
        <v>0</v>
      </c>
      <c r="AP55" s="175">
        <f t="shared" si="73"/>
        <v>0</v>
      </c>
      <c r="AQ55" s="213" t="e">
        <f t="shared" si="65"/>
        <v>#DIV/0!</v>
      </c>
      <c r="AR55" s="715"/>
      <c r="AS55" s="655"/>
      <c r="AV55" s="156"/>
      <c r="AW55" s="156"/>
      <c r="AX55" s="156"/>
      <c r="AY55" s="156"/>
      <c r="AZ55" s="156"/>
      <c r="BA55" s="156"/>
      <c r="BB55" s="156"/>
      <c r="BC55" s="156"/>
      <c r="BD55" s="156"/>
      <c r="BE55" s="156"/>
      <c r="BF55" s="156"/>
      <c r="BG55" s="156"/>
      <c r="BH55" s="156"/>
      <c r="BI55" s="156"/>
      <c r="BJ55" s="156"/>
      <c r="BK55" s="156"/>
      <c r="BL55" s="156"/>
      <c r="BM55" s="156"/>
      <c r="BN55" s="156"/>
      <c r="BO55" s="156"/>
      <c r="BP55" s="156"/>
      <c r="BQ55" s="156"/>
      <c r="BR55" s="156"/>
      <c r="BS55" s="156"/>
      <c r="BT55" s="156"/>
      <c r="BU55" s="156"/>
      <c r="BV55" s="156"/>
      <c r="BW55" s="156"/>
      <c r="BX55" s="156"/>
      <c r="BY55" s="156"/>
      <c r="BZ55" s="156"/>
      <c r="CA55" s="156"/>
      <c r="CB55" s="156"/>
      <c r="CC55" s="156"/>
      <c r="CD55" s="156"/>
      <c r="CE55" s="156"/>
      <c r="CF55" s="156"/>
      <c r="CG55" s="156"/>
      <c r="CH55" s="156"/>
      <c r="CI55" s="156"/>
      <c r="CJ55" s="156"/>
      <c r="CK55" s="156"/>
      <c r="CL55" s="156"/>
      <c r="CM55" s="156"/>
    </row>
    <row r="56" spans="1:96">
      <c r="A56" s="671"/>
      <c r="B56" s="712"/>
      <c r="C56" s="712"/>
      <c r="D56" s="218" t="s">
        <v>63</v>
      </c>
      <c r="E56" s="175">
        <f t="shared" si="71"/>
        <v>439.2</v>
      </c>
      <c r="F56" s="175">
        <f t="shared" si="72"/>
        <v>439.24</v>
      </c>
      <c r="G56" s="175">
        <f>F56/E56*100</f>
        <v>100.00910746812386</v>
      </c>
      <c r="H56" s="175">
        <f t="shared" si="74"/>
        <v>0</v>
      </c>
      <c r="I56" s="175">
        <f t="shared" si="74"/>
        <v>0</v>
      </c>
      <c r="J56" s="175" t="e">
        <f t="shared" si="74"/>
        <v>#DIV/0!</v>
      </c>
      <c r="K56" s="175">
        <f t="shared" si="74"/>
        <v>18.100000000000001</v>
      </c>
      <c r="L56" s="175">
        <f t="shared" si="74"/>
        <v>18.100000000000001</v>
      </c>
      <c r="M56" s="175">
        <f t="shared" si="7"/>
        <v>100</v>
      </c>
      <c r="N56" s="175">
        <f t="shared" si="74"/>
        <v>18.100000000000001</v>
      </c>
      <c r="O56" s="175">
        <f t="shared" si="74"/>
        <v>18.100000000000001</v>
      </c>
      <c r="P56" s="184">
        <f t="shared" si="48"/>
        <v>100</v>
      </c>
      <c r="Q56" s="175">
        <f t="shared" si="74"/>
        <v>39.700000000000003</v>
      </c>
      <c r="R56" s="175">
        <f t="shared" si="74"/>
        <v>18.2</v>
      </c>
      <c r="S56" s="175">
        <f t="shared" si="38"/>
        <v>45.843828715365234</v>
      </c>
      <c r="T56" s="175">
        <f t="shared" si="74"/>
        <v>203.5</v>
      </c>
      <c r="U56" s="175">
        <f t="shared" si="74"/>
        <v>42.2</v>
      </c>
      <c r="V56" s="175">
        <f t="shared" si="39"/>
        <v>20.737100737100739</v>
      </c>
      <c r="W56" s="175">
        <f t="shared" si="74"/>
        <v>21</v>
      </c>
      <c r="X56" s="175">
        <f t="shared" si="73"/>
        <v>193.9</v>
      </c>
      <c r="Y56" s="175">
        <f t="shared" si="40"/>
        <v>923.33333333333348</v>
      </c>
      <c r="Z56" s="175">
        <f t="shared" si="73"/>
        <v>21</v>
      </c>
      <c r="AA56" s="175">
        <f t="shared" si="73"/>
        <v>22</v>
      </c>
      <c r="AB56" s="175">
        <f t="shared" si="63"/>
        <v>104.76190476190477</v>
      </c>
      <c r="AC56" s="175">
        <f t="shared" si="73"/>
        <v>21</v>
      </c>
      <c r="AD56" s="175">
        <f t="shared" si="73"/>
        <v>22.04</v>
      </c>
      <c r="AE56" s="175">
        <f t="shared" si="42"/>
        <v>104.95238095238095</v>
      </c>
      <c r="AF56" s="175">
        <f t="shared" si="73"/>
        <v>36</v>
      </c>
      <c r="AG56" s="175">
        <f t="shared" si="73"/>
        <v>37.1</v>
      </c>
      <c r="AH56" s="175">
        <f t="shared" si="64"/>
        <v>103.05555555555557</v>
      </c>
      <c r="AI56" s="175">
        <f t="shared" si="73"/>
        <v>21</v>
      </c>
      <c r="AJ56" s="175">
        <f t="shared" si="73"/>
        <v>21.7</v>
      </c>
      <c r="AK56" s="175">
        <f t="shared" si="44"/>
        <v>103.33333333333331</v>
      </c>
      <c r="AL56" s="175">
        <f t="shared" si="73"/>
        <v>21</v>
      </c>
      <c r="AM56" s="175">
        <f t="shared" si="73"/>
        <v>21</v>
      </c>
      <c r="AN56" s="175">
        <f t="shared" si="45"/>
        <v>100</v>
      </c>
      <c r="AO56" s="175">
        <f t="shared" si="73"/>
        <v>18.8</v>
      </c>
      <c r="AP56" s="175">
        <f t="shared" si="73"/>
        <v>24.9</v>
      </c>
      <c r="AQ56" s="213">
        <f t="shared" si="65"/>
        <v>132.44680851063828</v>
      </c>
      <c r="AR56" s="715"/>
      <c r="AS56" s="655"/>
      <c r="AV56" s="156"/>
      <c r="AW56" s="156"/>
      <c r="AX56" s="156"/>
      <c r="AY56" s="156"/>
      <c r="AZ56" s="156"/>
      <c r="BA56" s="156"/>
      <c r="BB56" s="156"/>
      <c r="BC56" s="156"/>
      <c r="BD56" s="156"/>
      <c r="BE56" s="156"/>
      <c r="BF56" s="156"/>
      <c r="BG56" s="156"/>
      <c r="BH56" s="156"/>
      <c r="BI56" s="156"/>
      <c r="BJ56" s="156"/>
      <c r="BK56" s="156"/>
      <c r="BL56" s="156"/>
      <c r="BM56" s="156"/>
      <c r="BN56" s="156"/>
      <c r="BO56" s="156"/>
      <c r="BP56" s="156"/>
      <c r="BQ56" s="156"/>
      <c r="BR56" s="156"/>
      <c r="BS56" s="156"/>
      <c r="BT56" s="156"/>
      <c r="BU56" s="156"/>
      <c r="BV56" s="156"/>
      <c r="BW56" s="156"/>
      <c r="BX56" s="156"/>
      <c r="BY56" s="156"/>
      <c r="BZ56" s="156"/>
      <c r="CA56" s="156"/>
      <c r="CB56" s="156"/>
      <c r="CC56" s="156"/>
      <c r="CD56" s="156"/>
      <c r="CE56" s="156"/>
      <c r="CF56" s="156"/>
      <c r="CG56" s="156"/>
      <c r="CH56" s="156"/>
      <c r="CI56" s="156"/>
      <c r="CJ56" s="156"/>
      <c r="CK56" s="156"/>
      <c r="CL56" s="156"/>
      <c r="CM56" s="156"/>
    </row>
    <row r="57" spans="1:96" s="290" customFormat="1" ht="38.25" thickBot="1">
      <c r="A57" s="672"/>
      <c r="B57" s="713"/>
      <c r="C57" s="713"/>
      <c r="D57" s="220" t="s">
        <v>64</v>
      </c>
      <c r="E57" s="186">
        <f t="shared" si="71"/>
        <v>0</v>
      </c>
      <c r="F57" s="186">
        <f t="shared" si="72"/>
        <v>0</v>
      </c>
      <c r="G57" s="186" t="e">
        <f>F57/E57*100</f>
        <v>#DIV/0!</v>
      </c>
      <c r="H57" s="186">
        <f t="shared" si="74"/>
        <v>0</v>
      </c>
      <c r="I57" s="186">
        <f t="shared" si="74"/>
        <v>0</v>
      </c>
      <c r="J57" s="186" t="e">
        <f t="shared" si="74"/>
        <v>#DIV/0!</v>
      </c>
      <c r="K57" s="186">
        <f t="shared" si="74"/>
        <v>0</v>
      </c>
      <c r="L57" s="186">
        <f t="shared" si="74"/>
        <v>0</v>
      </c>
      <c r="M57" s="186" t="e">
        <f t="shared" si="7"/>
        <v>#DIV/0!</v>
      </c>
      <c r="N57" s="186">
        <f t="shared" si="74"/>
        <v>0</v>
      </c>
      <c r="O57" s="186">
        <f t="shared" si="74"/>
        <v>0</v>
      </c>
      <c r="P57" s="239" t="e">
        <f t="shared" si="48"/>
        <v>#DIV/0!</v>
      </c>
      <c r="Q57" s="191">
        <f t="shared" si="74"/>
        <v>0</v>
      </c>
      <c r="R57" s="186">
        <f t="shared" si="74"/>
        <v>0</v>
      </c>
      <c r="S57" s="186" t="e">
        <f t="shared" si="38"/>
        <v>#DIV/0!</v>
      </c>
      <c r="T57" s="186">
        <f t="shared" si="74"/>
        <v>0</v>
      </c>
      <c r="U57" s="186">
        <f t="shared" si="74"/>
        <v>0</v>
      </c>
      <c r="V57" s="186" t="e">
        <f t="shared" si="39"/>
        <v>#DIV/0!</v>
      </c>
      <c r="W57" s="186">
        <f t="shared" si="74"/>
        <v>0</v>
      </c>
      <c r="X57" s="186">
        <f t="shared" si="73"/>
        <v>0</v>
      </c>
      <c r="Y57" s="186" t="e">
        <f t="shared" si="40"/>
        <v>#DIV/0!</v>
      </c>
      <c r="Z57" s="186">
        <f t="shared" si="73"/>
        <v>0</v>
      </c>
      <c r="AA57" s="186">
        <f t="shared" si="73"/>
        <v>0</v>
      </c>
      <c r="AB57" s="186" t="e">
        <f t="shared" si="63"/>
        <v>#DIV/0!</v>
      </c>
      <c r="AC57" s="186">
        <f t="shared" si="73"/>
        <v>0</v>
      </c>
      <c r="AD57" s="186">
        <f t="shared" si="73"/>
        <v>0</v>
      </c>
      <c r="AE57" s="186" t="e">
        <f t="shared" si="42"/>
        <v>#DIV/0!</v>
      </c>
      <c r="AF57" s="186">
        <f t="shared" si="73"/>
        <v>0</v>
      </c>
      <c r="AG57" s="186">
        <f t="shared" si="73"/>
        <v>0</v>
      </c>
      <c r="AH57" s="186" t="e">
        <f t="shared" si="64"/>
        <v>#DIV/0!</v>
      </c>
      <c r="AI57" s="186">
        <f t="shared" si="73"/>
        <v>0</v>
      </c>
      <c r="AJ57" s="186">
        <f t="shared" si="73"/>
        <v>0</v>
      </c>
      <c r="AK57" s="186" t="e">
        <f t="shared" si="44"/>
        <v>#DIV/0!</v>
      </c>
      <c r="AL57" s="186">
        <f t="shared" si="73"/>
        <v>0</v>
      </c>
      <c r="AM57" s="186">
        <f t="shared" si="73"/>
        <v>0</v>
      </c>
      <c r="AN57" s="186" t="e">
        <f t="shared" si="45"/>
        <v>#DIV/0!</v>
      </c>
      <c r="AO57" s="186">
        <f t="shared" si="73"/>
        <v>0</v>
      </c>
      <c r="AP57" s="186">
        <f t="shared" si="73"/>
        <v>0</v>
      </c>
      <c r="AQ57" s="214" t="e">
        <f t="shared" si="65"/>
        <v>#DIV/0!</v>
      </c>
      <c r="AR57" s="716"/>
      <c r="AS57" s="656"/>
    </row>
    <row r="58" spans="1:96" s="289" customFormat="1" ht="15.75" customHeight="1" thickBot="1">
      <c r="A58" s="161"/>
      <c r="B58" s="166"/>
      <c r="C58" s="250"/>
      <c r="D58" s="288"/>
      <c r="E58" s="164"/>
      <c r="F58" s="164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166"/>
      <c r="AS58" s="167"/>
      <c r="AT58" s="156"/>
      <c r="AU58" s="156"/>
      <c r="AV58" s="156"/>
      <c r="AW58" s="156"/>
      <c r="AX58" s="156"/>
      <c r="AY58" s="156"/>
      <c r="AZ58" s="156"/>
      <c r="BA58" s="156"/>
      <c r="BB58" s="156"/>
      <c r="BC58" s="156"/>
      <c r="BD58" s="156"/>
      <c r="BE58" s="156"/>
      <c r="BF58" s="156"/>
      <c r="BG58" s="156"/>
      <c r="BH58" s="156"/>
      <c r="BI58" s="156"/>
      <c r="BJ58" s="156"/>
      <c r="BK58" s="156"/>
      <c r="BL58" s="156"/>
      <c r="BM58" s="156"/>
      <c r="BN58" s="156"/>
      <c r="BO58" s="156"/>
      <c r="BP58" s="156"/>
      <c r="BQ58" s="156"/>
      <c r="BR58" s="156"/>
      <c r="BS58" s="156"/>
      <c r="BT58" s="156"/>
      <c r="BU58" s="156"/>
      <c r="BV58" s="156"/>
      <c r="BW58" s="156"/>
      <c r="BX58" s="156"/>
      <c r="BY58" s="156"/>
      <c r="BZ58" s="156"/>
      <c r="CA58" s="156"/>
      <c r="CB58" s="156"/>
      <c r="CC58" s="156"/>
      <c r="CD58" s="156"/>
      <c r="CE58" s="156"/>
      <c r="CF58" s="156"/>
      <c r="CG58" s="156"/>
      <c r="CH58" s="156"/>
      <c r="CI58" s="156"/>
      <c r="CJ58" s="156"/>
      <c r="CK58" s="156"/>
      <c r="CL58" s="156"/>
      <c r="CM58" s="156"/>
      <c r="CN58" s="156"/>
      <c r="CO58" s="156"/>
      <c r="CP58" s="156"/>
      <c r="CQ58" s="156"/>
      <c r="CR58" s="156"/>
    </row>
    <row r="59" spans="1:96" s="291" customFormat="1" ht="21" thickBot="1">
      <c r="A59" s="717" t="s">
        <v>24</v>
      </c>
      <c r="B59" s="718"/>
      <c r="C59" s="681"/>
      <c r="D59" s="292" t="s">
        <v>23</v>
      </c>
      <c r="E59" s="293">
        <f>SUM(E60:E63)</f>
        <v>24837.489999999998</v>
      </c>
      <c r="F59" s="293">
        <f t="shared" ref="F59:AP59" si="75">SUM(F60:F63)</f>
        <v>24786.7</v>
      </c>
      <c r="G59" s="293">
        <f>F59/E59*100</f>
        <v>99.795510738001312</v>
      </c>
      <c r="H59" s="293">
        <f t="shared" si="75"/>
        <v>737.8</v>
      </c>
      <c r="I59" s="293">
        <f t="shared" si="75"/>
        <v>512.70000000000005</v>
      </c>
      <c r="J59" s="293">
        <f t="shared" ref="J59:J63" si="76">I59/H59*100</f>
        <v>69.490376795879655</v>
      </c>
      <c r="K59" s="293">
        <f t="shared" si="75"/>
        <v>2027.9999999999998</v>
      </c>
      <c r="L59" s="293">
        <f t="shared" si="75"/>
        <v>2419.7999999999997</v>
      </c>
      <c r="M59" s="293">
        <f t="shared" si="7"/>
        <v>119.31952662721895</v>
      </c>
      <c r="N59" s="293">
        <f t="shared" si="75"/>
        <v>3343.5066999999999</v>
      </c>
      <c r="O59" s="293">
        <f t="shared" si="75"/>
        <v>2861.1</v>
      </c>
      <c r="P59" s="293">
        <f t="shared" si="48"/>
        <v>85.57183390719689</v>
      </c>
      <c r="Q59" s="293">
        <f t="shared" si="75"/>
        <v>1855.5000000000002</v>
      </c>
      <c r="R59" s="293">
        <f t="shared" si="75"/>
        <v>1803.7</v>
      </c>
      <c r="S59" s="293">
        <f t="shared" si="38"/>
        <v>97.208299649690105</v>
      </c>
      <c r="T59" s="293">
        <f t="shared" si="75"/>
        <v>2065.6999999999998</v>
      </c>
      <c r="U59" s="293">
        <f t="shared" si="75"/>
        <v>1849</v>
      </c>
      <c r="V59" s="293">
        <f t="shared" si="39"/>
        <v>89.50960933339789</v>
      </c>
      <c r="W59" s="293">
        <f t="shared" si="75"/>
        <v>2132.1999999999998</v>
      </c>
      <c r="X59" s="293">
        <f t="shared" si="75"/>
        <v>2310.4</v>
      </c>
      <c r="Y59" s="293">
        <f t="shared" si="40"/>
        <v>108.35756495638309</v>
      </c>
      <c r="Z59" s="293">
        <f t="shared" si="75"/>
        <v>2200.3000000000002</v>
      </c>
      <c r="AA59" s="293">
        <f t="shared" si="75"/>
        <v>2048.4</v>
      </c>
      <c r="AB59" s="293">
        <f t="shared" si="63"/>
        <v>93.096395946007362</v>
      </c>
      <c r="AC59" s="293">
        <f t="shared" si="75"/>
        <v>2219.9</v>
      </c>
      <c r="AD59" s="293">
        <f t="shared" si="75"/>
        <v>2050.64</v>
      </c>
      <c r="AE59" s="293">
        <f t="shared" si="42"/>
        <v>92.375332222172162</v>
      </c>
      <c r="AF59" s="293">
        <f t="shared" si="75"/>
        <v>1770.8933</v>
      </c>
      <c r="AG59" s="293">
        <f t="shared" si="75"/>
        <v>1970.4</v>
      </c>
      <c r="AH59" s="293">
        <f t="shared" si="64"/>
        <v>111.26587920345061</v>
      </c>
      <c r="AI59" s="293">
        <f t="shared" si="75"/>
        <v>1985.5</v>
      </c>
      <c r="AJ59" s="293">
        <f t="shared" si="75"/>
        <v>2007.6</v>
      </c>
      <c r="AK59" s="293">
        <f t="shared" si="44"/>
        <v>101.11306975572903</v>
      </c>
      <c r="AL59" s="293">
        <f t="shared" si="75"/>
        <v>1707.5</v>
      </c>
      <c r="AM59" s="293">
        <f t="shared" si="75"/>
        <v>1909.8</v>
      </c>
      <c r="AN59" s="293">
        <f t="shared" si="45"/>
        <v>111.84773060029283</v>
      </c>
      <c r="AO59" s="293">
        <f t="shared" si="75"/>
        <v>2790.6900000000005</v>
      </c>
      <c r="AP59" s="293">
        <f t="shared" si="75"/>
        <v>3043.1600000000003</v>
      </c>
      <c r="AQ59" s="294">
        <f t="shared" si="65"/>
        <v>109.04686654554965</v>
      </c>
      <c r="AR59" s="641"/>
      <c r="AS59" s="644"/>
    </row>
    <row r="60" spans="1:96" ht="20.25">
      <c r="A60" s="719"/>
      <c r="B60" s="704"/>
      <c r="C60" s="683"/>
      <c r="D60" s="295" t="s">
        <v>62</v>
      </c>
      <c r="E60" s="296">
        <f t="shared" ref="E60:E61" si="77">SUM(H60,K60,N60,Q60,T60,W60,Z60,AC60,AF60,AI60,AL60,AO60)</f>
        <v>0</v>
      </c>
      <c r="F60" s="296">
        <f>I60+L60+O60+R60+U60+X60+AA60+AD60+AG60+AJ60+AM60+AP60</f>
        <v>0</v>
      </c>
      <c r="G60" s="297" t="e">
        <f>F60/E60*100</f>
        <v>#DIV/0!</v>
      </c>
      <c r="H60" s="297">
        <f>SUM(H32,H54)</f>
        <v>0</v>
      </c>
      <c r="I60" s="297">
        <f>SUM(I32,I54)</f>
        <v>0</v>
      </c>
      <c r="J60" s="297" t="e">
        <f t="shared" si="76"/>
        <v>#DIV/0!</v>
      </c>
      <c r="K60" s="297">
        <f t="shared" ref="K60:AP63" si="78">SUM(K32,K54)</f>
        <v>0</v>
      </c>
      <c r="L60" s="297">
        <f t="shared" si="78"/>
        <v>0</v>
      </c>
      <c r="M60" s="297" t="e">
        <f t="shared" si="7"/>
        <v>#DIV/0!</v>
      </c>
      <c r="N60" s="297">
        <f t="shared" si="78"/>
        <v>0</v>
      </c>
      <c r="O60" s="297">
        <f t="shared" si="78"/>
        <v>0</v>
      </c>
      <c r="P60" s="297" t="e">
        <f t="shared" si="48"/>
        <v>#DIV/0!</v>
      </c>
      <c r="Q60" s="297">
        <f t="shared" si="78"/>
        <v>0</v>
      </c>
      <c r="R60" s="297">
        <f t="shared" si="78"/>
        <v>0</v>
      </c>
      <c r="S60" s="297" t="e">
        <f t="shared" si="38"/>
        <v>#DIV/0!</v>
      </c>
      <c r="T60" s="297">
        <f t="shared" si="78"/>
        <v>0</v>
      </c>
      <c r="U60" s="297">
        <f t="shared" si="78"/>
        <v>0</v>
      </c>
      <c r="V60" s="297" t="e">
        <f t="shared" si="39"/>
        <v>#DIV/0!</v>
      </c>
      <c r="W60" s="297">
        <f t="shared" si="78"/>
        <v>0</v>
      </c>
      <c r="X60" s="297">
        <f t="shared" si="78"/>
        <v>0</v>
      </c>
      <c r="Y60" s="297" t="e">
        <f t="shared" si="40"/>
        <v>#DIV/0!</v>
      </c>
      <c r="Z60" s="297">
        <f t="shared" si="78"/>
        <v>0</v>
      </c>
      <c r="AA60" s="297">
        <f t="shared" si="78"/>
        <v>0</v>
      </c>
      <c r="AB60" s="297" t="e">
        <f t="shared" si="63"/>
        <v>#DIV/0!</v>
      </c>
      <c r="AC60" s="297">
        <f t="shared" si="78"/>
        <v>0</v>
      </c>
      <c r="AD60" s="297">
        <f t="shared" si="78"/>
        <v>0</v>
      </c>
      <c r="AE60" s="297" t="e">
        <f t="shared" si="42"/>
        <v>#DIV/0!</v>
      </c>
      <c r="AF60" s="297">
        <f t="shared" si="78"/>
        <v>0</v>
      </c>
      <c r="AG60" s="297">
        <f t="shared" si="78"/>
        <v>0</v>
      </c>
      <c r="AH60" s="297" t="e">
        <f t="shared" si="64"/>
        <v>#DIV/0!</v>
      </c>
      <c r="AI60" s="297">
        <f t="shared" si="78"/>
        <v>0</v>
      </c>
      <c r="AJ60" s="297">
        <f t="shared" si="78"/>
        <v>0</v>
      </c>
      <c r="AK60" s="297" t="e">
        <f t="shared" si="44"/>
        <v>#DIV/0!</v>
      </c>
      <c r="AL60" s="297">
        <f t="shared" si="78"/>
        <v>0</v>
      </c>
      <c r="AM60" s="297">
        <f t="shared" si="78"/>
        <v>0</v>
      </c>
      <c r="AN60" s="297" t="e">
        <f t="shared" si="45"/>
        <v>#DIV/0!</v>
      </c>
      <c r="AO60" s="297">
        <f t="shared" si="78"/>
        <v>0</v>
      </c>
      <c r="AP60" s="297">
        <f t="shared" si="78"/>
        <v>0</v>
      </c>
      <c r="AQ60" s="298" t="e">
        <f t="shared" si="65"/>
        <v>#DIV/0!</v>
      </c>
      <c r="AR60" s="642"/>
      <c r="AS60" s="645"/>
    </row>
    <row r="61" spans="1:96" ht="20.25">
      <c r="A61" s="719"/>
      <c r="B61" s="704"/>
      <c r="C61" s="683"/>
      <c r="D61" s="299" t="s">
        <v>27</v>
      </c>
      <c r="E61" s="225">
        <f t="shared" si="77"/>
        <v>400.39999999999992</v>
      </c>
      <c r="F61" s="225">
        <f>I61+L61+O61+R61+U61+X61+AA61+AD61+AG61+AJ61+AM61+AP61</f>
        <v>400.4</v>
      </c>
      <c r="G61" s="176">
        <f>F61/E61*100</f>
        <v>100.00000000000003</v>
      </c>
      <c r="H61" s="176">
        <f t="shared" ref="H61:W63" si="79">SUM(H33,H55)</f>
        <v>0</v>
      </c>
      <c r="I61" s="176">
        <f t="shared" si="79"/>
        <v>0</v>
      </c>
      <c r="J61" s="176" t="e">
        <f t="shared" si="76"/>
        <v>#DIV/0!</v>
      </c>
      <c r="K61" s="176">
        <f t="shared" si="79"/>
        <v>0</v>
      </c>
      <c r="L61" s="176">
        <f t="shared" si="79"/>
        <v>0</v>
      </c>
      <c r="M61" s="176" t="e">
        <f t="shared" si="7"/>
        <v>#DIV/0!</v>
      </c>
      <c r="N61" s="176">
        <f t="shared" si="79"/>
        <v>0</v>
      </c>
      <c r="O61" s="176">
        <f t="shared" si="79"/>
        <v>0</v>
      </c>
      <c r="P61" s="176" t="e">
        <f t="shared" si="48"/>
        <v>#DIV/0!</v>
      </c>
      <c r="Q61" s="176">
        <f t="shared" si="79"/>
        <v>0</v>
      </c>
      <c r="R61" s="176">
        <f t="shared" si="79"/>
        <v>0</v>
      </c>
      <c r="S61" s="176" t="e">
        <f t="shared" si="38"/>
        <v>#DIV/0!</v>
      </c>
      <c r="T61" s="176">
        <f t="shared" si="79"/>
        <v>0</v>
      </c>
      <c r="U61" s="176">
        <f t="shared" si="79"/>
        <v>0</v>
      </c>
      <c r="V61" s="176" t="e">
        <f t="shared" si="39"/>
        <v>#DIV/0!</v>
      </c>
      <c r="W61" s="176">
        <f t="shared" si="79"/>
        <v>0</v>
      </c>
      <c r="X61" s="176">
        <f t="shared" si="78"/>
        <v>0</v>
      </c>
      <c r="Y61" s="176" t="e">
        <f t="shared" si="40"/>
        <v>#DIV/0!</v>
      </c>
      <c r="Z61" s="176">
        <f t="shared" si="78"/>
        <v>0</v>
      </c>
      <c r="AA61" s="176">
        <f t="shared" si="78"/>
        <v>0</v>
      </c>
      <c r="AB61" s="176" t="e">
        <f t="shared" si="63"/>
        <v>#DIV/0!</v>
      </c>
      <c r="AC61" s="176">
        <f t="shared" si="78"/>
        <v>0</v>
      </c>
      <c r="AD61" s="176">
        <f t="shared" si="78"/>
        <v>0</v>
      </c>
      <c r="AE61" s="176" t="e">
        <f t="shared" si="42"/>
        <v>#DIV/0!</v>
      </c>
      <c r="AF61" s="176">
        <f t="shared" si="78"/>
        <v>69.400000000000006</v>
      </c>
      <c r="AG61" s="176">
        <f t="shared" si="78"/>
        <v>69.400000000000006</v>
      </c>
      <c r="AH61" s="176">
        <f t="shared" si="64"/>
        <v>100</v>
      </c>
      <c r="AI61" s="176">
        <f t="shared" si="78"/>
        <v>259.89999999999998</v>
      </c>
      <c r="AJ61" s="176">
        <f t="shared" si="78"/>
        <v>259.89999999999998</v>
      </c>
      <c r="AK61" s="176">
        <f t="shared" si="44"/>
        <v>100</v>
      </c>
      <c r="AL61" s="176">
        <f t="shared" si="78"/>
        <v>0</v>
      </c>
      <c r="AM61" s="176">
        <f t="shared" si="78"/>
        <v>0</v>
      </c>
      <c r="AN61" s="176" t="e">
        <f t="shared" si="45"/>
        <v>#DIV/0!</v>
      </c>
      <c r="AO61" s="176">
        <f t="shared" si="78"/>
        <v>71.099999999999966</v>
      </c>
      <c r="AP61" s="176">
        <f t="shared" si="78"/>
        <v>71.099999999999994</v>
      </c>
      <c r="AQ61" s="300">
        <f t="shared" si="65"/>
        <v>100.00000000000004</v>
      </c>
      <c r="AR61" s="642"/>
      <c r="AS61" s="645"/>
    </row>
    <row r="62" spans="1:96" ht="20.25">
      <c r="A62" s="719"/>
      <c r="B62" s="704"/>
      <c r="C62" s="683"/>
      <c r="D62" s="301" t="s">
        <v>63</v>
      </c>
      <c r="E62" s="225">
        <f>SUM(H62,K62,N62,Q62,T62,W62,Z62,AC62,AF62,AI62,AL62,AO62)</f>
        <v>24437.089999999997</v>
      </c>
      <c r="F62" s="225">
        <f>I62+L62+O62+R62+U62+X62+AA62+AD62+AG62+AJ62+AM62+AP62</f>
        <v>24386.3</v>
      </c>
      <c r="G62" s="176">
        <f>F62/E62*100</f>
        <v>99.792160195833475</v>
      </c>
      <c r="H62" s="176">
        <f t="shared" si="79"/>
        <v>737.8</v>
      </c>
      <c r="I62" s="176">
        <f t="shared" si="79"/>
        <v>512.70000000000005</v>
      </c>
      <c r="J62" s="176">
        <f t="shared" si="76"/>
        <v>69.490376795879655</v>
      </c>
      <c r="K62" s="176">
        <f t="shared" si="79"/>
        <v>2027.9999999999998</v>
      </c>
      <c r="L62" s="176">
        <f t="shared" si="79"/>
        <v>2419.7999999999997</v>
      </c>
      <c r="M62" s="176">
        <f t="shared" si="7"/>
        <v>119.31952662721895</v>
      </c>
      <c r="N62" s="176">
        <f t="shared" si="79"/>
        <v>3343.5066999999999</v>
      </c>
      <c r="O62" s="176">
        <f t="shared" si="79"/>
        <v>2861.1</v>
      </c>
      <c r="P62" s="176">
        <f t="shared" si="48"/>
        <v>85.57183390719689</v>
      </c>
      <c r="Q62" s="176">
        <f t="shared" si="79"/>
        <v>1855.5000000000002</v>
      </c>
      <c r="R62" s="176">
        <f t="shared" si="79"/>
        <v>1803.7</v>
      </c>
      <c r="S62" s="176">
        <f t="shared" si="38"/>
        <v>97.208299649690105</v>
      </c>
      <c r="T62" s="176">
        <f t="shared" si="79"/>
        <v>2065.6999999999998</v>
      </c>
      <c r="U62" s="176">
        <f t="shared" si="79"/>
        <v>1849</v>
      </c>
      <c r="V62" s="176">
        <f t="shared" si="39"/>
        <v>89.50960933339789</v>
      </c>
      <c r="W62" s="176">
        <f t="shared" si="79"/>
        <v>2132.1999999999998</v>
      </c>
      <c r="X62" s="176">
        <f t="shared" si="78"/>
        <v>2310.4</v>
      </c>
      <c r="Y62" s="176">
        <f t="shared" si="40"/>
        <v>108.35756495638309</v>
      </c>
      <c r="Z62" s="176">
        <f t="shared" si="78"/>
        <v>2200.3000000000002</v>
      </c>
      <c r="AA62" s="176">
        <f t="shared" si="78"/>
        <v>2048.4</v>
      </c>
      <c r="AB62" s="176">
        <f t="shared" si="63"/>
        <v>93.096395946007362</v>
      </c>
      <c r="AC62" s="176">
        <f t="shared" si="78"/>
        <v>2219.9</v>
      </c>
      <c r="AD62" s="176">
        <f t="shared" si="78"/>
        <v>2050.64</v>
      </c>
      <c r="AE62" s="176">
        <f t="shared" si="42"/>
        <v>92.375332222172162</v>
      </c>
      <c r="AF62" s="176">
        <f t="shared" si="78"/>
        <v>1701.4932999999999</v>
      </c>
      <c r="AG62" s="176">
        <f t="shared" si="78"/>
        <v>1901</v>
      </c>
      <c r="AH62" s="176">
        <f t="shared" si="64"/>
        <v>111.72538851607585</v>
      </c>
      <c r="AI62" s="176">
        <f t="shared" si="78"/>
        <v>1725.6</v>
      </c>
      <c r="AJ62" s="176">
        <f t="shared" si="78"/>
        <v>1747.7</v>
      </c>
      <c r="AK62" s="176">
        <f t="shared" si="44"/>
        <v>101.28071395456652</v>
      </c>
      <c r="AL62" s="176">
        <f t="shared" si="78"/>
        <v>1707.5</v>
      </c>
      <c r="AM62" s="176">
        <f t="shared" si="78"/>
        <v>1909.8</v>
      </c>
      <c r="AN62" s="176">
        <f t="shared" si="45"/>
        <v>111.84773060029283</v>
      </c>
      <c r="AO62" s="176">
        <f t="shared" si="78"/>
        <v>2719.5900000000006</v>
      </c>
      <c r="AP62" s="176">
        <f t="shared" si="78"/>
        <v>2972.0600000000004</v>
      </c>
      <c r="AQ62" s="300">
        <f t="shared" si="65"/>
        <v>109.28338462782992</v>
      </c>
      <c r="AR62" s="642"/>
      <c r="AS62" s="645"/>
    </row>
    <row r="63" spans="1:96" ht="38.25" thickBot="1">
      <c r="A63" s="720"/>
      <c r="B63" s="721"/>
      <c r="C63" s="722"/>
      <c r="D63" s="302" t="s">
        <v>64</v>
      </c>
      <c r="E63" s="303">
        <f>SUM(H63,K63,N63,Q63,T63,W63,Z63,AC63,AF63,AI63,AL63,AO63)</f>
        <v>0</v>
      </c>
      <c r="F63" s="303">
        <f>I63+L63+O63+R63+U63+X63+AA63+AD63+AG63+AJ63+AM63+AP63</f>
        <v>0</v>
      </c>
      <c r="G63" s="187" t="e">
        <f>F63/E63*100</f>
        <v>#DIV/0!</v>
      </c>
      <c r="H63" s="187">
        <f t="shared" si="79"/>
        <v>0</v>
      </c>
      <c r="I63" s="187">
        <f t="shared" si="79"/>
        <v>0</v>
      </c>
      <c r="J63" s="187" t="e">
        <f t="shared" si="76"/>
        <v>#DIV/0!</v>
      </c>
      <c r="K63" s="187">
        <f t="shared" si="79"/>
        <v>0</v>
      </c>
      <c r="L63" s="187">
        <f t="shared" si="79"/>
        <v>0</v>
      </c>
      <c r="M63" s="187" t="e">
        <f t="shared" si="7"/>
        <v>#DIV/0!</v>
      </c>
      <c r="N63" s="187">
        <f t="shared" si="79"/>
        <v>0</v>
      </c>
      <c r="O63" s="187">
        <f t="shared" si="79"/>
        <v>0</v>
      </c>
      <c r="P63" s="187" t="e">
        <f t="shared" si="48"/>
        <v>#DIV/0!</v>
      </c>
      <c r="Q63" s="187">
        <f t="shared" si="79"/>
        <v>0</v>
      </c>
      <c r="R63" s="187">
        <f t="shared" si="79"/>
        <v>0</v>
      </c>
      <c r="S63" s="187" t="e">
        <f t="shared" si="38"/>
        <v>#DIV/0!</v>
      </c>
      <c r="T63" s="187">
        <f t="shared" si="79"/>
        <v>0</v>
      </c>
      <c r="U63" s="187">
        <f t="shared" si="79"/>
        <v>0</v>
      </c>
      <c r="V63" s="187" t="e">
        <f t="shared" si="39"/>
        <v>#DIV/0!</v>
      </c>
      <c r="W63" s="187">
        <f t="shared" si="79"/>
        <v>0</v>
      </c>
      <c r="X63" s="187">
        <f t="shared" si="78"/>
        <v>0</v>
      </c>
      <c r="Y63" s="187" t="e">
        <f t="shared" si="40"/>
        <v>#DIV/0!</v>
      </c>
      <c r="Z63" s="187">
        <f t="shared" si="78"/>
        <v>0</v>
      </c>
      <c r="AA63" s="187">
        <f t="shared" si="78"/>
        <v>0</v>
      </c>
      <c r="AB63" s="187" t="e">
        <f t="shared" si="63"/>
        <v>#DIV/0!</v>
      </c>
      <c r="AC63" s="187">
        <f t="shared" si="78"/>
        <v>0</v>
      </c>
      <c r="AD63" s="187">
        <f t="shared" si="78"/>
        <v>0</v>
      </c>
      <c r="AE63" s="187" t="e">
        <f t="shared" si="42"/>
        <v>#DIV/0!</v>
      </c>
      <c r="AF63" s="187">
        <f t="shared" si="78"/>
        <v>0</v>
      </c>
      <c r="AG63" s="187">
        <f t="shared" si="78"/>
        <v>0</v>
      </c>
      <c r="AH63" s="187" t="e">
        <f t="shared" si="64"/>
        <v>#DIV/0!</v>
      </c>
      <c r="AI63" s="187">
        <f t="shared" si="78"/>
        <v>0</v>
      </c>
      <c r="AJ63" s="187">
        <f t="shared" si="78"/>
        <v>0</v>
      </c>
      <c r="AK63" s="187" t="e">
        <f t="shared" si="44"/>
        <v>#DIV/0!</v>
      </c>
      <c r="AL63" s="187">
        <f t="shared" si="78"/>
        <v>0</v>
      </c>
      <c r="AM63" s="187">
        <f t="shared" si="78"/>
        <v>0</v>
      </c>
      <c r="AN63" s="187" t="e">
        <f t="shared" si="45"/>
        <v>#DIV/0!</v>
      </c>
      <c r="AO63" s="187">
        <f t="shared" si="78"/>
        <v>0</v>
      </c>
      <c r="AP63" s="187">
        <f t="shared" si="78"/>
        <v>0</v>
      </c>
      <c r="AQ63" s="304" t="e">
        <f t="shared" si="65"/>
        <v>#DIV/0!</v>
      </c>
      <c r="AR63" s="643"/>
      <c r="AS63" s="646"/>
    </row>
    <row r="64" spans="1:96" ht="20.25">
      <c r="A64" s="161"/>
      <c r="B64" s="250"/>
      <c r="C64" s="250"/>
      <c r="D64" s="162"/>
      <c r="E64" s="233"/>
      <c r="F64" s="234"/>
      <c r="G64" s="235"/>
      <c r="H64" s="236"/>
      <c r="I64" s="236"/>
      <c r="J64" s="167"/>
      <c r="K64" s="236"/>
      <c r="L64" s="236"/>
      <c r="M64" s="167"/>
      <c r="N64" s="236"/>
      <c r="O64" s="236"/>
      <c r="P64" s="167"/>
      <c r="Q64" s="236"/>
      <c r="R64" s="236"/>
      <c r="S64" s="167"/>
      <c r="T64" s="236"/>
      <c r="U64" s="236"/>
      <c r="V64" s="167"/>
      <c r="W64" s="236"/>
      <c r="X64" s="236"/>
      <c r="Y64" s="167"/>
      <c r="Z64" s="236"/>
      <c r="AA64" s="236"/>
      <c r="AB64" s="167"/>
      <c r="AC64" s="236"/>
      <c r="AD64" s="236"/>
      <c r="AE64" s="167"/>
      <c r="AF64" s="236"/>
      <c r="AG64" s="236"/>
      <c r="AH64" s="167"/>
      <c r="AI64" s="236"/>
      <c r="AJ64" s="236"/>
      <c r="AK64" s="167"/>
      <c r="AL64" s="236"/>
      <c r="AM64" s="236"/>
      <c r="AN64" s="167"/>
      <c r="AO64" s="236"/>
      <c r="AP64" s="236"/>
      <c r="AQ64" s="167"/>
      <c r="AR64" s="166"/>
      <c r="AS64" s="167"/>
    </row>
    <row r="65" spans="1:45" ht="23.25" customHeight="1">
      <c r="A65" s="701" t="s">
        <v>55</v>
      </c>
      <c r="B65" s="702"/>
      <c r="C65" s="703"/>
      <c r="D65" s="180" t="s">
        <v>23</v>
      </c>
      <c r="E65" s="230">
        <f>SUM(E66:E69)</f>
        <v>0</v>
      </c>
      <c r="F65" s="230">
        <f t="shared" ref="F65:AP65" si="80">SUM(F66:F69)</f>
        <v>0</v>
      </c>
      <c r="G65" s="230" t="e">
        <f t="shared" si="80"/>
        <v>#DIV/0!</v>
      </c>
      <c r="H65" s="230">
        <f t="shared" si="80"/>
        <v>0</v>
      </c>
      <c r="I65" s="230">
        <f t="shared" si="80"/>
        <v>0</v>
      </c>
      <c r="J65" s="230" t="e">
        <f t="shared" si="80"/>
        <v>#DIV/0!</v>
      </c>
      <c r="K65" s="230">
        <f t="shared" si="80"/>
        <v>0</v>
      </c>
      <c r="L65" s="230">
        <f t="shared" si="80"/>
        <v>0</v>
      </c>
      <c r="M65" s="230" t="e">
        <f t="shared" si="80"/>
        <v>#DIV/0!</v>
      </c>
      <c r="N65" s="230">
        <f t="shared" si="80"/>
        <v>0</v>
      </c>
      <c r="O65" s="230">
        <f t="shared" si="80"/>
        <v>0</v>
      </c>
      <c r="P65" s="230" t="e">
        <f t="shared" si="80"/>
        <v>#DIV/0!</v>
      </c>
      <c r="Q65" s="230">
        <f t="shared" si="80"/>
        <v>0</v>
      </c>
      <c r="R65" s="230">
        <f t="shared" si="80"/>
        <v>0</v>
      </c>
      <c r="S65" s="230" t="e">
        <f t="shared" si="80"/>
        <v>#DIV/0!</v>
      </c>
      <c r="T65" s="230">
        <f t="shared" si="80"/>
        <v>0</v>
      </c>
      <c r="U65" s="230">
        <f t="shared" si="80"/>
        <v>0</v>
      </c>
      <c r="V65" s="230" t="e">
        <f t="shared" si="80"/>
        <v>#DIV/0!</v>
      </c>
      <c r="W65" s="230">
        <f t="shared" si="80"/>
        <v>0</v>
      </c>
      <c r="X65" s="230">
        <f t="shared" si="80"/>
        <v>0</v>
      </c>
      <c r="Y65" s="230" t="e">
        <f t="shared" si="80"/>
        <v>#DIV/0!</v>
      </c>
      <c r="Z65" s="230">
        <f t="shared" si="80"/>
        <v>0</v>
      </c>
      <c r="AA65" s="230">
        <f t="shared" si="80"/>
        <v>0</v>
      </c>
      <c r="AB65" s="230" t="e">
        <f t="shared" si="80"/>
        <v>#DIV/0!</v>
      </c>
      <c r="AC65" s="230">
        <f t="shared" si="80"/>
        <v>0</v>
      </c>
      <c r="AD65" s="230">
        <f t="shared" si="80"/>
        <v>0</v>
      </c>
      <c r="AE65" s="230" t="e">
        <f t="shared" si="80"/>
        <v>#DIV/0!</v>
      </c>
      <c r="AF65" s="230">
        <f t="shared" si="80"/>
        <v>0</v>
      </c>
      <c r="AG65" s="230">
        <f t="shared" si="80"/>
        <v>0</v>
      </c>
      <c r="AH65" s="230" t="e">
        <f t="shared" si="80"/>
        <v>#DIV/0!</v>
      </c>
      <c r="AI65" s="230">
        <f t="shared" si="80"/>
        <v>0</v>
      </c>
      <c r="AJ65" s="230">
        <f t="shared" si="80"/>
        <v>0</v>
      </c>
      <c r="AK65" s="230" t="e">
        <f t="shared" si="80"/>
        <v>#DIV/0!</v>
      </c>
      <c r="AL65" s="230">
        <f t="shared" si="80"/>
        <v>0</v>
      </c>
      <c r="AM65" s="230">
        <f t="shared" si="80"/>
        <v>0</v>
      </c>
      <c r="AN65" s="230" t="e">
        <f t="shared" si="80"/>
        <v>#DIV/0!</v>
      </c>
      <c r="AO65" s="230">
        <f t="shared" si="80"/>
        <v>0</v>
      </c>
      <c r="AP65" s="230">
        <f t="shared" si="80"/>
        <v>0</v>
      </c>
      <c r="AQ65" s="172" t="e">
        <f t="shared" ref="AQ65:AQ69" si="81">AP65/AO65*100</f>
        <v>#DIV/0!</v>
      </c>
      <c r="AR65" s="709"/>
      <c r="AS65" s="696"/>
    </row>
    <row r="66" spans="1:45" ht="20.25">
      <c r="A66" s="682"/>
      <c r="B66" s="704"/>
      <c r="C66" s="705"/>
      <c r="D66" s="221" t="s">
        <v>62</v>
      </c>
      <c r="E66" s="230">
        <f>SUM(H66,K66,N66,Q66,T66,W66,Z66,AC66,AF66,AI66,AL66,AO66)</f>
        <v>0</v>
      </c>
      <c r="F66" s="231">
        <f>SUM(I66,L66,O66,R66,U66,X66,AA66,AD66,AG66,AJ66,AM66,AP66)</f>
        <v>0</v>
      </c>
      <c r="G66" s="232" t="e">
        <f>F66/E66*100</f>
        <v>#DIV/0!</v>
      </c>
      <c r="H66" s="232"/>
      <c r="I66" s="232"/>
      <c r="J66" s="172" t="e">
        <f t="shared" ref="J66:J69" si="82">I66/H66*100</f>
        <v>#DIV/0!</v>
      </c>
      <c r="K66" s="232"/>
      <c r="L66" s="232"/>
      <c r="M66" s="172" t="e">
        <f t="shared" ref="M66:M69" si="83">L66/K66*100</f>
        <v>#DIV/0!</v>
      </c>
      <c r="N66" s="232"/>
      <c r="O66" s="232"/>
      <c r="P66" s="172" t="e">
        <f t="shared" ref="P66:P69" si="84">O66/N66*100</f>
        <v>#DIV/0!</v>
      </c>
      <c r="Q66" s="232"/>
      <c r="R66" s="232"/>
      <c r="S66" s="172" t="e">
        <f t="shared" ref="S66:S69" si="85">R66/Q66*100</f>
        <v>#DIV/0!</v>
      </c>
      <c r="T66" s="232"/>
      <c r="U66" s="232"/>
      <c r="V66" s="172" t="e">
        <f t="shared" ref="V66:V69" si="86">U66/T66*100</f>
        <v>#DIV/0!</v>
      </c>
      <c r="W66" s="232"/>
      <c r="X66" s="232"/>
      <c r="Y66" s="172" t="e">
        <f t="shared" ref="Y66:Y69" si="87">X66/W66*100</f>
        <v>#DIV/0!</v>
      </c>
      <c r="Z66" s="232"/>
      <c r="AA66" s="232"/>
      <c r="AB66" s="172" t="e">
        <f t="shared" ref="AB66:AB69" si="88">AA66/Z66*100</f>
        <v>#DIV/0!</v>
      </c>
      <c r="AC66" s="232"/>
      <c r="AD66" s="232"/>
      <c r="AE66" s="172" t="e">
        <f t="shared" ref="AE66:AE69" si="89">AD66/AC66*100</f>
        <v>#DIV/0!</v>
      </c>
      <c r="AF66" s="232"/>
      <c r="AG66" s="232"/>
      <c r="AH66" s="172" t="e">
        <f t="shared" ref="AH66:AH69" si="90">AG66/AF66*100</f>
        <v>#DIV/0!</v>
      </c>
      <c r="AI66" s="232"/>
      <c r="AJ66" s="232"/>
      <c r="AK66" s="172" t="e">
        <f t="shared" ref="AK66:AK69" si="91">AJ66/AI66*100</f>
        <v>#DIV/0!</v>
      </c>
      <c r="AL66" s="232"/>
      <c r="AM66" s="232"/>
      <c r="AN66" s="172" t="e">
        <f t="shared" ref="AN66:AN69" si="92">AM66/AL66*100</f>
        <v>#DIV/0!</v>
      </c>
      <c r="AO66" s="232"/>
      <c r="AP66" s="232"/>
      <c r="AQ66" s="172" t="e">
        <f t="shared" si="81"/>
        <v>#DIV/0!</v>
      </c>
      <c r="AR66" s="709"/>
      <c r="AS66" s="696"/>
    </row>
    <row r="67" spans="1:45" ht="20.25">
      <c r="A67" s="682"/>
      <c r="B67" s="704"/>
      <c r="C67" s="704"/>
      <c r="D67" s="223" t="s">
        <v>27</v>
      </c>
      <c r="E67" s="230">
        <f t="shared" ref="E67:F69" si="93">SUM(H67,K67,N67,Q67,T67,W67,Z67,AC67,AF67,AI67,AL67,AO67)</f>
        <v>0</v>
      </c>
      <c r="F67" s="231">
        <f t="shared" si="93"/>
        <v>0</v>
      </c>
      <c r="G67" s="172" t="e">
        <f>F67/E67*100</f>
        <v>#DIV/0!</v>
      </c>
      <c r="H67" s="232"/>
      <c r="I67" s="232"/>
      <c r="J67" s="172" t="e">
        <f t="shared" si="82"/>
        <v>#DIV/0!</v>
      </c>
      <c r="K67" s="232"/>
      <c r="L67" s="232"/>
      <c r="M67" s="172" t="e">
        <f t="shared" si="83"/>
        <v>#DIV/0!</v>
      </c>
      <c r="N67" s="232"/>
      <c r="O67" s="232"/>
      <c r="P67" s="172" t="e">
        <f t="shared" si="84"/>
        <v>#DIV/0!</v>
      </c>
      <c r="Q67" s="232"/>
      <c r="R67" s="232"/>
      <c r="S67" s="172" t="e">
        <f t="shared" si="85"/>
        <v>#DIV/0!</v>
      </c>
      <c r="T67" s="232"/>
      <c r="U67" s="232"/>
      <c r="V67" s="172" t="e">
        <f t="shared" si="86"/>
        <v>#DIV/0!</v>
      </c>
      <c r="W67" s="232"/>
      <c r="X67" s="232"/>
      <c r="Y67" s="172" t="e">
        <f t="shared" si="87"/>
        <v>#DIV/0!</v>
      </c>
      <c r="Z67" s="232"/>
      <c r="AA67" s="232"/>
      <c r="AB67" s="172" t="e">
        <f t="shared" si="88"/>
        <v>#DIV/0!</v>
      </c>
      <c r="AC67" s="232"/>
      <c r="AD67" s="232"/>
      <c r="AE67" s="172" t="e">
        <f t="shared" si="89"/>
        <v>#DIV/0!</v>
      </c>
      <c r="AF67" s="232"/>
      <c r="AG67" s="232"/>
      <c r="AH67" s="172" t="e">
        <f t="shared" si="90"/>
        <v>#DIV/0!</v>
      </c>
      <c r="AI67" s="232"/>
      <c r="AJ67" s="232"/>
      <c r="AK67" s="172" t="e">
        <f t="shared" si="91"/>
        <v>#DIV/0!</v>
      </c>
      <c r="AL67" s="232"/>
      <c r="AM67" s="232"/>
      <c r="AN67" s="172" t="e">
        <f t="shared" si="92"/>
        <v>#DIV/0!</v>
      </c>
      <c r="AO67" s="232"/>
      <c r="AP67" s="232"/>
      <c r="AQ67" s="172" t="e">
        <f t="shared" si="81"/>
        <v>#DIV/0!</v>
      </c>
      <c r="AR67" s="709"/>
      <c r="AS67" s="696"/>
    </row>
    <row r="68" spans="1:45" ht="20.25">
      <c r="A68" s="682"/>
      <c r="B68" s="704"/>
      <c r="C68" s="705"/>
      <c r="D68" s="222" t="s">
        <v>63</v>
      </c>
      <c r="E68" s="237">
        <f t="shared" si="93"/>
        <v>0</v>
      </c>
      <c r="F68" s="238">
        <f t="shared" si="93"/>
        <v>0</v>
      </c>
      <c r="G68" s="172" t="e">
        <f>F68/E68*100</f>
        <v>#DIV/0!</v>
      </c>
      <c r="H68" s="232"/>
      <c r="I68" s="232"/>
      <c r="J68" s="172" t="e">
        <f t="shared" si="82"/>
        <v>#DIV/0!</v>
      </c>
      <c r="K68" s="232"/>
      <c r="L68" s="232"/>
      <c r="M68" s="172" t="e">
        <f t="shared" si="83"/>
        <v>#DIV/0!</v>
      </c>
      <c r="N68" s="232"/>
      <c r="O68" s="232"/>
      <c r="P68" s="172" t="e">
        <f t="shared" si="84"/>
        <v>#DIV/0!</v>
      </c>
      <c r="Q68" s="232"/>
      <c r="R68" s="232"/>
      <c r="S68" s="172" t="e">
        <f t="shared" si="85"/>
        <v>#DIV/0!</v>
      </c>
      <c r="T68" s="232"/>
      <c r="U68" s="232"/>
      <c r="V68" s="172" t="e">
        <f t="shared" si="86"/>
        <v>#DIV/0!</v>
      </c>
      <c r="W68" s="232"/>
      <c r="X68" s="232"/>
      <c r="Y68" s="172" t="e">
        <f t="shared" si="87"/>
        <v>#DIV/0!</v>
      </c>
      <c r="Z68" s="232"/>
      <c r="AA68" s="232"/>
      <c r="AB68" s="172" t="e">
        <f t="shared" si="88"/>
        <v>#DIV/0!</v>
      </c>
      <c r="AC68" s="232"/>
      <c r="AD68" s="232"/>
      <c r="AE68" s="172" t="e">
        <f t="shared" si="89"/>
        <v>#DIV/0!</v>
      </c>
      <c r="AF68" s="232"/>
      <c r="AG68" s="232"/>
      <c r="AH68" s="172" t="e">
        <f t="shared" si="90"/>
        <v>#DIV/0!</v>
      </c>
      <c r="AI68" s="232"/>
      <c r="AJ68" s="232"/>
      <c r="AK68" s="172" t="e">
        <f t="shared" si="91"/>
        <v>#DIV/0!</v>
      </c>
      <c r="AL68" s="232"/>
      <c r="AM68" s="232"/>
      <c r="AN68" s="172" t="e">
        <f t="shared" si="92"/>
        <v>#DIV/0!</v>
      </c>
      <c r="AO68" s="232"/>
      <c r="AP68" s="232"/>
      <c r="AQ68" s="172" t="e">
        <f t="shared" si="81"/>
        <v>#DIV/0!</v>
      </c>
      <c r="AR68" s="709"/>
      <c r="AS68" s="696"/>
    </row>
    <row r="69" spans="1:45" ht="37.5">
      <c r="A69" s="706"/>
      <c r="B69" s="707"/>
      <c r="C69" s="708"/>
      <c r="D69" s="159" t="s">
        <v>64</v>
      </c>
      <c r="E69" s="230">
        <f t="shared" si="93"/>
        <v>0</v>
      </c>
      <c r="F69" s="231">
        <f t="shared" si="93"/>
        <v>0</v>
      </c>
      <c r="G69" s="172" t="e">
        <f>F69/E69*100</f>
        <v>#DIV/0!</v>
      </c>
      <c r="H69" s="232"/>
      <c r="I69" s="232"/>
      <c r="J69" s="172" t="e">
        <f t="shared" si="82"/>
        <v>#DIV/0!</v>
      </c>
      <c r="K69" s="232"/>
      <c r="L69" s="232"/>
      <c r="M69" s="172" t="e">
        <f t="shared" si="83"/>
        <v>#DIV/0!</v>
      </c>
      <c r="N69" s="232"/>
      <c r="O69" s="232"/>
      <c r="P69" s="172" t="e">
        <f t="shared" si="84"/>
        <v>#DIV/0!</v>
      </c>
      <c r="Q69" s="232"/>
      <c r="R69" s="232"/>
      <c r="S69" s="172" t="e">
        <f t="shared" si="85"/>
        <v>#DIV/0!</v>
      </c>
      <c r="T69" s="232"/>
      <c r="U69" s="232"/>
      <c r="V69" s="172" t="e">
        <f t="shared" si="86"/>
        <v>#DIV/0!</v>
      </c>
      <c r="W69" s="232"/>
      <c r="X69" s="232"/>
      <c r="Y69" s="172" t="e">
        <f t="shared" si="87"/>
        <v>#DIV/0!</v>
      </c>
      <c r="Z69" s="232"/>
      <c r="AA69" s="232"/>
      <c r="AB69" s="172" t="e">
        <f t="shared" si="88"/>
        <v>#DIV/0!</v>
      </c>
      <c r="AC69" s="232"/>
      <c r="AD69" s="232"/>
      <c r="AE69" s="172" t="e">
        <f t="shared" si="89"/>
        <v>#DIV/0!</v>
      </c>
      <c r="AF69" s="232"/>
      <c r="AG69" s="232"/>
      <c r="AH69" s="172" t="e">
        <f t="shared" si="90"/>
        <v>#DIV/0!</v>
      </c>
      <c r="AI69" s="232"/>
      <c r="AJ69" s="232"/>
      <c r="AK69" s="172" t="e">
        <f t="shared" si="91"/>
        <v>#DIV/0!</v>
      </c>
      <c r="AL69" s="232"/>
      <c r="AM69" s="232"/>
      <c r="AN69" s="172" t="e">
        <f t="shared" si="92"/>
        <v>#DIV/0!</v>
      </c>
      <c r="AO69" s="232"/>
      <c r="AP69" s="232"/>
      <c r="AQ69" s="172" t="e">
        <f t="shared" si="81"/>
        <v>#DIV/0!</v>
      </c>
      <c r="AR69" s="709"/>
      <c r="AS69" s="696"/>
    </row>
    <row r="70" spans="1:45" ht="20.25">
      <c r="A70" s="249"/>
      <c r="B70" s="249"/>
      <c r="C70" s="249"/>
      <c r="D70" s="179"/>
      <c r="E70" s="226"/>
      <c r="F70" s="240"/>
      <c r="G70" s="228"/>
      <c r="H70" s="229"/>
      <c r="I70" s="229"/>
      <c r="J70" s="228"/>
      <c r="K70" s="229"/>
      <c r="L70" s="229"/>
      <c r="M70" s="228"/>
      <c r="N70" s="229"/>
      <c r="O70" s="229"/>
      <c r="P70" s="228"/>
      <c r="Q70" s="229"/>
      <c r="R70" s="229"/>
      <c r="S70" s="228"/>
      <c r="T70" s="229"/>
      <c r="U70" s="229"/>
      <c r="V70" s="228"/>
      <c r="W70" s="229"/>
      <c r="X70" s="229"/>
      <c r="Y70" s="228"/>
      <c r="Z70" s="229"/>
      <c r="AA70" s="229"/>
      <c r="AB70" s="228"/>
      <c r="AC70" s="229"/>
      <c r="AD70" s="229"/>
      <c r="AE70" s="228"/>
      <c r="AF70" s="229"/>
      <c r="AG70" s="229"/>
      <c r="AH70" s="228"/>
      <c r="AI70" s="229"/>
      <c r="AJ70" s="229"/>
      <c r="AK70" s="228"/>
      <c r="AL70" s="229"/>
      <c r="AM70" s="229"/>
      <c r="AN70" s="228"/>
      <c r="AO70" s="229"/>
      <c r="AP70" s="229"/>
      <c r="AQ70" s="228"/>
      <c r="AR70" s="166"/>
      <c r="AS70" s="167"/>
    </row>
    <row r="71" spans="1:45" ht="20.25">
      <c r="A71" s="701" t="s">
        <v>56</v>
      </c>
      <c r="B71" s="702"/>
      <c r="C71" s="703"/>
      <c r="D71" s="180" t="s">
        <v>23</v>
      </c>
      <c r="E71" s="224">
        <f t="shared" ref="E71" si="94">SUM(E72:E75)</f>
        <v>24837.49</v>
      </c>
      <c r="F71" s="224">
        <f t="shared" ref="F71" si="95">SUM(F72:F75)</f>
        <v>24786.7</v>
      </c>
      <c r="G71" s="225">
        <f>F71/E71*100</f>
        <v>99.795510738001298</v>
      </c>
      <c r="H71" s="224">
        <f t="shared" ref="H71:AP71" si="96">SUM(H72:H75)</f>
        <v>737.8</v>
      </c>
      <c r="I71" s="224">
        <f t="shared" si="96"/>
        <v>512.70000000000005</v>
      </c>
      <c r="J71" s="225">
        <f t="shared" ref="J71:J76" si="97">I71/H71*100</f>
        <v>69.490376795879655</v>
      </c>
      <c r="K71" s="224">
        <f t="shared" si="96"/>
        <v>2027.9999999999998</v>
      </c>
      <c r="L71" s="224">
        <f t="shared" si="96"/>
        <v>2419.7999999999997</v>
      </c>
      <c r="M71" s="225">
        <f t="shared" ref="M71" si="98">L71/K71*100</f>
        <v>119.31952662721895</v>
      </c>
      <c r="N71" s="224">
        <f t="shared" si="96"/>
        <v>3343.5066999999999</v>
      </c>
      <c r="O71" s="224">
        <f t="shared" si="96"/>
        <v>2861.1</v>
      </c>
      <c r="P71" s="225">
        <f t="shared" ref="P71" si="99">O71/N71*100</f>
        <v>85.57183390719689</v>
      </c>
      <c r="Q71" s="224">
        <f t="shared" si="96"/>
        <v>1855.5000000000002</v>
      </c>
      <c r="R71" s="224">
        <f t="shared" si="96"/>
        <v>1803.7</v>
      </c>
      <c r="S71" s="225">
        <f t="shared" ref="S71" si="100">R71/Q71*100</f>
        <v>97.208299649690105</v>
      </c>
      <c r="T71" s="224">
        <f t="shared" si="96"/>
        <v>2065.6999999999998</v>
      </c>
      <c r="U71" s="224">
        <f t="shared" si="96"/>
        <v>1849</v>
      </c>
      <c r="V71" s="225">
        <f t="shared" ref="V71" si="101">U71/T71*100</f>
        <v>89.50960933339789</v>
      </c>
      <c r="W71" s="224">
        <f t="shared" si="96"/>
        <v>2132.1999999999998</v>
      </c>
      <c r="X71" s="224">
        <f t="shared" si="96"/>
        <v>2310.3999999999996</v>
      </c>
      <c r="Y71" s="225">
        <f t="shared" ref="Y71" si="102">X71/W71*100</f>
        <v>108.35756495638307</v>
      </c>
      <c r="Z71" s="224">
        <f t="shared" si="96"/>
        <v>2200.3000000000002</v>
      </c>
      <c r="AA71" s="224">
        <f t="shared" si="96"/>
        <v>2048.4</v>
      </c>
      <c r="AB71" s="225">
        <f t="shared" ref="AB71" si="103">AA71/Z71*100</f>
        <v>93.096395946007362</v>
      </c>
      <c r="AC71" s="224">
        <f t="shared" si="96"/>
        <v>2219.9</v>
      </c>
      <c r="AD71" s="224">
        <f t="shared" si="96"/>
        <v>2050.64</v>
      </c>
      <c r="AE71" s="225">
        <f t="shared" ref="AE71" si="104">AD71/AC71*100</f>
        <v>92.375332222172162</v>
      </c>
      <c r="AF71" s="224">
        <f t="shared" si="96"/>
        <v>1770.8933000000002</v>
      </c>
      <c r="AG71" s="224">
        <f t="shared" si="96"/>
        <v>1970.4000000000003</v>
      </c>
      <c r="AH71" s="225">
        <f t="shared" ref="AH71" si="105">AG71/AF71*100</f>
        <v>111.26587920345061</v>
      </c>
      <c r="AI71" s="224">
        <f t="shared" si="96"/>
        <v>1985.5</v>
      </c>
      <c r="AJ71" s="224">
        <f t="shared" si="96"/>
        <v>2007.6</v>
      </c>
      <c r="AK71" s="225">
        <f t="shared" ref="AK71" si="106">AJ71/AI71*100</f>
        <v>101.11306975572903</v>
      </c>
      <c r="AL71" s="224">
        <f t="shared" si="96"/>
        <v>1707.5</v>
      </c>
      <c r="AM71" s="224">
        <f t="shared" si="96"/>
        <v>1909.8</v>
      </c>
      <c r="AN71" s="225">
        <f t="shared" ref="AN71" si="107">AM71/AL71*100</f>
        <v>111.84773060029283</v>
      </c>
      <c r="AO71" s="224">
        <f t="shared" si="96"/>
        <v>2790.69</v>
      </c>
      <c r="AP71" s="224">
        <f t="shared" si="96"/>
        <v>3043.16</v>
      </c>
      <c r="AQ71" s="225">
        <f t="shared" ref="AQ71:AQ75" si="108">AP71/AO71*100</f>
        <v>109.04686654554968</v>
      </c>
      <c r="AR71" s="709"/>
      <c r="AS71" s="696"/>
    </row>
    <row r="72" spans="1:45">
      <c r="A72" s="682"/>
      <c r="B72" s="704"/>
      <c r="C72" s="705"/>
      <c r="D72" s="180" t="s">
        <v>62</v>
      </c>
      <c r="E72" s="241">
        <f>SUM(H72,K72,N72,Q72,T72,W72,Z72,AC72,AF72,AI72,AL72,AO72)</f>
        <v>0</v>
      </c>
      <c r="F72" s="242">
        <f>SUM(I72,L72,O72,R72,U72,X72,AA72,AD72,AG72,AJ72,AM72,AP72)</f>
        <v>0</v>
      </c>
      <c r="G72" s="175" t="e">
        <f>F72/E72*100</f>
        <v>#DIV/0!</v>
      </c>
      <c r="H72" s="176">
        <f>SUM(H80,H86,H92,H98)</f>
        <v>0</v>
      </c>
      <c r="I72" s="176">
        <f t="shared" ref="I72:AP75" si="109">SUM(I80,I86,I92,I98)</f>
        <v>0</v>
      </c>
      <c r="J72" s="176" t="e">
        <f t="shared" si="109"/>
        <v>#DIV/0!</v>
      </c>
      <c r="K72" s="176">
        <f t="shared" si="109"/>
        <v>0</v>
      </c>
      <c r="L72" s="176">
        <f t="shared" si="109"/>
        <v>0</v>
      </c>
      <c r="M72" s="176" t="e">
        <f t="shared" si="109"/>
        <v>#DIV/0!</v>
      </c>
      <c r="N72" s="176">
        <f t="shared" si="109"/>
        <v>0</v>
      </c>
      <c r="O72" s="176">
        <f t="shared" si="109"/>
        <v>0</v>
      </c>
      <c r="P72" s="176" t="e">
        <f t="shared" si="109"/>
        <v>#DIV/0!</v>
      </c>
      <c r="Q72" s="176">
        <f t="shared" si="109"/>
        <v>0</v>
      </c>
      <c r="R72" s="176">
        <f t="shared" si="109"/>
        <v>0</v>
      </c>
      <c r="S72" s="176" t="e">
        <f t="shared" si="109"/>
        <v>#DIV/0!</v>
      </c>
      <c r="T72" s="176">
        <f t="shared" si="109"/>
        <v>0</v>
      </c>
      <c r="U72" s="176">
        <f t="shared" si="109"/>
        <v>0</v>
      </c>
      <c r="V72" s="176" t="e">
        <f t="shared" si="109"/>
        <v>#DIV/0!</v>
      </c>
      <c r="W72" s="176">
        <f t="shared" si="109"/>
        <v>0</v>
      </c>
      <c r="X72" s="176">
        <f t="shared" si="109"/>
        <v>0</v>
      </c>
      <c r="Y72" s="176" t="e">
        <f t="shared" si="109"/>
        <v>#DIV/0!</v>
      </c>
      <c r="Z72" s="176">
        <f t="shared" si="109"/>
        <v>0</v>
      </c>
      <c r="AA72" s="176">
        <f t="shared" si="109"/>
        <v>0</v>
      </c>
      <c r="AB72" s="176" t="e">
        <f t="shared" si="109"/>
        <v>#DIV/0!</v>
      </c>
      <c r="AC72" s="176">
        <f t="shared" si="109"/>
        <v>0</v>
      </c>
      <c r="AD72" s="176">
        <f t="shared" si="109"/>
        <v>0</v>
      </c>
      <c r="AE72" s="176" t="e">
        <f t="shared" si="109"/>
        <v>#DIV/0!</v>
      </c>
      <c r="AF72" s="176">
        <f t="shared" si="109"/>
        <v>0</v>
      </c>
      <c r="AG72" s="176">
        <f t="shared" si="109"/>
        <v>0</v>
      </c>
      <c r="AH72" s="176" t="e">
        <f t="shared" si="109"/>
        <v>#DIV/0!</v>
      </c>
      <c r="AI72" s="176">
        <f t="shared" si="109"/>
        <v>0</v>
      </c>
      <c r="AJ72" s="176">
        <f t="shared" si="109"/>
        <v>0</v>
      </c>
      <c r="AK72" s="176" t="e">
        <f t="shared" si="109"/>
        <v>#DIV/0!</v>
      </c>
      <c r="AL72" s="176">
        <f t="shared" si="109"/>
        <v>0</v>
      </c>
      <c r="AM72" s="176">
        <f t="shared" si="109"/>
        <v>0</v>
      </c>
      <c r="AN72" s="176" t="e">
        <f t="shared" si="109"/>
        <v>#DIV/0!</v>
      </c>
      <c r="AO72" s="176">
        <f t="shared" si="109"/>
        <v>0</v>
      </c>
      <c r="AP72" s="176">
        <f t="shared" si="109"/>
        <v>0</v>
      </c>
      <c r="AQ72" s="175" t="e">
        <f t="shared" si="108"/>
        <v>#DIV/0!</v>
      </c>
      <c r="AR72" s="709"/>
      <c r="AS72" s="696"/>
    </row>
    <row r="73" spans="1:45">
      <c r="A73" s="682"/>
      <c r="B73" s="704"/>
      <c r="C73" s="705"/>
      <c r="D73" s="180" t="s">
        <v>27</v>
      </c>
      <c r="E73" s="176">
        <f t="shared" ref="E73:F75" si="110">SUM(H73,K73,N73,Q73,T73,W73,Z73,AC73,AF73,AI73,AL73,AO73)</f>
        <v>400.39999999999992</v>
      </c>
      <c r="F73" s="175">
        <f t="shared" si="110"/>
        <v>400.4</v>
      </c>
      <c r="G73" s="175">
        <f>F73/E73*100</f>
        <v>100.00000000000003</v>
      </c>
      <c r="H73" s="176">
        <f t="shared" ref="H73:W75" si="111">SUM(H81,H87,H93,H99)</f>
        <v>0</v>
      </c>
      <c r="I73" s="176">
        <f t="shared" si="111"/>
        <v>0</v>
      </c>
      <c r="J73" s="176" t="e">
        <f t="shared" si="111"/>
        <v>#DIV/0!</v>
      </c>
      <c r="K73" s="176">
        <f t="shared" si="111"/>
        <v>0</v>
      </c>
      <c r="L73" s="176">
        <f t="shared" si="111"/>
        <v>0</v>
      </c>
      <c r="M73" s="176" t="e">
        <f t="shared" si="111"/>
        <v>#DIV/0!</v>
      </c>
      <c r="N73" s="176">
        <f t="shared" si="111"/>
        <v>0</v>
      </c>
      <c r="O73" s="176">
        <f t="shared" si="111"/>
        <v>0</v>
      </c>
      <c r="P73" s="176" t="e">
        <f t="shared" si="111"/>
        <v>#DIV/0!</v>
      </c>
      <c r="Q73" s="176">
        <f t="shared" si="111"/>
        <v>0</v>
      </c>
      <c r="R73" s="176">
        <f t="shared" si="111"/>
        <v>0</v>
      </c>
      <c r="S73" s="176" t="e">
        <f t="shared" si="111"/>
        <v>#DIV/0!</v>
      </c>
      <c r="T73" s="176">
        <f t="shared" si="111"/>
        <v>0</v>
      </c>
      <c r="U73" s="176">
        <f t="shared" si="111"/>
        <v>0</v>
      </c>
      <c r="V73" s="176" t="e">
        <f t="shared" si="111"/>
        <v>#DIV/0!</v>
      </c>
      <c r="W73" s="176">
        <f t="shared" si="111"/>
        <v>0</v>
      </c>
      <c r="X73" s="176">
        <f t="shared" si="109"/>
        <v>0</v>
      </c>
      <c r="Y73" s="176" t="e">
        <f t="shared" si="109"/>
        <v>#DIV/0!</v>
      </c>
      <c r="Z73" s="176">
        <f t="shared" si="109"/>
        <v>0</v>
      </c>
      <c r="AA73" s="176">
        <f t="shared" si="109"/>
        <v>0</v>
      </c>
      <c r="AB73" s="176" t="e">
        <f t="shared" si="109"/>
        <v>#DIV/0!</v>
      </c>
      <c r="AC73" s="176">
        <f t="shared" si="109"/>
        <v>0</v>
      </c>
      <c r="AD73" s="176">
        <f t="shared" si="109"/>
        <v>0</v>
      </c>
      <c r="AE73" s="176" t="e">
        <f t="shared" si="109"/>
        <v>#DIV/0!</v>
      </c>
      <c r="AF73" s="176">
        <f t="shared" si="109"/>
        <v>69.400000000000006</v>
      </c>
      <c r="AG73" s="176">
        <f t="shared" si="109"/>
        <v>69.400000000000006</v>
      </c>
      <c r="AH73" s="176" t="e">
        <f t="shared" si="109"/>
        <v>#DIV/0!</v>
      </c>
      <c r="AI73" s="176">
        <f t="shared" si="109"/>
        <v>259.89999999999998</v>
      </c>
      <c r="AJ73" s="176">
        <f t="shared" si="109"/>
        <v>259.89999999999998</v>
      </c>
      <c r="AK73" s="176" t="e">
        <f t="shared" si="109"/>
        <v>#DIV/0!</v>
      </c>
      <c r="AL73" s="176">
        <f t="shared" si="109"/>
        <v>0</v>
      </c>
      <c r="AM73" s="176">
        <f t="shared" si="109"/>
        <v>0</v>
      </c>
      <c r="AN73" s="176" t="e">
        <f t="shared" si="109"/>
        <v>#DIV/0!</v>
      </c>
      <c r="AO73" s="176">
        <f t="shared" si="109"/>
        <v>71.099999999999966</v>
      </c>
      <c r="AP73" s="176">
        <f t="shared" si="109"/>
        <v>71.099999999999994</v>
      </c>
      <c r="AQ73" s="175">
        <f t="shared" si="108"/>
        <v>100.00000000000004</v>
      </c>
      <c r="AR73" s="709"/>
      <c r="AS73" s="696"/>
    </row>
    <row r="74" spans="1:45">
      <c r="A74" s="682"/>
      <c r="B74" s="704"/>
      <c r="C74" s="705"/>
      <c r="D74" s="181" t="s">
        <v>63</v>
      </c>
      <c r="E74" s="176">
        <f t="shared" si="110"/>
        <v>24437.09</v>
      </c>
      <c r="F74" s="175">
        <f t="shared" si="110"/>
        <v>24386.3</v>
      </c>
      <c r="G74" s="175">
        <f>F74/E74*100</f>
        <v>99.792160195833461</v>
      </c>
      <c r="H74" s="176">
        <f t="shared" si="111"/>
        <v>737.8</v>
      </c>
      <c r="I74" s="176">
        <f t="shared" si="109"/>
        <v>512.70000000000005</v>
      </c>
      <c r="J74" s="176" t="e">
        <f t="shared" si="109"/>
        <v>#DIV/0!</v>
      </c>
      <c r="K74" s="176">
        <f t="shared" si="109"/>
        <v>2027.9999999999998</v>
      </c>
      <c r="L74" s="176">
        <f t="shared" si="109"/>
        <v>2419.7999999999997</v>
      </c>
      <c r="M74" s="176" t="e">
        <f t="shared" si="109"/>
        <v>#DIV/0!</v>
      </c>
      <c r="N74" s="176">
        <f t="shared" si="109"/>
        <v>3343.5066999999999</v>
      </c>
      <c r="O74" s="176">
        <f t="shared" si="109"/>
        <v>2861.1</v>
      </c>
      <c r="P74" s="176" t="e">
        <f t="shared" si="109"/>
        <v>#DIV/0!</v>
      </c>
      <c r="Q74" s="176">
        <f t="shared" si="109"/>
        <v>1855.5000000000002</v>
      </c>
      <c r="R74" s="176">
        <f t="shared" si="109"/>
        <v>1803.7</v>
      </c>
      <c r="S74" s="176" t="e">
        <f t="shared" si="109"/>
        <v>#DIV/0!</v>
      </c>
      <c r="T74" s="176">
        <f t="shared" si="109"/>
        <v>2065.6999999999998</v>
      </c>
      <c r="U74" s="176">
        <f t="shared" si="109"/>
        <v>1849</v>
      </c>
      <c r="V74" s="176">
        <f t="shared" si="109"/>
        <v>360.77150537634407</v>
      </c>
      <c r="W74" s="176">
        <f t="shared" si="109"/>
        <v>2132.1999999999998</v>
      </c>
      <c r="X74" s="176">
        <f t="shared" si="109"/>
        <v>2310.3999999999996</v>
      </c>
      <c r="Y74" s="176" t="e">
        <f t="shared" si="109"/>
        <v>#DIV/0!</v>
      </c>
      <c r="Z74" s="176">
        <f t="shared" si="109"/>
        <v>2200.3000000000002</v>
      </c>
      <c r="AA74" s="176">
        <f t="shared" si="109"/>
        <v>2048.4</v>
      </c>
      <c r="AB74" s="176" t="e">
        <f t="shared" si="109"/>
        <v>#DIV/0!</v>
      </c>
      <c r="AC74" s="176">
        <f t="shared" si="109"/>
        <v>2219.9</v>
      </c>
      <c r="AD74" s="176">
        <f t="shared" si="109"/>
        <v>2050.64</v>
      </c>
      <c r="AE74" s="176" t="e">
        <f t="shared" si="109"/>
        <v>#DIV/0!</v>
      </c>
      <c r="AF74" s="176">
        <f t="shared" si="109"/>
        <v>1701.4933000000001</v>
      </c>
      <c r="AG74" s="176">
        <f t="shared" si="109"/>
        <v>1901.0000000000002</v>
      </c>
      <c r="AH74" s="176" t="e">
        <f t="shared" si="109"/>
        <v>#DIV/0!</v>
      </c>
      <c r="AI74" s="176">
        <f t="shared" si="109"/>
        <v>1725.6</v>
      </c>
      <c r="AJ74" s="176">
        <f t="shared" si="109"/>
        <v>1747.7</v>
      </c>
      <c r="AK74" s="176" t="e">
        <f t="shared" si="109"/>
        <v>#DIV/0!</v>
      </c>
      <c r="AL74" s="176">
        <f t="shared" si="109"/>
        <v>1707.5</v>
      </c>
      <c r="AM74" s="176">
        <f t="shared" si="109"/>
        <v>1909.8</v>
      </c>
      <c r="AN74" s="176" t="e">
        <f t="shared" si="109"/>
        <v>#DIV/0!</v>
      </c>
      <c r="AO74" s="176">
        <f t="shared" si="109"/>
        <v>2719.59</v>
      </c>
      <c r="AP74" s="176">
        <f t="shared" si="109"/>
        <v>2972.06</v>
      </c>
      <c r="AQ74" s="175">
        <f t="shared" si="108"/>
        <v>109.28338462782992</v>
      </c>
      <c r="AR74" s="709"/>
      <c r="AS74" s="696"/>
    </row>
    <row r="75" spans="1:45" ht="37.5">
      <c r="A75" s="706"/>
      <c r="B75" s="707"/>
      <c r="C75" s="708"/>
      <c r="D75" s="159" t="s">
        <v>64</v>
      </c>
      <c r="E75" s="176">
        <f t="shared" si="110"/>
        <v>0</v>
      </c>
      <c r="F75" s="175">
        <f t="shared" si="110"/>
        <v>0</v>
      </c>
      <c r="G75" s="175" t="e">
        <f>F75/E75*100</f>
        <v>#DIV/0!</v>
      </c>
      <c r="H75" s="176">
        <f t="shared" si="111"/>
        <v>0</v>
      </c>
      <c r="I75" s="176">
        <f t="shared" si="109"/>
        <v>0</v>
      </c>
      <c r="J75" s="176" t="e">
        <f t="shared" si="109"/>
        <v>#DIV/0!</v>
      </c>
      <c r="K75" s="176">
        <f t="shared" si="109"/>
        <v>0</v>
      </c>
      <c r="L75" s="176">
        <f t="shared" si="109"/>
        <v>0</v>
      </c>
      <c r="M75" s="176" t="e">
        <f t="shared" si="109"/>
        <v>#DIV/0!</v>
      </c>
      <c r="N75" s="176">
        <f t="shared" si="109"/>
        <v>0</v>
      </c>
      <c r="O75" s="176">
        <f t="shared" si="109"/>
        <v>0</v>
      </c>
      <c r="P75" s="176" t="e">
        <f t="shared" si="109"/>
        <v>#DIV/0!</v>
      </c>
      <c r="Q75" s="176">
        <f t="shared" si="109"/>
        <v>0</v>
      </c>
      <c r="R75" s="176">
        <f t="shared" si="109"/>
        <v>0</v>
      </c>
      <c r="S75" s="176" t="e">
        <f t="shared" si="109"/>
        <v>#DIV/0!</v>
      </c>
      <c r="T75" s="176">
        <f t="shared" si="109"/>
        <v>0</v>
      </c>
      <c r="U75" s="176">
        <f t="shared" si="109"/>
        <v>0</v>
      </c>
      <c r="V75" s="176" t="e">
        <f t="shared" si="109"/>
        <v>#DIV/0!</v>
      </c>
      <c r="W75" s="176">
        <f t="shared" si="109"/>
        <v>0</v>
      </c>
      <c r="X75" s="176">
        <f t="shared" si="109"/>
        <v>0</v>
      </c>
      <c r="Y75" s="176" t="e">
        <f t="shared" si="109"/>
        <v>#DIV/0!</v>
      </c>
      <c r="Z75" s="176">
        <f t="shared" si="109"/>
        <v>0</v>
      </c>
      <c r="AA75" s="176">
        <f t="shared" si="109"/>
        <v>0</v>
      </c>
      <c r="AB75" s="176" t="e">
        <f t="shared" si="109"/>
        <v>#DIV/0!</v>
      </c>
      <c r="AC75" s="176">
        <f t="shared" si="109"/>
        <v>0</v>
      </c>
      <c r="AD75" s="176">
        <f t="shared" si="109"/>
        <v>0</v>
      </c>
      <c r="AE75" s="176" t="e">
        <f t="shared" si="109"/>
        <v>#DIV/0!</v>
      </c>
      <c r="AF75" s="176">
        <f t="shared" si="109"/>
        <v>0</v>
      </c>
      <c r="AG75" s="176">
        <f t="shared" si="109"/>
        <v>0</v>
      </c>
      <c r="AH75" s="176" t="e">
        <f t="shared" si="109"/>
        <v>#DIV/0!</v>
      </c>
      <c r="AI75" s="176">
        <f t="shared" si="109"/>
        <v>0</v>
      </c>
      <c r="AJ75" s="176">
        <f t="shared" si="109"/>
        <v>0</v>
      </c>
      <c r="AK75" s="176" t="e">
        <f t="shared" si="109"/>
        <v>#DIV/0!</v>
      </c>
      <c r="AL75" s="176">
        <f t="shared" si="109"/>
        <v>0</v>
      </c>
      <c r="AM75" s="176">
        <f t="shared" si="109"/>
        <v>0</v>
      </c>
      <c r="AN75" s="176" t="e">
        <f t="shared" si="109"/>
        <v>#DIV/0!</v>
      </c>
      <c r="AO75" s="176">
        <f t="shared" si="109"/>
        <v>0</v>
      </c>
      <c r="AP75" s="176">
        <f t="shared" si="109"/>
        <v>0</v>
      </c>
      <c r="AQ75" s="175" t="e">
        <f t="shared" si="108"/>
        <v>#DIV/0!</v>
      </c>
      <c r="AR75" s="709"/>
      <c r="AS75" s="696"/>
    </row>
    <row r="76" spans="1:45" ht="20.25">
      <c r="A76" s="161"/>
      <c r="B76" s="250"/>
      <c r="C76" s="250"/>
      <c r="D76" s="162"/>
      <c r="E76" s="163"/>
      <c r="F76" s="168"/>
      <c r="G76" s="164"/>
      <c r="H76" s="165"/>
      <c r="I76" s="165"/>
      <c r="J76" s="176" t="e">
        <f t="shared" si="97"/>
        <v>#DIV/0!</v>
      </c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  <c r="AF76" s="164"/>
      <c r="AG76" s="164"/>
      <c r="AH76" s="164"/>
      <c r="AI76" s="164"/>
      <c r="AJ76" s="164"/>
      <c r="AK76" s="164"/>
      <c r="AL76" s="164"/>
      <c r="AM76" s="164"/>
      <c r="AN76" s="164"/>
      <c r="AO76" s="164"/>
      <c r="AP76" s="164"/>
      <c r="AQ76" s="164"/>
      <c r="AR76" s="166"/>
      <c r="AS76" s="167"/>
    </row>
    <row r="77" spans="1:45" ht="20.25">
      <c r="A77" s="161"/>
      <c r="B77" s="250"/>
      <c r="C77" s="250"/>
      <c r="D77" s="162"/>
      <c r="E77" s="163"/>
      <c r="F77" s="168"/>
      <c r="G77" s="164"/>
      <c r="H77" s="165"/>
      <c r="I77" s="165"/>
      <c r="J77" s="164"/>
      <c r="K77" s="165"/>
      <c r="L77" s="165"/>
      <c r="M77" s="164"/>
      <c r="N77" s="165"/>
      <c r="O77" s="165"/>
      <c r="P77" s="164"/>
      <c r="Q77" s="165"/>
      <c r="R77" s="165"/>
      <c r="S77" s="164"/>
      <c r="T77" s="165"/>
      <c r="U77" s="165"/>
      <c r="V77" s="164"/>
      <c r="W77" s="165"/>
      <c r="X77" s="165"/>
      <c r="Y77" s="164"/>
      <c r="Z77" s="165"/>
      <c r="AA77" s="165"/>
      <c r="AB77" s="164"/>
      <c r="AC77" s="165"/>
      <c r="AD77" s="165"/>
      <c r="AE77" s="164"/>
      <c r="AF77" s="165"/>
      <c r="AG77" s="165"/>
      <c r="AH77" s="164"/>
      <c r="AI77" s="165"/>
      <c r="AJ77" s="165"/>
      <c r="AK77" s="164"/>
      <c r="AL77" s="165"/>
      <c r="AM77" s="165"/>
      <c r="AN77" s="164"/>
      <c r="AO77" s="165"/>
      <c r="AP77" s="165"/>
      <c r="AQ77" s="164"/>
      <c r="AR77" s="166"/>
      <c r="AS77" s="167"/>
    </row>
    <row r="78" spans="1:45" ht="20.25">
      <c r="A78" s="723" t="s">
        <v>57</v>
      </c>
      <c r="B78" s="723"/>
      <c r="C78" s="723"/>
      <c r="D78" s="162"/>
      <c r="E78" s="163"/>
      <c r="F78" s="168"/>
      <c r="G78" s="165"/>
      <c r="H78" s="165"/>
      <c r="I78" s="165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4"/>
      <c r="AF78" s="164"/>
      <c r="AG78" s="164"/>
      <c r="AH78" s="164"/>
      <c r="AI78" s="164"/>
      <c r="AJ78" s="164"/>
      <c r="AK78" s="164"/>
      <c r="AL78" s="164"/>
      <c r="AM78" s="164"/>
      <c r="AN78" s="164"/>
      <c r="AO78" s="164"/>
      <c r="AP78" s="164"/>
      <c r="AQ78" s="164"/>
      <c r="AR78" s="166"/>
      <c r="AS78" s="167"/>
    </row>
    <row r="79" spans="1:45" ht="23.25" customHeight="1">
      <c r="A79" s="724" t="s">
        <v>58</v>
      </c>
      <c r="B79" s="724"/>
      <c r="C79" s="724"/>
      <c r="D79" s="306" t="s">
        <v>23</v>
      </c>
      <c r="E79" s="307">
        <f>SUM(E80:E83)</f>
        <v>627.15999999999985</v>
      </c>
      <c r="F79" s="307">
        <f t="shared" ref="F79:AP79" si="112">SUM(F80:F83)</f>
        <v>627.20000000000005</v>
      </c>
      <c r="G79" s="308">
        <f>F79/E79*100</f>
        <v>100.00637795777796</v>
      </c>
      <c r="H79" s="307">
        <f t="shared" si="112"/>
        <v>0</v>
      </c>
      <c r="I79" s="307">
        <f t="shared" si="112"/>
        <v>0</v>
      </c>
      <c r="J79" s="308" t="e">
        <f t="shared" ref="J79:J101" si="113">I79/H79*100</f>
        <v>#DIV/0!</v>
      </c>
      <c r="K79" s="307">
        <f t="shared" si="112"/>
        <v>0</v>
      </c>
      <c r="L79" s="307">
        <f t="shared" si="112"/>
        <v>0</v>
      </c>
      <c r="M79" s="308" t="e">
        <f t="shared" ref="M79:M101" si="114">L79/K79*100</f>
        <v>#DIV/0!</v>
      </c>
      <c r="N79" s="307">
        <f t="shared" si="112"/>
        <v>0</v>
      </c>
      <c r="O79" s="307">
        <f t="shared" si="112"/>
        <v>0</v>
      </c>
      <c r="P79" s="308" t="e">
        <f t="shared" ref="P79:P101" si="115">O79/N79*100</f>
        <v>#DIV/0!</v>
      </c>
      <c r="Q79" s="307">
        <f t="shared" si="112"/>
        <v>21.5</v>
      </c>
      <c r="R79" s="307">
        <f t="shared" si="112"/>
        <v>0</v>
      </c>
      <c r="S79" s="308">
        <f t="shared" ref="S79:S101" si="116">R79/Q79*100</f>
        <v>0</v>
      </c>
      <c r="T79" s="307">
        <f t="shared" si="112"/>
        <v>16</v>
      </c>
      <c r="U79" s="307">
        <f t="shared" si="112"/>
        <v>26.2</v>
      </c>
      <c r="V79" s="308">
        <f t="shared" ref="V79:V101" si="117">U79/T79*100</f>
        <v>163.75</v>
      </c>
      <c r="W79" s="307">
        <f t="shared" si="112"/>
        <v>2.8</v>
      </c>
      <c r="X79" s="307">
        <f t="shared" si="112"/>
        <v>4.2</v>
      </c>
      <c r="Y79" s="308">
        <f t="shared" ref="Y79:Y101" si="118">X79/W79*100</f>
        <v>150.00000000000003</v>
      </c>
      <c r="Z79" s="307">
        <f t="shared" si="112"/>
        <v>2.8</v>
      </c>
      <c r="AA79" s="307">
        <f t="shared" si="112"/>
        <v>3.8</v>
      </c>
      <c r="AB79" s="308">
        <f t="shared" ref="AB79:AB101" si="119">AA79/Z79*100</f>
        <v>135.71428571428572</v>
      </c>
      <c r="AC79" s="307">
        <f t="shared" si="112"/>
        <v>2.8</v>
      </c>
      <c r="AD79" s="307">
        <f t="shared" si="112"/>
        <v>3.84</v>
      </c>
      <c r="AE79" s="308">
        <f t="shared" ref="AE79:AE101" si="120">AD79/AC79*100</f>
        <v>137.14285714285714</v>
      </c>
      <c r="AF79" s="307">
        <f t="shared" si="112"/>
        <v>173.8</v>
      </c>
      <c r="AG79" s="307">
        <f t="shared" si="112"/>
        <v>147.30000000000001</v>
      </c>
      <c r="AH79" s="308">
        <f t="shared" ref="AH79:AH101" si="121">AG79/AF79*100</f>
        <v>84.752589182968933</v>
      </c>
      <c r="AI79" s="307">
        <f t="shared" si="112"/>
        <v>262.7</v>
      </c>
      <c r="AJ79" s="307">
        <f t="shared" si="112"/>
        <v>291</v>
      </c>
      <c r="AK79" s="308">
        <f t="shared" ref="AK79:AK101" si="122">AJ79/AI79*100</f>
        <v>110.77274457556148</v>
      </c>
      <c r="AL79" s="307">
        <f t="shared" si="112"/>
        <v>2.8</v>
      </c>
      <c r="AM79" s="307">
        <f t="shared" si="112"/>
        <v>2.8</v>
      </c>
      <c r="AN79" s="308">
        <f t="shared" ref="AN79:AN101" si="123">AM79/AL79*100</f>
        <v>100</v>
      </c>
      <c r="AO79" s="307">
        <f t="shared" si="112"/>
        <v>141.95999999999998</v>
      </c>
      <c r="AP79" s="307">
        <f t="shared" si="112"/>
        <v>148.06</v>
      </c>
      <c r="AQ79" s="308">
        <f t="shared" ref="AQ79:AQ101" si="124">AP79/AO79*100</f>
        <v>104.29698506621585</v>
      </c>
      <c r="AR79" s="668"/>
      <c r="AS79" s="696"/>
    </row>
    <row r="80" spans="1:45">
      <c r="A80" s="724"/>
      <c r="B80" s="724"/>
      <c r="C80" s="724"/>
      <c r="D80" s="306" t="s">
        <v>62</v>
      </c>
      <c r="E80" s="309">
        <f>SUM(H80,K80,N80,Q80,T80,W80,Z80,AC80,AF80,AI80,AL80,AO80)</f>
        <v>0</v>
      </c>
      <c r="F80" s="310">
        <f>SUM(I80,L80,O80,R80,U80,X80,AA80,AD80,AG80,AJ80,AM80,AP80)</f>
        <v>0</v>
      </c>
      <c r="G80" s="310" t="e">
        <f>F80/E80*100</f>
        <v>#DIV/0!</v>
      </c>
      <c r="H80" s="309">
        <f>SUM(H12,H17,H27,H39)</f>
        <v>0</v>
      </c>
      <c r="I80" s="309">
        <f t="shared" ref="I80:AP83" si="125">SUM(I12,I17,I27,I39)</f>
        <v>0</v>
      </c>
      <c r="J80" s="310" t="e">
        <f t="shared" si="113"/>
        <v>#DIV/0!</v>
      </c>
      <c r="K80" s="309">
        <f t="shared" si="125"/>
        <v>0</v>
      </c>
      <c r="L80" s="309">
        <f t="shared" si="125"/>
        <v>0</v>
      </c>
      <c r="M80" s="310" t="e">
        <f t="shared" si="114"/>
        <v>#DIV/0!</v>
      </c>
      <c r="N80" s="309">
        <f t="shared" si="125"/>
        <v>0</v>
      </c>
      <c r="O80" s="309">
        <f t="shared" si="125"/>
        <v>0</v>
      </c>
      <c r="P80" s="310" t="e">
        <f t="shared" si="115"/>
        <v>#DIV/0!</v>
      </c>
      <c r="Q80" s="309">
        <f t="shared" si="125"/>
        <v>0</v>
      </c>
      <c r="R80" s="309">
        <f t="shared" si="125"/>
        <v>0</v>
      </c>
      <c r="S80" s="310" t="e">
        <f t="shared" si="116"/>
        <v>#DIV/0!</v>
      </c>
      <c r="T80" s="309">
        <f t="shared" si="125"/>
        <v>0</v>
      </c>
      <c r="U80" s="309">
        <f t="shared" si="125"/>
        <v>0</v>
      </c>
      <c r="V80" s="310" t="e">
        <f t="shared" si="117"/>
        <v>#DIV/0!</v>
      </c>
      <c r="W80" s="309">
        <f t="shared" si="125"/>
        <v>0</v>
      </c>
      <c r="X80" s="309">
        <f t="shared" si="125"/>
        <v>0</v>
      </c>
      <c r="Y80" s="310" t="e">
        <f t="shared" si="118"/>
        <v>#DIV/0!</v>
      </c>
      <c r="Z80" s="309">
        <f t="shared" si="125"/>
        <v>0</v>
      </c>
      <c r="AA80" s="309">
        <f t="shared" si="125"/>
        <v>0</v>
      </c>
      <c r="AB80" s="310" t="e">
        <f t="shared" si="119"/>
        <v>#DIV/0!</v>
      </c>
      <c r="AC80" s="309">
        <f t="shared" si="125"/>
        <v>0</v>
      </c>
      <c r="AD80" s="309">
        <f t="shared" si="125"/>
        <v>0</v>
      </c>
      <c r="AE80" s="310" t="e">
        <f t="shared" si="120"/>
        <v>#DIV/0!</v>
      </c>
      <c r="AF80" s="309">
        <f t="shared" si="125"/>
        <v>0</v>
      </c>
      <c r="AG80" s="309">
        <f t="shared" si="125"/>
        <v>0</v>
      </c>
      <c r="AH80" s="310" t="e">
        <f t="shared" si="121"/>
        <v>#DIV/0!</v>
      </c>
      <c r="AI80" s="309">
        <f t="shared" si="125"/>
        <v>0</v>
      </c>
      <c r="AJ80" s="309">
        <f t="shared" si="125"/>
        <v>0</v>
      </c>
      <c r="AK80" s="310" t="e">
        <f t="shared" si="122"/>
        <v>#DIV/0!</v>
      </c>
      <c r="AL80" s="309">
        <f t="shared" si="125"/>
        <v>0</v>
      </c>
      <c r="AM80" s="309">
        <f t="shared" si="125"/>
        <v>0</v>
      </c>
      <c r="AN80" s="310" t="e">
        <f t="shared" si="123"/>
        <v>#DIV/0!</v>
      </c>
      <c r="AO80" s="309">
        <f t="shared" si="125"/>
        <v>0</v>
      </c>
      <c r="AP80" s="309">
        <f t="shared" si="125"/>
        <v>0</v>
      </c>
      <c r="AQ80" s="310" t="e">
        <f t="shared" si="124"/>
        <v>#DIV/0!</v>
      </c>
      <c r="AR80" s="650"/>
      <c r="AS80" s="696"/>
    </row>
    <row r="81" spans="1:45">
      <c r="A81" s="724"/>
      <c r="B81" s="724"/>
      <c r="C81" s="724"/>
      <c r="D81" s="306" t="s">
        <v>27</v>
      </c>
      <c r="E81" s="309">
        <f>SUM(H81,K81,N81,Q81,T81,W81,Z81,AC81,AF81,AI81,AL81,AO81)</f>
        <v>400.39999999999992</v>
      </c>
      <c r="F81" s="310">
        <f t="shared" ref="F81:F83" si="126">SUM(I81,L81,O81,R81,U81,X81,AA81,AD81,AG81,AJ81,AM81,AP81)</f>
        <v>400.4</v>
      </c>
      <c r="G81" s="310">
        <f>F81/E81*100</f>
        <v>100.00000000000003</v>
      </c>
      <c r="H81" s="309">
        <f t="shared" ref="H81:W83" si="127">SUM(H13,H18,H28,H40)</f>
        <v>0</v>
      </c>
      <c r="I81" s="309">
        <f t="shared" si="127"/>
        <v>0</v>
      </c>
      <c r="J81" s="310" t="e">
        <f t="shared" si="113"/>
        <v>#DIV/0!</v>
      </c>
      <c r="K81" s="309">
        <f t="shared" si="127"/>
        <v>0</v>
      </c>
      <c r="L81" s="309">
        <f t="shared" si="127"/>
        <v>0</v>
      </c>
      <c r="M81" s="310" t="e">
        <f t="shared" si="114"/>
        <v>#DIV/0!</v>
      </c>
      <c r="N81" s="309">
        <f t="shared" si="127"/>
        <v>0</v>
      </c>
      <c r="O81" s="309">
        <f t="shared" si="127"/>
        <v>0</v>
      </c>
      <c r="P81" s="310" t="e">
        <f t="shared" si="115"/>
        <v>#DIV/0!</v>
      </c>
      <c r="Q81" s="309">
        <f t="shared" si="127"/>
        <v>0</v>
      </c>
      <c r="R81" s="309">
        <f t="shared" si="127"/>
        <v>0</v>
      </c>
      <c r="S81" s="310" t="e">
        <f t="shared" si="116"/>
        <v>#DIV/0!</v>
      </c>
      <c r="T81" s="309">
        <f t="shared" si="127"/>
        <v>0</v>
      </c>
      <c r="U81" s="309">
        <f t="shared" si="127"/>
        <v>0</v>
      </c>
      <c r="V81" s="310" t="e">
        <f t="shared" si="117"/>
        <v>#DIV/0!</v>
      </c>
      <c r="W81" s="309">
        <f t="shared" si="127"/>
        <v>0</v>
      </c>
      <c r="X81" s="309">
        <f t="shared" si="125"/>
        <v>0</v>
      </c>
      <c r="Y81" s="310" t="e">
        <f t="shared" si="118"/>
        <v>#DIV/0!</v>
      </c>
      <c r="Z81" s="309">
        <f t="shared" si="125"/>
        <v>0</v>
      </c>
      <c r="AA81" s="309">
        <f t="shared" si="125"/>
        <v>0</v>
      </c>
      <c r="AB81" s="310" t="e">
        <f t="shared" si="119"/>
        <v>#DIV/0!</v>
      </c>
      <c r="AC81" s="309">
        <f t="shared" si="125"/>
        <v>0</v>
      </c>
      <c r="AD81" s="309">
        <f t="shared" si="125"/>
        <v>0</v>
      </c>
      <c r="AE81" s="310" t="e">
        <f t="shared" si="120"/>
        <v>#DIV/0!</v>
      </c>
      <c r="AF81" s="309">
        <f t="shared" si="125"/>
        <v>69.400000000000006</v>
      </c>
      <c r="AG81" s="309">
        <f t="shared" si="125"/>
        <v>69.400000000000006</v>
      </c>
      <c r="AH81" s="310">
        <f t="shared" si="121"/>
        <v>100</v>
      </c>
      <c r="AI81" s="309">
        <f t="shared" si="125"/>
        <v>259.89999999999998</v>
      </c>
      <c r="AJ81" s="309">
        <f t="shared" si="125"/>
        <v>259.89999999999998</v>
      </c>
      <c r="AK81" s="310">
        <f t="shared" si="122"/>
        <v>100</v>
      </c>
      <c r="AL81" s="309">
        <f t="shared" si="125"/>
        <v>0</v>
      </c>
      <c r="AM81" s="309">
        <f t="shared" si="125"/>
        <v>0</v>
      </c>
      <c r="AN81" s="310" t="e">
        <f t="shared" si="123"/>
        <v>#DIV/0!</v>
      </c>
      <c r="AO81" s="309">
        <f t="shared" si="125"/>
        <v>71.099999999999966</v>
      </c>
      <c r="AP81" s="309">
        <f t="shared" si="125"/>
        <v>71.099999999999994</v>
      </c>
      <c r="AQ81" s="310">
        <f t="shared" si="124"/>
        <v>100.00000000000004</v>
      </c>
      <c r="AR81" s="650"/>
      <c r="AS81" s="696"/>
    </row>
    <row r="82" spans="1:45">
      <c r="A82" s="724"/>
      <c r="B82" s="724"/>
      <c r="C82" s="724"/>
      <c r="D82" s="311" t="s">
        <v>63</v>
      </c>
      <c r="E82" s="309">
        <f t="shared" ref="E82:E83" si="128">SUM(H82,K82,N82,Q82,T82,W82,Z82,AC82,AF82,AI82,AL82,AO82)</f>
        <v>226.76</v>
      </c>
      <c r="F82" s="310">
        <f t="shared" si="126"/>
        <v>226.8</v>
      </c>
      <c r="G82" s="310">
        <f>F82/E82*100</f>
        <v>100.01763979537839</v>
      </c>
      <c r="H82" s="309">
        <f>SUM(H14,H19,H29,H41)</f>
        <v>0</v>
      </c>
      <c r="I82" s="309">
        <f t="shared" si="127"/>
        <v>0</v>
      </c>
      <c r="J82" s="310" t="e">
        <f t="shared" si="113"/>
        <v>#DIV/0!</v>
      </c>
      <c r="K82" s="309">
        <f t="shared" si="127"/>
        <v>0</v>
      </c>
      <c r="L82" s="309">
        <f t="shared" si="127"/>
        <v>0</v>
      </c>
      <c r="M82" s="310" t="e">
        <f t="shared" si="114"/>
        <v>#DIV/0!</v>
      </c>
      <c r="N82" s="309">
        <f t="shared" si="127"/>
        <v>0</v>
      </c>
      <c r="O82" s="309">
        <f t="shared" si="127"/>
        <v>0</v>
      </c>
      <c r="P82" s="310" t="e">
        <f t="shared" si="115"/>
        <v>#DIV/0!</v>
      </c>
      <c r="Q82" s="309">
        <f t="shared" si="127"/>
        <v>21.5</v>
      </c>
      <c r="R82" s="309">
        <f t="shared" si="127"/>
        <v>0</v>
      </c>
      <c r="S82" s="310">
        <f t="shared" si="116"/>
        <v>0</v>
      </c>
      <c r="T82" s="309">
        <f>SUM(T14,T19,T29,T41)+11</f>
        <v>16</v>
      </c>
      <c r="U82" s="309">
        <f>SUM(U14,U19,U29,U41)+11</f>
        <v>26.2</v>
      </c>
      <c r="V82" s="310">
        <f t="shared" si="117"/>
        <v>163.75</v>
      </c>
      <c r="W82" s="309">
        <f t="shared" si="127"/>
        <v>2.8</v>
      </c>
      <c r="X82" s="309">
        <f t="shared" si="125"/>
        <v>4.2</v>
      </c>
      <c r="Y82" s="310">
        <f t="shared" si="118"/>
        <v>150.00000000000003</v>
      </c>
      <c r="Z82" s="309">
        <f t="shared" si="125"/>
        <v>2.8</v>
      </c>
      <c r="AA82" s="309">
        <f t="shared" si="125"/>
        <v>3.8</v>
      </c>
      <c r="AB82" s="310">
        <f t="shared" si="119"/>
        <v>135.71428571428572</v>
      </c>
      <c r="AC82" s="309">
        <f t="shared" si="125"/>
        <v>2.8</v>
      </c>
      <c r="AD82" s="309">
        <f t="shared" si="125"/>
        <v>3.84</v>
      </c>
      <c r="AE82" s="310">
        <f t="shared" si="120"/>
        <v>137.14285714285714</v>
      </c>
      <c r="AF82" s="309">
        <f>SUM(AF14,AF19,AF29,AF41)+15</f>
        <v>104.39999999999999</v>
      </c>
      <c r="AG82" s="309">
        <f>SUM(AG14,AG19,AG29,AG41)+15</f>
        <v>77.900000000000006</v>
      </c>
      <c r="AH82" s="310">
        <f t="shared" si="121"/>
        <v>74.616858237547902</v>
      </c>
      <c r="AI82" s="309">
        <f t="shared" si="125"/>
        <v>2.8</v>
      </c>
      <c r="AJ82" s="309">
        <f t="shared" si="125"/>
        <v>31.1</v>
      </c>
      <c r="AK82" s="310">
        <f t="shared" si="122"/>
        <v>1110.7142857142858</v>
      </c>
      <c r="AL82" s="309">
        <f t="shared" si="125"/>
        <v>2.8</v>
      </c>
      <c r="AM82" s="309">
        <f t="shared" si="125"/>
        <v>2.8</v>
      </c>
      <c r="AN82" s="310">
        <f t="shared" si="123"/>
        <v>100</v>
      </c>
      <c r="AO82" s="309">
        <f t="shared" si="125"/>
        <v>70.86</v>
      </c>
      <c r="AP82" s="309">
        <f t="shared" si="125"/>
        <v>76.960000000000008</v>
      </c>
      <c r="AQ82" s="310">
        <f t="shared" si="124"/>
        <v>108.60852384984479</v>
      </c>
      <c r="AR82" s="650"/>
      <c r="AS82" s="696"/>
    </row>
    <row r="83" spans="1:45" s="305" customFormat="1" ht="37.5">
      <c r="A83" s="724"/>
      <c r="B83" s="724"/>
      <c r="C83" s="724"/>
      <c r="D83" s="311" t="s">
        <v>64</v>
      </c>
      <c r="E83" s="309">
        <f t="shared" si="128"/>
        <v>0</v>
      </c>
      <c r="F83" s="310">
        <f t="shared" si="126"/>
        <v>0</v>
      </c>
      <c r="G83" s="310" t="e">
        <f>F83/E83*100</f>
        <v>#DIV/0!</v>
      </c>
      <c r="H83" s="309">
        <f t="shared" si="127"/>
        <v>0</v>
      </c>
      <c r="I83" s="309">
        <f t="shared" si="127"/>
        <v>0</v>
      </c>
      <c r="J83" s="310" t="e">
        <f t="shared" si="113"/>
        <v>#DIV/0!</v>
      </c>
      <c r="K83" s="309">
        <f t="shared" si="127"/>
        <v>0</v>
      </c>
      <c r="L83" s="309">
        <f t="shared" si="127"/>
        <v>0</v>
      </c>
      <c r="M83" s="310" t="e">
        <f t="shared" si="114"/>
        <v>#DIV/0!</v>
      </c>
      <c r="N83" s="309">
        <f t="shared" si="127"/>
        <v>0</v>
      </c>
      <c r="O83" s="309">
        <f t="shared" si="127"/>
        <v>0</v>
      </c>
      <c r="P83" s="310" t="e">
        <f t="shared" si="115"/>
        <v>#DIV/0!</v>
      </c>
      <c r="Q83" s="309">
        <f t="shared" si="127"/>
        <v>0</v>
      </c>
      <c r="R83" s="309">
        <f t="shared" si="127"/>
        <v>0</v>
      </c>
      <c r="S83" s="310" t="e">
        <f t="shared" si="116"/>
        <v>#DIV/0!</v>
      </c>
      <c r="T83" s="309">
        <f t="shared" si="127"/>
        <v>0</v>
      </c>
      <c r="U83" s="309">
        <f t="shared" si="127"/>
        <v>0</v>
      </c>
      <c r="V83" s="310" t="e">
        <f t="shared" si="117"/>
        <v>#DIV/0!</v>
      </c>
      <c r="W83" s="309">
        <f t="shared" si="127"/>
        <v>0</v>
      </c>
      <c r="X83" s="309">
        <f t="shared" si="125"/>
        <v>0</v>
      </c>
      <c r="Y83" s="310" t="e">
        <f t="shared" si="118"/>
        <v>#DIV/0!</v>
      </c>
      <c r="Z83" s="309">
        <f t="shared" si="125"/>
        <v>0</v>
      </c>
      <c r="AA83" s="309">
        <f t="shared" si="125"/>
        <v>0</v>
      </c>
      <c r="AB83" s="310" t="e">
        <f t="shared" si="119"/>
        <v>#DIV/0!</v>
      </c>
      <c r="AC83" s="309">
        <f t="shared" si="125"/>
        <v>0</v>
      </c>
      <c r="AD83" s="309">
        <f t="shared" si="125"/>
        <v>0</v>
      </c>
      <c r="AE83" s="310" t="e">
        <f t="shared" si="120"/>
        <v>#DIV/0!</v>
      </c>
      <c r="AF83" s="309">
        <f t="shared" si="125"/>
        <v>0</v>
      </c>
      <c r="AG83" s="309">
        <f t="shared" si="125"/>
        <v>0</v>
      </c>
      <c r="AH83" s="310" t="e">
        <f t="shared" si="121"/>
        <v>#DIV/0!</v>
      </c>
      <c r="AI83" s="309">
        <f t="shared" si="125"/>
        <v>0</v>
      </c>
      <c r="AJ83" s="309">
        <f t="shared" si="125"/>
        <v>0</v>
      </c>
      <c r="AK83" s="310" t="e">
        <f t="shared" si="122"/>
        <v>#DIV/0!</v>
      </c>
      <c r="AL83" s="309">
        <f t="shared" si="125"/>
        <v>0</v>
      </c>
      <c r="AM83" s="309">
        <f t="shared" si="125"/>
        <v>0</v>
      </c>
      <c r="AN83" s="310" t="e">
        <f t="shared" si="123"/>
        <v>#DIV/0!</v>
      </c>
      <c r="AO83" s="309">
        <f t="shared" si="125"/>
        <v>0</v>
      </c>
      <c r="AP83" s="309">
        <f t="shared" si="125"/>
        <v>0</v>
      </c>
      <c r="AQ83" s="310" t="e">
        <f t="shared" si="124"/>
        <v>#DIV/0!</v>
      </c>
      <c r="AR83" s="669"/>
      <c r="AS83" s="696"/>
    </row>
    <row r="84" spans="1:45" s="156" customFormat="1" ht="20.25">
      <c r="A84" s="178"/>
      <c r="B84" s="249"/>
      <c r="C84" s="249"/>
      <c r="D84" s="179"/>
      <c r="E84" s="226"/>
      <c r="F84" s="240"/>
      <c r="G84" s="228"/>
      <c r="H84" s="229"/>
      <c r="I84" s="229"/>
      <c r="J84" s="255"/>
      <c r="K84" s="229"/>
      <c r="L84" s="229"/>
      <c r="M84" s="255"/>
      <c r="N84" s="229"/>
      <c r="O84" s="229"/>
      <c r="P84" s="255"/>
      <c r="Q84" s="229"/>
      <c r="R84" s="229"/>
      <c r="S84" s="255"/>
      <c r="T84" s="229"/>
      <c r="U84" s="229"/>
      <c r="V84" s="255"/>
      <c r="W84" s="229"/>
      <c r="X84" s="229"/>
      <c r="Y84" s="255"/>
      <c r="Z84" s="229"/>
      <c r="AA84" s="229"/>
      <c r="AB84" s="255"/>
      <c r="AC84" s="229"/>
      <c r="AD84" s="229"/>
      <c r="AE84" s="255"/>
      <c r="AF84" s="229"/>
      <c r="AG84" s="229"/>
      <c r="AH84" s="256" t="e">
        <f t="shared" si="121"/>
        <v>#DIV/0!</v>
      </c>
      <c r="AI84" s="229"/>
      <c r="AJ84" s="229"/>
      <c r="AK84" s="255"/>
      <c r="AL84" s="229"/>
      <c r="AM84" s="229"/>
      <c r="AN84" s="255"/>
      <c r="AO84" s="229"/>
      <c r="AP84" s="229"/>
      <c r="AQ84" s="255"/>
      <c r="AR84" s="166"/>
      <c r="AS84" s="167"/>
    </row>
    <row r="85" spans="1:45" s="257" customFormat="1" ht="23.25" customHeight="1">
      <c r="A85" s="701" t="s">
        <v>59</v>
      </c>
      <c r="B85" s="702"/>
      <c r="C85" s="703"/>
      <c r="D85" s="180" t="s">
        <v>23</v>
      </c>
      <c r="E85" s="230">
        <f>SUM(E86:E89)</f>
        <v>23838.829999999998</v>
      </c>
      <c r="F85" s="230">
        <f t="shared" ref="F85:AP85" si="129">SUM(F86:F89)</f>
        <v>23788.000000000004</v>
      </c>
      <c r="G85" s="231">
        <f>F85/E85*100</f>
        <v>99.786776448340817</v>
      </c>
      <c r="H85" s="230">
        <f t="shared" si="129"/>
        <v>737.8</v>
      </c>
      <c r="I85" s="230">
        <f t="shared" si="129"/>
        <v>512.70000000000005</v>
      </c>
      <c r="J85" s="225">
        <f t="shared" si="113"/>
        <v>69.490376795879655</v>
      </c>
      <c r="K85" s="230">
        <f t="shared" si="129"/>
        <v>2009.8999999999999</v>
      </c>
      <c r="L85" s="230">
        <f t="shared" si="129"/>
        <v>2401.6999999999998</v>
      </c>
      <c r="M85" s="225">
        <f t="shared" si="114"/>
        <v>119.49350713965869</v>
      </c>
      <c r="N85" s="230">
        <f t="shared" si="129"/>
        <v>3325.4067</v>
      </c>
      <c r="O85" s="230">
        <f t="shared" si="129"/>
        <v>2843</v>
      </c>
      <c r="P85" s="225">
        <f t="shared" si="115"/>
        <v>85.493302217740762</v>
      </c>
      <c r="Q85" s="230">
        <f t="shared" si="129"/>
        <v>1815.8000000000002</v>
      </c>
      <c r="R85" s="230">
        <f t="shared" si="129"/>
        <v>1785.5</v>
      </c>
      <c r="S85" s="225">
        <f t="shared" si="116"/>
        <v>98.331314021367973</v>
      </c>
      <c r="T85" s="230">
        <f t="shared" si="129"/>
        <v>1860</v>
      </c>
      <c r="U85" s="230">
        <f t="shared" si="129"/>
        <v>1804.6</v>
      </c>
      <c r="V85" s="225">
        <f t="shared" si="117"/>
        <v>97.021505376344081</v>
      </c>
      <c r="W85" s="230">
        <f t="shared" si="129"/>
        <v>2111.1999999999998</v>
      </c>
      <c r="X85" s="230">
        <f t="shared" si="129"/>
        <v>2116.5</v>
      </c>
      <c r="Y85" s="225">
        <f t="shared" si="118"/>
        <v>100.25104206138691</v>
      </c>
      <c r="Z85" s="230">
        <f t="shared" si="129"/>
        <v>2179.3000000000002</v>
      </c>
      <c r="AA85" s="230">
        <f t="shared" si="129"/>
        <v>2026.4</v>
      </c>
      <c r="AB85" s="225">
        <f t="shared" si="119"/>
        <v>92.983985683476348</v>
      </c>
      <c r="AC85" s="230">
        <f t="shared" si="129"/>
        <v>2198.9</v>
      </c>
      <c r="AD85" s="230">
        <f t="shared" si="129"/>
        <v>2028.6</v>
      </c>
      <c r="AE85" s="225">
        <f t="shared" si="120"/>
        <v>92.255218518350077</v>
      </c>
      <c r="AF85" s="230">
        <f t="shared" si="129"/>
        <v>1578.8933</v>
      </c>
      <c r="AG85" s="230">
        <f t="shared" si="129"/>
        <v>1804.9</v>
      </c>
      <c r="AH85" s="225">
        <f t="shared" si="121"/>
        <v>114.31424783422668</v>
      </c>
      <c r="AI85" s="230">
        <f t="shared" si="129"/>
        <v>1704.6</v>
      </c>
      <c r="AJ85" s="230">
        <f t="shared" si="129"/>
        <v>1698.4</v>
      </c>
      <c r="AK85" s="225">
        <f t="shared" si="122"/>
        <v>99.636278305760897</v>
      </c>
      <c r="AL85" s="230">
        <f t="shared" si="129"/>
        <v>1686.5</v>
      </c>
      <c r="AM85" s="230">
        <f t="shared" si="129"/>
        <v>1888.8</v>
      </c>
      <c r="AN85" s="225">
        <f t="shared" si="123"/>
        <v>111.99525644826565</v>
      </c>
      <c r="AO85" s="230">
        <f t="shared" si="129"/>
        <v>2630.53</v>
      </c>
      <c r="AP85" s="230">
        <f t="shared" si="129"/>
        <v>2876.9</v>
      </c>
      <c r="AQ85" s="225">
        <f t="shared" si="124"/>
        <v>109.36579320517157</v>
      </c>
      <c r="AR85" s="709"/>
      <c r="AS85" s="696"/>
    </row>
    <row r="86" spans="1:45">
      <c r="A86" s="682"/>
      <c r="B86" s="704"/>
      <c r="C86" s="705"/>
      <c r="D86" s="180" t="s">
        <v>62</v>
      </c>
      <c r="E86" s="232">
        <f t="shared" ref="E86:F89" si="130">SUM(H86,K86,N86,Q86,T86,W86,Z86,AC86,AF86,AI86,AL86,AO86)</f>
        <v>0</v>
      </c>
      <c r="F86" s="232">
        <f>SUM(I86,L86,O86,R86,U86,X86,AA86,AD86,AG86,AJ86,AM86,AP86)</f>
        <v>0</v>
      </c>
      <c r="G86" s="172" t="e">
        <f>F86/E86*100</f>
        <v>#DIV/0!</v>
      </c>
      <c r="H86" s="232">
        <f>H22</f>
        <v>0</v>
      </c>
      <c r="I86" s="232">
        <f t="shared" ref="I86:AP89" si="131">I22</f>
        <v>0</v>
      </c>
      <c r="J86" s="175" t="e">
        <f t="shared" si="113"/>
        <v>#DIV/0!</v>
      </c>
      <c r="K86" s="232">
        <f t="shared" si="131"/>
        <v>0</v>
      </c>
      <c r="L86" s="232">
        <f t="shared" si="131"/>
        <v>0</v>
      </c>
      <c r="M86" s="175" t="e">
        <f t="shared" si="114"/>
        <v>#DIV/0!</v>
      </c>
      <c r="N86" s="232">
        <f t="shared" si="131"/>
        <v>0</v>
      </c>
      <c r="O86" s="232">
        <f t="shared" si="131"/>
        <v>0</v>
      </c>
      <c r="P86" s="175" t="e">
        <f t="shared" si="115"/>
        <v>#DIV/0!</v>
      </c>
      <c r="Q86" s="232">
        <f t="shared" si="131"/>
        <v>0</v>
      </c>
      <c r="R86" s="232">
        <f t="shared" si="131"/>
        <v>0</v>
      </c>
      <c r="S86" s="175" t="e">
        <f t="shared" si="116"/>
        <v>#DIV/0!</v>
      </c>
      <c r="T86" s="232">
        <f t="shared" si="131"/>
        <v>0</v>
      </c>
      <c r="U86" s="232">
        <f t="shared" si="131"/>
        <v>0</v>
      </c>
      <c r="V86" s="175" t="e">
        <f t="shared" si="117"/>
        <v>#DIV/0!</v>
      </c>
      <c r="W86" s="232">
        <f t="shared" si="131"/>
        <v>0</v>
      </c>
      <c r="X86" s="232">
        <f t="shared" si="131"/>
        <v>0</v>
      </c>
      <c r="Y86" s="175" t="e">
        <f t="shared" si="118"/>
        <v>#DIV/0!</v>
      </c>
      <c r="Z86" s="232">
        <f t="shared" si="131"/>
        <v>0</v>
      </c>
      <c r="AA86" s="232">
        <f t="shared" si="131"/>
        <v>0</v>
      </c>
      <c r="AB86" s="175" t="e">
        <f t="shared" si="119"/>
        <v>#DIV/0!</v>
      </c>
      <c r="AC86" s="232">
        <f t="shared" si="131"/>
        <v>0</v>
      </c>
      <c r="AD86" s="232">
        <f t="shared" si="131"/>
        <v>0</v>
      </c>
      <c r="AE86" s="175" t="e">
        <f t="shared" si="120"/>
        <v>#DIV/0!</v>
      </c>
      <c r="AF86" s="232">
        <f t="shared" si="131"/>
        <v>0</v>
      </c>
      <c r="AG86" s="232">
        <f t="shared" si="131"/>
        <v>0</v>
      </c>
      <c r="AH86" s="175" t="e">
        <f t="shared" si="121"/>
        <v>#DIV/0!</v>
      </c>
      <c r="AI86" s="232">
        <f t="shared" si="131"/>
        <v>0</v>
      </c>
      <c r="AJ86" s="232">
        <f t="shared" si="131"/>
        <v>0</v>
      </c>
      <c r="AK86" s="175" t="e">
        <f t="shared" si="122"/>
        <v>#DIV/0!</v>
      </c>
      <c r="AL86" s="232">
        <f t="shared" si="131"/>
        <v>0</v>
      </c>
      <c r="AM86" s="232">
        <f t="shared" si="131"/>
        <v>0</v>
      </c>
      <c r="AN86" s="175" t="e">
        <f t="shared" si="123"/>
        <v>#DIV/0!</v>
      </c>
      <c r="AO86" s="232">
        <f t="shared" si="131"/>
        <v>0</v>
      </c>
      <c r="AP86" s="232">
        <f t="shared" si="131"/>
        <v>0</v>
      </c>
      <c r="AQ86" s="175" t="e">
        <f t="shared" si="124"/>
        <v>#DIV/0!</v>
      </c>
      <c r="AR86" s="709"/>
      <c r="AS86" s="696"/>
    </row>
    <row r="87" spans="1:45" ht="26.25" customHeight="1">
      <c r="A87" s="682"/>
      <c r="B87" s="704"/>
      <c r="C87" s="705"/>
      <c r="D87" s="180" t="s">
        <v>27</v>
      </c>
      <c r="E87" s="232">
        <f t="shared" si="130"/>
        <v>0</v>
      </c>
      <c r="F87" s="232">
        <f t="shared" si="130"/>
        <v>0</v>
      </c>
      <c r="G87" s="172" t="e">
        <f>F87/E87*100</f>
        <v>#DIV/0!</v>
      </c>
      <c r="H87" s="232">
        <f t="shared" ref="H87:W89" si="132">H23</f>
        <v>0</v>
      </c>
      <c r="I87" s="232">
        <f t="shared" si="132"/>
        <v>0</v>
      </c>
      <c r="J87" s="175" t="e">
        <f t="shared" si="113"/>
        <v>#DIV/0!</v>
      </c>
      <c r="K87" s="232">
        <f t="shared" si="132"/>
        <v>0</v>
      </c>
      <c r="L87" s="232">
        <f t="shared" si="132"/>
        <v>0</v>
      </c>
      <c r="M87" s="175" t="e">
        <f t="shared" si="114"/>
        <v>#DIV/0!</v>
      </c>
      <c r="N87" s="232">
        <f t="shared" si="132"/>
        <v>0</v>
      </c>
      <c r="O87" s="232">
        <f t="shared" si="132"/>
        <v>0</v>
      </c>
      <c r="P87" s="175" t="e">
        <f t="shared" si="115"/>
        <v>#DIV/0!</v>
      </c>
      <c r="Q87" s="232">
        <f t="shared" si="132"/>
        <v>0</v>
      </c>
      <c r="R87" s="232">
        <f t="shared" si="132"/>
        <v>0</v>
      </c>
      <c r="S87" s="175" t="e">
        <f t="shared" si="116"/>
        <v>#DIV/0!</v>
      </c>
      <c r="T87" s="232">
        <f t="shared" si="132"/>
        <v>0</v>
      </c>
      <c r="U87" s="232">
        <f t="shared" si="132"/>
        <v>0</v>
      </c>
      <c r="V87" s="175" t="e">
        <f t="shared" si="117"/>
        <v>#DIV/0!</v>
      </c>
      <c r="W87" s="232">
        <f t="shared" si="132"/>
        <v>0</v>
      </c>
      <c r="X87" s="232">
        <f t="shared" si="131"/>
        <v>0</v>
      </c>
      <c r="Y87" s="175" t="e">
        <f t="shared" si="118"/>
        <v>#DIV/0!</v>
      </c>
      <c r="Z87" s="232">
        <f t="shared" si="131"/>
        <v>0</v>
      </c>
      <c r="AA87" s="232">
        <f t="shared" si="131"/>
        <v>0</v>
      </c>
      <c r="AB87" s="175" t="e">
        <f t="shared" si="119"/>
        <v>#DIV/0!</v>
      </c>
      <c r="AC87" s="232">
        <f t="shared" si="131"/>
        <v>0</v>
      </c>
      <c r="AD87" s="232">
        <f t="shared" si="131"/>
        <v>0</v>
      </c>
      <c r="AE87" s="175" t="e">
        <f t="shared" si="120"/>
        <v>#DIV/0!</v>
      </c>
      <c r="AF87" s="232">
        <f t="shared" si="131"/>
        <v>0</v>
      </c>
      <c r="AG87" s="232">
        <f t="shared" si="131"/>
        <v>0</v>
      </c>
      <c r="AH87" s="175" t="e">
        <f t="shared" si="121"/>
        <v>#DIV/0!</v>
      </c>
      <c r="AI87" s="232">
        <f t="shared" si="131"/>
        <v>0</v>
      </c>
      <c r="AJ87" s="232">
        <f t="shared" si="131"/>
        <v>0</v>
      </c>
      <c r="AK87" s="175" t="e">
        <f t="shared" si="122"/>
        <v>#DIV/0!</v>
      </c>
      <c r="AL87" s="232">
        <f t="shared" si="131"/>
        <v>0</v>
      </c>
      <c r="AM87" s="232">
        <f t="shared" si="131"/>
        <v>0</v>
      </c>
      <c r="AN87" s="175" t="e">
        <f t="shared" si="123"/>
        <v>#DIV/0!</v>
      </c>
      <c r="AO87" s="232">
        <f t="shared" si="131"/>
        <v>0</v>
      </c>
      <c r="AP87" s="232">
        <f t="shared" si="131"/>
        <v>0</v>
      </c>
      <c r="AQ87" s="175" t="e">
        <f t="shared" si="124"/>
        <v>#DIV/0!</v>
      </c>
      <c r="AR87" s="709"/>
      <c r="AS87" s="696"/>
    </row>
    <row r="88" spans="1:45">
      <c r="A88" s="682"/>
      <c r="B88" s="704"/>
      <c r="C88" s="705"/>
      <c r="D88" s="181" t="s">
        <v>63</v>
      </c>
      <c r="E88" s="232">
        <f>SUM(H88,K88,N88,Q88,T88,W88,Z88,AC88,AF88,AI88,AL88,AO88)</f>
        <v>23838.829999999998</v>
      </c>
      <c r="F88" s="232">
        <f t="shared" si="130"/>
        <v>23788.000000000004</v>
      </c>
      <c r="G88" s="172">
        <f>F88/E88*100</f>
        <v>99.786776448340817</v>
      </c>
      <c r="H88" s="232">
        <f t="shared" si="132"/>
        <v>737.8</v>
      </c>
      <c r="I88" s="232">
        <f t="shared" si="132"/>
        <v>512.70000000000005</v>
      </c>
      <c r="J88" s="175">
        <f t="shared" si="113"/>
        <v>69.490376795879655</v>
      </c>
      <c r="K88" s="232">
        <f t="shared" si="132"/>
        <v>2009.8999999999999</v>
      </c>
      <c r="L88" s="232">
        <f t="shared" si="132"/>
        <v>2401.6999999999998</v>
      </c>
      <c r="M88" s="175">
        <f t="shared" si="114"/>
        <v>119.49350713965869</v>
      </c>
      <c r="N88" s="232">
        <f t="shared" si="132"/>
        <v>3325.4067</v>
      </c>
      <c r="O88" s="232">
        <f t="shared" si="132"/>
        <v>2843</v>
      </c>
      <c r="P88" s="175">
        <f t="shared" si="115"/>
        <v>85.493302217740762</v>
      </c>
      <c r="Q88" s="232">
        <f t="shared" si="132"/>
        <v>1815.8000000000002</v>
      </c>
      <c r="R88" s="232">
        <f t="shared" si="132"/>
        <v>1785.5</v>
      </c>
      <c r="S88" s="175">
        <f t="shared" si="116"/>
        <v>98.331314021367973</v>
      </c>
      <c r="T88" s="232">
        <f t="shared" si="132"/>
        <v>1860</v>
      </c>
      <c r="U88" s="232">
        <f t="shared" si="132"/>
        <v>1804.6</v>
      </c>
      <c r="V88" s="175">
        <f t="shared" si="117"/>
        <v>97.021505376344081</v>
      </c>
      <c r="W88" s="232">
        <f t="shared" si="132"/>
        <v>2111.1999999999998</v>
      </c>
      <c r="X88" s="232">
        <f t="shared" si="131"/>
        <v>2116.5</v>
      </c>
      <c r="Y88" s="175">
        <f t="shared" si="118"/>
        <v>100.25104206138691</v>
      </c>
      <c r="Z88" s="232">
        <f t="shared" si="131"/>
        <v>2179.3000000000002</v>
      </c>
      <c r="AA88" s="232">
        <f t="shared" si="131"/>
        <v>2026.4</v>
      </c>
      <c r="AB88" s="175">
        <f t="shared" si="119"/>
        <v>92.983985683476348</v>
      </c>
      <c r="AC88" s="232">
        <f t="shared" si="131"/>
        <v>2198.9</v>
      </c>
      <c r="AD88" s="232">
        <f t="shared" si="131"/>
        <v>2028.6</v>
      </c>
      <c r="AE88" s="175">
        <f t="shared" si="120"/>
        <v>92.255218518350077</v>
      </c>
      <c r="AF88" s="232">
        <f t="shared" si="131"/>
        <v>1578.8933</v>
      </c>
      <c r="AG88" s="232">
        <f t="shared" si="131"/>
        <v>1804.9</v>
      </c>
      <c r="AH88" s="175">
        <f t="shared" si="121"/>
        <v>114.31424783422668</v>
      </c>
      <c r="AI88" s="232">
        <f t="shared" si="131"/>
        <v>1704.6</v>
      </c>
      <c r="AJ88" s="232">
        <f t="shared" si="131"/>
        <v>1698.4</v>
      </c>
      <c r="AK88" s="175">
        <f t="shared" si="122"/>
        <v>99.636278305760897</v>
      </c>
      <c r="AL88" s="232">
        <f t="shared" si="131"/>
        <v>1686.5</v>
      </c>
      <c r="AM88" s="232">
        <f t="shared" si="131"/>
        <v>1888.8</v>
      </c>
      <c r="AN88" s="175">
        <f t="shared" si="123"/>
        <v>111.99525644826565</v>
      </c>
      <c r="AO88" s="232">
        <f t="shared" si="131"/>
        <v>2630.53</v>
      </c>
      <c r="AP88" s="232">
        <f t="shared" si="131"/>
        <v>2876.9</v>
      </c>
      <c r="AQ88" s="175">
        <f t="shared" si="124"/>
        <v>109.36579320517157</v>
      </c>
      <c r="AR88" s="709"/>
      <c r="AS88" s="696"/>
    </row>
    <row r="89" spans="1:45" ht="37.5">
      <c r="A89" s="706"/>
      <c r="B89" s="707"/>
      <c r="C89" s="708"/>
      <c r="D89" s="159" t="s">
        <v>64</v>
      </c>
      <c r="E89" s="232">
        <f t="shared" si="130"/>
        <v>0</v>
      </c>
      <c r="F89" s="232">
        <f t="shared" si="130"/>
        <v>0</v>
      </c>
      <c r="G89" s="172" t="e">
        <f>F89/E89*100</f>
        <v>#DIV/0!</v>
      </c>
      <c r="H89" s="232">
        <f t="shared" si="132"/>
        <v>0</v>
      </c>
      <c r="I89" s="232">
        <f t="shared" si="132"/>
        <v>0</v>
      </c>
      <c r="J89" s="175" t="e">
        <f t="shared" si="113"/>
        <v>#DIV/0!</v>
      </c>
      <c r="K89" s="232">
        <f t="shared" si="132"/>
        <v>0</v>
      </c>
      <c r="L89" s="232">
        <f t="shared" si="132"/>
        <v>0</v>
      </c>
      <c r="M89" s="175" t="e">
        <f t="shared" si="114"/>
        <v>#DIV/0!</v>
      </c>
      <c r="N89" s="232">
        <f t="shared" si="132"/>
        <v>0</v>
      </c>
      <c r="O89" s="232">
        <f t="shared" si="132"/>
        <v>0</v>
      </c>
      <c r="P89" s="175" t="e">
        <f t="shared" si="115"/>
        <v>#DIV/0!</v>
      </c>
      <c r="Q89" s="232">
        <f t="shared" si="132"/>
        <v>0</v>
      </c>
      <c r="R89" s="232">
        <f t="shared" si="132"/>
        <v>0</v>
      </c>
      <c r="S89" s="175" t="e">
        <f t="shared" si="116"/>
        <v>#DIV/0!</v>
      </c>
      <c r="T89" s="232">
        <f t="shared" si="132"/>
        <v>0</v>
      </c>
      <c r="U89" s="232">
        <f t="shared" si="132"/>
        <v>0</v>
      </c>
      <c r="V89" s="175" t="e">
        <f t="shared" si="117"/>
        <v>#DIV/0!</v>
      </c>
      <c r="W89" s="232">
        <f t="shared" si="132"/>
        <v>0</v>
      </c>
      <c r="X89" s="232">
        <f t="shared" si="131"/>
        <v>0</v>
      </c>
      <c r="Y89" s="175" t="e">
        <f t="shared" si="118"/>
        <v>#DIV/0!</v>
      </c>
      <c r="Z89" s="232">
        <f t="shared" si="131"/>
        <v>0</v>
      </c>
      <c r="AA89" s="232">
        <f t="shared" si="131"/>
        <v>0</v>
      </c>
      <c r="AB89" s="175" t="e">
        <f t="shared" si="119"/>
        <v>#DIV/0!</v>
      </c>
      <c r="AC89" s="232">
        <f t="shared" si="131"/>
        <v>0</v>
      </c>
      <c r="AD89" s="232">
        <f t="shared" si="131"/>
        <v>0</v>
      </c>
      <c r="AE89" s="175" t="e">
        <f t="shared" si="120"/>
        <v>#DIV/0!</v>
      </c>
      <c r="AF89" s="232">
        <f t="shared" si="131"/>
        <v>0</v>
      </c>
      <c r="AG89" s="232">
        <f t="shared" si="131"/>
        <v>0</v>
      </c>
      <c r="AH89" s="175" t="e">
        <f t="shared" si="121"/>
        <v>#DIV/0!</v>
      </c>
      <c r="AI89" s="232">
        <f t="shared" si="131"/>
        <v>0</v>
      </c>
      <c r="AJ89" s="232">
        <f t="shared" si="131"/>
        <v>0</v>
      </c>
      <c r="AK89" s="175" t="e">
        <f t="shared" si="122"/>
        <v>#DIV/0!</v>
      </c>
      <c r="AL89" s="232">
        <f t="shared" si="131"/>
        <v>0</v>
      </c>
      <c r="AM89" s="232">
        <f t="shared" si="131"/>
        <v>0</v>
      </c>
      <c r="AN89" s="175" t="e">
        <f t="shared" si="123"/>
        <v>#DIV/0!</v>
      </c>
      <c r="AO89" s="232">
        <f t="shared" si="131"/>
        <v>0</v>
      </c>
      <c r="AP89" s="232">
        <f t="shared" si="131"/>
        <v>0</v>
      </c>
      <c r="AQ89" s="175" t="e">
        <f t="shared" si="124"/>
        <v>#DIV/0!</v>
      </c>
      <c r="AR89" s="709"/>
      <c r="AS89" s="696"/>
    </row>
    <row r="90" spans="1:45" ht="20.25">
      <c r="A90" s="178"/>
      <c r="B90" s="249"/>
      <c r="C90" s="249"/>
      <c r="D90" s="179"/>
      <c r="E90" s="226"/>
      <c r="F90" s="227"/>
      <c r="G90" s="228"/>
      <c r="H90" s="229"/>
      <c r="I90" s="229"/>
      <c r="J90" s="175"/>
      <c r="K90" s="229"/>
      <c r="L90" s="229"/>
      <c r="M90" s="175"/>
      <c r="N90" s="229"/>
      <c r="O90" s="229"/>
      <c r="P90" s="175"/>
      <c r="Q90" s="229"/>
      <c r="R90" s="229"/>
      <c r="S90" s="175"/>
      <c r="T90" s="229"/>
      <c r="U90" s="229"/>
      <c r="V90" s="175"/>
      <c r="W90" s="229"/>
      <c r="X90" s="229"/>
      <c r="Y90" s="175"/>
      <c r="Z90" s="229"/>
      <c r="AA90" s="229"/>
      <c r="AB90" s="175"/>
      <c r="AC90" s="229"/>
      <c r="AD90" s="229"/>
      <c r="AE90" s="175"/>
      <c r="AF90" s="229"/>
      <c r="AG90" s="229"/>
      <c r="AH90" s="175"/>
      <c r="AI90" s="229"/>
      <c r="AJ90" s="229"/>
      <c r="AK90" s="175"/>
      <c r="AL90" s="229"/>
      <c r="AM90" s="229"/>
      <c r="AN90" s="175"/>
      <c r="AO90" s="229"/>
      <c r="AP90" s="229"/>
      <c r="AQ90" s="175"/>
      <c r="AR90" s="166"/>
      <c r="AS90" s="167"/>
    </row>
    <row r="91" spans="1:45" ht="23.25" customHeight="1">
      <c r="A91" s="701" t="s">
        <v>60</v>
      </c>
      <c r="B91" s="702"/>
      <c r="C91" s="703"/>
      <c r="D91" s="157" t="s">
        <v>23</v>
      </c>
      <c r="E91" s="230">
        <f>SUM(E92:E95)</f>
        <v>171.5</v>
      </c>
      <c r="F91" s="230">
        <f t="shared" ref="F91:AP91" si="133">SUM(F92:F95)</f>
        <v>171.5</v>
      </c>
      <c r="G91" s="231">
        <f>F91/E91*100</f>
        <v>100</v>
      </c>
      <c r="H91" s="230">
        <f t="shared" si="133"/>
        <v>0</v>
      </c>
      <c r="I91" s="230">
        <f t="shared" si="133"/>
        <v>0</v>
      </c>
      <c r="J91" s="225" t="e">
        <f t="shared" si="113"/>
        <v>#DIV/0!</v>
      </c>
      <c r="K91" s="230">
        <f t="shared" si="133"/>
        <v>0</v>
      </c>
      <c r="L91" s="230">
        <f t="shared" si="133"/>
        <v>0</v>
      </c>
      <c r="M91" s="225" t="e">
        <f t="shared" si="114"/>
        <v>#DIV/0!</v>
      </c>
      <c r="N91" s="230">
        <f t="shared" si="133"/>
        <v>0</v>
      </c>
      <c r="O91" s="230">
        <f t="shared" si="133"/>
        <v>0</v>
      </c>
      <c r="P91" s="225" t="e">
        <f t="shared" si="115"/>
        <v>#DIV/0!</v>
      </c>
      <c r="Q91" s="230">
        <f t="shared" si="133"/>
        <v>0</v>
      </c>
      <c r="R91" s="230">
        <f t="shared" si="133"/>
        <v>0</v>
      </c>
      <c r="S91" s="225" t="e">
        <f t="shared" si="116"/>
        <v>#DIV/0!</v>
      </c>
      <c r="T91" s="230">
        <f t="shared" si="133"/>
        <v>171.5</v>
      </c>
      <c r="U91" s="230">
        <f t="shared" si="133"/>
        <v>0</v>
      </c>
      <c r="V91" s="225">
        <f t="shared" si="117"/>
        <v>0</v>
      </c>
      <c r="W91" s="230">
        <f t="shared" si="133"/>
        <v>0</v>
      </c>
      <c r="X91" s="230">
        <f t="shared" si="133"/>
        <v>171.5</v>
      </c>
      <c r="Y91" s="225" t="e">
        <f t="shared" si="118"/>
        <v>#DIV/0!</v>
      </c>
      <c r="Z91" s="230">
        <f t="shared" si="133"/>
        <v>0</v>
      </c>
      <c r="AA91" s="230">
        <f t="shared" si="133"/>
        <v>0</v>
      </c>
      <c r="AB91" s="225" t="e">
        <f t="shared" si="119"/>
        <v>#DIV/0!</v>
      </c>
      <c r="AC91" s="230">
        <f t="shared" si="133"/>
        <v>0</v>
      </c>
      <c r="AD91" s="230">
        <f t="shared" si="133"/>
        <v>0</v>
      </c>
      <c r="AE91" s="225" t="e">
        <f t="shared" si="120"/>
        <v>#DIV/0!</v>
      </c>
      <c r="AF91" s="230">
        <f t="shared" si="133"/>
        <v>0</v>
      </c>
      <c r="AG91" s="230">
        <f t="shared" si="133"/>
        <v>0</v>
      </c>
      <c r="AH91" s="225" t="e">
        <f t="shared" si="121"/>
        <v>#DIV/0!</v>
      </c>
      <c r="AI91" s="230">
        <f t="shared" si="133"/>
        <v>0</v>
      </c>
      <c r="AJ91" s="230">
        <f t="shared" si="133"/>
        <v>0</v>
      </c>
      <c r="AK91" s="225" t="e">
        <f t="shared" si="122"/>
        <v>#DIV/0!</v>
      </c>
      <c r="AL91" s="230">
        <f t="shared" si="133"/>
        <v>0</v>
      </c>
      <c r="AM91" s="230">
        <f t="shared" si="133"/>
        <v>0</v>
      </c>
      <c r="AN91" s="225" t="e">
        <f t="shared" si="123"/>
        <v>#DIV/0!</v>
      </c>
      <c r="AO91" s="230">
        <f t="shared" si="133"/>
        <v>0</v>
      </c>
      <c r="AP91" s="230">
        <f t="shared" si="133"/>
        <v>0</v>
      </c>
      <c r="AQ91" s="225" t="e">
        <f t="shared" si="124"/>
        <v>#DIV/0!</v>
      </c>
      <c r="AR91" s="709"/>
      <c r="AS91" s="696"/>
    </row>
    <row r="92" spans="1:45">
      <c r="A92" s="682"/>
      <c r="B92" s="704"/>
      <c r="C92" s="705"/>
      <c r="D92" s="157" t="s">
        <v>62</v>
      </c>
      <c r="E92" s="232">
        <f t="shared" ref="E92:F101" si="134">SUM(H92,K92,N92,Q92,T92,W92,Z92,AC92,AF92,AI92,AL92,AO92)</f>
        <v>0</v>
      </c>
      <c r="F92" s="172">
        <f>SUM(I92,L92,O92,R92,U92,X92,AA92,AD92,AG92,AJ92,AM92,AP92)</f>
        <v>0</v>
      </c>
      <c r="G92" s="172" t="e">
        <f>F92/E92*100</f>
        <v>#DIV/0!</v>
      </c>
      <c r="H92" s="232">
        <f>H49</f>
        <v>0</v>
      </c>
      <c r="I92" s="232">
        <f>I49</f>
        <v>0</v>
      </c>
      <c r="J92" s="175" t="e">
        <f t="shared" si="113"/>
        <v>#DIV/0!</v>
      </c>
      <c r="K92" s="232">
        <f t="shared" ref="K92:AP95" si="135">K49</f>
        <v>0</v>
      </c>
      <c r="L92" s="232">
        <f t="shared" si="135"/>
        <v>0</v>
      </c>
      <c r="M92" s="175" t="e">
        <f t="shared" si="114"/>
        <v>#DIV/0!</v>
      </c>
      <c r="N92" s="232">
        <f t="shared" si="135"/>
        <v>0</v>
      </c>
      <c r="O92" s="232">
        <f t="shared" si="135"/>
        <v>0</v>
      </c>
      <c r="P92" s="175" t="e">
        <f t="shared" si="115"/>
        <v>#DIV/0!</v>
      </c>
      <c r="Q92" s="232">
        <f t="shared" si="135"/>
        <v>0</v>
      </c>
      <c r="R92" s="232">
        <f t="shared" si="135"/>
        <v>0</v>
      </c>
      <c r="S92" s="175" t="e">
        <f t="shared" si="116"/>
        <v>#DIV/0!</v>
      </c>
      <c r="T92" s="232">
        <f t="shared" si="135"/>
        <v>0</v>
      </c>
      <c r="U92" s="232">
        <f t="shared" si="135"/>
        <v>0</v>
      </c>
      <c r="V92" s="175" t="e">
        <f t="shared" si="117"/>
        <v>#DIV/0!</v>
      </c>
      <c r="W92" s="232">
        <f t="shared" si="135"/>
        <v>0</v>
      </c>
      <c r="X92" s="232">
        <f t="shared" si="135"/>
        <v>0</v>
      </c>
      <c r="Y92" s="175" t="e">
        <f t="shared" si="118"/>
        <v>#DIV/0!</v>
      </c>
      <c r="Z92" s="232">
        <f t="shared" si="135"/>
        <v>0</v>
      </c>
      <c r="AA92" s="232">
        <f t="shared" si="135"/>
        <v>0</v>
      </c>
      <c r="AB92" s="175" t="e">
        <f t="shared" si="119"/>
        <v>#DIV/0!</v>
      </c>
      <c r="AC92" s="232">
        <f t="shared" si="135"/>
        <v>0</v>
      </c>
      <c r="AD92" s="232">
        <f t="shared" si="135"/>
        <v>0</v>
      </c>
      <c r="AE92" s="175" t="e">
        <f t="shared" si="120"/>
        <v>#DIV/0!</v>
      </c>
      <c r="AF92" s="232">
        <f t="shared" si="135"/>
        <v>0</v>
      </c>
      <c r="AG92" s="232">
        <f t="shared" si="135"/>
        <v>0</v>
      </c>
      <c r="AH92" s="175" t="e">
        <f t="shared" si="121"/>
        <v>#DIV/0!</v>
      </c>
      <c r="AI92" s="232">
        <f t="shared" si="135"/>
        <v>0</v>
      </c>
      <c r="AJ92" s="232">
        <f t="shared" si="135"/>
        <v>0</v>
      </c>
      <c r="AK92" s="175" t="e">
        <f t="shared" si="122"/>
        <v>#DIV/0!</v>
      </c>
      <c r="AL92" s="232">
        <f t="shared" si="135"/>
        <v>0</v>
      </c>
      <c r="AM92" s="232">
        <f t="shared" si="135"/>
        <v>0</v>
      </c>
      <c r="AN92" s="175" t="e">
        <f t="shared" si="123"/>
        <v>#DIV/0!</v>
      </c>
      <c r="AO92" s="232">
        <f t="shared" si="135"/>
        <v>0</v>
      </c>
      <c r="AP92" s="232">
        <f t="shared" si="135"/>
        <v>0</v>
      </c>
      <c r="AQ92" s="175" t="e">
        <f t="shared" si="124"/>
        <v>#DIV/0!</v>
      </c>
      <c r="AR92" s="709"/>
      <c r="AS92" s="696"/>
    </row>
    <row r="93" spans="1:45">
      <c r="A93" s="682"/>
      <c r="B93" s="704"/>
      <c r="C93" s="705"/>
      <c r="D93" s="157" t="s">
        <v>27</v>
      </c>
      <c r="E93" s="232">
        <f t="shared" si="134"/>
        <v>0</v>
      </c>
      <c r="F93" s="172">
        <f t="shared" si="134"/>
        <v>0</v>
      </c>
      <c r="G93" s="172" t="e">
        <f>F93/E93*100</f>
        <v>#DIV/0!</v>
      </c>
      <c r="H93" s="232">
        <f t="shared" ref="H93:W95" si="136">H50</f>
        <v>0</v>
      </c>
      <c r="I93" s="232">
        <f t="shared" si="136"/>
        <v>0</v>
      </c>
      <c r="J93" s="175" t="e">
        <f t="shared" si="113"/>
        <v>#DIV/0!</v>
      </c>
      <c r="K93" s="232">
        <f t="shared" si="136"/>
        <v>0</v>
      </c>
      <c r="L93" s="232">
        <f t="shared" si="136"/>
        <v>0</v>
      </c>
      <c r="M93" s="175" t="e">
        <f t="shared" si="114"/>
        <v>#DIV/0!</v>
      </c>
      <c r="N93" s="232">
        <f t="shared" si="136"/>
        <v>0</v>
      </c>
      <c r="O93" s="232">
        <f t="shared" si="136"/>
        <v>0</v>
      </c>
      <c r="P93" s="175" t="e">
        <f t="shared" si="115"/>
        <v>#DIV/0!</v>
      </c>
      <c r="Q93" s="232">
        <f t="shared" si="136"/>
        <v>0</v>
      </c>
      <c r="R93" s="232">
        <f t="shared" si="136"/>
        <v>0</v>
      </c>
      <c r="S93" s="175" t="e">
        <f t="shared" si="116"/>
        <v>#DIV/0!</v>
      </c>
      <c r="T93" s="232">
        <f t="shared" si="136"/>
        <v>0</v>
      </c>
      <c r="U93" s="232">
        <f t="shared" si="136"/>
        <v>0</v>
      </c>
      <c r="V93" s="175" t="e">
        <f t="shared" si="117"/>
        <v>#DIV/0!</v>
      </c>
      <c r="W93" s="232">
        <f t="shared" si="136"/>
        <v>0</v>
      </c>
      <c r="X93" s="232">
        <f t="shared" si="135"/>
        <v>0</v>
      </c>
      <c r="Y93" s="175" t="e">
        <f t="shared" si="118"/>
        <v>#DIV/0!</v>
      </c>
      <c r="Z93" s="232">
        <f t="shared" si="135"/>
        <v>0</v>
      </c>
      <c r="AA93" s="232">
        <f t="shared" si="135"/>
        <v>0</v>
      </c>
      <c r="AB93" s="175" t="e">
        <f t="shared" si="119"/>
        <v>#DIV/0!</v>
      </c>
      <c r="AC93" s="232">
        <f t="shared" si="135"/>
        <v>0</v>
      </c>
      <c r="AD93" s="232">
        <f t="shared" si="135"/>
        <v>0</v>
      </c>
      <c r="AE93" s="175" t="e">
        <f t="shared" si="120"/>
        <v>#DIV/0!</v>
      </c>
      <c r="AF93" s="232">
        <f t="shared" si="135"/>
        <v>0</v>
      </c>
      <c r="AG93" s="232">
        <f t="shared" si="135"/>
        <v>0</v>
      </c>
      <c r="AH93" s="175" t="e">
        <f t="shared" si="121"/>
        <v>#DIV/0!</v>
      </c>
      <c r="AI93" s="232">
        <f t="shared" si="135"/>
        <v>0</v>
      </c>
      <c r="AJ93" s="232">
        <f t="shared" si="135"/>
        <v>0</v>
      </c>
      <c r="AK93" s="175" t="e">
        <f t="shared" si="122"/>
        <v>#DIV/0!</v>
      </c>
      <c r="AL93" s="232">
        <f t="shared" si="135"/>
        <v>0</v>
      </c>
      <c r="AM93" s="232">
        <f t="shared" si="135"/>
        <v>0</v>
      </c>
      <c r="AN93" s="175" t="e">
        <f t="shared" si="123"/>
        <v>#DIV/0!</v>
      </c>
      <c r="AO93" s="232">
        <f t="shared" si="135"/>
        <v>0</v>
      </c>
      <c r="AP93" s="232">
        <f t="shared" si="135"/>
        <v>0</v>
      </c>
      <c r="AQ93" s="175" t="e">
        <f t="shared" si="124"/>
        <v>#DIV/0!</v>
      </c>
      <c r="AR93" s="709"/>
      <c r="AS93" s="696"/>
    </row>
    <row r="94" spans="1:45">
      <c r="A94" s="682"/>
      <c r="B94" s="704"/>
      <c r="C94" s="705"/>
      <c r="D94" s="159" t="s">
        <v>63</v>
      </c>
      <c r="E94" s="232">
        <f>SUM(H94,K94,N94,Q94,T94,W94,Z94,AC94,AF94,AI94,AL94,AO94)</f>
        <v>171.5</v>
      </c>
      <c r="F94" s="172">
        <f t="shared" si="134"/>
        <v>171.5</v>
      </c>
      <c r="G94" s="172">
        <f>F94/E94*100</f>
        <v>100</v>
      </c>
      <c r="H94" s="232">
        <f t="shared" si="136"/>
        <v>0</v>
      </c>
      <c r="I94" s="232">
        <f t="shared" si="136"/>
        <v>0</v>
      </c>
      <c r="J94" s="175" t="e">
        <f t="shared" si="113"/>
        <v>#DIV/0!</v>
      </c>
      <c r="K94" s="232">
        <f t="shared" si="136"/>
        <v>0</v>
      </c>
      <c r="L94" s="232">
        <f t="shared" si="136"/>
        <v>0</v>
      </c>
      <c r="M94" s="175" t="e">
        <f t="shared" si="114"/>
        <v>#DIV/0!</v>
      </c>
      <c r="N94" s="232">
        <f t="shared" si="136"/>
        <v>0</v>
      </c>
      <c r="O94" s="232">
        <f t="shared" si="136"/>
        <v>0</v>
      </c>
      <c r="P94" s="175" t="e">
        <f t="shared" si="115"/>
        <v>#DIV/0!</v>
      </c>
      <c r="Q94" s="232">
        <f t="shared" si="136"/>
        <v>0</v>
      </c>
      <c r="R94" s="232">
        <f t="shared" si="136"/>
        <v>0</v>
      </c>
      <c r="S94" s="175" t="e">
        <f t="shared" si="116"/>
        <v>#DIV/0!</v>
      </c>
      <c r="T94" s="232">
        <f t="shared" si="136"/>
        <v>171.5</v>
      </c>
      <c r="U94" s="232">
        <f t="shared" si="136"/>
        <v>0</v>
      </c>
      <c r="V94" s="175">
        <f t="shared" si="117"/>
        <v>0</v>
      </c>
      <c r="W94" s="232">
        <f t="shared" si="136"/>
        <v>0</v>
      </c>
      <c r="X94" s="232">
        <f t="shared" si="135"/>
        <v>171.5</v>
      </c>
      <c r="Y94" s="175" t="e">
        <f t="shared" si="118"/>
        <v>#DIV/0!</v>
      </c>
      <c r="Z94" s="232">
        <f t="shared" si="135"/>
        <v>0</v>
      </c>
      <c r="AA94" s="232">
        <f t="shared" si="135"/>
        <v>0</v>
      </c>
      <c r="AB94" s="175" t="e">
        <f t="shared" si="119"/>
        <v>#DIV/0!</v>
      </c>
      <c r="AC94" s="232">
        <f t="shared" si="135"/>
        <v>0</v>
      </c>
      <c r="AD94" s="232">
        <f t="shared" si="135"/>
        <v>0</v>
      </c>
      <c r="AE94" s="175" t="e">
        <f t="shared" si="120"/>
        <v>#DIV/0!</v>
      </c>
      <c r="AF94" s="232">
        <f t="shared" si="135"/>
        <v>0</v>
      </c>
      <c r="AG94" s="232">
        <f t="shared" si="135"/>
        <v>0</v>
      </c>
      <c r="AH94" s="175" t="e">
        <f t="shared" si="121"/>
        <v>#DIV/0!</v>
      </c>
      <c r="AI94" s="232">
        <f t="shared" si="135"/>
        <v>0</v>
      </c>
      <c r="AJ94" s="232">
        <f t="shared" si="135"/>
        <v>0</v>
      </c>
      <c r="AK94" s="175" t="e">
        <f t="shared" si="122"/>
        <v>#DIV/0!</v>
      </c>
      <c r="AL94" s="232">
        <f t="shared" si="135"/>
        <v>0</v>
      </c>
      <c r="AM94" s="232">
        <f t="shared" si="135"/>
        <v>0</v>
      </c>
      <c r="AN94" s="175" t="e">
        <f t="shared" si="123"/>
        <v>#DIV/0!</v>
      </c>
      <c r="AO94" s="232">
        <f>AO51</f>
        <v>0</v>
      </c>
      <c r="AP94" s="232">
        <f>AP51</f>
        <v>0</v>
      </c>
      <c r="AQ94" s="175" t="e">
        <f t="shared" si="124"/>
        <v>#DIV/0!</v>
      </c>
      <c r="AR94" s="709"/>
      <c r="AS94" s="696"/>
    </row>
    <row r="95" spans="1:45" ht="37.5">
      <c r="A95" s="706"/>
      <c r="B95" s="707"/>
      <c r="C95" s="708"/>
      <c r="D95" s="159" t="s">
        <v>64</v>
      </c>
      <c r="E95" s="232">
        <f t="shared" si="134"/>
        <v>0</v>
      </c>
      <c r="F95" s="172">
        <f t="shared" si="134"/>
        <v>0</v>
      </c>
      <c r="G95" s="172" t="e">
        <f>F95/E95*100</f>
        <v>#DIV/0!</v>
      </c>
      <c r="H95" s="232">
        <f t="shared" si="136"/>
        <v>0</v>
      </c>
      <c r="I95" s="232">
        <f t="shared" si="136"/>
        <v>0</v>
      </c>
      <c r="J95" s="175" t="e">
        <f t="shared" si="113"/>
        <v>#DIV/0!</v>
      </c>
      <c r="K95" s="232">
        <f t="shared" si="136"/>
        <v>0</v>
      </c>
      <c r="L95" s="232">
        <f t="shared" si="136"/>
        <v>0</v>
      </c>
      <c r="M95" s="175" t="e">
        <f t="shared" si="114"/>
        <v>#DIV/0!</v>
      </c>
      <c r="N95" s="232">
        <f t="shared" si="136"/>
        <v>0</v>
      </c>
      <c r="O95" s="232">
        <f t="shared" si="136"/>
        <v>0</v>
      </c>
      <c r="P95" s="175" t="e">
        <f t="shared" si="115"/>
        <v>#DIV/0!</v>
      </c>
      <c r="Q95" s="232">
        <f t="shared" si="136"/>
        <v>0</v>
      </c>
      <c r="R95" s="232">
        <f t="shared" si="136"/>
        <v>0</v>
      </c>
      <c r="S95" s="175" t="e">
        <f t="shared" si="116"/>
        <v>#DIV/0!</v>
      </c>
      <c r="T95" s="232">
        <f t="shared" si="136"/>
        <v>0</v>
      </c>
      <c r="U95" s="232">
        <f t="shared" si="136"/>
        <v>0</v>
      </c>
      <c r="V95" s="175" t="e">
        <f t="shared" si="117"/>
        <v>#DIV/0!</v>
      </c>
      <c r="W95" s="232">
        <f t="shared" si="136"/>
        <v>0</v>
      </c>
      <c r="X95" s="232">
        <f t="shared" si="135"/>
        <v>0</v>
      </c>
      <c r="Y95" s="175" t="e">
        <f t="shared" si="118"/>
        <v>#DIV/0!</v>
      </c>
      <c r="Z95" s="232">
        <f t="shared" si="135"/>
        <v>0</v>
      </c>
      <c r="AA95" s="232">
        <f t="shared" si="135"/>
        <v>0</v>
      </c>
      <c r="AB95" s="175" t="e">
        <f t="shared" si="119"/>
        <v>#DIV/0!</v>
      </c>
      <c r="AC95" s="232">
        <f t="shared" si="135"/>
        <v>0</v>
      </c>
      <c r="AD95" s="232">
        <f t="shared" si="135"/>
        <v>0</v>
      </c>
      <c r="AE95" s="175" t="e">
        <f t="shared" si="120"/>
        <v>#DIV/0!</v>
      </c>
      <c r="AF95" s="232">
        <f t="shared" si="135"/>
        <v>0</v>
      </c>
      <c r="AG95" s="232">
        <f t="shared" si="135"/>
        <v>0</v>
      </c>
      <c r="AH95" s="175" t="e">
        <f t="shared" si="121"/>
        <v>#DIV/0!</v>
      </c>
      <c r="AI95" s="232">
        <f t="shared" si="135"/>
        <v>0</v>
      </c>
      <c r="AJ95" s="232">
        <f t="shared" si="135"/>
        <v>0</v>
      </c>
      <c r="AK95" s="175" t="e">
        <f t="shared" si="122"/>
        <v>#DIV/0!</v>
      </c>
      <c r="AL95" s="232">
        <f t="shared" si="135"/>
        <v>0</v>
      </c>
      <c r="AM95" s="232">
        <f t="shared" si="135"/>
        <v>0</v>
      </c>
      <c r="AN95" s="175" t="e">
        <f t="shared" si="123"/>
        <v>#DIV/0!</v>
      </c>
      <c r="AO95" s="232">
        <f t="shared" si="135"/>
        <v>0</v>
      </c>
      <c r="AP95" s="232">
        <f t="shared" si="135"/>
        <v>0</v>
      </c>
      <c r="AQ95" s="175" t="e">
        <f t="shared" si="124"/>
        <v>#DIV/0!</v>
      </c>
      <c r="AR95" s="709"/>
      <c r="AS95" s="696"/>
    </row>
    <row r="96" spans="1:45" ht="20.25">
      <c r="A96" s="178"/>
      <c r="B96" s="249"/>
      <c r="C96" s="249"/>
      <c r="D96" s="179"/>
      <c r="E96" s="230"/>
      <c r="F96" s="231"/>
      <c r="G96" s="228"/>
      <c r="H96" s="229"/>
      <c r="I96" s="229"/>
      <c r="J96" s="175"/>
      <c r="K96" s="229"/>
      <c r="L96" s="229"/>
      <c r="M96" s="175"/>
      <c r="N96" s="229"/>
      <c r="O96" s="229"/>
      <c r="P96" s="175"/>
      <c r="Q96" s="229"/>
      <c r="R96" s="229"/>
      <c r="S96" s="175"/>
      <c r="T96" s="229"/>
      <c r="U96" s="229"/>
      <c r="V96" s="175"/>
      <c r="W96" s="229"/>
      <c r="X96" s="229"/>
      <c r="Y96" s="175"/>
      <c r="Z96" s="229"/>
      <c r="AA96" s="229"/>
      <c r="AB96" s="175"/>
      <c r="AC96" s="229"/>
      <c r="AD96" s="229"/>
      <c r="AE96" s="175"/>
      <c r="AF96" s="229"/>
      <c r="AG96" s="229"/>
      <c r="AH96" s="175"/>
      <c r="AI96" s="229"/>
      <c r="AJ96" s="229"/>
      <c r="AK96" s="175"/>
      <c r="AL96" s="229"/>
      <c r="AM96" s="229"/>
      <c r="AN96" s="175"/>
      <c r="AO96" s="229"/>
      <c r="AP96" s="229"/>
      <c r="AQ96" s="175"/>
      <c r="AR96" s="166"/>
      <c r="AS96" s="167"/>
    </row>
    <row r="97" spans="1:45" ht="23.25" customHeight="1">
      <c r="A97" s="701" t="s">
        <v>61</v>
      </c>
      <c r="B97" s="702"/>
      <c r="C97" s="703"/>
      <c r="D97" s="180" t="s">
        <v>23</v>
      </c>
      <c r="E97" s="230">
        <f>SUM(E98:E101)</f>
        <v>199.99999999999997</v>
      </c>
      <c r="F97" s="230">
        <f t="shared" ref="F97:AP97" si="137">SUM(F98:F101)</f>
        <v>199.99999999999997</v>
      </c>
      <c r="G97" s="231">
        <f>F97/E97*100</f>
        <v>100</v>
      </c>
      <c r="H97" s="230">
        <f t="shared" si="137"/>
        <v>0</v>
      </c>
      <c r="I97" s="230">
        <f t="shared" si="137"/>
        <v>0</v>
      </c>
      <c r="J97" s="225" t="e">
        <f t="shared" si="113"/>
        <v>#DIV/0!</v>
      </c>
      <c r="K97" s="230">
        <f t="shared" si="137"/>
        <v>18.100000000000001</v>
      </c>
      <c r="L97" s="230">
        <f t="shared" si="137"/>
        <v>18.100000000000001</v>
      </c>
      <c r="M97" s="225">
        <f t="shared" si="114"/>
        <v>100</v>
      </c>
      <c r="N97" s="230">
        <f t="shared" si="137"/>
        <v>18.100000000000001</v>
      </c>
      <c r="O97" s="230">
        <f t="shared" si="137"/>
        <v>18.100000000000001</v>
      </c>
      <c r="P97" s="225">
        <f t="shared" si="115"/>
        <v>100</v>
      </c>
      <c r="Q97" s="230">
        <f t="shared" si="137"/>
        <v>18.2</v>
      </c>
      <c r="R97" s="230">
        <f t="shared" si="137"/>
        <v>18.2</v>
      </c>
      <c r="S97" s="225">
        <f t="shared" si="116"/>
        <v>100</v>
      </c>
      <c r="T97" s="230">
        <f t="shared" si="137"/>
        <v>18.2</v>
      </c>
      <c r="U97" s="230">
        <f t="shared" si="137"/>
        <v>18.2</v>
      </c>
      <c r="V97" s="225">
        <f t="shared" si="117"/>
        <v>100</v>
      </c>
      <c r="W97" s="230">
        <f t="shared" si="137"/>
        <v>18.2</v>
      </c>
      <c r="X97" s="230">
        <f t="shared" si="137"/>
        <v>18.2</v>
      </c>
      <c r="Y97" s="225">
        <f t="shared" si="118"/>
        <v>100</v>
      </c>
      <c r="Z97" s="230">
        <f t="shared" si="137"/>
        <v>18.2</v>
      </c>
      <c r="AA97" s="230">
        <f t="shared" si="137"/>
        <v>18.2</v>
      </c>
      <c r="AB97" s="225">
        <f t="shared" si="119"/>
        <v>100</v>
      </c>
      <c r="AC97" s="230">
        <f t="shared" si="137"/>
        <v>18.2</v>
      </c>
      <c r="AD97" s="230">
        <f t="shared" si="137"/>
        <v>18.2</v>
      </c>
      <c r="AE97" s="225">
        <f t="shared" si="120"/>
        <v>100</v>
      </c>
      <c r="AF97" s="230">
        <f t="shared" si="137"/>
        <v>18.2</v>
      </c>
      <c r="AG97" s="230">
        <f t="shared" si="137"/>
        <v>18.2</v>
      </c>
      <c r="AH97" s="225">
        <f t="shared" si="121"/>
        <v>100</v>
      </c>
      <c r="AI97" s="230">
        <f t="shared" si="137"/>
        <v>18.2</v>
      </c>
      <c r="AJ97" s="230">
        <f t="shared" si="137"/>
        <v>18.2</v>
      </c>
      <c r="AK97" s="225">
        <f t="shared" si="122"/>
        <v>100</v>
      </c>
      <c r="AL97" s="230">
        <f t="shared" si="137"/>
        <v>18.2</v>
      </c>
      <c r="AM97" s="230">
        <f t="shared" si="137"/>
        <v>18.2</v>
      </c>
      <c r="AN97" s="225">
        <f t="shared" si="123"/>
        <v>100</v>
      </c>
      <c r="AO97" s="230">
        <f t="shared" si="137"/>
        <v>18.2</v>
      </c>
      <c r="AP97" s="230">
        <f t="shared" si="137"/>
        <v>18.2</v>
      </c>
      <c r="AQ97" s="225">
        <f t="shared" si="124"/>
        <v>100</v>
      </c>
      <c r="AR97" s="709"/>
      <c r="AS97" s="696"/>
    </row>
    <row r="98" spans="1:45">
      <c r="A98" s="682"/>
      <c r="B98" s="704"/>
      <c r="C98" s="705"/>
      <c r="D98" s="180" t="s">
        <v>62</v>
      </c>
      <c r="E98" s="232">
        <f t="shared" si="134"/>
        <v>0</v>
      </c>
      <c r="F98" s="172">
        <f t="shared" si="134"/>
        <v>0</v>
      </c>
      <c r="G98" s="172" t="e">
        <f>F98/E98*100</f>
        <v>#DIV/0!</v>
      </c>
      <c r="H98" s="232">
        <f>H44</f>
        <v>0</v>
      </c>
      <c r="I98" s="232">
        <f t="shared" ref="I98:AP99" si="138">I44</f>
        <v>0</v>
      </c>
      <c r="J98" s="175" t="e">
        <f t="shared" si="113"/>
        <v>#DIV/0!</v>
      </c>
      <c r="K98" s="232">
        <f t="shared" si="138"/>
        <v>0</v>
      </c>
      <c r="L98" s="232">
        <f t="shared" si="138"/>
        <v>0</v>
      </c>
      <c r="M98" s="175" t="e">
        <f t="shared" si="114"/>
        <v>#DIV/0!</v>
      </c>
      <c r="N98" s="232">
        <f t="shared" si="138"/>
        <v>0</v>
      </c>
      <c r="O98" s="232">
        <f t="shared" si="138"/>
        <v>0</v>
      </c>
      <c r="P98" s="175" t="e">
        <f t="shared" si="115"/>
        <v>#DIV/0!</v>
      </c>
      <c r="Q98" s="232">
        <f t="shared" si="138"/>
        <v>0</v>
      </c>
      <c r="R98" s="232">
        <f t="shared" si="138"/>
        <v>0</v>
      </c>
      <c r="S98" s="175" t="e">
        <f t="shared" si="116"/>
        <v>#DIV/0!</v>
      </c>
      <c r="T98" s="232">
        <f t="shared" si="138"/>
        <v>0</v>
      </c>
      <c r="U98" s="232">
        <f t="shared" si="138"/>
        <v>0</v>
      </c>
      <c r="V98" s="175" t="e">
        <f t="shared" si="117"/>
        <v>#DIV/0!</v>
      </c>
      <c r="W98" s="232">
        <f t="shared" si="138"/>
        <v>0</v>
      </c>
      <c r="X98" s="232">
        <f t="shared" si="138"/>
        <v>0</v>
      </c>
      <c r="Y98" s="175" t="e">
        <f t="shared" si="118"/>
        <v>#DIV/0!</v>
      </c>
      <c r="Z98" s="232">
        <f t="shared" si="138"/>
        <v>0</v>
      </c>
      <c r="AA98" s="232">
        <f t="shared" si="138"/>
        <v>0</v>
      </c>
      <c r="AB98" s="175" t="e">
        <f t="shared" si="119"/>
        <v>#DIV/0!</v>
      </c>
      <c r="AC98" s="232">
        <f t="shared" si="138"/>
        <v>0</v>
      </c>
      <c r="AD98" s="232">
        <f t="shared" si="138"/>
        <v>0</v>
      </c>
      <c r="AE98" s="175" t="e">
        <f t="shared" si="120"/>
        <v>#DIV/0!</v>
      </c>
      <c r="AF98" s="232">
        <f t="shared" si="138"/>
        <v>0</v>
      </c>
      <c r="AG98" s="232">
        <f t="shared" si="138"/>
        <v>0</v>
      </c>
      <c r="AH98" s="175" t="e">
        <f t="shared" si="121"/>
        <v>#DIV/0!</v>
      </c>
      <c r="AI98" s="232">
        <f t="shared" si="138"/>
        <v>0</v>
      </c>
      <c r="AJ98" s="232">
        <f t="shared" si="138"/>
        <v>0</v>
      </c>
      <c r="AK98" s="175" t="e">
        <f t="shared" si="122"/>
        <v>#DIV/0!</v>
      </c>
      <c r="AL98" s="232">
        <f t="shared" si="138"/>
        <v>0</v>
      </c>
      <c r="AM98" s="232">
        <f t="shared" si="138"/>
        <v>0</v>
      </c>
      <c r="AN98" s="175" t="e">
        <f t="shared" si="123"/>
        <v>#DIV/0!</v>
      </c>
      <c r="AO98" s="232">
        <f t="shared" si="138"/>
        <v>0</v>
      </c>
      <c r="AP98" s="232">
        <f t="shared" si="138"/>
        <v>0</v>
      </c>
      <c r="AQ98" s="175" t="e">
        <f t="shared" si="124"/>
        <v>#DIV/0!</v>
      </c>
      <c r="AR98" s="709"/>
      <c r="AS98" s="696"/>
    </row>
    <row r="99" spans="1:45">
      <c r="A99" s="682"/>
      <c r="B99" s="704"/>
      <c r="C99" s="705"/>
      <c r="D99" s="180" t="s">
        <v>27</v>
      </c>
      <c r="E99" s="232">
        <f t="shared" si="134"/>
        <v>0</v>
      </c>
      <c r="F99" s="172">
        <f t="shared" si="134"/>
        <v>0</v>
      </c>
      <c r="G99" s="172" t="e">
        <f>F99/E99*100</f>
        <v>#DIV/0!</v>
      </c>
      <c r="H99" s="232">
        <f t="shared" ref="H99:W101" si="139">H45</f>
        <v>0</v>
      </c>
      <c r="I99" s="232">
        <f t="shared" si="139"/>
        <v>0</v>
      </c>
      <c r="J99" s="175" t="e">
        <f t="shared" si="113"/>
        <v>#DIV/0!</v>
      </c>
      <c r="K99" s="232">
        <f t="shared" si="139"/>
        <v>0</v>
      </c>
      <c r="L99" s="232">
        <f t="shared" si="139"/>
        <v>0</v>
      </c>
      <c r="M99" s="175" t="e">
        <f t="shared" si="114"/>
        <v>#DIV/0!</v>
      </c>
      <c r="N99" s="232">
        <f t="shared" si="139"/>
        <v>0</v>
      </c>
      <c r="O99" s="232">
        <f t="shared" si="139"/>
        <v>0</v>
      </c>
      <c r="P99" s="175" t="e">
        <f t="shared" si="115"/>
        <v>#DIV/0!</v>
      </c>
      <c r="Q99" s="232">
        <f t="shared" si="139"/>
        <v>0</v>
      </c>
      <c r="R99" s="232">
        <f t="shared" si="139"/>
        <v>0</v>
      </c>
      <c r="S99" s="175" t="e">
        <f t="shared" si="116"/>
        <v>#DIV/0!</v>
      </c>
      <c r="T99" s="232">
        <f t="shared" si="139"/>
        <v>0</v>
      </c>
      <c r="U99" s="232">
        <f t="shared" si="139"/>
        <v>0</v>
      </c>
      <c r="V99" s="175" t="e">
        <f t="shared" si="117"/>
        <v>#DIV/0!</v>
      </c>
      <c r="W99" s="232">
        <f t="shared" si="139"/>
        <v>0</v>
      </c>
      <c r="X99" s="232">
        <f t="shared" si="138"/>
        <v>0</v>
      </c>
      <c r="Y99" s="175" t="e">
        <f t="shared" si="118"/>
        <v>#DIV/0!</v>
      </c>
      <c r="Z99" s="232">
        <f t="shared" si="138"/>
        <v>0</v>
      </c>
      <c r="AA99" s="232">
        <f t="shared" si="138"/>
        <v>0</v>
      </c>
      <c r="AB99" s="175" t="e">
        <f t="shared" si="119"/>
        <v>#DIV/0!</v>
      </c>
      <c r="AC99" s="232">
        <f t="shared" si="138"/>
        <v>0</v>
      </c>
      <c r="AD99" s="232">
        <f t="shared" si="138"/>
        <v>0</v>
      </c>
      <c r="AE99" s="175" t="e">
        <f t="shared" si="120"/>
        <v>#DIV/0!</v>
      </c>
      <c r="AF99" s="232">
        <f t="shared" si="138"/>
        <v>0</v>
      </c>
      <c r="AG99" s="232">
        <f t="shared" si="138"/>
        <v>0</v>
      </c>
      <c r="AH99" s="175" t="e">
        <f t="shared" si="121"/>
        <v>#DIV/0!</v>
      </c>
      <c r="AI99" s="232">
        <f t="shared" si="138"/>
        <v>0</v>
      </c>
      <c r="AJ99" s="232">
        <f t="shared" si="138"/>
        <v>0</v>
      </c>
      <c r="AK99" s="175" t="e">
        <f t="shared" si="122"/>
        <v>#DIV/0!</v>
      </c>
      <c r="AL99" s="232">
        <f t="shared" si="138"/>
        <v>0</v>
      </c>
      <c r="AM99" s="232">
        <f t="shared" si="138"/>
        <v>0</v>
      </c>
      <c r="AN99" s="175" t="e">
        <f t="shared" si="123"/>
        <v>#DIV/0!</v>
      </c>
      <c r="AO99" s="232">
        <f t="shared" si="138"/>
        <v>0</v>
      </c>
      <c r="AP99" s="232">
        <f t="shared" si="138"/>
        <v>0</v>
      </c>
      <c r="AQ99" s="175" t="e">
        <f t="shared" si="124"/>
        <v>#DIV/0!</v>
      </c>
      <c r="AR99" s="709"/>
      <c r="AS99" s="696"/>
    </row>
    <row r="100" spans="1:45">
      <c r="A100" s="682"/>
      <c r="B100" s="704"/>
      <c r="C100" s="705"/>
      <c r="D100" s="181" t="s">
        <v>63</v>
      </c>
      <c r="E100" s="232">
        <f t="shared" si="134"/>
        <v>199.99999999999997</v>
      </c>
      <c r="F100" s="172">
        <f t="shared" si="134"/>
        <v>199.99999999999997</v>
      </c>
      <c r="G100" s="172">
        <f>F100/E100*100</f>
        <v>100</v>
      </c>
      <c r="H100" s="232">
        <f t="shared" si="139"/>
        <v>0</v>
      </c>
      <c r="I100" s="232">
        <f t="shared" si="139"/>
        <v>0</v>
      </c>
      <c r="J100" s="175" t="e">
        <f t="shared" si="113"/>
        <v>#DIV/0!</v>
      </c>
      <c r="K100" s="232">
        <v>18.100000000000001</v>
      </c>
      <c r="L100" s="232">
        <v>18.100000000000001</v>
      </c>
      <c r="M100" s="175">
        <f t="shared" si="114"/>
        <v>100</v>
      </c>
      <c r="N100" s="232">
        <v>18.100000000000001</v>
      </c>
      <c r="O100" s="232">
        <v>18.100000000000001</v>
      </c>
      <c r="P100" s="175">
        <f t="shared" si="115"/>
        <v>100</v>
      </c>
      <c r="Q100" s="232">
        <v>18.2</v>
      </c>
      <c r="R100" s="232">
        <v>18.2</v>
      </c>
      <c r="S100" s="175">
        <f t="shared" si="116"/>
        <v>100</v>
      </c>
      <c r="T100" s="232">
        <v>18.2</v>
      </c>
      <c r="U100" s="232">
        <v>18.2</v>
      </c>
      <c r="V100" s="175">
        <f t="shared" si="117"/>
        <v>100</v>
      </c>
      <c r="W100" s="232">
        <v>18.2</v>
      </c>
      <c r="X100" s="232">
        <v>18.2</v>
      </c>
      <c r="Y100" s="175">
        <f t="shared" si="118"/>
        <v>100</v>
      </c>
      <c r="Z100" s="232">
        <v>18.2</v>
      </c>
      <c r="AA100" s="232">
        <v>18.2</v>
      </c>
      <c r="AB100" s="175">
        <f t="shared" si="119"/>
        <v>100</v>
      </c>
      <c r="AC100" s="232">
        <v>18.2</v>
      </c>
      <c r="AD100" s="232">
        <v>18.2</v>
      </c>
      <c r="AE100" s="175">
        <f t="shared" si="120"/>
        <v>100</v>
      </c>
      <c r="AF100" s="232">
        <v>18.2</v>
      </c>
      <c r="AG100" s="232">
        <v>18.2</v>
      </c>
      <c r="AH100" s="175">
        <f t="shared" si="121"/>
        <v>100</v>
      </c>
      <c r="AI100" s="232">
        <v>18.2</v>
      </c>
      <c r="AJ100" s="232">
        <v>18.2</v>
      </c>
      <c r="AK100" s="175">
        <f t="shared" si="122"/>
        <v>100</v>
      </c>
      <c r="AL100" s="232">
        <v>18.2</v>
      </c>
      <c r="AM100" s="232">
        <v>18.2</v>
      </c>
      <c r="AN100" s="175">
        <f t="shared" si="123"/>
        <v>100</v>
      </c>
      <c r="AO100" s="232">
        <v>18.2</v>
      </c>
      <c r="AP100" s="232">
        <v>18.2</v>
      </c>
      <c r="AQ100" s="175">
        <f t="shared" si="124"/>
        <v>100</v>
      </c>
      <c r="AR100" s="709"/>
      <c r="AS100" s="696"/>
    </row>
    <row r="101" spans="1:45" ht="37.5">
      <c r="A101" s="706"/>
      <c r="B101" s="707"/>
      <c r="C101" s="708"/>
      <c r="D101" s="159" t="s">
        <v>64</v>
      </c>
      <c r="E101" s="232">
        <f t="shared" si="134"/>
        <v>0</v>
      </c>
      <c r="F101" s="172">
        <f t="shared" si="134"/>
        <v>0</v>
      </c>
      <c r="G101" s="172" t="e">
        <f>F101/E101*100</f>
        <v>#DIV/0!</v>
      </c>
      <c r="H101" s="232">
        <f t="shared" si="139"/>
        <v>0</v>
      </c>
      <c r="I101" s="232">
        <f t="shared" si="139"/>
        <v>0</v>
      </c>
      <c r="J101" s="175" t="e">
        <f t="shared" si="113"/>
        <v>#DIV/0!</v>
      </c>
      <c r="K101" s="232">
        <f t="shared" si="139"/>
        <v>0</v>
      </c>
      <c r="L101" s="232">
        <f t="shared" si="139"/>
        <v>0</v>
      </c>
      <c r="M101" s="175" t="e">
        <f t="shared" si="114"/>
        <v>#DIV/0!</v>
      </c>
      <c r="N101" s="232">
        <f t="shared" si="139"/>
        <v>0</v>
      </c>
      <c r="O101" s="232">
        <f t="shared" si="139"/>
        <v>0</v>
      </c>
      <c r="P101" s="175" t="e">
        <f t="shared" si="115"/>
        <v>#DIV/0!</v>
      </c>
      <c r="Q101" s="232">
        <f t="shared" si="139"/>
        <v>0</v>
      </c>
      <c r="R101" s="232">
        <f t="shared" si="139"/>
        <v>0</v>
      </c>
      <c r="S101" s="175" t="e">
        <f t="shared" si="116"/>
        <v>#DIV/0!</v>
      </c>
      <c r="T101" s="232">
        <f t="shared" si="139"/>
        <v>0</v>
      </c>
      <c r="U101" s="232">
        <f t="shared" si="139"/>
        <v>0</v>
      </c>
      <c r="V101" s="175" t="e">
        <f t="shared" si="117"/>
        <v>#DIV/0!</v>
      </c>
      <c r="W101" s="232">
        <f t="shared" si="139"/>
        <v>0</v>
      </c>
      <c r="X101" s="232">
        <f t="shared" ref="X101:AP101" si="140">X47</f>
        <v>0</v>
      </c>
      <c r="Y101" s="175" t="e">
        <f t="shared" si="118"/>
        <v>#DIV/0!</v>
      </c>
      <c r="Z101" s="232">
        <f t="shared" si="140"/>
        <v>0</v>
      </c>
      <c r="AA101" s="232">
        <f t="shared" si="140"/>
        <v>0</v>
      </c>
      <c r="AB101" s="175" t="e">
        <f t="shared" si="119"/>
        <v>#DIV/0!</v>
      </c>
      <c r="AC101" s="232">
        <f t="shared" si="140"/>
        <v>0</v>
      </c>
      <c r="AD101" s="232">
        <f t="shared" si="140"/>
        <v>0</v>
      </c>
      <c r="AE101" s="175" t="e">
        <f t="shared" si="120"/>
        <v>#DIV/0!</v>
      </c>
      <c r="AF101" s="232">
        <f t="shared" si="140"/>
        <v>0</v>
      </c>
      <c r="AG101" s="232">
        <f t="shared" si="140"/>
        <v>0</v>
      </c>
      <c r="AH101" s="175" t="e">
        <f t="shared" si="121"/>
        <v>#DIV/0!</v>
      </c>
      <c r="AI101" s="232">
        <f t="shared" si="140"/>
        <v>0</v>
      </c>
      <c r="AJ101" s="232">
        <f t="shared" si="140"/>
        <v>0</v>
      </c>
      <c r="AK101" s="175" t="e">
        <f t="shared" si="122"/>
        <v>#DIV/0!</v>
      </c>
      <c r="AL101" s="232">
        <f t="shared" si="140"/>
        <v>0</v>
      </c>
      <c r="AM101" s="232">
        <f t="shared" si="140"/>
        <v>0</v>
      </c>
      <c r="AN101" s="175" t="e">
        <f t="shared" si="123"/>
        <v>#DIV/0!</v>
      </c>
      <c r="AO101" s="232">
        <f t="shared" si="140"/>
        <v>0</v>
      </c>
      <c r="AP101" s="232">
        <f t="shared" si="140"/>
        <v>0</v>
      </c>
      <c r="AQ101" s="175" t="e">
        <f t="shared" si="124"/>
        <v>#DIV/0!</v>
      </c>
      <c r="AR101" s="709"/>
      <c r="AS101" s="696"/>
    </row>
    <row r="102" spans="1:45" ht="20.25">
      <c r="A102" s="23"/>
      <c r="B102" s="24"/>
      <c r="C102" s="24"/>
      <c r="D102" s="25"/>
      <c r="E102" s="26"/>
      <c r="F102" s="28"/>
      <c r="G102" s="28"/>
      <c r="H102" s="254"/>
      <c r="I102" s="254"/>
      <c r="J102" s="28"/>
      <c r="K102" s="254"/>
      <c r="L102" s="254"/>
      <c r="M102" s="28"/>
      <c r="N102" s="254"/>
      <c r="O102" s="254"/>
      <c r="P102" s="28"/>
      <c r="Q102" s="254"/>
      <c r="R102" s="254"/>
      <c r="S102" s="28"/>
      <c r="T102" s="254"/>
      <c r="U102" s="254"/>
      <c r="V102" s="28"/>
      <c r="W102" s="254"/>
      <c r="X102" s="254"/>
      <c r="Y102" s="28"/>
      <c r="Z102" s="254"/>
      <c r="AA102" s="254"/>
      <c r="AB102" s="28"/>
      <c r="AC102" s="254"/>
      <c r="AD102" s="254"/>
      <c r="AE102" s="28"/>
      <c r="AF102" s="254"/>
      <c r="AG102" s="254"/>
      <c r="AH102" s="28"/>
      <c r="AI102" s="254"/>
      <c r="AJ102" s="254"/>
      <c r="AK102" s="28"/>
      <c r="AL102" s="254"/>
      <c r="AM102" s="254"/>
      <c r="AN102" s="28"/>
      <c r="AO102" s="254"/>
      <c r="AP102" s="254"/>
      <c r="AQ102" s="28"/>
      <c r="AR102" s="166"/>
      <c r="AS102" s="167"/>
    </row>
    <row r="103" spans="1:45">
      <c r="A103" s="728" t="s">
        <v>81</v>
      </c>
      <c r="B103" s="728"/>
      <c r="C103" s="728"/>
      <c r="D103" s="728"/>
      <c r="E103" s="728"/>
      <c r="F103" s="728"/>
      <c r="G103" s="728"/>
      <c r="H103" s="728"/>
      <c r="I103" s="728"/>
      <c r="J103" s="728"/>
      <c r="K103" s="728"/>
      <c r="L103" s="728"/>
      <c r="M103" s="728"/>
      <c r="N103" s="728"/>
      <c r="O103" s="728"/>
      <c r="P103" s="728"/>
      <c r="Q103" s="728"/>
      <c r="R103" s="728"/>
      <c r="S103" s="728"/>
      <c r="T103" s="728"/>
      <c r="U103" s="728"/>
      <c r="V103" s="728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254"/>
      <c r="AH103" s="28"/>
      <c r="AI103" s="254"/>
      <c r="AJ103" s="254"/>
      <c r="AK103" s="28"/>
      <c r="AL103" s="254"/>
      <c r="AM103" s="254"/>
      <c r="AN103" s="28"/>
      <c r="AO103" s="254"/>
      <c r="AP103" s="254"/>
      <c r="AQ103" s="28"/>
      <c r="AR103" s="166"/>
      <c r="AS103" s="167"/>
    </row>
    <row r="104" spans="1:45" s="169" customFormat="1">
      <c r="A104" s="728"/>
      <c r="B104" s="728"/>
      <c r="C104" s="728"/>
      <c r="D104" s="728"/>
      <c r="E104" s="728"/>
      <c r="F104" s="728"/>
      <c r="G104" s="728"/>
      <c r="H104" s="728"/>
      <c r="I104" s="728"/>
      <c r="J104" s="728"/>
      <c r="K104" s="728"/>
      <c r="L104" s="728"/>
      <c r="M104" s="728"/>
      <c r="N104" s="728"/>
      <c r="O104" s="728"/>
      <c r="P104" s="728"/>
      <c r="Q104" s="728"/>
      <c r="R104" s="728"/>
      <c r="S104" s="728"/>
      <c r="T104" s="728"/>
      <c r="U104" s="728"/>
      <c r="V104" s="728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254"/>
      <c r="AH104" s="28"/>
      <c r="AI104" s="254"/>
      <c r="AJ104" s="254"/>
      <c r="AK104" s="28"/>
      <c r="AL104" s="254"/>
      <c r="AM104" s="254"/>
      <c r="AN104" s="28"/>
      <c r="AO104" s="254"/>
      <c r="AP104" s="254"/>
      <c r="AQ104" s="28"/>
    </row>
    <row r="105" spans="1:45" s="169" customFormat="1">
      <c r="A105" s="728"/>
      <c r="B105" s="728"/>
      <c r="C105" s="728"/>
      <c r="D105" s="728"/>
      <c r="E105" s="728"/>
      <c r="F105" s="728"/>
      <c r="G105" s="728"/>
      <c r="H105" s="728"/>
      <c r="I105" s="728"/>
      <c r="J105" s="728"/>
      <c r="K105" s="728"/>
      <c r="L105" s="728"/>
      <c r="M105" s="728"/>
      <c r="N105" s="728"/>
      <c r="O105" s="728"/>
      <c r="P105" s="728"/>
      <c r="Q105" s="728"/>
      <c r="R105" s="728"/>
      <c r="S105" s="728"/>
      <c r="T105" s="728"/>
      <c r="U105" s="728"/>
      <c r="V105" s="728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254"/>
      <c r="AH105" s="28"/>
      <c r="AI105" s="254"/>
      <c r="AJ105" s="254"/>
      <c r="AK105" s="28"/>
      <c r="AL105" s="254"/>
      <c r="AM105" s="254"/>
      <c r="AN105" s="28"/>
      <c r="AO105" s="254"/>
      <c r="AP105" s="254"/>
      <c r="AQ105" s="28"/>
    </row>
    <row r="106" spans="1:45" s="169" customFormat="1" ht="18.75" customHeight="1">
      <c r="A106" s="728"/>
      <c r="B106" s="728"/>
      <c r="C106" s="728"/>
      <c r="D106" s="728"/>
      <c r="E106" s="728"/>
      <c r="F106" s="728"/>
      <c r="G106" s="728"/>
      <c r="H106" s="728"/>
      <c r="I106" s="728"/>
      <c r="J106" s="728"/>
      <c r="K106" s="728"/>
      <c r="L106" s="728"/>
      <c r="M106" s="728"/>
      <c r="N106" s="728"/>
      <c r="O106" s="728"/>
      <c r="P106" s="728"/>
      <c r="Q106" s="728"/>
      <c r="R106" s="728"/>
      <c r="S106" s="728"/>
      <c r="T106" s="728"/>
      <c r="U106" s="728"/>
      <c r="V106" s="728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254"/>
      <c r="AH106" s="28"/>
      <c r="AI106" s="254"/>
      <c r="AJ106" s="254"/>
      <c r="AK106" s="28"/>
      <c r="AL106" s="254"/>
      <c r="AM106" s="254"/>
      <c r="AN106" s="28"/>
      <c r="AO106" s="254"/>
      <c r="AP106" s="254"/>
      <c r="AQ106" s="28"/>
      <c r="AS106" s="169" t="s">
        <v>34</v>
      </c>
    </row>
    <row r="107" spans="1:45" ht="17.25" customHeight="1">
      <c r="A107" s="728"/>
      <c r="B107" s="728"/>
      <c r="C107" s="728"/>
      <c r="D107" s="728"/>
      <c r="E107" s="728"/>
      <c r="F107" s="728"/>
      <c r="G107" s="728"/>
      <c r="H107" s="728"/>
      <c r="I107" s="728"/>
      <c r="J107" s="728"/>
      <c r="K107" s="728"/>
      <c r="L107" s="728"/>
      <c r="M107" s="728"/>
      <c r="N107" s="728"/>
      <c r="O107" s="728"/>
      <c r="P107" s="728"/>
      <c r="Q107" s="728"/>
      <c r="R107" s="728"/>
      <c r="S107" s="728"/>
      <c r="T107" s="728"/>
      <c r="U107" s="728"/>
      <c r="V107" s="728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254"/>
      <c r="AH107" s="28"/>
      <c r="AI107" s="254"/>
      <c r="AJ107" s="254"/>
      <c r="AK107" s="28"/>
      <c r="AL107" s="254"/>
      <c r="AM107" s="254"/>
      <c r="AN107" s="28"/>
      <c r="AO107" s="254"/>
      <c r="AP107" s="254"/>
      <c r="AQ107" s="28"/>
    </row>
    <row r="108" spans="1:45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254"/>
      <c r="AH108" s="28"/>
      <c r="AI108" s="254"/>
      <c r="AJ108" s="254"/>
      <c r="AK108" s="28"/>
      <c r="AL108" s="254"/>
      <c r="AM108" s="254"/>
      <c r="AN108" s="28"/>
      <c r="AO108" s="254"/>
      <c r="AP108" s="254"/>
      <c r="AQ108" s="28"/>
    </row>
    <row r="109" spans="1:45" ht="23.25">
      <c r="A109" s="729" t="s">
        <v>82</v>
      </c>
      <c r="B109" s="729"/>
      <c r="C109" s="729"/>
      <c r="D109" s="729"/>
      <c r="E109" s="729"/>
      <c r="F109" s="729"/>
      <c r="G109" s="729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254"/>
      <c r="AH109" s="28"/>
      <c r="AI109" s="254"/>
      <c r="AJ109" s="254"/>
      <c r="AK109" s="28"/>
      <c r="AL109" s="730" t="s">
        <v>83</v>
      </c>
      <c r="AM109" s="730"/>
      <c r="AN109" s="730"/>
      <c r="AO109" s="730"/>
      <c r="AP109" s="730"/>
      <c r="AQ109" s="730"/>
    </row>
    <row r="110" spans="1:45" ht="18.75" customHeight="1">
      <c r="A110" s="731" t="s">
        <v>84</v>
      </c>
      <c r="B110" s="731"/>
      <c r="C110" s="731"/>
      <c r="D110" s="731"/>
      <c r="E110" s="731"/>
      <c r="F110" s="731"/>
      <c r="G110" s="731"/>
      <c r="H110" s="254"/>
      <c r="I110" s="254"/>
      <c r="J110" s="28"/>
      <c r="K110" s="254"/>
      <c r="L110" s="254"/>
      <c r="M110" s="28"/>
      <c r="N110" s="254"/>
      <c r="O110" s="254"/>
      <c r="P110" s="28"/>
      <c r="Q110" s="254"/>
      <c r="R110" s="254"/>
      <c r="S110" s="28"/>
      <c r="T110" s="254"/>
      <c r="U110" s="254"/>
      <c r="V110" s="28"/>
      <c r="W110" s="254"/>
      <c r="X110" s="254"/>
      <c r="Y110" s="28"/>
      <c r="Z110" s="254"/>
      <c r="AA110" s="254"/>
      <c r="AB110" s="28"/>
      <c r="AC110" s="254"/>
      <c r="AD110" s="254"/>
      <c r="AE110" s="28"/>
      <c r="AF110" s="254"/>
      <c r="AG110" s="254"/>
      <c r="AH110" s="28"/>
      <c r="AI110" s="254"/>
      <c r="AJ110" s="254"/>
      <c r="AK110" s="28"/>
      <c r="AL110" s="730" t="s">
        <v>85</v>
      </c>
      <c r="AM110" s="730"/>
      <c r="AN110" s="730"/>
      <c r="AO110" s="730"/>
      <c r="AP110" s="730"/>
      <c r="AQ110" s="730"/>
    </row>
    <row r="111" spans="1:45" ht="20.25">
      <c r="A111" s="23"/>
      <c r="B111" s="24"/>
      <c r="C111" s="24"/>
      <c r="D111" s="25"/>
      <c r="E111" s="26"/>
      <c r="F111" s="28"/>
      <c r="G111" s="28"/>
      <c r="H111" s="254"/>
      <c r="I111" s="254"/>
      <c r="J111" s="28"/>
      <c r="K111" s="254"/>
      <c r="L111" s="254"/>
      <c r="M111" s="28"/>
      <c r="N111" s="254"/>
      <c r="O111" s="254"/>
      <c r="P111" s="28"/>
      <c r="Q111" s="254"/>
      <c r="R111" s="254"/>
      <c r="S111" s="28"/>
      <c r="T111" s="254"/>
      <c r="U111" s="254"/>
      <c r="V111" s="28"/>
      <c r="W111" s="254"/>
      <c r="X111" s="254"/>
      <c r="Y111" s="28"/>
      <c r="Z111" s="254"/>
      <c r="AA111" s="254"/>
      <c r="AB111" s="28"/>
      <c r="AC111" s="254"/>
      <c r="AD111" s="254"/>
      <c r="AE111" s="28"/>
      <c r="AF111" s="254"/>
      <c r="AG111" s="254"/>
      <c r="AH111" s="28"/>
      <c r="AI111" s="254"/>
      <c r="AJ111" s="254"/>
      <c r="AK111" s="28"/>
      <c r="AL111" s="254"/>
      <c r="AM111" s="254"/>
      <c r="AN111" s="28"/>
      <c r="AO111" s="254"/>
      <c r="AP111" s="254"/>
      <c r="AQ111" s="28"/>
    </row>
    <row r="112" spans="1:45" ht="23.25">
      <c r="A112" s="731" t="s">
        <v>86</v>
      </c>
      <c r="B112" s="731"/>
      <c r="C112" s="731"/>
      <c r="D112" s="731"/>
      <c r="E112" s="731"/>
      <c r="F112" s="731"/>
      <c r="G112" s="731"/>
      <c r="H112" s="254"/>
      <c r="I112" s="254"/>
      <c r="J112" s="28"/>
      <c r="K112" s="254"/>
      <c r="L112" s="254"/>
      <c r="M112" s="28"/>
      <c r="N112" s="254"/>
      <c r="O112" s="254"/>
      <c r="P112" s="28"/>
      <c r="Q112" s="254"/>
      <c r="R112" s="254"/>
      <c r="S112" s="28"/>
      <c r="T112" s="254"/>
      <c r="U112" s="254"/>
      <c r="V112" s="28"/>
      <c r="W112" s="254"/>
      <c r="X112" s="254"/>
      <c r="Y112" s="28"/>
      <c r="Z112" s="254"/>
      <c r="AA112" s="254"/>
      <c r="AB112" s="28"/>
      <c r="AC112" s="254"/>
      <c r="AD112" s="254"/>
      <c r="AE112" s="28"/>
      <c r="AF112" s="254"/>
      <c r="AG112" s="254"/>
      <c r="AH112" s="28"/>
      <c r="AI112" s="254"/>
      <c r="AJ112" s="254"/>
      <c r="AK112" s="28"/>
      <c r="AL112" s="730" t="s">
        <v>87</v>
      </c>
      <c r="AM112" s="730"/>
      <c r="AN112" s="730"/>
      <c r="AO112" s="730"/>
      <c r="AP112" s="730"/>
      <c r="AQ112" s="730"/>
    </row>
    <row r="113" spans="1:43" ht="20.25">
      <c r="A113" s="23"/>
      <c r="B113" s="24"/>
      <c r="C113" s="24"/>
      <c r="D113" s="25"/>
      <c r="E113" s="26"/>
      <c r="F113" s="28"/>
      <c r="G113" s="28"/>
      <c r="H113" s="254"/>
      <c r="I113" s="254"/>
      <c r="J113" s="28"/>
      <c r="K113" s="254"/>
      <c r="L113" s="254"/>
      <c r="M113" s="28"/>
      <c r="N113" s="254"/>
      <c r="O113" s="254"/>
      <c r="P113" s="28"/>
      <c r="Q113" s="254"/>
      <c r="R113" s="254"/>
      <c r="S113" s="28"/>
      <c r="T113" s="254"/>
      <c r="U113" s="254"/>
      <c r="V113" s="28"/>
      <c r="W113" s="254"/>
      <c r="X113" s="254"/>
      <c r="Y113" s="28"/>
      <c r="Z113" s="254"/>
      <c r="AA113" s="254"/>
      <c r="AB113" s="28"/>
      <c r="AC113" s="254"/>
      <c r="AD113" s="254"/>
      <c r="AE113" s="28"/>
      <c r="AF113" s="254"/>
      <c r="AG113" s="254"/>
      <c r="AH113" s="28"/>
      <c r="AI113" s="254"/>
      <c r="AJ113" s="254"/>
      <c r="AK113" s="28"/>
      <c r="AL113" s="725" t="s">
        <v>88</v>
      </c>
      <c r="AM113" s="725"/>
      <c r="AN113" s="725"/>
      <c r="AO113" s="725"/>
      <c r="AP113" s="725"/>
      <c r="AQ113" s="725"/>
    </row>
    <row r="114" spans="1:43" ht="20.25">
      <c r="A114" s="23"/>
      <c r="B114" s="24"/>
      <c r="C114" s="24"/>
      <c r="D114" s="25"/>
      <c r="E114" s="26"/>
      <c r="F114" s="28"/>
      <c r="G114" s="28"/>
      <c r="H114" s="254"/>
      <c r="I114" s="254"/>
      <c r="J114" s="28"/>
      <c r="K114" s="254"/>
      <c r="L114" s="254"/>
      <c r="M114" s="28"/>
      <c r="N114" s="254"/>
      <c r="O114" s="254"/>
      <c r="P114" s="28"/>
      <c r="Q114" s="254"/>
      <c r="R114" s="254"/>
      <c r="S114" s="28"/>
      <c r="T114" s="254"/>
      <c r="U114" s="254"/>
      <c r="V114" s="28"/>
      <c r="W114" s="254"/>
      <c r="X114" s="254"/>
      <c r="Y114" s="28"/>
      <c r="Z114" s="254"/>
      <c r="AA114" s="254"/>
      <c r="AB114" s="28"/>
      <c r="AC114" s="254"/>
      <c r="AD114" s="254"/>
      <c r="AE114" s="28"/>
      <c r="AF114" s="254"/>
      <c r="AG114" s="254"/>
      <c r="AH114" s="28"/>
      <c r="AI114" s="254"/>
      <c r="AJ114" s="254"/>
      <c r="AK114" s="28"/>
      <c r="AL114" s="254"/>
      <c r="AM114" s="254"/>
      <c r="AN114" s="28"/>
      <c r="AO114" s="254"/>
      <c r="AP114" s="254"/>
      <c r="AQ114" s="28"/>
    </row>
    <row r="115" spans="1:43" ht="23.25">
      <c r="A115" s="726" t="s">
        <v>89</v>
      </c>
      <c r="B115" s="726"/>
      <c r="C115" s="726"/>
      <c r="D115" s="726"/>
      <c r="E115" s="26"/>
      <c r="F115" s="28"/>
      <c r="G115" s="28"/>
      <c r="H115" s="254"/>
      <c r="I115" s="254"/>
      <c r="J115" s="28"/>
      <c r="K115" s="254"/>
      <c r="L115" s="254"/>
      <c r="M115" s="28"/>
      <c r="N115" s="254"/>
      <c r="O115" s="254"/>
      <c r="P115" s="28"/>
      <c r="Q115" s="254"/>
      <c r="R115" s="254"/>
      <c r="S115" s="28"/>
      <c r="T115" s="254"/>
      <c r="U115" s="254"/>
      <c r="V115" s="28"/>
      <c r="W115" s="254"/>
      <c r="X115" s="254"/>
      <c r="Y115" s="28"/>
      <c r="Z115" s="254"/>
      <c r="AA115" s="254"/>
      <c r="AB115" s="28"/>
      <c r="AC115" s="254"/>
      <c r="AD115" s="254"/>
      <c r="AE115" s="28"/>
      <c r="AF115" s="254"/>
      <c r="AG115" s="254"/>
      <c r="AH115" s="28"/>
      <c r="AI115" s="254"/>
      <c r="AJ115" s="254"/>
      <c r="AK115" s="28"/>
      <c r="AL115" s="727" t="s">
        <v>90</v>
      </c>
      <c r="AM115" s="727"/>
      <c r="AN115" s="727"/>
      <c r="AO115" s="727"/>
      <c r="AP115" s="727"/>
      <c r="AQ115" s="727"/>
    </row>
    <row r="116" spans="1:43" ht="23.25">
      <c r="A116" s="726" t="s">
        <v>91</v>
      </c>
      <c r="B116" s="726"/>
      <c r="C116" s="726"/>
      <c r="D116" s="726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3"/>
      <c r="AQ116" s="13"/>
    </row>
    <row r="117" spans="1:43">
      <c r="B117" s="171"/>
      <c r="C117" s="171"/>
    </row>
    <row r="118" spans="1:43">
      <c r="B118" s="171"/>
      <c r="C118" s="171"/>
    </row>
    <row r="119" spans="1:43">
      <c r="B119" s="171"/>
      <c r="C119" s="171"/>
    </row>
    <row r="120" spans="1:43">
      <c r="B120" s="171"/>
      <c r="C120" s="171"/>
    </row>
    <row r="121" spans="1:43">
      <c r="B121" s="177" t="str">
        <f>IFERROR(1/0,"")</f>
        <v/>
      </c>
      <c r="C121" s="171"/>
    </row>
    <row r="122" spans="1:43">
      <c r="B122" s="171"/>
      <c r="C122" s="171"/>
    </row>
    <row r="123" spans="1:43">
      <c r="B123" s="171"/>
      <c r="C123" s="171"/>
    </row>
    <row r="124" spans="1:43">
      <c r="B124" s="171"/>
      <c r="C124" s="171"/>
    </row>
    <row r="125" spans="1:43">
      <c r="B125" s="171"/>
      <c r="C125" s="171"/>
    </row>
    <row r="126" spans="1:43">
      <c r="B126" s="171"/>
      <c r="C126" s="171"/>
    </row>
    <row r="127" spans="1:43">
      <c r="B127" s="171"/>
      <c r="C127" s="171"/>
    </row>
    <row r="128" spans="1:43">
      <c r="B128" s="171"/>
      <c r="C128" s="171"/>
    </row>
    <row r="129" spans="2:3">
      <c r="B129" s="171"/>
      <c r="C129" s="171"/>
    </row>
    <row r="130" spans="2:3">
      <c r="B130" s="171"/>
      <c r="C130" s="171"/>
    </row>
    <row r="131" spans="2:3">
      <c r="B131" s="171"/>
      <c r="C131" s="171"/>
    </row>
    <row r="132" spans="2:3">
      <c r="B132" s="171"/>
      <c r="C132" s="171"/>
    </row>
    <row r="133" spans="2:3">
      <c r="B133" s="171"/>
      <c r="C133" s="171"/>
    </row>
    <row r="134" spans="2:3">
      <c r="B134" s="171"/>
      <c r="C134" s="171"/>
    </row>
    <row r="135" spans="2:3">
      <c r="B135" s="171"/>
      <c r="C135" s="171"/>
    </row>
    <row r="136" spans="2:3">
      <c r="B136" s="171"/>
      <c r="C136" s="171"/>
    </row>
    <row r="137" spans="2:3">
      <c r="B137" s="171"/>
      <c r="C137" s="171"/>
    </row>
    <row r="138" spans="2:3">
      <c r="B138" s="171"/>
      <c r="C138" s="171"/>
    </row>
    <row r="139" spans="2:3">
      <c r="B139" s="171"/>
      <c r="C139" s="171"/>
    </row>
    <row r="140" spans="2:3">
      <c r="B140" s="171"/>
      <c r="C140" s="171"/>
    </row>
    <row r="141" spans="2:3">
      <c r="B141" s="171"/>
      <c r="C141" s="171"/>
    </row>
    <row r="142" spans="2:3">
      <c r="B142" s="171"/>
      <c r="C142" s="171"/>
    </row>
    <row r="143" spans="2:3">
      <c r="B143" s="171"/>
      <c r="C143" s="171"/>
    </row>
    <row r="144" spans="2:3">
      <c r="B144" s="171"/>
      <c r="C144" s="171"/>
    </row>
    <row r="145" spans="2:3">
      <c r="B145" s="171"/>
      <c r="C145" s="171"/>
    </row>
    <row r="146" spans="2:3">
      <c r="B146" s="171"/>
      <c r="C146" s="171"/>
    </row>
    <row r="147" spans="2:3">
      <c r="B147" s="171"/>
      <c r="C147" s="171"/>
    </row>
    <row r="148" spans="2:3">
      <c r="B148" s="171"/>
      <c r="C148" s="171"/>
    </row>
    <row r="149" spans="2:3">
      <c r="B149" s="171"/>
      <c r="C149" s="171"/>
    </row>
    <row r="150" spans="2:3">
      <c r="B150" s="171"/>
      <c r="C150" s="171"/>
    </row>
    <row r="151" spans="2:3">
      <c r="B151" s="171"/>
      <c r="C151" s="171"/>
    </row>
    <row r="152" spans="2:3">
      <c r="B152" s="171"/>
      <c r="C152" s="171"/>
    </row>
    <row r="153" spans="2:3">
      <c r="B153" s="171"/>
      <c r="C153" s="171"/>
    </row>
    <row r="154" spans="2:3">
      <c r="B154" s="171"/>
      <c r="C154" s="171"/>
    </row>
    <row r="155" spans="2:3">
      <c r="B155" s="171"/>
      <c r="C155" s="171"/>
    </row>
    <row r="156" spans="2:3">
      <c r="B156" s="171"/>
      <c r="C156" s="171"/>
    </row>
    <row r="157" spans="2:3">
      <c r="B157" s="171"/>
      <c r="C157" s="171"/>
    </row>
    <row r="158" spans="2:3">
      <c r="B158" s="171"/>
      <c r="C158" s="171"/>
    </row>
    <row r="159" spans="2:3">
      <c r="B159" s="171"/>
      <c r="C159" s="171"/>
    </row>
    <row r="160" spans="2:3">
      <c r="B160" s="171"/>
      <c r="C160" s="171"/>
    </row>
    <row r="161" spans="2:3">
      <c r="B161" s="171"/>
      <c r="C161" s="171"/>
    </row>
    <row r="162" spans="2:3">
      <c r="B162" s="171"/>
      <c r="C162" s="171"/>
    </row>
    <row r="163" spans="2:3">
      <c r="B163" s="171"/>
      <c r="C163" s="171"/>
    </row>
    <row r="164" spans="2:3">
      <c r="B164" s="171"/>
      <c r="C164" s="171"/>
    </row>
    <row r="165" spans="2:3">
      <c r="B165" s="171"/>
      <c r="C165" s="171"/>
    </row>
    <row r="166" spans="2:3">
      <c r="B166" s="171"/>
      <c r="C166" s="171"/>
    </row>
    <row r="167" spans="2:3">
      <c r="B167" s="171"/>
      <c r="C167" s="171"/>
    </row>
    <row r="168" spans="2:3">
      <c r="B168" s="171"/>
      <c r="C168" s="171"/>
    </row>
    <row r="169" spans="2:3">
      <c r="B169" s="171"/>
      <c r="C169" s="171"/>
    </row>
    <row r="170" spans="2:3">
      <c r="B170" s="171"/>
      <c r="C170" s="171"/>
    </row>
    <row r="171" spans="2:3">
      <c r="B171" s="171"/>
      <c r="C171" s="171"/>
    </row>
    <row r="172" spans="2:3">
      <c r="B172" s="171"/>
      <c r="C172" s="171"/>
    </row>
    <row r="173" spans="2:3">
      <c r="B173" s="171"/>
      <c r="C173" s="171"/>
    </row>
    <row r="174" spans="2:3">
      <c r="B174" s="171"/>
      <c r="C174" s="171"/>
    </row>
    <row r="175" spans="2:3">
      <c r="B175" s="171"/>
      <c r="C175" s="171"/>
    </row>
    <row r="176" spans="2:3">
      <c r="B176" s="171"/>
      <c r="C176" s="171"/>
    </row>
    <row r="177" spans="2:3">
      <c r="B177" s="171"/>
      <c r="C177" s="171"/>
    </row>
    <row r="178" spans="2:3">
      <c r="B178" s="171"/>
      <c r="C178" s="171"/>
    </row>
    <row r="179" spans="2:3">
      <c r="B179" s="171"/>
      <c r="C179" s="171"/>
    </row>
    <row r="180" spans="2:3">
      <c r="B180" s="171"/>
      <c r="C180" s="171"/>
    </row>
    <row r="181" spans="2:3">
      <c r="B181" s="171"/>
      <c r="C181" s="171"/>
    </row>
    <row r="182" spans="2:3">
      <c r="B182" s="171"/>
      <c r="C182" s="171"/>
    </row>
    <row r="183" spans="2:3">
      <c r="B183" s="171"/>
      <c r="C183" s="171"/>
    </row>
    <row r="184" spans="2:3">
      <c r="B184" s="171"/>
      <c r="C184" s="171"/>
    </row>
    <row r="185" spans="2:3">
      <c r="B185" s="171"/>
      <c r="C185" s="171"/>
    </row>
    <row r="186" spans="2:3">
      <c r="B186" s="171"/>
      <c r="C186" s="171"/>
    </row>
    <row r="187" spans="2:3">
      <c r="B187" s="171"/>
      <c r="C187" s="171"/>
    </row>
    <row r="188" spans="2:3">
      <c r="B188" s="171"/>
      <c r="C188" s="171"/>
    </row>
    <row r="189" spans="2:3">
      <c r="B189" s="171"/>
      <c r="C189" s="171"/>
    </row>
    <row r="190" spans="2:3">
      <c r="B190" s="171"/>
      <c r="C190" s="171"/>
    </row>
    <row r="191" spans="2:3">
      <c r="B191" s="171"/>
      <c r="C191" s="171"/>
    </row>
    <row r="192" spans="2:3">
      <c r="B192" s="171"/>
      <c r="C192" s="171"/>
    </row>
    <row r="193" spans="2:3">
      <c r="B193" s="171"/>
      <c r="C193" s="171"/>
    </row>
    <row r="194" spans="2:3">
      <c r="B194" s="171"/>
      <c r="C194" s="171"/>
    </row>
    <row r="195" spans="2:3">
      <c r="B195" s="171"/>
      <c r="C195" s="171"/>
    </row>
    <row r="196" spans="2:3">
      <c r="B196" s="171"/>
      <c r="C196" s="171"/>
    </row>
    <row r="197" spans="2:3">
      <c r="B197" s="171"/>
      <c r="C197" s="171"/>
    </row>
    <row r="198" spans="2:3">
      <c r="B198" s="171"/>
      <c r="C198" s="171"/>
    </row>
    <row r="199" spans="2:3">
      <c r="B199" s="171"/>
      <c r="C199" s="171"/>
    </row>
    <row r="200" spans="2:3">
      <c r="B200" s="171"/>
      <c r="C200" s="171"/>
    </row>
    <row r="201" spans="2:3">
      <c r="B201" s="171"/>
      <c r="C201" s="171"/>
    </row>
    <row r="202" spans="2:3">
      <c r="B202" s="171"/>
      <c r="C202" s="171"/>
    </row>
    <row r="203" spans="2:3">
      <c r="B203" s="171"/>
      <c r="C203" s="171"/>
    </row>
    <row r="204" spans="2:3">
      <c r="B204" s="171"/>
      <c r="C204" s="171"/>
    </row>
    <row r="205" spans="2:3">
      <c r="B205" s="171"/>
      <c r="C205" s="171"/>
    </row>
    <row r="206" spans="2:3">
      <c r="B206" s="171"/>
      <c r="C206" s="171"/>
    </row>
    <row r="207" spans="2:3">
      <c r="B207" s="171"/>
      <c r="C207" s="171"/>
    </row>
    <row r="208" spans="2:3">
      <c r="B208" s="171"/>
      <c r="C208" s="171"/>
    </row>
    <row r="209" spans="2:3">
      <c r="B209" s="171"/>
      <c r="C209" s="171"/>
    </row>
    <row r="210" spans="2:3">
      <c r="B210" s="171"/>
      <c r="C210" s="171"/>
    </row>
    <row r="211" spans="2:3">
      <c r="B211" s="171"/>
      <c r="C211" s="171"/>
    </row>
    <row r="212" spans="2:3">
      <c r="B212" s="171"/>
      <c r="C212" s="171"/>
    </row>
    <row r="213" spans="2:3">
      <c r="B213" s="171"/>
      <c r="C213" s="171"/>
    </row>
    <row r="214" spans="2:3">
      <c r="B214" s="171"/>
      <c r="C214" s="171"/>
    </row>
    <row r="215" spans="2:3">
      <c r="B215" s="171"/>
      <c r="C215" s="171"/>
    </row>
    <row r="216" spans="2:3">
      <c r="B216" s="171"/>
      <c r="C216" s="171"/>
    </row>
    <row r="217" spans="2:3">
      <c r="B217" s="171"/>
      <c r="C217" s="171"/>
    </row>
    <row r="218" spans="2:3">
      <c r="B218" s="171"/>
      <c r="C218" s="171"/>
    </row>
    <row r="219" spans="2:3">
      <c r="B219" s="171"/>
      <c r="C219" s="171"/>
    </row>
    <row r="220" spans="2:3">
      <c r="B220" s="171"/>
      <c r="C220" s="171"/>
    </row>
    <row r="221" spans="2:3">
      <c r="B221" s="171"/>
      <c r="C221" s="171"/>
    </row>
    <row r="222" spans="2:3">
      <c r="B222" s="171"/>
      <c r="C222" s="171"/>
    </row>
    <row r="223" spans="2:3">
      <c r="B223" s="171"/>
      <c r="C223" s="171"/>
    </row>
    <row r="224" spans="2:3">
      <c r="B224" s="171"/>
      <c r="C224" s="171"/>
    </row>
    <row r="225" spans="2:3">
      <c r="B225" s="171"/>
      <c r="C225" s="171"/>
    </row>
    <row r="226" spans="2:3">
      <c r="B226" s="171"/>
      <c r="C226" s="171"/>
    </row>
    <row r="227" spans="2:3">
      <c r="B227" s="171"/>
      <c r="C227" s="171"/>
    </row>
    <row r="228" spans="2:3">
      <c r="B228" s="171"/>
      <c r="C228" s="171"/>
    </row>
    <row r="229" spans="2:3">
      <c r="B229" s="171"/>
      <c r="C229" s="171"/>
    </row>
    <row r="230" spans="2:3">
      <c r="B230" s="171"/>
      <c r="C230" s="171"/>
    </row>
    <row r="231" spans="2:3">
      <c r="B231" s="171"/>
      <c r="C231" s="171"/>
    </row>
    <row r="232" spans="2:3">
      <c r="B232" s="171"/>
      <c r="C232" s="171"/>
    </row>
    <row r="233" spans="2:3">
      <c r="B233" s="171"/>
      <c r="C233" s="171"/>
    </row>
    <row r="234" spans="2:3">
      <c r="B234" s="171"/>
      <c r="C234" s="171"/>
    </row>
    <row r="235" spans="2:3">
      <c r="B235" s="171"/>
      <c r="C235" s="171"/>
    </row>
    <row r="236" spans="2:3">
      <c r="B236" s="171"/>
      <c r="C236" s="171"/>
    </row>
    <row r="237" spans="2:3">
      <c r="B237" s="171"/>
      <c r="C237" s="171"/>
    </row>
    <row r="238" spans="2:3">
      <c r="B238" s="171"/>
      <c r="C238" s="171"/>
    </row>
  </sheetData>
  <mergeCells count="101">
    <mergeCell ref="AL113:AQ113"/>
    <mergeCell ref="A115:D115"/>
    <mergeCell ref="AL115:AQ115"/>
    <mergeCell ref="A116:D116"/>
    <mergeCell ref="J1:S2"/>
    <mergeCell ref="J3:S3"/>
    <mergeCell ref="A5:AS5"/>
    <mergeCell ref="A103:V107"/>
    <mergeCell ref="A109:G109"/>
    <mergeCell ref="AL109:AQ109"/>
    <mergeCell ref="A110:G110"/>
    <mergeCell ref="AL110:AQ110"/>
    <mergeCell ref="A112:G112"/>
    <mergeCell ref="AL112:AQ112"/>
    <mergeCell ref="A91:C95"/>
    <mergeCell ref="AR91:AR95"/>
    <mergeCell ref="AS91:AS95"/>
    <mergeCell ref="A97:C101"/>
    <mergeCell ref="AR97:AR101"/>
    <mergeCell ref="AS97:AS101"/>
    <mergeCell ref="A78:C78"/>
    <mergeCell ref="A79:C83"/>
    <mergeCell ref="AR79:AR83"/>
    <mergeCell ref="AS79:AS83"/>
    <mergeCell ref="A85:C89"/>
    <mergeCell ref="AR85:AR89"/>
    <mergeCell ref="AS85:AS89"/>
    <mergeCell ref="A65:C69"/>
    <mergeCell ref="AR65:AR69"/>
    <mergeCell ref="AS65:AS69"/>
    <mergeCell ref="A71:C75"/>
    <mergeCell ref="AR71:AR75"/>
    <mergeCell ref="AS71:AS75"/>
    <mergeCell ref="A59:C63"/>
    <mergeCell ref="AR59:AR63"/>
    <mergeCell ref="AS59:AS63"/>
    <mergeCell ref="A43:A47"/>
    <mergeCell ref="B43:B47"/>
    <mergeCell ref="C43:C47"/>
    <mergeCell ref="AR43:AR47"/>
    <mergeCell ref="AS43:AS47"/>
    <mergeCell ref="A48:A52"/>
    <mergeCell ref="B48:B52"/>
    <mergeCell ref="C48:C52"/>
    <mergeCell ref="AR48:AR52"/>
    <mergeCell ref="AS48:AS52"/>
    <mergeCell ref="B37:AQ37"/>
    <mergeCell ref="A38:A42"/>
    <mergeCell ref="B38:B42"/>
    <mergeCell ref="C38:C42"/>
    <mergeCell ref="AR38:AR42"/>
    <mergeCell ref="AS38:AS42"/>
    <mergeCell ref="A53:A57"/>
    <mergeCell ref="B53:C57"/>
    <mergeCell ref="AR53:AR57"/>
    <mergeCell ref="AS53:AS57"/>
    <mergeCell ref="AR21:AR25"/>
    <mergeCell ref="AS21:AS25"/>
    <mergeCell ref="A26:A30"/>
    <mergeCell ref="B26:B30"/>
    <mergeCell ref="C26:C30"/>
    <mergeCell ref="AR26:AR30"/>
    <mergeCell ref="AS26:AS30"/>
    <mergeCell ref="A31:A35"/>
    <mergeCell ref="B31:C35"/>
    <mergeCell ref="AR31:AR35"/>
    <mergeCell ref="AS31:AS35"/>
    <mergeCell ref="AC7:AE7"/>
    <mergeCell ref="A6:A8"/>
    <mergeCell ref="A21:A25"/>
    <mergeCell ref="B21:B25"/>
    <mergeCell ref="C21:C25"/>
    <mergeCell ref="B6:B8"/>
    <mergeCell ref="C6:C8"/>
    <mergeCell ref="D6:D8"/>
    <mergeCell ref="E6:G7"/>
    <mergeCell ref="H6:AQ6"/>
    <mergeCell ref="AR11:AR15"/>
    <mergeCell ref="AS11:AS15"/>
    <mergeCell ref="A16:A20"/>
    <mergeCell ref="B16:B20"/>
    <mergeCell ref="C16:C20"/>
    <mergeCell ref="AR16:AR20"/>
    <mergeCell ref="AS16:AS20"/>
    <mergeCell ref="AF7:AH7"/>
    <mergeCell ref="AI7:AK7"/>
    <mergeCell ref="AL7:AN7"/>
    <mergeCell ref="AO7:AQ7"/>
    <mergeCell ref="B10:AQ10"/>
    <mergeCell ref="A11:A15"/>
    <mergeCell ref="B11:B15"/>
    <mergeCell ref="C11:C15"/>
    <mergeCell ref="AR6:AR8"/>
    <mergeCell ref="AS6:AS8"/>
    <mergeCell ref="H7:J7"/>
    <mergeCell ref="K7:M7"/>
    <mergeCell ref="N7:P7"/>
    <mergeCell ref="Q7:S7"/>
    <mergeCell ref="T7:V7"/>
    <mergeCell ref="W7:Y7"/>
    <mergeCell ref="Z7:AB7"/>
  </mergeCells>
  <conditionalFormatting sqref="A11:C58 A64:C101 D11:AQ101">
    <cfRule type="containsErrors" dxfId="1" priority="1">
      <formula>ISERROR(A11)</formula>
    </cfRule>
  </conditionalFormatting>
  <printOptions horizontalCentered="1"/>
  <pageMargins left="0.70866141732283472" right="0.70866141732283472" top="0.19685039370078741" bottom="0.15748031496062992" header="0.31496062992125984" footer="0.31496062992125984"/>
  <pageSetup paperSize="9" scale="50" fitToHeight="2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outlinePr showOutlineSymbols="0"/>
  </sheetPr>
  <dimension ref="A1:CO223"/>
  <sheetViews>
    <sheetView showZeros="0" showOutlineSymbols="0" view="pageBreakPreview" zoomScale="40" zoomScaleNormal="60" zoomScaleSheetLayoutView="40" zoomScalePageLayoutView="60" workbookViewId="0">
      <pane xSplit="9" ySplit="9" topLeftCell="J82" activePane="bottomRight" state="frozen"/>
      <selection pane="topRight" activeCell="J1" sqref="J1"/>
      <selection pane="bottomLeft" activeCell="A10" sqref="A10"/>
      <selection pane="bottomRight" sqref="A1:XFD5"/>
    </sheetView>
  </sheetViews>
  <sheetFormatPr defaultColWidth="9.140625" defaultRowHeight="18.75"/>
  <cols>
    <col min="1" max="1" width="5.42578125" style="18" customWidth="1"/>
    <col min="2" max="2" width="23.7109375" style="1" customWidth="1"/>
    <col min="3" max="3" width="18.140625" style="1" customWidth="1"/>
    <col min="4" max="4" width="20.28515625" style="1" customWidth="1"/>
    <col min="5" max="5" width="14" style="1" customWidth="1"/>
    <col min="6" max="6" width="20.5703125" style="1" hidden="1" customWidth="1"/>
    <col min="7" max="7" width="22.140625" style="1" customWidth="1"/>
    <col min="8" max="8" width="14.42578125" style="1" hidden="1" customWidth="1"/>
    <col min="9" max="9" width="16.42578125" style="1" customWidth="1"/>
    <col min="10" max="10" width="11.28515625" style="1" customWidth="1"/>
    <col min="11" max="11" width="12.42578125" style="1" customWidth="1"/>
    <col min="12" max="12" width="16" style="1" customWidth="1"/>
    <col min="13" max="13" width="10.7109375" style="1" customWidth="1"/>
    <col min="14" max="14" width="11" style="1" customWidth="1"/>
    <col min="15" max="15" width="15.42578125" style="1" customWidth="1"/>
    <col min="16" max="16" width="11.5703125" style="1" customWidth="1"/>
    <col min="17" max="17" width="10.85546875" style="1" customWidth="1"/>
    <col min="18" max="18" width="16.140625" style="1" customWidth="1"/>
    <col min="19" max="19" width="10.85546875" style="1" customWidth="1"/>
    <col min="20" max="20" width="11.28515625" style="1" customWidth="1"/>
    <col min="21" max="21" width="16" style="1" customWidth="1"/>
    <col min="22" max="22" width="11.5703125" style="1" customWidth="1"/>
    <col min="23" max="23" width="11.28515625" style="1" customWidth="1"/>
    <col min="24" max="24" width="16.42578125" style="1" customWidth="1"/>
    <col min="25" max="25" width="11.140625" style="1" customWidth="1"/>
    <col min="26" max="26" width="12" style="1" customWidth="1"/>
    <col min="27" max="27" width="16.140625" style="1" customWidth="1"/>
    <col min="28" max="28" width="11.140625" style="1" customWidth="1"/>
    <col min="29" max="29" width="11.42578125" style="1" customWidth="1"/>
    <col min="30" max="30" width="17.7109375" style="1" customWidth="1"/>
    <col min="31" max="31" width="11.28515625" style="1" customWidth="1"/>
    <col min="32" max="32" width="12.42578125" style="1" customWidth="1"/>
    <col min="33" max="33" width="16.42578125" style="1" customWidth="1"/>
    <col min="34" max="34" width="10.7109375" style="1" customWidth="1"/>
    <col min="35" max="35" width="12.140625" style="1" customWidth="1"/>
    <col min="36" max="36" width="16" style="1" customWidth="1"/>
    <col min="37" max="37" width="11.42578125" style="1" customWidth="1"/>
    <col min="38" max="38" width="12.85546875" style="1" customWidth="1"/>
    <col min="39" max="39" width="16.85546875" style="1" customWidth="1"/>
    <col min="40" max="40" width="11.28515625" style="1" customWidth="1"/>
    <col min="41" max="41" width="12.5703125" style="1" customWidth="1"/>
    <col min="42" max="42" width="16.5703125" style="1" customWidth="1"/>
    <col min="43" max="44" width="11.42578125" style="1" customWidth="1"/>
    <col min="45" max="45" width="17.140625" style="1" customWidth="1"/>
    <col min="46" max="46" width="33.85546875" style="2" customWidth="1"/>
    <col min="47" max="47" width="39.7109375" style="2" customWidth="1"/>
    <col min="48" max="16384" width="9.140625" style="1"/>
  </cols>
  <sheetData>
    <row r="1" spans="1:93" s="53" customFormat="1">
      <c r="A1" s="7"/>
      <c r="B1" s="7"/>
      <c r="C1" s="7"/>
      <c r="D1" s="7"/>
      <c r="E1" s="7"/>
      <c r="F1" s="7"/>
      <c r="G1" s="7"/>
      <c r="H1" s="7"/>
      <c r="I1" s="7"/>
      <c r="J1" s="736" t="s">
        <v>65</v>
      </c>
      <c r="K1" s="736"/>
      <c r="L1" s="736"/>
      <c r="M1" s="736"/>
      <c r="N1" s="736"/>
      <c r="O1" s="736"/>
      <c r="P1" s="736"/>
      <c r="Q1" s="736"/>
      <c r="R1" s="736"/>
      <c r="S1" s="736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</row>
    <row r="2" spans="1:93" s="53" customFormat="1">
      <c r="A2" s="15"/>
      <c r="B2" s="7"/>
      <c r="C2" s="7"/>
      <c r="D2" s="7"/>
      <c r="E2" s="7"/>
      <c r="F2" s="7"/>
      <c r="G2" s="7"/>
      <c r="H2" s="7"/>
      <c r="I2" s="139"/>
      <c r="J2" s="736"/>
      <c r="K2" s="736"/>
      <c r="L2" s="736"/>
      <c r="M2" s="736"/>
      <c r="N2" s="736"/>
      <c r="O2" s="736"/>
      <c r="P2" s="736"/>
      <c r="Q2" s="736"/>
      <c r="R2" s="736"/>
      <c r="S2" s="736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93" s="53" customFormat="1" ht="22.5" customHeight="1">
      <c r="A3" s="7"/>
      <c r="B3" s="7"/>
      <c r="C3" s="7"/>
      <c r="D3" s="7"/>
      <c r="E3" s="7"/>
      <c r="F3" s="7"/>
      <c r="G3" s="7"/>
      <c r="H3" s="7"/>
      <c r="I3" s="7"/>
      <c r="J3" s="736" t="s">
        <v>66</v>
      </c>
      <c r="K3" s="736"/>
      <c r="L3" s="736"/>
      <c r="M3" s="736"/>
      <c r="N3" s="736"/>
      <c r="O3" s="736"/>
      <c r="P3" s="736"/>
      <c r="Q3" s="736"/>
      <c r="R3" s="736"/>
      <c r="S3" s="736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93" s="53" customForma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</row>
    <row r="5" spans="1:93" s="53" customFormat="1" ht="33.75" customHeight="1">
      <c r="A5" s="737" t="s">
        <v>67</v>
      </c>
      <c r="B5" s="737"/>
      <c r="C5" s="737"/>
      <c r="D5" s="737"/>
      <c r="E5" s="737"/>
      <c r="F5" s="737"/>
      <c r="G5" s="737"/>
      <c r="H5" s="737"/>
      <c r="I5" s="737"/>
      <c r="J5" s="737"/>
      <c r="K5" s="737"/>
      <c r="L5" s="737"/>
      <c r="M5" s="737"/>
      <c r="N5" s="737"/>
      <c r="O5" s="737"/>
      <c r="P5" s="737"/>
      <c r="Q5" s="737"/>
      <c r="R5" s="737"/>
      <c r="S5" s="737"/>
      <c r="T5" s="737"/>
      <c r="U5" s="737"/>
      <c r="V5" s="737"/>
      <c r="W5" s="737"/>
      <c r="X5" s="737"/>
      <c r="Y5" s="737"/>
      <c r="Z5" s="737"/>
      <c r="AA5" s="737"/>
      <c r="AB5" s="737"/>
      <c r="AC5" s="737"/>
      <c r="AD5" s="737"/>
      <c r="AE5" s="737"/>
      <c r="AF5" s="737"/>
      <c r="AG5" s="737"/>
      <c r="AH5" s="737"/>
      <c r="AI5" s="737"/>
      <c r="AJ5" s="737"/>
      <c r="AK5" s="737"/>
      <c r="AL5" s="737"/>
      <c r="AM5" s="737"/>
      <c r="AN5" s="737"/>
      <c r="AO5" s="737"/>
      <c r="AP5" s="737"/>
      <c r="AQ5" s="737"/>
      <c r="AR5" s="737"/>
      <c r="AS5" s="737"/>
      <c r="AT5" s="52"/>
      <c r="AU5" s="52"/>
    </row>
    <row r="6" spans="1:93" s="53" customFormat="1" ht="32.25" customHeight="1">
      <c r="A6" s="800" t="s">
        <v>0</v>
      </c>
      <c r="B6" s="796" t="s">
        <v>68</v>
      </c>
      <c r="C6" s="796" t="s">
        <v>69</v>
      </c>
      <c r="D6" s="803" t="s">
        <v>3</v>
      </c>
      <c r="E6" s="806" t="s">
        <v>70</v>
      </c>
      <c r="F6" s="807"/>
      <c r="G6" s="807"/>
      <c r="H6" s="807"/>
      <c r="I6" s="808"/>
      <c r="J6" s="795" t="s">
        <v>8</v>
      </c>
      <c r="K6" s="795"/>
      <c r="L6" s="795"/>
      <c r="M6" s="795"/>
      <c r="N6" s="795"/>
      <c r="O6" s="795"/>
      <c r="P6" s="795"/>
      <c r="Q6" s="795"/>
      <c r="R6" s="795"/>
      <c r="S6" s="795"/>
      <c r="T6" s="795"/>
      <c r="U6" s="795"/>
      <c r="V6" s="795"/>
      <c r="W6" s="795"/>
      <c r="X6" s="795"/>
      <c r="Y6" s="795"/>
      <c r="Z6" s="795"/>
      <c r="AA6" s="795"/>
      <c r="AB6" s="795"/>
      <c r="AC6" s="795"/>
      <c r="AD6" s="795"/>
      <c r="AE6" s="795"/>
      <c r="AF6" s="795"/>
      <c r="AG6" s="795"/>
      <c r="AH6" s="795"/>
      <c r="AI6" s="795"/>
      <c r="AJ6" s="795"/>
      <c r="AK6" s="795"/>
      <c r="AL6" s="795"/>
      <c r="AM6" s="795"/>
      <c r="AN6" s="795"/>
      <c r="AO6" s="795"/>
      <c r="AP6" s="795"/>
      <c r="AQ6" s="795"/>
      <c r="AR6" s="795"/>
      <c r="AS6" s="795"/>
      <c r="AT6" s="795" t="s">
        <v>21</v>
      </c>
      <c r="AU6" s="796" t="s">
        <v>22</v>
      </c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</row>
    <row r="7" spans="1:93" s="53" customFormat="1" ht="22.5" customHeight="1">
      <c r="A7" s="801"/>
      <c r="B7" s="797"/>
      <c r="C7" s="797"/>
      <c r="D7" s="804"/>
      <c r="E7" s="809"/>
      <c r="F7" s="810"/>
      <c r="G7" s="810"/>
      <c r="H7" s="810"/>
      <c r="I7" s="811"/>
      <c r="J7" s="799" t="s">
        <v>9</v>
      </c>
      <c r="K7" s="799"/>
      <c r="L7" s="799"/>
      <c r="M7" s="799" t="s">
        <v>10</v>
      </c>
      <c r="N7" s="799"/>
      <c r="O7" s="799"/>
      <c r="P7" s="799" t="s">
        <v>11</v>
      </c>
      <c r="Q7" s="799"/>
      <c r="R7" s="799"/>
      <c r="S7" s="799" t="s">
        <v>12</v>
      </c>
      <c r="T7" s="799"/>
      <c r="U7" s="799"/>
      <c r="V7" s="799" t="s">
        <v>13</v>
      </c>
      <c r="W7" s="799"/>
      <c r="X7" s="799"/>
      <c r="Y7" s="799" t="s">
        <v>14</v>
      </c>
      <c r="Z7" s="799"/>
      <c r="AA7" s="799"/>
      <c r="AB7" s="799" t="s">
        <v>15</v>
      </c>
      <c r="AC7" s="799"/>
      <c r="AD7" s="799"/>
      <c r="AE7" s="799" t="s">
        <v>16</v>
      </c>
      <c r="AF7" s="799"/>
      <c r="AG7" s="799"/>
      <c r="AH7" s="799" t="s">
        <v>17</v>
      </c>
      <c r="AI7" s="799"/>
      <c r="AJ7" s="799"/>
      <c r="AK7" s="799" t="s">
        <v>18</v>
      </c>
      <c r="AL7" s="799"/>
      <c r="AM7" s="799"/>
      <c r="AN7" s="799" t="s">
        <v>19</v>
      </c>
      <c r="AO7" s="799"/>
      <c r="AP7" s="799"/>
      <c r="AQ7" s="799" t="s">
        <v>20</v>
      </c>
      <c r="AR7" s="799"/>
      <c r="AS7" s="799"/>
      <c r="AT7" s="795"/>
      <c r="AU7" s="797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</row>
    <row r="8" spans="1:93" s="56" customFormat="1" ht="120" customHeight="1">
      <c r="A8" s="802"/>
      <c r="B8" s="798"/>
      <c r="C8" s="798"/>
      <c r="D8" s="805"/>
      <c r="E8" s="63" t="s">
        <v>5</v>
      </c>
      <c r="F8" s="20" t="s">
        <v>54</v>
      </c>
      <c r="G8" s="63" t="s">
        <v>6</v>
      </c>
      <c r="H8" s="20" t="s">
        <v>53</v>
      </c>
      <c r="I8" s="65" t="s">
        <v>7</v>
      </c>
      <c r="J8" s="63" t="s">
        <v>5</v>
      </c>
      <c r="K8" s="63" t="s">
        <v>6</v>
      </c>
      <c r="L8" s="62" t="s">
        <v>7</v>
      </c>
      <c r="M8" s="63" t="s">
        <v>5</v>
      </c>
      <c r="N8" s="63" t="s">
        <v>6</v>
      </c>
      <c r="O8" s="62" t="s">
        <v>7</v>
      </c>
      <c r="P8" s="63" t="s">
        <v>5</v>
      </c>
      <c r="Q8" s="63" t="s">
        <v>6</v>
      </c>
      <c r="R8" s="62" t="s">
        <v>7</v>
      </c>
      <c r="S8" s="63" t="s">
        <v>5</v>
      </c>
      <c r="T8" s="63" t="s">
        <v>6</v>
      </c>
      <c r="U8" s="62" t="s">
        <v>7</v>
      </c>
      <c r="V8" s="63" t="s">
        <v>5</v>
      </c>
      <c r="W8" s="63" t="s">
        <v>6</v>
      </c>
      <c r="X8" s="62" t="s">
        <v>7</v>
      </c>
      <c r="Y8" s="63" t="s">
        <v>5</v>
      </c>
      <c r="Z8" s="63" t="s">
        <v>6</v>
      </c>
      <c r="AA8" s="62" t="s">
        <v>7</v>
      </c>
      <c r="AB8" s="63" t="s">
        <v>5</v>
      </c>
      <c r="AC8" s="63" t="s">
        <v>6</v>
      </c>
      <c r="AD8" s="62" t="s">
        <v>7</v>
      </c>
      <c r="AE8" s="63" t="s">
        <v>5</v>
      </c>
      <c r="AF8" s="63" t="s">
        <v>6</v>
      </c>
      <c r="AG8" s="62" t="s">
        <v>7</v>
      </c>
      <c r="AH8" s="63" t="s">
        <v>5</v>
      </c>
      <c r="AI8" s="63" t="s">
        <v>6</v>
      </c>
      <c r="AJ8" s="62" t="s">
        <v>7</v>
      </c>
      <c r="AK8" s="63" t="s">
        <v>5</v>
      </c>
      <c r="AL8" s="63" t="s">
        <v>6</v>
      </c>
      <c r="AM8" s="62" t="s">
        <v>7</v>
      </c>
      <c r="AN8" s="63" t="s">
        <v>5</v>
      </c>
      <c r="AO8" s="63" t="s">
        <v>6</v>
      </c>
      <c r="AP8" s="62" t="s">
        <v>7</v>
      </c>
      <c r="AQ8" s="63" t="s">
        <v>5</v>
      </c>
      <c r="AR8" s="63" t="s">
        <v>6</v>
      </c>
      <c r="AS8" s="62" t="s">
        <v>7</v>
      </c>
      <c r="AT8" s="795"/>
      <c r="AU8" s="798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</row>
    <row r="9" spans="1:93" s="3" customFormat="1">
      <c r="A9" s="16">
        <v>1</v>
      </c>
      <c r="B9" s="54">
        <v>2</v>
      </c>
      <c r="C9" s="54">
        <v>3</v>
      </c>
      <c r="D9" s="54">
        <v>4</v>
      </c>
      <c r="E9" s="54">
        <v>5</v>
      </c>
      <c r="F9" s="19"/>
      <c r="G9" s="54">
        <v>6</v>
      </c>
      <c r="H9" s="19"/>
      <c r="I9" s="9" t="s">
        <v>37</v>
      </c>
      <c r="J9" s="54">
        <v>8</v>
      </c>
      <c r="K9" s="54">
        <v>9</v>
      </c>
      <c r="L9" s="54">
        <v>10</v>
      </c>
      <c r="M9" s="54">
        <v>11</v>
      </c>
      <c r="N9" s="54">
        <v>12</v>
      </c>
      <c r="O9" s="54">
        <v>13</v>
      </c>
      <c r="P9" s="54">
        <v>14</v>
      </c>
      <c r="Q9" s="54">
        <v>15</v>
      </c>
      <c r="R9" s="54">
        <v>16</v>
      </c>
      <c r="S9" s="54">
        <v>17</v>
      </c>
      <c r="T9" s="54">
        <v>18</v>
      </c>
      <c r="U9" s="54">
        <v>19</v>
      </c>
      <c r="V9" s="54">
        <v>20</v>
      </c>
      <c r="W9" s="54">
        <v>21</v>
      </c>
      <c r="X9" s="54">
        <v>22</v>
      </c>
      <c r="Y9" s="54">
        <v>23</v>
      </c>
      <c r="Z9" s="54">
        <v>24</v>
      </c>
      <c r="AA9" s="54">
        <v>25</v>
      </c>
      <c r="AB9" s="54">
        <v>26</v>
      </c>
      <c r="AC9" s="54">
        <v>27</v>
      </c>
      <c r="AD9" s="54">
        <v>28</v>
      </c>
      <c r="AE9" s="54">
        <v>29</v>
      </c>
      <c r="AF9" s="54">
        <v>30</v>
      </c>
      <c r="AG9" s="54">
        <v>31</v>
      </c>
      <c r="AH9" s="54">
        <v>32</v>
      </c>
      <c r="AI9" s="54">
        <v>33</v>
      </c>
      <c r="AJ9" s="54">
        <v>34</v>
      </c>
      <c r="AK9" s="54">
        <v>35</v>
      </c>
      <c r="AL9" s="54">
        <v>36</v>
      </c>
      <c r="AM9" s="54">
        <v>37</v>
      </c>
      <c r="AN9" s="54">
        <v>38</v>
      </c>
      <c r="AO9" s="54">
        <v>39</v>
      </c>
      <c r="AP9" s="54">
        <v>40</v>
      </c>
      <c r="AQ9" s="54">
        <v>41</v>
      </c>
      <c r="AR9" s="54">
        <v>42</v>
      </c>
      <c r="AS9" s="54">
        <v>43</v>
      </c>
      <c r="AT9" s="54">
        <v>45</v>
      </c>
      <c r="AU9" s="54">
        <v>46</v>
      </c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</row>
    <row r="10" spans="1:93">
      <c r="A10" s="137" t="s">
        <v>26</v>
      </c>
      <c r="B10" s="792" t="s">
        <v>71</v>
      </c>
      <c r="C10" s="793"/>
      <c r="D10" s="793"/>
      <c r="E10" s="793"/>
      <c r="F10" s="793"/>
      <c r="G10" s="793"/>
      <c r="H10" s="793"/>
      <c r="I10" s="793"/>
      <c r="J10" s="793"/>
      <c r="K10" s="793"/>
      <c r="L10" s="793"/>
      <c r="M10" s="793"/>
      <c r="N10" s="793"/>
      <c r="O10" s="793"/>
      <c r="P10" s="793"/>
      <c r="Q10" s="793"/>
      <c r="R10" s="793"/>
      <c r="S10" s="793"/>
      <c r="T10" s="793"/>
      <c r="U10" s="793"/>
      <c r="V10" s="793"/>
      <c r="W10" s="793"/>
      <c r="X10" s="793"/>
      <c r="Y10" s="793"/>
      <c r="Z10" s="793"/>
      <c r="AA10" s="793"/>
      <c r="AB10" s="793"/>
      <c r="AC10" s="793"/>
      <c r="AD10" s="793"/>
      <c r="AE10" s="793"/>
      <c r="AF10" s="793"/>
      <c r="AG10" s="793"/>
      <c r="AH10" s="793"/>
      <c r="AI10" s="793"/>
      <c r="AJ10" s="793"/>
      <c r="AK10" s="793"/>
      <c r="AL10" s="793"/>
      <c r="AM10" s="793"/>
      <c r="AN10" s="793"/>
      <c r="AO10" s="793"/>
      <c r="AP10" s="793"/>
      <c r="AQ10" s="793"/>
      <c r="AR10" s="793"/>
      <c r="AS10" s="794"/>
      <c r="AT10" s="57"/>
      <c r="AU10" s="57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</row>
    <row r="11" spans="1:93" ht="18.75" customHeight="1">
      <c r="A11" s="753" t="s">
        <v>38</v>
      </c>
      <c r="B11" s="756" t="s">
        <v>43</v>
      </c>
      <c r="C11" s="759" t="s">
        <v>25</v>
      </c>
      <c r="D11" s="102" t="s">
        <v>23</v>
      </c>
      <c r="E11" s="81">
        <f>SUM(E12:E15)</f>
        <v>2.2000000000000002</v>
      </c>
      <c r="F11" s="81">
        <f t="shared" ref="F11:G11" si="0">SUM(F12:F15)</f>
        <v>2.2000000000000002</v>
      </c>
      <c r="G11" s="81">
        <f t="shared" si="0"/>
        <v>2.2000000000000002</v>
      </c>
      <c r="H11" s="81">
        <f t="shared" ref="H11" si="1">SUM(H13:H14)</f>
        <v>2.2000000000000002</v>
      </c>
      <c r="I11" s="82">
        <f t="shared" ref="I11:I52" si="2">G11/E11*100</f>
        <v>100</v>
      </c>
      <c r="J11" s="81">
        <f>SUM(J12,J15)</f>
        <v>0</v>
      </c>
      <c r="K11" s="81">
        <f>SUM(K12,K15)</f>
        <v>0</v>
      </c>
      <c r="L11" s="81"/>
      <c r="M11" s="81">
        <f t="shared" ref="M11:N11" si="3">SUM(M14,M13)</f>
        <v>0</v>
      </c>
      <c r="N11" s="81">
        <f t="shared" si="3"/>
        <v>0</v>
      </c>
      <c r="O11" s="81"/>
      <c r="P11" s="81">
        <f t="shared" ref="P11:Q11" si="4">SUM(P14,P13)</f>
        <v>0</v>
      </c>
      <c r="Q11" s="81">
        <f t="shared" si="4"/>
        <v>0</v>
      </c>
      <c r="R11" s="81"/>
      <c r="S11" s="81">
        <f t="shared" ref="S11:T11" si="5">SUM(S14,S13)</f>
        <v>0</v>
      </c>
      <c r="T11" s="81">
        <f t="shared" si="5"/>
        <v>0</v>
      </c>
      <c r="U11" s="81"/>
      <c r="V11" s="81">
        <f>SUM(V13,V14)</f>
        <v>2.2000000000000002</v>
      </c>
      <c r="W11" s="81">
        <f>SUM(W13,W14)</f>
        <v>2.2000000000000002</v>
      </c>
      <c r="X11" s="103">
        <f t="shared" ref="X11:X60" si="6">W11/V11*100</f>
        <v>100</v>
      </c>
      <c r="Y11" s="81">
        <f t="shared" ref="Y11:Z11" si="7">SUM(Y14,Y13)</f>
        <v>0</v>
      </c>
      <c r="Z11" s="81">
        <f t="shared" si="7"/>
        <v>0</v>
      </c>
      <c r="AA11" s="81"/>
      <c r="AB11" s="81">
        <f t="shared" ref="AB11:AC11" si="8">SUM(AB14,AB13)</f>
        <v>0</v>
      </c>
      <c r="AC11" s="81">
        <f t="shared" si="8"/>
        <v>0</v>
      </c>
      <c r="AD11" s="81"/>
      <c r="AE11" s="81">
        <f t="shared" ref="AE11:AF11" si="9">SUM(AE14,AE13)</f>
        <v>0</v>
      </c>
      <c r="AF11" s="81">
        <f t="shared" si="9"/>
        <v>0</v>
      </c>
      <c r="AG11" s="81"/>
      <c r="AH11" s="81">
        <f t="shared" ref="AH11:AI11" si="10">SUM(AH14,AH13)</f>
        <v>0</v>
      </c>
      <c r="AI11" s="81">
        <f t="shared" si="10"/>
        <v>0</v>
      </c>
      <c r="AJ11" s="81"/>
      <c r="AK11" s="81">
        <f t="shared" ref="AK11:AL11" si="11">SUM(AK14,AK13)</f>
        <v>0</v>
      </c>
      <c r="AL11" s="81">
        <f t="shared" si="11"/>
        <v>0</v>
      </c>
      <c r="AM11" s="81"/>
      <c r="AN11" s="81">
        <f t="shared" ref="AN11:AO11" si="12">SUM(AN14,AN13)</f>
        <v>0</v>
      </c>
      <c r="AO11" s="81">
        <f t="shared" si="12"/>
        <v>0</v>
      </c>
      <c r="AP11" s="81"/>
      <c r="AQ11" s="81">
        <f t="shared" ref="AQ11:AR11" si="13">SUM(AQ14,AQ13)</f>
        <v>0</v>
      </c>
      <c r="AR11" s="81">
        <f t="shared" si="13"/>
        <v>0</v>
      </c>
      <c r="AS11" s="81" t="e">
        <f t="shared" ref="AJ11:AS31" si="14">AR11/AQ11*100</f>
        <v>#DIV/0!</v>
      </c>
      <c r="AT11" s="538"/>
      <c r="AU11" s="555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</row>
    <row r="12" spans="1:93" ht="40.5">
      <c r="A12" s="754"/>
      <c r="B12" s="757"/>
      <c r="C12" s="760"/>
      <c r="D12" s="104" t="s">
        <v>62</v>
      </c>
      <c r="E12" s="83">
        <v>0</v>
      </c>
      <c r="F12" s="83"/>
      <c r="G12" s="83">
        <v>0</v>
      </c>
      <c r="H12" s="84"/>
      <c r="I12" s="84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  <c r="T12" s="83">
        <v>0</v>
      </c>
      <c r="U12" s="83">
        <v>0</v>
      </c>
      <c r="V12" s="83">
        <v>0</v>
      </c>
      <c r="W12" s="83">
        <v>0</v>
      </c>
      <c r="X12" s="105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  <c r="AD12" s="83">
        <v>0</v>
      </c>
      <c r="AE12" s="83">
        <v>0</v>
      </c>
      <c r="AF12" s="83">
        <v>0</v>
      </c>
      <c r="AG12" s="83">
        <v>0</v>
      </c>
      <c r="AH12" s="83">
        <v>0</v>
      </c>
      <c r="AI12" s="83">
        <v>0</v>
      </c>
      <c r="AJ12" s="83">
        <v>0</v>
      </c>
      <c r="AK12" s="83">
        <v>0</v>
      </c>
      <c r="AL12" s="83">
        <v>0</v>
      </c>
      <c r="AM12" s="83">
        <v>0</v>
      </c>
      <c r="AN12" s="83">
        <v>0</v>
      </c>
      <c r="AO12" s="83">
        <v>0</v>
      </c>
      <c r="AP12" s="83">
        <v>0</v>
      </c>
      <c r="AQ12" s="83">
        <v>0</v>
      </c>
      <c r="AR12" s="83">
        <v>0</v>
      </c>
      <c r="AS12" s="83">
        <v>0</v>
      </c>
      <c r="AT12" s="539"/>
      <c r="AU12" s="556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</row>
    <row r="13" spans="1:93" s="14" customFormat="1" ht="37.5" customHeight="1">
      <c r="A13" s="754"/>
      <c r="B13" s="757"/>
      <c r="C13" s="760"/>
      <c r="D13" s="104" t="s">
        <v>27</v>
      </c>
      <c r="E13" s="85">
        <f>J13+M13+P13+S13+V13+Y13+AB13+AE13+AH13+AK13+AN13+AQ13</f>
        <v>0</v>
      </c>
      <c r="F13" s="86">
        <f t="shared" ref="F13:F50" si="15">SUM(J13,M13,P13,S13,V13,Y13,AB13,AE13,AH13,AK13,AN13,AQ13)</f>
        <v>0</v>
      </c>
      <c r="G13" s="87">
        <f t="shared" ref="G13:G29" si="16">K13+N13+Q13+T13+W13+Z13+AC13+AF13+AI13+AL13+AO13+AR13</f>
        <v>0</v>
      </c>
      <c r="H13" s="88">
        <f t="shared" ref="H13:H50" si="17">K13+N13+Q13+T13+W13+Z13+AC13+AF13+AI13+AL13+AO13+AR13</f>
        <v>0</v>
      </c>
      <c r="I13" s="84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106"/>
      <c r="Y13" s="83"/>
      <c r="Z13" s="83"/>
      <c r="AA13" s="83"/>
      <c r="AB13" s="83"/>
      <c r="AC13" s="83"/>
      <c r="AD13" s="83"/>
      <c r="AE13" s="83"/>
      <c r="AF13" s="83"/>
      <c r="AG13" s="85"/>
      <c r="AH13" s="83"/>
      <c r="AI13" s="83"/>
      <c r="AJ13" s="85"/>
      <c r="AK13" s="83"/>
      <c r="AL13" s="83"/>
      <c r="AM13" s="83"/>
      <c r="AN13" s="83"/>
      <c r="AO13" s="83"/>
      <c r="AP13" s="83"/>
      <c r="AQ13" s="83"/>
      <c r="AR13" s="83"/>
      <c r="AS13" s="83"/>
      <c r="AT13" s="539"/>
      <c r="AU13" s="556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</row>
    <row r="14" spans="1:93" ht="40.5">
      <c r="A14" s="754"/>
      <c r="B14" s="757"/>
      <c r="C14" s="760"/>
      <c r="D14" s="107" t="s">
        <v>63</v>
      </c>
      <c r="E14" s="85">
        <f>J14+M14+P14+S14+V14+Y14+AB14+AE14+AH14+AK14+AN14+AQ14</f>
        <v>2.2000000000000002</v>
      </c>
      <c r="F14" s="86">
        <f t="shared" si="15"/>
        <v>2.2000000000000002</v>
      </c>
      <c r="G14" s="87">
        <f t="shared" si="16"/>
        <v>2.2000000000000002</v>
      </c>
      <c r="H14" s="88">
        <f t="shared" si="17"/>
        <v>2.2000000000000002</v>
      </c>
      <c r="I14" s="84">
        <f t="shared" si="2"/>
        <v>100</v>
      </c>
      <c r="J14" s="108"/>
      <c r="K14" s="108"/>
      <c r="L14" s="83"/>
      <c r="M14" s="83"/>
      <c r="N14" s="108"/>
      <c r="O14" s="83"/>
      <c r="P14" s="108"/>
      <c r="Q14" s="108"/>
      <c r="R14" s="83"/>
      <c r="S14" s="108"/>
      <c r="T14" s="108"/>
      <c r="U14" s="83"/>
      <c r="V14" s="108">
        <v>2.2000000000000002</v>
      </c>
      <c r="W14" s="108">
        <v>2.2000000000000002</v>
      </c>
      <c r="X14" s="106">
        <f t="shared" si="6"/>
        <v>100</v>
      </c>
      <c r="Y14" s="108"/>
      <c r="Z14" s="108"/>
      <c r="AA14" s="83"/>
      <c r="AB14" s="108"/>
      <c r="AC14" s="108"/>
      <c r="AD14" s="83"/>
      <c r="AE14" s="108"/>
      <c r="AF14" s="108"/>
      <c r="AG14" s="85"/>
      <c r="AH14" s="108"/>
      <c r="AI14" s="108"/>
      <c r="AJ14" s="85"/>
      <c r="AK14" s="108"/>
      <c r="AL14" s="108"/>
      <c r="AM14" s="83"/>
      <c r="AN14" s="108"/>
      <c r="AO14" s="108"/>
      <c r="AP14" s="83"/>
      <c r="AQ14" s="108"/>
      <c r="AR14" s="93"/>
      <c r="AS14" s="83"/>
      <c r="AT14" s="539"/>
      <c r="AU14" s="556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</row>
    <row r="15" spans="1:93" ht="47.25" customHeight="1">
      <c r="A15" s="755"/>
      <c r="B15" s="758"/>
      <c r="C15" s="761"/>
      <c r="D15" s="107" t="s">
        <v>64</v>
      </c>
      <c r="E15" s="85">
        <v>0</v>
      </c>
      <c r="F15" s="86"/>
      <c r="G15" s="87">
        <v>0</v>
      </c>
      <c r="H15" s="88"/>
      <c r="I15" s="84">
        <v>0</v>
      </c>
      <c r="J15" s="108">
        <v>0</v>
      </c>
      <c r="K15" s="108">
        <v>0</v>
      </c>
      <c r="L15" s="83">
        <v>0</v>
      </c>
      <c r="M15" s="83">
        <v>0</v>
      </c>
      <c r="N15" s="108">
        <v>0</v>
      </c>
      <c r="O15" s="83">
        <v>0</v>
      </c>
      <c r="P15" s="108">
        <v>0</v>
      </c>
      <c r="Q15" s="108">
        <v>0</v>
      </c>
      <c r="R15" s="83">
        <v>0</v>
      </c>
      <c r="S15" s="108">
        <v>0</v>
      </c>
      <c r="T15" s="108">
        <v>0</v>
      </c>
      <c r="U15" s="83">
        <v>0</v>
      </c>
      <c r="V15" s="108">
        <v>0</v>
      </c>
      <c r="W15" s="108">
        <v>0</v>
      </c>
      <c r="X15" s="106">
        <v>0</v>
      </c>
      <c r="Y15" s="108">
        <v>0</v>
      </c>
      <c r="Z15" s="108">
        <v>0</v>
      </c>
      <c r="AA15" s="83">
        <v>0</v>
      </c>
      <c r="AB15" s="108">
        <v>0</v>
      </c>
      <c r="AC15" s="108">
        <v>0</v>
      </c>
      <c r="AD15" s="83">
        <v>0</v>
      </c>
      <c r="AE15" s="108">
        <v>0</v>
      </c>
      <c r="AF15" s="108">
        <v>0</v>
      </c>
      <c r="AG15" s="85">
        <v>0</v>
      </c>
      <c r="AH15" s="108">
        <v>0</v>
      </c>
      <c r="AI15" s="108">
        <v>0</v>
      </c>
      <c r="AJ15" s="85">
        <v>0</v>
      </c>
      <c r="AK15" s="108">
        <v>0</v>
      </c>
      <c r="AL15" s="108">
        <v>0</v>
      </c>
      <c r="AM15" s="83">
        <v>0</v>
      </c>
      <c r="AN15" s="108">
        <v>0</v>
      </c>
      <c r="AO15" s="108">
        <v>0</v>
      </c>
      <c r="AP15" s="83">
        <v>0</v>
      </c>
      <c r="AQ15" s="108">
        <v>0</v>
      </c>
      <c r="AR15" s="93">
        <v>0</v>
      </c>
      <c r="AS15" s="83">
        <v>0</v>
      </c>
      <c r="AT15" s="540"/>
      <c r="AU15" s="557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</row>
    <row r="16" spans="1:93" ht="18.75" customHeight="1">
      <c r="A16" s="753" t="s">
        <v>39</v>
      </c>
      <c r="B16" s="756" t="s">
        <v>44</v>
      </c>
      <c r="C16" s="759" t="s">
        <v>25</v>
      </c>
      <c r="D16" s="102" t="s">
        <v>23</v>
      </c>
      <c r="E16" s="89">
        <f>SUM(E18,E19)</f>
        <v>156.9</v>
      </c>
      <c r="F16" s="86">
        <f t="shared" si="15"/>
        <v>156.82</v>
      </c>
      <c r="G16" s="89">
        <f t="shared" ref="G16" si="18">SUM(G18,G19)</f>
        <v>156.9</v>
      </c>
      <c r="H16" s="88">
        <f t="shared" si="17"/>
        <v>156.86000000000001</v>
      </c>
      <c r="I16" s="81">
        <f t="shared" si="2"/>
        <v>100</v>
      </c>
      <c r="J16" s="81">
        <f t="shared" ref="J16:K16" si="19">SUM(J19,J18)</f>
        <v>0</v>
      </c>
      <c r="K16" s="81">
        <f t="shared" si="19"/>
        <v>0</v>
      </c>
      <c r="L16" s="81"/>
      <c r="M16" s="81">
        <f>SUM(M19,M18)</f>
        <v>0</v>
      </c>
      <c r="N16" s="81">
        <f>SUM(N19,N18)</f>
        <v>0</v>
      </c>
      <c r="O16" s="81"/>
      <c r="P16" s="81">
        <f>SUM(P18,P19)</f>
        <v>0</v>
      </c>
      <c r="Q16" s="81">
        <f t="shared" ref="Q16:AC16" si="20">SUM(Q18,Q19)</f>
        <v>0</v>
      </c>
      <c r="R16" s="81"/>
      <c r="S16" s="81">
        <f t="shared" si="20"/>
        <v>0</v>
      </c>
      <c r="T16" s="81">
        <f t="shared" si="20"/>
        <v>0</v>
      </c>
      <c r="U16" s="81"/>
      <c r="V16" s="81">
        <f t="shared" si="20"/>
        <v>0</v>
      </c>
      <c r="W16" s="81">
        <f t="shared" si="20"/>
        <v>0</v>
      </c>
      <c r="X16" s="103"/>
      <c r="Y16" s="81">
        <f t="shared" si="20"/>
        <v>0</v>
      </c>
      <c r="Z16" s="81">
        <f t="shared" si="20"/>
        <v>0</v>
      </c>
      <c r="AA16" s="81"/>
      <c r="AB16" s="81">
        <f t="shared" si="20"/>
        <v>0</v>
      </c>
      <c r="AC16" s="81">
        <f t="shared" si="20"/>
        <v>0</v>
      </c>
      <c r="AD16" s="81"/>
      <c r="AE16" s="81">
        <f>SUM(AE18,AE19)</f>
        <v>0</v>
      </c>
      <c r="AF16" s="81">
        <f t="shared" ref="AF16" si="21">SUM(AF18,AF19)</f>
        <v>0</v>
      </c>
      <c r="AG16" s="81"/>
      <c r="AH16" s="81">
        <f t="shared" ref="AH16:AI16" si="22">SUM(AH18,AH19)</f>
        <v>86.56</v>
      </c>
      <c r="AI16" s="81">
        <f t="shared" si="22"/>
        <v>59</v>
      </c>
      <c r="AJ16" s="81">
        <f t="shared" ref="AJ16:AJ26" si="23">AI16/AH16*100</f>
        <v>68.160813308687622</v>
      </c>
      <c r="AK16" s="81">
        <f t="shared" ref="AK16:AL16" si="24">SUM(AK18,AK19)</f>
        <v>0</v>
      </c>
      <c r="AL16" s="81">
        <f t="shared" si="24"/>
        <v>27.56</v>
      </c>
      <c r="AM16" s="81" t="e">
        <f t="shared" ref="AM16:AM60" si="25">AL16/AK16*100</f>
        <v>#DIV/0!</v>
      </c>
      <c r="AN16" s="81">
        <f t="shared" ref="AN16:AO16" si="26">SUM(AN18,AN19)</f>
        <v>0</v>
      </c>
      <c r="AO16" s="81">
        <f t="shared" si="26"/>
        <v>0</v>
      </c>
      <c r="AP16" s="81"/>
      <c r="AQ16" s="81">
        <f t="shared" ref="AQ16:AR16" si="27">SUM(AQ18,AQ19)</f>
        <v>70.260000000000005</v>
      </c>
      <c r="AR16" s="81">
        <f t="shared" si="27"/>
        <v>70.3</v>
      </c>
      <c r="AS16" s="81">
        <f t="shared" si="14"/>
        <v>100.05693139766581</v>
      </c>
      <c r="AT16" s="538"/>
      <c r="AU16" s="551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</row>
    <row r="17" spans="1:93" ht="40.5">
      <c r="A17" s="754"/>
      <c r="B17" s="757"/>
      <c r="C17" s="760"/>
      <c r="D17" s="104" t="s">
        <v>62</v>
      </c>
      <c r="E17" s="90">
        <v>0</v>
      </c>
      <c r="F17" s="90"/>
      <c r="G17" s="90">
        <v>0</v>
      </c>
      <c r="H17" s="84"/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3">
        <v>0</v>
      </c>
      <c r="O17" s="83">
        <v>0</v>
      </c>
      <c r="P17" s="83">
        <v>0</v>
      </c>
      <c r="Q17" s="83">
        <v>0</v>
      </c>
      <c r="R17" s="83">
        <v>0</v>
      </c>
      <c r="S17" s="83">
        <v>0</v>
      </c>
      <c r="T17" s="83">
        <v>0</v>
      </c>
      <c r="U17" s="83">
        <v>0</v>
      </c>
      <c r="V17" s="83">
        <v>0</v>
      </c>
      <c r="W17" s="83">
        <v>0</v>
      </c>
      <c r="X17" s="105">
        <v>0</v>
      </c>
      <c r="Y17" s="83">
        <v>0</v>
      </c>
      <c r="Z17" s="83">
        <v>0</v>
      </c>
      <c r="AA17" s="83">
        <v>0</v>
      </c>
      <c r="AB17" s="83">
        <v>0</v>
      </c>
      <c r="AC17" s="83">
        <v>0</v>
      </c>
      <c r="AD17" s="83">
        <v>0</v>
      </c>
      <c r="AE17" s="83">
        <v>0</v>
      </c>
      <c r="AF17" s="83">
        <v>0</v>
      </c>
      <c r="AG17" s="83">
        <v>0</v>
      </c>
      <c r="AH17" s="83">
        <v>0</v>
      </c>
      <c r="AI17" s="83">
        <v>0</v>
      </c>
      <c r="AJ17" s="83">
        <v>0</v>
      </c>
      <c r="AK17" s="83">
        <v>0</v>
      </c>
      <c r="AL17" s="83">
        <v>0</v>
      </c>
      <c r="AM17" s="83">
        <v>0</v>
      </c>
      <c r="AN17" s="83">
        <v>0</v>
      </c>
      <c r="AO17" s="83">
        <v>0</v>
      </c>
      <c r="AP17" s="83">
        <v>0</v>
      </c>
      <c r="AQ17" s="83">
        <v>0</v>
      </c>
      <c r="AR17" s="83">
        <v>0</v>
      </c>
      <c r="AS17" s="83"/>
      <c r="AT17" s="539"/>
      <c r="AU17" s="552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</row>
    <row r="18" spans="1:93" s="14" customFormat="1" ht="39" customHeight="1">
      <c r="A18" s="754"/>
      <c r="B18" s="757"/>
      <c r="C18" s="760"/>
      <c r="D18" s="104" t="s">
        <v>27</v>
      </c>
      <c r="E18" s="90">
        <f t="shared" ref="E18" si="28">J18+M18+P18+S18+V18+Y18+AB18+AE18+AH18+AK18+AN18+AQ18</f>
        <v>0</v>
      </c>
      <c r="F18" s="86">
        <f t="shared" si="15"/>
        <v>0</v>
      </c>
      <c r="G18" s="87">
        <f t="shared" si="16"/>
        <v>0</v>
      </c>
      <c r="H18" s="88">
        <f t="shared" si="17"/>
        <v>0</v>
      </c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106"/>
      <c r="Y18" s="83"/>
      <c r="Z18" s="83"/>
      <c r="AA18" s="83"/>
      <c r="AB18" s="83"/>
      <c r="AC18" s="83"/>
      <c r="AD18" s="83"/>
      <c r="AE18" s="83"/>
      <c r="AF18" s="83"/>
      <c r="AG18" s="85"/>
      <c r="AH18" s="83"/>
      <c r="AI18" s="83"/>
      <c r="AJ18" s="85"/>
      <c r="AK18" s="83"/>
      <c r="AL18" s="83"/>
      <c r="AM18" s="83"/>
      <c r="AN18" s="83"/>
      <c r="AO18" s="83"/>
      <c r="AP18" s="83"/>
      <c r="AQ18" s="83"/>
      <c r="AR18" s="83"/>
      <c r="AS18" s="83"/>
      <c r="AT18" s="539"/>
      <c r="AU18" s="552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</row>
    <row r="19" spans="1:93" ht="26.25" customHeight="1">
      <c r="A19" s="754"/>
      <c r="B19" s="757"/>
      <c r="C19" s="760"/>
      <c r="D19" s="107" t="s">
        <v>63</v>
      </c>
      <c r="E19" s="91">
        <v>156.9</v>
      </c>
      <c r="F19" s="86">
        <f t="shared" si="15"/>
        <v>156.82</v>
      </c>
      <c r="G19" s="87">
        <v>156.9</v>
      </c>
      <c r="H19" s="88">
        <f t="shared" si="17"/>
        <v>156.86000000000001</v>
      </c>
      <c r="I19" s="85">
        <f t="shared" si="2"/>
        <v>100</v>
      </c>
      <c r="J19" s="108"/>
      <c r="K19" s="108"/>
      <c r="L19" s="83"/>
      <c r="M19" s="83"/>
      <c r="N19" s="108"/>
      <c r="O19" s="83"/>
      <c r="P19" s="108"/>
      <c r="Q19" s="108"/>
      <c r="R19" s="83"/>
      <c r="S19" s="108"/>
      <c r="T19" s="108"/>
      <c r="U19" s="83"/>
      <c r="V19" s="108"/>
      <c r="W19" s="108"/>
      <c r="X19" s="106"/>
      <c r="Y19" s="108"/>
      <c r="Z19" s="108"/>
      <c r="AA19" s="83"/>
      <c r="AB19" s="108"/>
      <c r="AC19" s="108"/>
      <c r="AD19" s="83"/>
      <c r="AE19" s="109"/>
      <c r="AF19" s="108"/>
      <c r="AG19" s="85"/>
      <c r="AH19" s="109">
        <f>122.3-35.74</f>
        <v>86.56</v>
      </c>
      <c r="AI19" s="108">
        <v>59</v>
      </c>
      <c r="AJ19" s="85">
        <f t="shared" si="23"/>
        <v>68.160813308687622</v>
      </c>
      <c r="AK19" s="108"/>
      <c r="AL19" s="108">
        <v>27.56</v>
      </c>
      <c r="AM19" s="83" t="e">
        <f t="shared" si="25"/>
        <v>#DIV/0!</v>
      </c>
      <c r="AN19" s="108"/>
      <c r="AO19" s="108"/>
      <c r="AP19" s="83"/>
      <c r="AQ19" s="108">
        <v>70.260000000000005</v>
      </c>
      <c r="AR19" s="108">
        <v>70.3</v>
      </c>
      <c r="AS19" s="83">
        <f t="shared" si="14"/>
        <v>100.05693139766581</v>
      </c>
      <c r="AT19" s="539"/>
      <c r="AU19" s="552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</row>
    <row r="20" spans="1:93" ht="28.5" customHeight="1">
      <c r="A20" s="755"/>
      <c r="B20" s="758"/>
      <c r="C20" s="761"/>
      <c r="D20" s="107" t="s">
        <v>64</v>
      </c>
      <c r="E20" s="91">
        <v>0</v>
      </c>
      <c r="F20" s="86"/>
      <c r="G20" s="87">
        <v>0</v>
      </c>
      <c r="H20" s="88"/>
      <c r="I20" s="85">
        <v>0</v>
      </c>
      <c r="J20" s="108">
        <v>0</v>
      </c>
      <c r="K20" s="108">
        <v>0</v>
      </c>
      <c r="L20" s="83">
        <v>0</v>
      </c>
      <c r="M20" s="83">
        <v>0</v>
      </c>
      <c r="N20" s="108">
        <v>0</v>
      </c>
      <c r="O20" s="83">
        <v>0</v>
      </c>
      <c r="P20" s="108">
        <v>0</v>
      </c>
      <c r="Q20" s="108">
        <v>0</v>
      </c>
      <c r="R20" s="83">
        <v>0</v>
      </c>
      <c r="S20" s="108">
        <v>0</v>
      </c>
      <c r="T20" s="108">
        <v>0</v>
      </c>
      <c r="U20" s="83">
        <v>0</v>
      </c>
      <c r="V20" s="108">
        <v>0</v>
      </c>
      <c r="W20" s="108">
        <v>0</v>
      </c>
      <c r="X20" s="106">
        <v>0</v>
      </c>
      <c r="Y20" s="108">
        <v>0</v>
      </c>
      <c r="Z20" s="108">
        <v>0</v>
      </c>
      <c r="AA20" s="83">
        <v>0</v>
      </c>
      <c r="AB20" s="108">
        <v>0</v>
      </c>
      <c r="AC20" s="108">
        <v>0</v>
      </c>
      <c r="AD20" s="83">
        <v>0</v>
      </c>
      <c r="AE20" s="109">
        <v>0</v>
      </c>
      <c r="AF20" s="108">
        <v>0</v>
      </c>
      <c r="AG20" s="85">
        <v>0</v>
      </c>
      <c r="AH20" s="109">
        <v>0</v>
      </c>
      <c r="AI20" s="108">
        <v>0</v>
      </c>
      <c r="AJ20" s="85">
        <v>0</v>
      </c>
      <c r="AK20" s="108">
        <v>0</v>
      </c>
      <c r="AL20" s="108">
        <v>0</v>
      </c>
      <c r="AM20" s="83">
        <v>0</v>
      </c>
      <c r="AN20" s="108">
        <v>0</v>
      </c>
      <c r="AO20" s="108">
        <v>0</v>
      </c>
      <c r="AP20" s="83">
        <v>0</v>
      </c>
      <c r="AQ20" s="108">
        <v>0</v>
      </c>
      <c r="AR20" s="108">
        <v>0</v>
      </c>
      <c r="AS20" s="83">
        <v>0</v>
      </c>
      <c r="AT20" s="540"/>
      <c r="AU20" s="553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</row>
    <row r="21" spans="1:93" ht="18.75" customHeight="1">
      <c r="A21" s="777" t="s">
        <v>40</v>
      </c>
      <c r="B21" s="756" t="s">
        <v>45</v>
      </c>
      <c r="C21" s="759" t="s">
        <v>28</v>
      </c>
      <c r="D21" s="102" t="s">
        <v>23</v>
      </c>
      <c r="E21" s="81">
        <f>SUM(E24:E24)</f>
        <v>23838.799999999999</v>
      </c>
      <c r="F21" s="86">
        <f t="shared" si="15"/>
        <v>23838.829999999998</v>
      </c>
      <c r="G21" s="81">
        <f t="shared" ref="G21" si="29">SUM(G24:G24)</f>
        <v>23788</v>
      </c>
      <c r="H21" s="88">
        <f t="shared" si="17"/>
        <v>23788.000000000004</v>
      </c>
      <c r="I21" s="81">
        <f t="shared" si="2"/>
        <v>99.786902025269725</v>
      </c>
      <c r="J21" s="81">
        <f>SUM(J23,J24)</f>
        <v>737.8</v>
      </c>
      <c r="K21" s="81">
        <f>SUM(K23,K24)</f>
        <v>512.70000000000005</v>
      </c>
      <c r="L21" s="81">
        <f t="shared" ref="L21" si="30">K21/J21*100</f>
        <v>69.490376795879655</v>
      </c>
      <c r="M21" s="81">
        <f t="shared" ref="M21:N21" si="31">SUM(M24,M23)</f>
        <v>2009.8999999999999</v>
      </c>
      <c r="N21" s="81">
        <f t="shared" si="31"/>
        <v>2401.6999999999998</v>
      </c>
      <c r="O21" s="81">
        <f t="shared" ref="O21:O31" si="32">N21/M21*100</f>
        <v>119.49350713965869</v>
      </c>
      <c r="P21" s="81">
        <f>SUM(P23,P24)</f>
        <v>3325.4067</v>
      </c>
      <c r="Q21" s="81">
        <f t="shared" ref="Q21:AR21" si="33">SUM(Q23,Q24)</f>
        <v>2843</v>
      </c>
      <c r="R21" s="81">
        <f t="shared" ref="R21:R31" si="34">Q21/P21*100</f>
        <v>85.493302217740762</v>
      </c>
      <c r="S21" s="81">
        <f t="shared" si="33"/>
        <v>1815.8000000000002</v>
      </c>
      <c r="T21" s="81">
        <f t="shared" si="33"/>
        <v>1785.5</v>
      </c>
      <c r="U21" s="81">
        <f t="shared" ref="U21:U60" si="35">T21/S21*100</f>
        <v>98.331314021367973</v>
      </c>
      <c r="V21" s="81">
        <f t="shared" si="33"/>
        <v>1860</v>
      </c>
      <c r="W21" s="81">
        <f t="shared" si="33"/>
        <v>1804.6</v>
      </c>
      <c r="X21" s="103">
        <f t="shared" si="6"/>
        <v>97.021505376344081</v>
      </c>
      <c r="Y21" s="81">
        <f t="shared" si="33"/>
        <v>2111.1999999999998</v>
      </c>
      <c r="Z21" s="81">
        <f t="shared" si="33"/>
        <v>2116.5</v>
      </c>
      <c r="AA21" s="81">
        <f t="shared" ref="AA21:AA60" si="36">Z21/Y21*100</f>
        <v>100.25104206138691</v>
      </c>
      <c r="AB21" s="81">
        <f t="shared" si="33"/>
        <v>2179.3000000000002</v>
      </c>
      <c r="AC21" s="81">
        <f t="shared" si="33"/>
        <v>2026.4</v>
      </c>
      <c r="AD21" s="81">
        <f t="shared" ref="AD21" si="37">AC21/AB21*100</f>
        <v>92.983985683476348</v>
      </c>
      <c r="AE21" s="81">
        <f t="shared" si="33"/>
        <v>2198.9</v>
      </c>
      <c r="AF21" s="81">
        <f t="shared" si="33"/>
        <v>2028.6</v>
      </c>
      <c r="AG21" s="81">
        <f t="shared" ref="AG21:AG60" si="38">AF21/AE21*100</f>
        <v>92.255218518350077</v>
      </c>
      <c r="AH21" s="81">
        <f t="shared" si="33"/>
        <v>1578.8933</v>
      </c>
      <c r="AI21" s="81">
        <f t="shared" si="33"/>
        <v>1804.9</v>
      </c>
      <c r="AJ21" s="81">
        <f t="shared" si="23"/>
        <v>114.31424783422668</v>
      </c>
      <c r="AK21" s="81">
        <f t="shared" si="33"/>
        <v>1704.6</v>
      </c>
      <c r="AL21" s="81">
        <f t="shared" si="33"/>
        <v>1698.4</v>
      </c>
      <c r="AM21" s="81">
        <f t="shared" si="25"/>
        <v>99.636278305760897</v>
      </c>
      <c r="AN21" s="81">
        <f t="shared" si="33"/>
        <v>1686.5</v>
      </c>
      <c r="AO21" s="81">
        <f t="shared" si="33"/>
        <v>1888.8</v>
      </c>
      <c r="AP21" s="81">
        <f t="shared" ref="AP21:AP60" si="39">AO21/AN21*100</f>
        <v>111.99525644826565</v>
      </c>
      <c r="AQ21" s="81">
        <f t="shared" si="33"/>
        <v>2630.53</v>
      </c>
      <c r="AR21" s="81">
        <f t="shared" si="33"/>
        <v>2876.9</v>
      </c>
      <c r="AS21" s="81">
        <f t="shared" si="14"/>
        <v>109.36579320517157</v>
      </c>
      <c r="AT21" s="780"/>
      <c r="AU21" s="783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</row>
    <row r="22" spans="1:93" ht="40.5">
      <c r="A22" s="778"/>
      <c r="B22" s="757"/>
      <c r="C22" s="760"/>
      <c r="D22" s="104" t="s">
        <v>62</v>
      </c>
      <c r="E22" s="83">
        <v>0</v>
      </c>
      <c r="F22" s="90"/>
      <c r="G22" s="83">
        <v>0</v>
      </c>
      <c r="H22" s="84"/>
      <c r="I22" s="83"/>
      <c r="J22" s="83">
        <v>0</v>
      </c>
      <c r="K22" s="83">
        <v>0</v>
      </c>
      <c r="L22" s="83">
        <v>0</v>
      </c>
      <c r="M22" s="83">
        <v>0</v>
      </c>
      <c r="N22" s="83">
        <v>0</v>
      </c>
      <c r="O22" s="83">
        <v>0</v>
      </c>
      <c r="P22" s="83">
        <v>0</v>
      </c>
      <c r="Q22" s="83">
        <v>0</v>
      </c>
      <c r="R22" s="83">
        <v>0</v>
      </c>
      <c r="S22" s="83">
        <v>0</v>
      </c>
      <c r="T22" s="83">
        <v>0</v>
      </c>
      <c r="U22" s="83">
        <v>0</v>
      </c>
      <c r="V22" s="83">
        <v>0</v>
      </c>
      <c r="W22" s="83">
        <v>0</v>
      </c>
      <c r="X22" s="105">
        <v>0</v>
      </c>
      <c r="Y22" s="83">
        <v>0</v>
      </c>
      <c r="Z22" s="83">
        <v>0</v>
      </c>
      <c r="AA22" s="83">
        <v>0</v>
      </c>
      <c r="AB22" s="83">
        <v>0</v>
      </c>
      <c r="AC22" s="83">
        <v>0</v>
      </c>
      <c r="AD22" s="83">
        <v>0</v>
      </c>
      <c r="AE22" s="83">
        <v>0</v>
      </c>
      <c r="AF22" s="83">
        <v>0</v>
      </c>
      <c r="AG22" s="83">
        <v>0</v>
      </c>
      <c r="AH22" s="83">
        <v>0</v>
      </c>
      <c r="AI22" s="83">
        <v>0</v>
      </c>
      <c r="AJ22" s="83">
        <v>0</v>
      </c>
      <c r="AK22" s="83">
        <v>0</v>
      </c>
      <c r="AL22" s="83">
        <v>0</v>
      </c>
      <c r="AM22" s="83">
        <v>0</v>
      </c>
      <c r="AN22" s="83">
        <v>0</v>
      </c>
      <c r="AO22" s="83">
        <v>0</v>
      </c>
      <c r="AP22" s="83">
        <v>0</v>
      </c>
      <c r="AQ22" s="83">
        <v>0</v>
      </c>
      <c r="AR22" s="83">
        <v>0</v>
      </c>
      <c r="AS22" s="83">
        <v>0</v>
      </c>
      <c r="AT22" s="781"/>
      <c r="AU22" s="78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</row>
    <row r="23" spans="1:93" s="14" customFormat="1" ht="42.75" customHeight="1">
      <c r="A23" s="778"/>
      <c r="B23" s="757"/>
      <c r="C23" s="760"/>
      <c r="D23" s="104" t="s">
        <v>27</v>
      </c>
      <c r="E23" s="83">
        <f>J23+M23+P23+S23+V23+Y23+AB23+AE23+AH23+AK23+AN23+AQ23</f>
        <v>0</v>
      </c>
      <c r="F23" s="86">
        <f t="shared" si="15"/>
        <v>0</v>
      </c>
      <c r="G23" s="92">
        <f t="shared" si="16"/>
        <v>0</v>
      </c>
      <c r="H23" s="88">
        <f t="shared" si="17"/>
        <v>0</v>
      </c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106"/>
      <c r="Y23" s="83"/>
      <c r="Z23" s="83"/>
      <c r="AA23" s="83"/>
      <c r="AB23" s="83"/>
      <c r="AC23" s="83"/>
      <c r="AD23" s="83"/>
      <c r="AE23" s="83"/>
      <c r="AF23" s="83"/>
      <c r="AG23" s="85"/>
      <c r="AH23" s="83"/>
      <c r="AI23" s="83"/>
      <c r="AJ23" s="85"/>
      <c r="AK23" s="83"/>
      <c r="AL23" s="83"/>
      <c r="AM23" s="83"/>
      <c r="AN23" s="83"/>
      <c r="AO23" s="83"/>
      <c r="AP23" s="83"/>
      <c r="AQ23" s="83"/>
      <c r="AR23" s="83"/>
      <c r="AS23" s="83"/>
      <c r="AT23" s="781"/>
      <c r="AU23" s="78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</row>
    <row r="24" spans="1:93" s="14" customFormat="1" ht="42" customHeight="1">
      <c r="A24" s="778"/>
      <c r="B24" s="757"/>
      <c r="C24" s="760"/>
      <c r="D24" s="110" t="s">
        <v>63</v>
      </c>
      <c r="E24" s="93">
        <v>23838.799999999999</v>
      </c>
      <c r="F24" s="93">
        <f>I24+L24+O24+R24+U24+X24+AA24+AD24+AG24+AJ24+AM24+AP24</f>
        <v>1181.0529364277272</v>
      </c>
      <c r="G24" s="93">
        <v>23788</v>
      </c>
      <c r="H24" s="93">
        <v>737.8</v>
      </c>
      <c r="I24" s="83">
        <f t="shared" si="2"/>
        <v>99.786902025269725</v>
      </c>
      <c r="J24" s="93">
        <v>737.8</v>
      </c>
      <c r="K24" s="93">
        <v>512.70000000000005</v>
      </c>
      <c r="L24" s="93">
        <f>K24/J24*100</f>
        <v>69.490376795879655</v>
      </c>
      <c r="M24" s="93">
        <f>2007.1+2.8</f>
        <v>2009.8999999999999</v>
      </c>
      <c r="N24" s="93">
        <v>2401.6999999999998</v>
      </c>
      <c r="O24" s="93">
        <f>N24/M24*100</f>
        <v>119.49350713965869</v>
      </c>
      <c r="P24" s="93">
        <f>3032+300-0.0933-6.5</f>
        <v>3325.4067</v>
      </c>
      <c r="Q24" s="93">
        <v>2843</v>
      </c>
      <c r="R24" s="93">
        <f>Q24/P24*100</f>
        <v>85.493302217740762</v>
      </c>
      <c r="S24" s="93">
        <f>2115.8-300</f>
        <v>1815.8000000000002</v>
      </c>
      <c r="T24" s="93">
        <v>1785.5</v>
      </c>
      <c r="U24" s="93">
        <f>T24/S24*100</f>
        <v>98.331314021367973</v>
      </c>
      <c r="V24" s="93">
        <f>1832.5+27.5</f>
        <v>1860</v>
      </c>
      <c r="W24" s="93">
        <v>1804.6</v>
      </c>
      <c r="X24" s="93">
        <f>W24/V24*100</f>
        <v>97.021505376344081</v>
      </c>
      <c r="Y24" s="93">
        <f>1730.3+382.2-1.3</f>
        <v>2111.1999999999998</v>
      </c>
      <c r="Z24" s="93">
        <v>2116.5</v>
      </c>
      <c r="AA24" s="93">
        <f>Z24/Y24*100</f>
        <v>100.25104206138691</v>
      </c>
      <c r="AB24" s="93">
        <f>2334.4-155.1</f>
        <v>2179.3000000000002</v>
      </c>
      <c r="AC24" s="93">
        <v>2026.4</v>
      </c>
      <c r="AD24" s="93">
        <f>AC24/AB24*100</f>
        <v>92.983985683476348</v>
      </c>
      <c r="AE24" s="93">
        <v>2198.9</v>
      </c>
      <c r="AF24" s="93">
        <v>2028.6</v>
      </c>
      <c r="AG24" s="93">
        <f>AF24/AE24*100</f>
        <v>92.255218518350077</v>
      </c>
      <c r="AH24" s="93">
        <f>1628-20.3+0.0933-27.7-1.2</f>
        <v>1578.8933</v>
      </c>
      <c r="AI24" s="93">
        <v>1804.9</v>
      </c>
      <c r="AJ24" s="93">
        <f>AI24/AH24*100</f>
        <v>114.31424783422668</v>
      </c>
      <c r="AK24" s="93">
        <f>1684.3+20.3</f>
        <v>1704.6</v>
      </c>
      <c r="AL24" s="93">
        <v>1698.4</v>
      </c>
      <c r="AM24" s="93">
        <f>AL24/AK24*100</f>
        <v>99.636278305760897</v>
      </c>
      <c r="AN24" s="93">
        <v>1686.5</v>
      </c>
      <c r="AO24" s="93">
        <v>1888.8</v>
      </c>
      <c r="AP24" s="93">
        <f>AO24/AN24*100</f>
        <v>111.99525644826565</v>
      </c>
      <c r="AQ24" s="93">
        <f>2715.6-2.8-27.5-227.1+135.63-135.1+142.8+29</f>
        <v>2630.53</v>
      </c>
      <c r="AR24" s="93">
        <v>2876.9</v>
      </c>
      <c r="AS24" s="93">
        <f>AR24/AQ24*100</f>
        <v>109.36579320517157</v>
      </c>
      <c r="AT24" s="781"/>
      <c r="AU24" s="78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</row>
    <row r="25" spans="1:93" s="14" customFormat="1" ht="102.75" customHeight="1">
      <c r="A25" s="779"/>
      <c r="B25" s="758"/>
      <c r="C25" s="761"/>
      <c r="D25" s="110" t="s">
        <v>64</v>
      </c>
      <c r="E25" s="83">
        <v>0</v>
      </c>
      <c r="F25" s="86"/>
      <c r="G25" s="92">
        <v>0</v>
      </c>
      <c r="H25" s="88"/>
      <c r="I25" s="83"/>
      <c r="J25" s="109">
        <v>0</v>
      </c>
      <c r="K25" s="109">
        <v>0</v>
      </c>
      <c r="L25" s="83">
        <v>0</v>
      </c>
      <c r="M25" s="109">
        <v>0</v>
      </c>
      <c r="N25" s="109">
        <v>0</v>
      </c>
      <c r="O25" s="83">
        <v>0</v>
      </c>
      <c r="P25" s="109">
        <v>0</v>
      </c>
      <c r="Q25" s="109">
        <v>0</v>
      </c>
      <c r="R25" s="83">
        <v>0</v>
      </c>
      <c r="S25" s="109">
        <v>0</v>
      </c>
      <c r="T25" s="109">
        <v>0</v>
      </c>
      <c r="U25" s="83">
        <v>0</v>
      </c>
      <c r="V25" s="109">
        <v>0</v>
      </c>
      <c r="W25" s="109">
        <v>0</v>
      </c>
      <c r="X25" s="106">
        <v>0</v>
      </c>
      <c r="Y25" s="109">
        <v>0</v>
      </c>
      <c r="Z25" s="109">
        <v>0</v>
      </c>
      <c r="AA25" s="83">
        <v>0</v>
      </c>
      <c r="AB25" s="109">
        <v>0</v>
      </c>
      <c r="AC25" s="109">
        <v>0</v>
      </c>
      <c r="AD25" s="83">
        <v>0</v>
      </c>
      <c r="AE25" s="109">
        <v>0</v>
      </c>
      <c r="AF25" s="109">
        <v>0</v>
      </c>
      <c r="AG25" s="83">
        <v>0</v>
      </c>
      <c r="AH25" s="109">
        <v>0</v>
      </c>
      <c r="AI25" s="109">
        <v>0</v>
      </c>
      <c r="AJ25" s="85">
        <v>0</v>
      </c>
      <c r="AK25" s="109">
        <v>0</v>
      </c>
      <c r="AL25" s="109">
        <v>0</v>
      </c>
      <c r="AM25" s="83">
        <v>0</v>
      </c>
      <c r="AN25" s="109">
        <v>0</v>
      </c>
      <c r="AO25" s="109">
        <v>0</v>
      </c>
      <c r="AP25" s="83">
        <v>0</v>
      </c>
      <c r="AQ25" s="109">
        <v>0</v>
      </c>
      <c r="AR25" s="109">
        <v>0</v>
      </c>
      <c r="AS25" s="83">
        <v>0</v>
      </c>
      <c r="AT25" s="782"/>
      <c r="AU25" s="785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</row>
    <row r="26" spans="1:93" ht="18.75" customHeight="1">
      <c r="A26" s="753" t="s">
        <v>41</v>
      </c>
      <c r="B26" s="786" t="s">
        <v>72</v>
      </c>
      <c r="C26" s="788" t="s">
        <v>25</v>
      </c>
      <c r="D26" s="111" t="s">
        <v>23</v>
      </c>
      <c r="E26" s="81">
        <f>SUM(E27:E30)</f>
        <v>400.39999999999992</v>
      </c>
      <c r="F26" s="81">
        <f t="shared" ref="F26:G26" si="40">SUM(F27:F30)</f>
        <v>400.39999999999992</v>
      </c>
      <c r="G26" s="81">
        <f t="shared" si="40"/>
        <v>400.4</v>
      </c>
      <c r="H26" s="88">
        <f t="shared" si="17"/>
        <v>400.4</v>
      </c>
      <c r="I26" s="81">
        <f t="shared" si="2"/>
        <v>100.00000000000003</v>
      </c>
      <c r="J26" s="81">
        <f>SUM(J28,J29)</f>
        <v>0</v>
      </c>
      <c r="K26" s="81">
        <f>SUM(K28,K29)</f>
        <v>0</v>
      </c>
      <c r="L26" s="81"/>
      <c r="M26" s="81">
        <f>SUM(M28,M29)</f>
        <v>0</v>
      </c>
      <c r="N26" s="81">
        <f>SUM(N28,N29)</f>
        <v>0</v>
      </c>
      <c r="O26" s="81"/>
      <c r="P26" s="81">
        <f>SUM(P28,P29)</f>
        <v>0</v>
      </c>
      <c r="Q26" s="81">
        <f t="shared" ref="Q26:AR26" si="41">SUM(Q28,Q29)</f>
        <v>0</v>
      </c>
      <c r="R26" s="81"/>
      <c r="S26" s="81">
        <f t="shared" si="41"/>
        <v>0</v>
      </c>
      <c r="T26" s="81">
        <f t="shared" si="41"/>
        <v>0</v>
      </c>
      <c r="U26" s="81"/>
      <c r="V26" s="81">
        <f t="shared" si="41"/>
        <v>0</v>
      </c>
      <c r="W26" s="81">
        <f t="shared" si="41"/>
        <v>0</v>
      </c>
      <c r="X26" s="103"/>
      <c r="Y26" s="81">
        <f t="shared" si="41"/>
        <v>0</v>
      </c>
      <c r="Z26" s="81">
        <f t="shared" si="41"/>
        <v>0</v>
      </c>
      <c r="AA26" s="81"/>
      <c r="AB26" s="81">
        <f t="shared" si="41"/>
        <v>0</v>
      </c>
      <c r="AC26" s="81">
        <f t="shared" si="41"/>
        <v>0</v>
      </c>
      <c r="AD26" s="81"/>
      <c r="AE26" s="81">
        <f t="shared" si="41"/>
        <v>0</v>
      </c>
      <c r="AF26" s="81">
        <f t="shared" si="41"/>
        <v>0</v>
      </c>
      <c r="AG26" s="81"/>
      <c r="AH26" s="81">
        <f t="shared" si="41"/>
        <v>69.400000000000006</v>
      </c>
      <c r="AI26" s="81">
        <f t="shared" si="41"/>
        <v>69.400000000000006</v>
      </c>
      <c r="AJ26" s="81">
        <f t="shared" si="23"/>
        <v>100</v>
      </c>
      <c r="AK26" s="81">
        <f t="shared" si="41"/>
        <v>259.89999999999998</v>
      </c>
      <c r="AL26" s="81">
        <f t="shared" si="41"/>
        <v>259.89999999999998</v>
      </c>
      <c r="AM26" s="81">
        <f t="shared" si="25"/>
        <v>100</v>
      </c>
      <c r="AN26" s="81">
        <f t="shared" si="41"/>
        <v>0</v>
      </c>
      <c r="AO26" s="81">
        <f t="shared" si="41"/>
        <v>0</v>
      </c>
      <c r="AP26" s="81"/>
      <c r="AQ26" s="81">
        <f t="shared" si="41"/>
        <v>71.099999999999966</v>
      </c>
      <c r="AR26" s="81">
        <f t="shared" si="41"/>
        <v>71.099999999999994</v>
      </c>
      <c r="AS26" s="81">
        <f t="shared" si="14"/>
        <v>100.00000000000004</v>
      </c>
      <c r="AT26" s="538"/>
      <c r="AU26" s="551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</row>
    <row r="27" spans="1:93" ht="40.5">
      <c r="A27" s="754"/>
      <c r="B27" s="786"/>
      <c r="C27" s="789"/>
      <c r="D27" s="112" t="s">
        <v>62</v>
      </c>
      <c r="E27" s="83">
        <v>0</v>
      </c>
      <c r="F27" s="90"/>
      <c r="G27" s="83">
        <v>0</v>
      </c>
      <c r="H27" s="84"/>
      <c r="I27" s="83">
        <v>0</v>
      </c>
      <c r="J27" s="83">
        <v>0</v>
      </c>
      <c r="K27" s="83">
        <v>0</v>
      </c>
      <c r="L27" s="83">
        <v>0</v>
      </c>
      <c r="M27" s="83">
        <v>0</v>
      </c>
      <c r="N27" s="83">
        <v>0</v>
      </c>
      <c r="O27" s="83">
        <v>0</v>
      </c>
      <c r="P27" s="83">
        <v>0</v>
      </c>
      <c r="Q27" s="83">
        <v>0</v>
      </c>
      <c r="R27" s="83">
        <v>0</v>
      </c>
      <c r="S27" s="83">
        <v>0</v>
      </c>
      <c r="T27" s="83">
        <v>0</v>
      </c>
      <c r="U27" s="83">
        <v>0</v>
      </c>
      <c r="V27" s="83">
        <v>0</v>
      </c>
      <c r="W27" s="83">
        <v>0</v>
      </c>
      <c r="X27" s="105">
        <v>0</v>
      </c>
      <c r="Y27" s="83">
        <v>0</v>
      </c>
      <c r="Z27" s="83">
        <v>0</v>
      </c>
      <c r="AA27" s="83">
        <v>0</v>
      </c>
      <c r="AB27" s="83">
        <v>0</v>
      </c>
      <c r="AC27" s="83">
        <v>0</v>
      </c>
      <c r="AD27" s="83">
        <v>0</v>
      </c>
      <c r="AE27" s="83">
        <v>0</v>
      </c>
      <c r="AF27" s="83">
        <v>0</v>
      </c>
      <c r="AG27" s="83">
        <v>0</v>
      </c>
      <c r="AH27" s="83">
        <v>0</v>
      </c>
      <c r="AI27" s="83">
        <v>0</v>
      </c>
      <c r="AJ27" s="83">
        <v>0</v>
      </c>
      <c r="AK27" s="83">
        <v>0</v>
      </c>
      <c r="AL27" s="83">
        <v>0</v>
      </c>
      <c r="AM27" s="83">
        <v>0</v>
      </c>
      <c r="AN27" s="83">
        <v>0</v>
      </c>
      <c r="AO27" s="83">
        <v>0</v>
      </c>
      <c r="AP27" s="83">
        <v>0</v>
      </c>
      <c r="AQ27" s="83">
        <v>0</v>
      </c>
      <c r="AR27" s="83">
        <v>0</v>
      </c>
      <c r="AS27" s="83">
        <v>0</v>
      </c>
      <c r="AT27" s="539"/>
      <c r="AU27" s="552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</row>
    <row r="28" spans="1:93" ht="60.75">
      <c r="A28" s="754"/>
      <c r="B28" s="786"/>
      <c r="C28" s="789"/>
      <c r="D28" s="107" t="s">
        <v>27</v>
      </c>
      <c r="E28" s="91">
        <f>J28+M28+P28+S28+V28+Y28+AB28+AE28+AH28+AK28+AN28+AQ28</f>
        <v>400.39999999999992</v>
      </c>
      <c r="F28" s="86">
        <f t="shared" si="15"/>
        <v>400.39999999999992</v>
      </c>
      <c r="G28" s="87">
        <f t="shared" ref="G28" si="42">K28+N28+Q28+T28+W28+Z28+AC28+AF28+AI28+AL28+AO28+AR28</f>
        <v>400.4</v>
      </c>
      <c r="H28" s="88">
        <f t="shared" si="17"/>
        <v>400.4</v>
      </c>
      <c r="I28" s="85">
        <f t="shared" si="2"/>
        <v>100.00000000000003</v>
      </c>
      <c r="J28" s="108"/>
      <c r="K28" s="108"/>
      <c r="L28" s="83"/>
      <c r="M28" s="108"/>
      <c r="N28" s="108"/>
      <c r="O28" s="83"/>
      <c r="P28" s="108"/>
      <c r="Q28" s="108"/>
      <c r="R28" s="83"/>
      <c r="S28" s="108"/>
      <c r="T28" s="108"/>
      <c r="U28" s="83"/>
      <c r="V28" s="108"/>
      <c r="W28" s="108"/>
      <c r="X28" s="106"/>
      <c r="Y28" s="108"/>
      <c r="Z28" s="108"/>
      <c r="AA28" s="83"/>
      <c r="AB28" s="108"/>
      <c r="AC28" s="108"/>
      <c r="AD28" s="83"/>
      <c r="AE28" s="108"/>
      <c r="AF28" s="108"/>
      <c r="AG28" s="83"/>
      <c r="AH28" s="108">
        <v>69.400000000000006</v>
      </c>
      <c r="AI28" s="108">
        <v>69.400000000000006</v>
      </c>
      <c r="AJ28" s="85">
        <f t="shared" si="14"/>
        <v>100</v>
      </c>
      <c r="AK28" s="108">
        <v>259.89999999999998</v>
      </c>
      <c r="AL28" s="108">
        <v>259.89999999999998</v>
      </c>
      <c r="AM28" s="83">
        <f t="shared" si="25"/>
        <v>100</v>
      </c>
      <c r="AN28" s="108"/>
      <c r="AO28" s="108">
        <v>0</v>
      </c>
      <c r="AP28" s="83"/>
      <c r="AQ28" s="108">
        <f>499.2-428.1</f>
        <v>71.099999999999966</v>
      </c>
      <c r="AR28" s="93">
        <v>71.099999999999994</v>
      </c>
      <c r="AS28" s="83">
        <f t="shared" si="14"/>
        <v>100.00000000000004</v>
      </c>
      <c r="AT28" s="539"/>
      <c r="AU28" s="552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</row>
    <row r="29" spans="1:93" ht="39" customHeight="1">
      <c r="A29" s="754"/>
      <c r="B29" s="786"/>
      <c r="C29" s="789"/>
      <c r="D29" s="107" t="s">
        <v>63</v>
      </c>
      <c r="E29" s="91">
        <f>J29+M29+P29+S29+V29+Y29+AB29+AE29+AH29+AK29+AN29+AQ29</f>
        <v>0</v>
      </c>
      <c r="F29" s="86">
        <f t="shared" si="15"/>
        <v>0</v>
      </c>
      <c r="G29" s="87">
        <f t="shared" si="16"/>
        <v>0</v>
      </c>
      <c r="H29" s="94">
        <f t="shared" si="17"/>
        <v>0</v>
      </c>
      <c r="I29" s="85"/>
      <c r="J29" s="108"/>
      <c r="K29" s="108"/>
      <c r="L29" s="83"/>
      <c r="M29" s="108"/>
      <c r="N29" s="108"/>
      <c r="O29" s="83"/>
      <c r="P29" s="108"/>
      <c r="Q29" s="108"/>
      <c r="R29" s="83"/>
      <c r="S29" s="108"/>
      <c r="T29" s="108"/>
      <c r="U29" s="83"/>
      <c r="V29" s="108"/>
      <c r="W29" s="108"/>
      <c r="X29" s="106"/>
      <c r="Y29" s="108"/>
      <c r="Z29" s="108"/>
      <c r="AA29" s="83"/>
      <c r="AB29" s="108"/>
      <c r="AC29" s="108"/>
      <c r="AD29" s="83"/>
      <c r="AE29" s="108"/>
      <c r="AF29" s="108"/>
      <c r="AG29" s="83"/>
      <c r="AH29" s="108"/>
      <c r="AI29" s="108"/>
      <c r="AJ29" s="85"/>
      <c r="AK29" s="108"/>
      <c r="AL29" s="108"/>
      <c r="AM29" s="83"/>
      <c r="AN29" s="108"/>
      <c r="AO29" s="108"/>
      <c r="AP29" s="83"/>
      <c r="AQ29" s="108"/>
      <c r="AR29" s="93"/>
      <c r="AS29" s="83"/>
      <c r="AT29" s="539"/>
      <c r="AU29" s="552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</row>
    <row r="30" spans="1:93" ht="39" customHeight="1" thickBot="1">
      <c r="A30" s="754"/>
      <c r="B30" s="787"/>
      <c r="C30" s="789"/>
      <c r="D30" s="113" t="s">
        <v>64</v>
      </c>
      <c r="E30" s="95">
        <v>0</v>
      </c>
      <c r="F30" s="96"/>
      <c r="G30" s="97">
        <v>0</v>
      </c>
      <c r="H30" s="98"/>
      <c r="I30" s="85"/>
      <c r="J30" s="114">
        <v>0</v>
      </c>
      <c r="K30" s="114">
        <v>0</v>
      </c>
      <c r="L30" s="83"/>
      <c r="M30" s="114">
        <v>0</v>
      </c>
      <c r="N30" s="114">
        <v>0</v>
      </c>
      <c r="O30" s="83"/>
      <c r="P30" s="114">
        <v>0</v>
      </c>
      <c r="Q30" s="114">
        <v>0</v>
      </c>
      <c r="R30" s="83"/>
      <c r="S30" s="114">
        <v>0</v>
      </c>
      <c r="T30" s="114">
        <v>0</v>
      </c>
      <c r="U30" s="83"/>
      <c r="V30" s="114">
        <v>0</v>
      </c>
      <c r="W30" s="114">
        <v>0</v>
      </c>
      <c r="X30" s="106"/>
      <c r="Y30" s="114">
        <v>0</v>
      </c>
      <c r="Z30" s="114">
        <v>0</v>
      </c>
      <c r="AA30" s="83"/>
      <c r="AB30" s="114">
        <v>0</v>
      </c>
      <c r="AC30" s="114">
        <v>0</v>
      </c>
      <c r="AD30" s="83"/>
      <c r="AE30" s="114">
        <v>0</v>
      </c>
      <c r="AF30" s="114">
        <v>0</v>
      </c>
      <c r="AG30" s="83"/>
      <c r="AH30" s="114">
        <v>0</v>
      </c>
      <c r="AI30" s="114">
        <v>0</v>
      </c>
      <c r="AJ30" s="85"/>
      <c r="AK30" s="114">
        <v>0</v>
      </c>
      <c r="AL30" s="114">
        <v>0</v>
      </c>
      <c r="AM30" s="83"/>
      <c r="AN30" s="114">
        <v>0</v>
      </c>
      <c r="AO30" s="114">
        <v>0</v>
      </c>
      <c r="AP30" s="83"/>
      <c r="AQ30" s="114">
        <v>0</v>
      </c>
      <c r="AR30" s="115">
        <v>0</v>
      </c>
      <c r="AS30" s="83"/>
      <c r="AT30" s="790"/>
      <c r="AU30" s="791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</row>
    <row r="31" spans="1:93" s="14" customFormat="1" ht="39" customHeight="1" thickTop="1">
      <c r="A31" s="771" t="s">
        <v>73</v>
      </c>
      <c r="B31" s="772"/>
      <c r="C31" s="773"/>
      <c r="D31" s="111" t="s">
        <v>23</v>
      </c>
      <c r="E31" s="99">
        <v>24398.3</v>
      </c>
      <c r="F31" s="99">
        <f t="shared" ref="F31" si="43">SUM(K31,N31,Q31,T31,W31,Z31,AC31,AF31,AI31,AL31,AO31,AR31)</f>
        <v>24347.5</v>
      </c>
      <c r="G31" s="99">
        <v>24347.5</v>
      </c>
      <c r="H31" s="100"/>
      <c r="I31" s="100">
        <f t="shared" si="2"/>
        <v>99.791788772168559</v>
      </c>
      <c r="J31" s="116">
        <v>737.8</v>
      </c>
      <c r="K31" s="116">
        <v>512.70000000000005</v>
      </c>
      <c r="L31" s="100">
        <f t="shared" ref="L31" si="44">K31/J31*100</f>
        <v>69.490376795879655</v>
      </c>
      <c r="M31" s="116">
        <v>2009.9</v>
      </c>
      <c r="N31" s="116">
        <v>2401.6999999999998</v>
      </c>
      <c r="O31" s="100">
        <f t="shared" si="32"/>
        <v>119.49350713965867</v>
      </c>
      <c r="P31" s="116">
        <v>3325.4</v>
      </c>
      <c r="Q31" s="116">
        <v>2843</v>
      </c>
      <c r="R31" s="100">
        <f t="shared" si="34"/>
        <v>85.493474469236787</v>
      </c>
      <c r="S31" s="116">
        <v>1815.8</v>
      </c>
      <c r="T31" s="116">
        <v>1785.5</v>
      </c>
      <c r="U31" s="100">
        <f t="shared" si="35"/>
        <v>98.331314021368001</v>
      </c>
      <c r="V31" s="116">
        <v>1862.2</v>
      </c>
      <c r="W31" s="116">
        <v>1806.8</v>
      </c>
      <c r="X31" s="117">
        <f t="shared" si="6"/>
        <v>97.025024164966169</v>
      </c>
      <c r="Y31" s="116">
        <v>2111.1999999999998</v>
      </c>
      <c r="Z31" s="116">
        <v>2116.5</v>
      </c>
      <c r="AA31" s="100">
        <f t="shared" si="36"/>
        <v>100.25104206138691</v>
      </c>
      <c r="AB31" s="116">
        <v>2179.3000000000002</v>
      </c>
      <c r="AC31" s="116">
        <v>2026.4</v>
      </c>
      <c r="AD31" s="100">
        <f t="shared" ref="AD31" si="45">AC31/AB31*100</f>
        <v>92.983985683476348</v>
      </c>
      <c r="AE31" s="116">
        <v>2198.9</v>
      </c>
      <c r="AF31" s="116">
        <v>2028.6</v>
      </c>
      <c r="AG31" s="100">
        <f t="shared" si="38"/>
        <v>92.255218518350077</v>
      </c>
      <c r="AH31" s="116">
        <v>1734.9</v>
      </c>
      <c r="AI31" s="116">
        <v>1933.3</v>
      </c>
      <c r="AJ31" s="100">
        <f t="shared" si="14"/>
        <v>111.43581762637615</v>
      </c>
      <c r="AK31" s="116">
        <v>1992.1</v>
      </c>
      <c r="AL31" s="116">
        <v>1985.9</v>
      </c>
      <c r="AM31" s="100">
        <f t="shared" si="25"/>
        <v>99.688770644043984</v>
      </c>
      <c r="AN31" s="116">
        <v>1686.5</v>
      </c>
      <c r="AO31" s="116">
        <v>1888.8</v>
      </c>
      <c r="AP31" s="100">
        <f t="shared" si="39"/>
        <v>111.99525644826565</v>
      </c>
      <c r="AQ31" s="116">
        <v>2771.9</v>
      </c>
      <c r="AR31" s="118">
        <v>3018.3</v>
      </c>
      <c r="AS31" s="100">
        <f t="shared" si="14"/>
        <v>108.88920956744472</v>
      </c>
      <c r="AT31" s="59"/>
      <c r="AU31" s="60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</row>
    <row r="32" spans="1:93" s="14" customFormat="1" ht="39" customHeight="1">
      <c r="A32" s="774"/>
      <c r="B32" s="775"/>
      <c r="C32" s="776"/>
      <c r="D32" s="112" t="s">
        <v>62</v>
      </c>
      <c r="E32" s="90"/>
      <c r="F32" s="90"/>
      <c r="G32" s="90"/>
      <c r="H32" s="83"/>
      <c r="I32" s="83"/>
      <c r="J32" s="109"/>
      <c r="K32" s="109"/>
      <c r="L32" s="83"/>
      <c r="M32" s="109"/>
      <c r="N32" s="109"/>
      <c r="O32" s="83"/>
      <c r="P32" s="109"/>
      <c r="Q32" s="109"/>
      <c r="R32" s="83"/>
      <c r="S32" s="109"/>
      <c r="T32" s="109"/>
      <c r="U32" s="83"/>
      <c r="V32" s="109"/>
      <c r="W32" s="109"/>
      <c r="X32" s="105"/>
      <c r="Y32" s="109"/>
      <c r="Z32" s="109"/>
      <c r="AA32" s="83"/>
      <c r="AB32" s="109"/>
      <c r="AC32" s="109"/>
      <c r="AD32" s="83"/>
      <c r="AE32" s="109"/>
      <c r="AF32" s="109"/>
      <c r="AG32" s="83"/>
      <c r="AH32" s="109"/>
      <c r="AI32" s="109"/>
      <c r="AJ32" s="83"/>
      <c r="AK32" s="109"/>
      <c r="AL32" s="109"/>
      <c r="AM32" s="83"/>
      <c r="AN32" s="109"/>
      <c r="AO32" s="109"/>
      <c r="AP32" s="83"/>
      <c r="AQ32" s="109"/>
      <c r="AR32" s="136"/>
      <c r="AS32" s="83"/>
      <c r="AT32" s="59"/>
      <c r="AU32" s="60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</row>
    <row r="33" spans="1:93" s="14" customFormat="1" ht="39" customHeight="1">
      <c r="A33" s="774"/>
      <c r="B33" s="775"/>
      <c r="C33" s="776"/>
      <c r="D33" s="107" t="s">
        <v>27</v>
      </c>
      <c r="E33" s="90">
        <f>SUM(E13,E18,E23,E28)</f>
        <v>400.39999999999992</v>
      </c>
      <c r="F33" s="90">
        <f t="shared" ref="F33:AR33" si="46">SUM(F13,F18,F23,F28)</f>
        <v>400.39999999999992</v>
      </c>
      <c r="G33" s="90">
        <f t="shared" si="46"/>
        <v>400.4</v>
      </c>
      <c r="H33" s="90">
        <f t="shared" si="46"/>
        <v>400.4</v>
      </c>
      <c r="I33" s="83">
        <f t="shared" si="2"/>
        <v>100.00000000000003</v>
      </c>
      <c r="J33" s="90">
        <f t="shared" si="46"/>
        <v>0</v>
      </c>
      <c r="K33" s="90">
        <f t="shared" si="46"/>
        <v>0</v>
      </c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90">
        <f t="shared" si="46"/>
        <v>69.400000000000006</v>
      </c>
      <c r="AI33" s="90">
        <f t="shared" si="46"/>
        <v>69.400000000000006</v>
      </c>
      <c r="AJ33" s="83">
        <f t="shared" ref="AJ33:AJ34" si="47">AI33/AH33*100</f>
        <v>100</v>
      </c>
      <c r="AK33" s="90">
        <f t="shared" si="46"/>
        <v>259.89999999999998</v>
      </c>
      <c r="AL33" s="90">
        <f t="shared" si="46"/>
        <v>259.89999999999998</v>
      </c>
      <c r="AM33" s="83">
        <f t="shared" si="25"/>
        <v>100</v>
      </c>
      <c r="AN33" s="90">
        <f t="shared" si="46"/>
        <v>0</v>
      </c>
      <c r="AO33" s="90">
        <f t="shared" si="46"/>
        <v>0</v>
      </c>
      <c r="AP33" s="83"/>
      <c r="AQ33" s="90">
        <f t="shared" si="46"/>
        <v>71.099999999999966</v>
      </c>
      <c r="AR33" s="90">
        <f t="shared" si="46"/>
        <v>71.099999999999994</v>
      </c>
      <c r="AS33" s="83">
        <f t="shared" ref="AS33:AS34" si="48">AR33/AQ33*100</f>
        <v>100.00000000000004</v>
      </c>
      <c r="AT33" s="59"/>
      <c r="AU33" s="60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</row>
    <row r="34" spans="1:93" s="14" customFormat="1" ht="39" customHeight="1">
      <c r="A34" s="774"/>
      <c r="B34" s="775"/>
      <c r="C34" s="776"/>
      <c r="D34" s="107" t="s">
        <v>63</v>
      </c>
      <c r="E34" s="90">
        <f>SUM(E14,E19,E24,E29)</f>
        <v>23997.899999999998</v>
      </c>
      <c r="F34" s="90">
        <f t="shared" ref="F34:AR34" si="49">SUM(F14,F19,F24,F29)</f>
        <v>1340.0729364277272</v>
      </c>
      <c r="G34" s="90">
        <f t="shared" si="49"/>
        <v>23947.1</v>
      </c>
      <c r="H34" s="90">
        <f t="shared" si="49"/>
        <v>896.8599999999999</v>
      </c>
      <c r="I34" s="83">
        <f t="shared" si="2"/>
        <v>99.788314810879285</v>
      </c>
      <c r="J34" s="90">
        <f t="shared" si="49"/>
        <v>737.8</v>
      </c>
      <c r="K34" s="90">
        <f t="shared" si="49"/>
        <v>512.70000000000005</v>
      </c>
      <c r="L34" s="83">
        <f t="shared" ref="L34" si="50">K34/J34*100</f>
        <v>69.490376795879655</v>
      </c>
      <c r="M34" s="90">
        <f t="shared" si="49"/>
        <v>2009.8999999999999</v>
      </c>
      <c r="N34" s="90">
        <f t="shared" si="49"/>
        <v>2401.6999999999998</v>
      </c>
      <c r="O34" s="83">
        <f t="shared" ref="O34" si="51">N34/M34*100</f>
        <v>119.49350713965869</v>
      </c>
      <c r="P34" s="90">
        <f t="shared" si="49"/>
        <v>3325.4067</v>
      </c>
      <c r="Q34" s="90">
        <f t="shared" si="49"/>
        <v>2843</v>
      </c>
      <c r="R34" s="83">
        <f t="shared" ref="R34" si="52">Q34/P34*100</f>
        <v>85.493302217740762</v>
      </c>
      <c r="S34" s="90">
        <f t="shared" si="49"/>
        <v>1815.8000000000002</v>
      </c>
      <c r="T34" s="90">
        <f t="shared" si="49"/>
        <v>1785.5</v>
      </c>
      <c r="U34" s="83">
        <f t="shared" ref="U34" si="53">T34/S34*100</f>
        <v>98.331314021367973</v>
      </c>
      <c r="V34" s="90">
        <f t="shared" si="49"/>
        <v>1862.2</v>
      </c>
      <c r="W34" s="90">
        <f t="shared" si="49"/>
        <v>1806.8</v>
      </c>
      <c r="X34" s="83">
        <f t="shared" ref="X34" si="54">W34/V34*100</f>
        <v>97.025024164966169</v>
      </c>
      <c r="Y34" s="90">
        <f t="shared" si="49"/>
        <v>2111.1999999999998</v>
      </c>
      <c r="Z34" s="90">
        <f t="shared" si="49"/>
        <v>2116.5</v>
      </c>
      <c r="AA34" s="83">
        <f t="shared" ref="AA34" si="55">Z34/Y34*100</f>
        <v>100.25104206138691</v>
      </c>
      <c r="AB34" s="90">
        <f t="shared" si="49"/>
        <v>2179.3000000000002</v>
      </c>
      <c r="AC34" s="90">
        <f t="shared" si="49"/>
        <v>2026.4</v>
      </c>
      <c r="AD34" s="83">
        <f t="shared" ref="AD34" si="56">AC34/AB34*100</f>
        <v>92.983985683476348</v>
      </c>
      <c r="AE34" s="90">
        <f t="shared" si="49"/>
        <v>2198.9</v>
      </c>
      <c r="AF34" s="90">
        <f t="shared" si="49"/>
        <v>2028.6</v>
      </c>
      <c r="AG34" s="83">
        <f t="shared" si="38"/>
        <v>92.255218518350077</v>
      </c>
      <c r="AH34" s="90">
        <f t="shared" si="49"/>
        <v>1665.4532999999999</v>
      </c>
      <c r="AI34" s="90">
        <f t="shared" si="49"/>
        <v>1863.9</v>
      </c>
      <c r="AJ34" s="83">
        <f t="shared" si="47"/>
        <v>111.91547670535104</v>
      </c>
      <c r="AK34" s="90">
        <f t="shared" si="49"/>
        <v>1704.6</v>
      </c>
      <c r="AL34" s="90">
        <f t="shared" si="49"/>
        <v>1725.96</v>
      </c>
      <c r="AM34" s="83">
        <f t="shared" si="25"/>
        <v>101.25307990144317</v>
      </c>
      <c r="AN34" s="90">
        <f t="shared" si="49"/>
        <v>1686.5</v>
      </c>
      <c r="AO34" s="90">
        <f t="shared" si="49"/>
        <v>1888.8</v>
      </c>
      <c r="AP34" s="83">
        <f t="shared" si="39"/>
        <v>111.99525644826565</v>
      </c>
      <c r="AQ34" s="90">
        <f t="shared" si="49"/>
        <v>2700.7900000000004</v>
      </c>
      <c r="AR34" s="90">
        <f t="shared" si="49"/>
        <v>2947.2000000000003</v>
      </c>
      <c r="AS34" s="83">
        <f t="shared" si="48"/>
        <v>109.12362679067975</v>
      </c>
      <c r="AT34" s="59"/>
      <c r="AU34" s="60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</row>
    <row r="35" spans="1:93" s="14" customFormat="1" ht="39" customHeight="1">
      <c r="A35" s="774"/>
      <c r="B35" s="775"/>
      <c r="C35" s="776"/>
      <c r="D35" s="113" t="s">
        <v>64</v>
      </c>
      <c r="E35" s="90"/>
      <c r="F35" s="90"/>
      <c r="G35" s="90"/>
      <c r="H35" s="83"/>
      <c r="I35" s="83"/>
      <c r="J35" s="109"/>
      <c r="K35" s="109"/>
      <c r="L35" s="83"/>
      <c r="M35" s="109"/>
      <c r="N35" s="109"/>
      <c r="O35" s="83"/>
      <c r="P35" s="109"/>
      <c r="Q35" s="109"/>
      <c r="R35" s="83"/>
      <c r="S35" s="109"/>
      <c r="T35" s="109"/>
      <c r="U35" s="83"/>
      <c r="V35" s="109"/>
      <c r="W35" s="109"/>
      <c r="X35" s="105"/>
      <c r="Y35" s="109"/>
      <c r="Z35" s="109"/>
      <c r="AA35" s="83"/>
      <c r="AB35" s="109"/>
      <c r="AC35" s="109"/>
      <c r="AD35" s="83"/>
      <c r="AE35" s="109"/>
      <c r="AF35" s="109"/>
      <c r="AG35" s="83"/>
      <c r="AH35" s="109"/>
      <c r="AI35" s="109"/>
      <c r="AJ35" s="83"/>
      <c r="AK35" s="109"/>
      <c r="AL35" s="109"/>
      <c r="AM35" s="83"/>
      <c r="AN35" s="109"/>
      <c r="AO35" s="109"/>
      <c r="AP35" s="83"/>
      <c r="AQ35" s="109"/>
      <c r="AR35" s="136"/>
      <c r="AS35" s="83"/>
      <c r="AT35" s="59"/>
      <c r="AU35" s="60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</row>
    <row r="36" spans="1:93" ht="20.25">
      <c r="A36" s="138" t="s">
        <v>46</v>
      </c>
      <c r="B36" s="768" t="s">
        <v>74</v>
      </c>
      <c r="C36" s="769"/>
      <c r="D36" s="769"/>
      <c r="E36" s="769"/>
      <c r="F36" s="769"/>
      <c r="G36" s="769"/>
      <c r="H36" s="769"/>
      <c r="I36" s="769"/>
      <c r="J36" s="769"/>
      <c r="K36" s="769"/>
      <c r="L36" s="769"/>
      <c r="M36" s="769"/>
      <c r="N36" s="769"/>
      <c r="O36" s="769"/>
      <c r="P36" s="769"/>
      <c r="Q36" s="769"/>
      <c r="R36" s="769"/>
      <c r="S36" s="769"/>
      <c r="T36" s="769"/>
      <c r="U36" s="769"/>
      <c r="V36" s="769"/>
      <c r="W36" s="769"/>
      <c r="X36" s="769"/>
      <c r="Y36" s="769"/>
      <c r="Z36" s="769"/>
      <c r="AA36" s="769"/>
      <c r="AB36" s="769"/>
      <c r="AC36" s="769"/>
      <c r="AD36" s="769"/>
      <c r="AE36" s="769"/>
      <c r="AF36" s="769"/>
      <c r="AG36" s="769"/>
      <c r="AH36" s="769"/>
      <c r="AI36" s="769"/>
      <c r="AJ36" s="769"/>
      <c r="AK36" s="769"/>
      <c r="AL36" s="769"/>
      <c r="AM36" s="769"/>
      <c r="AN36" s="769"/>
      <c r="AO36" s="769"/>
      <c r="AP36" s="769"/>
      <c r="AQ36" s="769"/>
      <c r="AR36" s="769"/>
      <c r="AS36" s="770"/>
      <c r="AT36" s="58"/>
      <c r="AU36" s="58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</row>
    <row r="37" spans="1:93" ht="18.75" customHeight="1">
      <c r="A37" s="753" t="s">
        <v>47</v>
      </c>
      <c r="B37" s="756" t="s">
        <v>48</v>
      </c>
      <c r="C37" s="759" t="s">
        <v>25</v>
      </c>
      <c r="D37" s="119" t="s">
        <v>23</v>
      </c>
      <c r="E37" s="89">
        <f>SUM(E39:E40)</f>
        <v>41.7</v>
      </c>
      <c r="F37" s="86">
        <f t="shared" si="15"/>
        <v>41.699999999999996</v>
      </c>
      <c r="G37" s="89">
        <f t="shared" ref="G37:AR37" si="57">SUM(G39:G40)</f>
        <v>41.7</v>
      </c>
      <c r="H37" s="88">
        <f t="shared" si="17"/>
        <v>41.74</v>
      </c>
      <c r="I37" s="81">
        <f t="shared" si="2"/>
        <v>100</v>
      </c>
      <c r="J37" s="89">
        <f t="shared" si="57"/>
        <v>0</v>
      </c>
      <c r="K37" s="89">
        <f t="shared" si="57"/>
        <v>0</v>
      </c>
      <c r="L37" s="81"/>
      <c r="M37" s="89">
        <f t="shared" si="57"/>
        <v>0</v>
      </c>
      <c r="N37" s="89">
        <f t="shared" si="57"/>
        <v>0</v>
      </c>
      <c r="O37" s="81"/>
      <c r="P37" s="89">
        <f t="shared" si="57"/>
        <v>0</v>
      </c>
      <c r="Q37" s="89">
        <f t="shared" si="57"/>
        <v>0</v>
      </c>
      <c r="R37" s="81"/>
      <c r="S37" s="89">
        <f t="shared" si="57"/>
        <v>21.5</v>
      </c>
      <c r="T37" s="89">
        <f t="shared" si="57"/>
        <v>0</v>
      </c>
      <c r="U37" s="81">
        <f t="shared" si="35"/>
        <v>0</v>
      </c>
      <c r="V37" s="89">
        <f t="shared" si="57"/>
        <v>2.8</v>
      </c>
      <c r="W37" s="89">
        <f t="shared" si="57"/>
        <v>13.1</v>
      </c>
      <c r="X37" s="81">
        <f t="shared" si="6"/>
        <v>467.85714285714289</v>
      </c>
      <c r="Y37" s="89">
        <f t="shared" si="57"/>
        <v>2.8</v>
      </c>
      <c r="Z37" s="89">
        <f t="shared" si="57"/>
        <v>4.2</v>
      </c>
      <c r="AA37" s="81">
        <f t="shared" si="36"/>
        <v>150.00000000000003</v>
      </c>
      <c r="AB37" s="89">
        <f t="shared" si="57"/>
        <v>2.8</v>
      </c>
      <c r="AC37" s="89">
        <f t="shared" si="57"/>
        <v>3.8</v>
      </c>
      <c r="AD37" s="81">
        <f t="shared" ref="AD37:AD60" si="58">AC37/AB37*100</f>
        <v>135.71428571428572</v>
      </c>
      <c r="AE37" s="89">
        <f t="shared" si="57"/>
        <v>2.8</v>
      </c>
      <c r="AF37" s="89">
        <f t="shared" si="57"/>
        <v>3.84</v>
      </c>
      <c r="AG37" s="81">
        <f t="shared" si="38"/>
        <v>137.14285714285714</v>
      </c>
      <c r="AH37" s="89">
        <f t="shared" si="57"/>
        <v>2.8</v>
      </c>
      <c r="AI37" s="89">
        <f t="shared" si="57"/>
        <v>3.9</v>
      </c>
      <c r="AJ37" s="81">
        <f t="shared" ref="AJ37:AJ60" si="59">AI37/AH37*100</f>
        <v>139.28571428571431</v>
      </c>
      <c r="AK37" s="89">
        <f t="shared" si="57"/>
        <v>2.8</v>
      </c>
      <c r="AL37" s="89">
        <f t="shared" si="57"/>
        <v>3.5</v>
      </c>
      <c r="AM37" s="81">
        <f t="shared" si="25"/>
        <v>125</v>
      </c>
      <c r="AN37" s="89">
        <f t="shared" si="57"/>
        <v>2.8</v>
      </c>
      <c r="AO37" s="89">
        <f t="shared" si="57"/>
        <v>2.8</v>
      </c>
      <c r="AP37" s="81">
        <f t="shared" si="39"/>
        <v>100</v>
      </c>
      <c r="AQ37" s="89">
        <f t="shared" si="57"/>
        <v>0.6</v>
      </c>
      <c r="AR37" s="89">
        <f t="shared" si="57"/>
        <v>6.6</v>
      </c>
      <c r="AS37" s="81">
        <f t="shared" ref="AS37:AS60" si="60">AR37/AQ37*100</f>
        <v>1100</v>
      </c>
      <c r="AT37" s="538"/>
      <c r="AU37" s="739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</row>
    <row r="38" spans="1:93" ht="40.5">
      <c r="A38" s="754"/>
      <c r="B38" s="757"/>
      <c r="C38" s="760"/>
      <c r="D38" s="112" t="s">
        <v>62</v>
      </c>
      <c r="E38" s="90">
        <v>0</v>
      </c>
      <c r="F38" s="90"/>
      <c r="G38" s="90">
        <v>0</v>
      </c>
      <c r="H38" s="84"/>
      <c r="I38" s="83">
        <v>0</v>
      </c>
      <c r="J38" s="90">
        <v>0</v>
      </c>
      <c r="K38" s="90">
        <v>0</v>
      </c>
      <c r="L38" s="83">
        <v>0</v>
      </c>
      <c r="M38" s="90">
        <v>0</v>
      </c>
      <c r="N38" s="90">
        <v>0</v>
      </c>
      <c r="O38" s="83">
        <v>0</v>
      </c>
      <c r="P38" s="90">
        <v>0</v>
      </c>
      <c r="Q38" s="90">
        <v>0</v>
      </c>
      <c r="R38" s="83">
        <v>0</v>
      </c>
      <c r="S38" s="90">
        <v>0</v>
      </c>
      <c r="T38" s="90">
        <v>0</v>
      </c>
      <c r="U38" s="83">
        <v>0</v>
      </c>
      <c r="V38" s="90">
        <v>0</v>
      </c>
      <c r="W38" s="90">
        <v>0</v>
      </c>
      <c r="X38" s="83">
        <v>0</v>
      </c>
      <c r="Y38" s="90">
        <v>0</v>
      </c>
      <c r="Z38" s="90">
        <v>0</v>
      </c>
      <c r="AA38" s="83">
        <v>0</v>
      </c>
      <c r="AB38" s="90">
        <v>0</v>
      </c>
      <c r="AC38" s="90">
        <v>0</v>
      </c>
      <c r="AD38" s="83">
        <v>0</v>
      </c>
      <c r="AE38" s="90">
        <v>0</v>
      </c>
      <c r="AF38" s="90">
        <v>0</v>
      </c>
      <c r="AG38" s="83">
        <v>0</v>
      </c>
      <c r="AH38" s="90">
        <v>0</v>
      </c>
      <c r="AI38" s="90">
        <v>0</v>
      </c>
      <c r="AJ38" s="83">
        <v>0</v>
      </c>
      <c r="AK38" s="90">
        <v>0</v>
      </c>
      <c r="AL38" s="90">
        <v>0</v>
      </c>
      <c r="AM38" s="83">
        <v>0</v>
      </c>
      <c r="AN38" s="90">
        <v>0</v>
      </c>
      <c r="AO38" s="90">
        <v>0</v>
      </c>
      <c r="AP38" s="83">
        <v>0</v>
      </c>
      <c r="AQ38" s="90">
        <v>0</v>
      </c>
      <c r="AR38" s="90">
        <v>0</v>
      </c>
      <c r="AS38" s="83">
        <v>0</v>
      </c>
      <c r="AT38" s="539"/>
      <c r="AU38" s="740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</row>
    <row r="39" spans="1:93" s="14" customFormat="1" ht="60.75">
      <c r="A39" s="754"/>
      <c r="B39" s="757"/>
      <c r="C39" s="760"/>
      <c r="D39" s="104" t="s">
        <v>27</v>
      </c>
      <c r="E39" s="91">
        <f>J39+M39+P39+S39+V39+Y39+AB39+AE39+AH39+AK39+AN39+AQ39</f>
        <v>0</v>
      </c>
      <c r="F39" s="86">
        <f t="shared" si="15"/>
        <v>0</v>
      </c>
      <c r="G39" s="83">
        <f>K39+N39+Q39+T39+W39+Z39+AC39+AF39+AI39+AL39+AO39+AR39</f>
        <v>0</v>
      </c>
      <c r="H39" s="88">
        <f t="shared" si="17"/>
        <v>0</v>
      </c>
      <c r="I39" s="85"/>
      <c r="J39" s="83"/>
      <c r="K39" s="83"/>
      <c r="L39" s="85"/>
      <c r="M39" s="83"/>
      <c r="N39" s="83"/>
      <c r="O39" s="85"/>
      <c r="P39" s="83"/>
      <c r="Q39" s="83"/>
      <c r="R39" s="85"/>
      <c r="S39" s="83"/>
      <c r="T39" s="83"/>
      <c r="U39" s="85"/>
      <c r="V39" s="83"/>
      <c r="W39" s="83"/>
      <c r="X39" s="85"/>
      <c r="Y39" s="83"/>
      <c r="Z39" s="83"/>
      <c r="AA39" s="85"/>
      <c r="AB39" s="83"/>
      <c r="AC39" s="83"/>
      <c r="AD39" s="85"/>
      <c r="AE39" s="83"/>
      <c r="AF39" s="83"/>
      <c r="AG39" s="85"/>
      <c r="AH39" s="83"/>
      <c r="AI39" s="83"/>
      <c r="AJ39" s="85"/>
      <c r="AK39" s="83"/>
      <c r="AL39" s="83"/>
      <c r="AM39" s="85"/>
      <c r="AN39" s="83"/>
      <c r="AO39" s="83"/>
      <c r="AP39" s="85"/>
      <c r="AQ39" s="83"/>
      <c r="AR39" s="83"/>
      <c r="AS39" s="85"/>
      <c r="AT39" s="539"/>
      <c r="AU39" s="740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</row>
    <row r="40" spans="1:93" ht="63.75" customHeight="1">
      <c r="A40" s="754"/>
      <c r="B40" s="757"/>
      <c r="C40" s="760"/>
      <c r="D40" s="120" t="s">
        <v>63</v>
      </c>
      <c r="E40" s="91">
        <v>41.7</v>
      </c>
      <c r="F40" s="86">
        <f t="shared" si="15"/>
        <v>41.699999999999996</v>
      </c>
      <c r="G40" s="83">
        <v>41.7</v>
      </c>
      <c r="H40" s="88">
        <f t="shared" si="17"/>
        <v>41.74</v>
      </c>
      <c r="I40" s="85">
        <f t="shared" si="2"/>
        <v>100</v>
      </c>
      <c r="J40" s="108"/>
      <c r="K40" s="108"/>
      <c r="L40" s="85"/>
      <c r="M40" s="108"/>
      <c r="N40" s="108"/>
      <c r="O40" s="85"/>
      <c r="P40" s="108"/>
      <c r="Q40" s="108"/>
      <c r="R40" s="85"/>
      <c r="S40" s="109">
        <v>21.5</v>
      </c>
      <c r="T40" s="108"/>
      <c r="U40" s="85">
        <f t="shared" si="35"/>
        <v>0</v>
      </c>
      <c r="V40" s="108">
        <v>2.8</v>
      </c>
      <c r="W40" s="108">
        <v>13.1</v>
      </c>
      <c r="X40" s="85">
        <f t="shared" si="6"/>
        <v>467.85714285714289</v>
      </c>
      <c r="Y40" s="108">
        <v>2.8</v>
      </c>
      <c r="Z40" s="108">
        <v>4.2</v>
      </c>
      <c r="AA40" s="85">
        <f t="shared" si="36"/>
        <v>150.00000000000003</v>
      </c>
      <c r="AB40" s="108">
        <v>2.8</v>
      </c>
      <c r="AC40" s="108">
        <v>3.8</v>
      </c>
      <c r="AD40" s="85">
        <f t="shared" si="58"/>
        <v>135.71428571428572</v>
      </c>
      <c r="AE40" s="108">
        <v>2.8</v>
      </c>
      <c r="AF40" s="108">
        <v>3.84</v>
      </c>
      <c r="AG40" s="85">
        <f t="shared" si="38"/>
        <v>137.14285714285714</v>
      </c>
      <c r="AH40" s="108">
        <v>2.8</v>
      </c>
      <c r="AI40" s="108">
        <v>3.9</v>
      </c>
      <c r="AJ40" s="85">
        <f t="shared" si="59"/>
        <v>139.28571428571431</v>
      </c>
      <c r="AK40" s="108">
        <v>2.8</v>
      </c>
      <c r="AL40" s="108">
        <v>3.5</v>
      </c>
      <c r="AM40" s="85">
        <f t="shared" si="25"/>
        <v>125</v>
      </c>
      <c r="AN40" s="108">
        <v>2.8</v>
      </c>
      <c r="AO40" s="108">
        <v>2.8</v>
      </c>
      <c r="AP40" s="85">
        <f t="shared" si="39"/>
        <v>100</v>
      </c>
      <c r="AQ40" s="108">
        <v>0.6</v>
      </c>
      <c r="AR40" s="93">
        <v>6.6</v>
      </c>
      <c r="AS40" s="85">
        <f t="shared" si="60"/>
        <v>1100</v>
      </c>
      <c r="AT40" s="539"/>
      <c r="AU40" s="740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</row>
    <row r="41" spans="1:93" ht="66" customHeight="1">
      <c r="A41" s="755"/>
      <c r="B41" s="758"/>
      <c r="C41" s="761"/>
      <c r="D41" s="120" t="s">
        <v>64</v>
      </c>
      <c r="E41" s="91">
        <v>0</v>
      </c>
      <c r="F41" s="86"/>
      <c r="G41" s="83">
        <v>0</v>
      </c>
      <c r="H41" s="88"/>
      <c r="I41" s="85">
        <v>0</v>
      </c>
      <c r="J41" s="108">
        <v>0</v>
      </c>
      <c r="K41" s="108">
        <v>0</v>
      </c>
      <c r="L41" s="85">
        <v>0</v>
      </c>
      <c r="M41" s="108">
        <v>0</v>
      </c>
      <c r="N41" s="108">
        <v>0</v>
      </c>
      <c r="O41" s="85">
        <v>0</v>
      </c>
      <c r="P41" s="108">
        <v>0</v>
      </c>
      <c r="Q41" s="108">
        <v>0</v>
      </c>
      <c r="R41" s="85">
        <v>0</v>
      </c>
      <c r="S41" s="109">
        <v>0</v>
      </c>
      <c r="T41" s="108">
        <v>0</v>
      </c>
      <c r="U41" s="85">
        <v>0</v>
      </c>
      <c r="V41" s="108">
        <v>0</v>
      </c>
      <c r="W41" s="108">
        <v>0</v>
      </c>
      <c r="X41" s="85">
        <v>0</v>
      </c>
      <c r="Y41" s="108">
        <v>0</v>
      </c>
      <c r="Z41" s="108">
        <v>0</v>
      </c>
      <c r="AA41" s="85">
        <v>0</v>
      </c>
      <c r="AB41" s="108">
        <v>0</v>
      </c>
      <c r="AC41" s="108">
        <v>0</v>
      </c>
      <c r="AD41" s="85">
        <v>0</v>
      </c>
      <c r="AE41" s="108">
        <v>0</v>
      </c>
      <c r="AF41" s="108">
        <v>0</v>
      </c>
      <c r="AG41" s="85">
        <v>0</v>
      </c>
      <c r="AH41" s="108">
        <v>0</v>
      </c>
      <c r="AI41" s="108">
        <v>0</v>
      </c>
      <c r="AJ41" s="85">
        <v>0</v>
      </c>
      <c r="AK41" s="108">
        <v>0</v>
      </c>
      <c r="AL41" s="108">
        <v>0</v>
      </c>
      <c r="AM41" s="85">
        <v>0</v>
      </c>
      <c r="AN41" s="108">
        <v>0</v>
      </c>
      <c r="AO41" s="108">
        <v>0</v>
      </c>
      <c r="AP41" s="85">
        <v>0</v>
      </c>
      <c r="AQ41" s="108">
        <v>0</v>
      </c>
      <c r="AR41" s="93">
        <v>0</v>
      </c>
      <c r="AS41" s="85">
        <v>0</v>
      </c>
      <c r="AT41" s="539"/>
      <c r="AU41" s="740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</row>
    <row r="42" spans="1:93" ht="31.5" customHeight="1">
      <c r="A42" s="753" t="s">
        <v>50</v>
      </c>
      <c r="B42" s="756" t="s">
        <v>49</v>
      </c>
      <c r="C42" s="759" t="s">
        <v>36</v>
      </c>
      <c r="D42" s="102" t="s">
        <v>23</v>
      </c>
      <c r="E42" s="89">
        <f>SUM(E44:E45)</f>
        <v>226</v>
      </c>
      <c r="F42" s="86">
        <f t="shared" si="15"/>
        <v>226</v>
      </c>
      <c r="G42" s="89">
        <f t="shared" ref="G42" si="61">SUM(G44:G45)</f>
        <v>226</v>
      </c>
      <c r="H42" s="88">
        <f t="shared" si="17"/>
        <v>226</v>
      </c>
      <c r="I42" s="81">
        <f t="shared" si="2"/>
        <v>100</v>
      </c>
      <c r="J42" s="81">
        <f>SUM(J44,J45)</f>
        <v>0</v>
      </c>
      <c r="K42" s="81">
        <f t="shared" ref="K42:AR42" si="62">SUM(K44,K45)</f>
        <v>0</v>
      </c>
      <c r="L42" s="81"/>
      <c r="M42" s="81">
        <f t="shared" si="62"/>
        <v>0</v>
      </c>
      <c r="N42" s="81">
        <f t="shared" si="62"/>
        <v>0</v>
      </c>
      <c r="O42" s="81"/>
      <c r="P42" s="81">
        <f t="shared" si="62"/>
        <v>0</v>
      </c>
      <c r="Q42" s="81">
        <f t="shared" si="62"/>
        <v>0</v>
      </c>
      <c r="R42" s="81"/>
      <c r="S42" s="81">
        <f t="shared" si="62"/>
        <v>31.1</v>
      </c>
      <c r="T42" s="81">
        <f t="shared" si="62"/>
        <v>31.1</v>
      </c>
      <c r="U42" s="81">
        <f t="shared" si="35"/>
        <v>100</v>
      </c>
      <c r="V42" s="81">
        <f t="shared" si="62"/>
        <v>42.1</v>
      </c>
      <c r="W42" s="81">
        <f t="shared" si="62"/>
        <v>42.1</v>
      </c>
      <c r="X42" s="81">
        <f t="shared" si="6"/>
        <v>100</v>
      </c>
      <c r="Y42" s="81">
        <f t="shared" si="62"/>
        <v>21.1</v>
      </c>
      <c r="Z42" s="81">
        <f t="shared" si="62"/>
        <v>21.2</v>
      </c>
      <c r="AA42" s="81">
        <f t="shared" si="36"/>
        <v>100.47393364928909</v>
      </c>
      <c r="AB42" s="81">
        <f t="shared" si="62"/>
        <v>16.7</v>
      </c>
      <c r="AC42" s="81">
        <f t="shared" si="62"/>
        <v>16.7</v>
      </c>
      <c r="AD42" s="81">
        <f t="shared" si="58"/>
        <v>100</v>
      </c>
      <c r="AE42" s="81">
        <f t="shared" si="62"/>
        <v>31.6</v>
      </c>
      <c r="AF42" s="81">
        <f t="shared" si="62"/>
        <v>31.6</v>
      </c>
      <c r="AG42" s="81">
        <f t="shared" si="38"/>
        <v>100</v>
      </c>
      <c r="AH42" s="81">
        <f t="shared" si="62"/>
        <v>16.7</v>
      </c>
      <c r="AI42" s="81">
        <f t="shared" si="62"/>
        <v>16.7</v>
      </c>
      <c r="AJ42" s="81">
        <f t="shared" si="59"/>
        <v>100</v>
      </c>
      <c r="AK42" s="81">
        <f t="shared" si="62"/>
        <v>16.7</v>
      </c>
      <c r="AL42" s="81">
        <f t="shared" si="62"/>
        <v>16.600000000000001</v>
      </c>
      <c r="AM42" s="81">
        <f t="shared" si="25"/>
        <v>99.40119760479044</v>
      </c>
      <c r="AN42" s="81">
        <f t="shared" si="62"/>
        <v>16.7</v>
      </c>
      <c r="AO42" s="81">
        <f t="shared" si="62"/>
        <v>16.7</v>
      </c>
      <c r="AP42" s="81">
        <f t="shared" si="39"/>
        <v>100</v>
      </c>
      <c r="AQ42" s="81">
        <f t="shared" si="62"/>
        <v>33.299999999999997</v>
      </c>
      <c r="AR42" s="81">
        <f t="shared" si="62"/>
        <v>33.299999999999997</v>
      </c>
      <c r="AS42" s="121">
        <f t="shared" si="60"/>
        <v>100</v>
      </c>
      <c r="AT42" s="767"/>
      <c r="AU42" s="742"/>
    </row>
    <row r="43" spans="1:93" ht="40.5">
      <c r="A43" s="754"/>
      <c r="B43" s="757"/>
      <c r="C43" s="760"/>
      <c r="D43" s="104" t="s">
        <v>62</v>
      </c>
      <c r="E43" s="90">
        <v>0</v>
      </c>
      <c r="F43" s="90"/>
      <c r="G43" s="90">
        <v>0</v>
      </c>
      <c r="H43" s="84"/>
      <c r="I43" s="83">
        <v>0</v>
      </c>
      <c r="J43" s="83">
        <v>0</v>
      </c>
      <c r="K43" s="83">
        <v>0</v>
      </c>
      <c r="L43" s="83">
        <v>0</v>
      </c>
      <c r="M43" s="83">
        <v>0</v>
      </c>
      <c r="N43" s="83">
        <v>0</v>
      </c>
      <c r="O43" s="83">
        <v>0</v>
      </c>
      <c r="P43" s="83">
        <v>0</v>
      </c>
      <c r="Q43" s="83">
        <v>0</v>
      </c>
      <c r="R43" s="83">
        <v>0</v>
      </c>
      <c r="S43" s="83">
        <v>0</v>
      </c>
      <c r="T43" s="83">
        <v>0</v>
      </c>
      <c r="U43" s="83">
        <v>0</v>
      </c>
      <c r="V43" s="83">
        <v>0</v>
      </c>
      <c r="W43" s="83">
        <v>0</v>
      </c>
      <c r="X43" s="83">
        <v>0</v>
      </c>
      <c r="Y43" s="83">
        <v>0</v>
      </c>
      <c r="Z43" s="83">
        <v>0</v>
      </c>
      <c r="AA43" s="83">
        <v>0</v>
      </c>
      <c r="AB43" s="83">
        <v>0</v>
      </c>
      <c r="AC43" s="83">
        <v>0</v>
      </c>
      <c r="AD43" s="83">
        <v>0</v>
      </c>
      <c r="AE43" s="83">
        <v>0</v>
      </c>
      <c r="AF43" s="83">
        <v>0</v>
      </c>
      <c r="AG43" s="83">
        <v>0</v>
      </c>
      <c r="AH43" s="83">
        <v>0</v>
      </c>
      <c r="AI43" s="83">
        <v>0</v>
      </c>
      <c r="AJ43" s="83">
        <v>0</v>
      </c>
      <c r="AK43" s="83">
        <v>0</v>
      </c>
      <c r="AL43" s="83">
        <v>0</v>
      </c>
      <c r="AM43" s="83">
        <v>0</v>
      </c>
      <c r="AN43" s="83">
        <v>0</v>
      </c>
      <c r="AO43" s="83">
        <v>0</v>
      </c>
      <c r="AP43" s="83">
        <v>0</v>
      </c>
      <c r="AQ43" s="83">
        <v>0</v>
      </c>
      <c r="AR43" s="83">
        <v>0</v>
      </c>
      <c r="AS43" s="122">
        <v>0</v>
      </c>
      <c r="AT43" s="767"/>
      <c r="AU43" s="742"/>
    </row>
    <row r="44" spans="1:93" s="14" customFormat="1" ht="25.5" customHeight="1">
      <c r="A44" s="754"/>
      <c r="B44" s="757"/>
      <c r="C44" s="760"/>
      <c r="D44" s="104" t="s">
        <v>27</v>
      </c>
      <c r="E44" s="85">
        <f>J44+M44+P44+S44+V44+Y44+AB44+AE44+AH44+AK44+AN44+AQ44</f>
        <v>0</v>
      </c>
      <c r="F44" s="86">
        <f t="shared" si="15"/>
        <v>0</v>
      </c>
      <c r="G44" s="85">
        <f>SUM(K44,N44,Q44,T44,W44,Z44,AC44,AF44,AI44,AL44,AO44,AR44)</f>
        <v>0</v>
      </c>
      <c r="H44" s="88">
        <f t="shared" si="17"/>
        <v>0</v>
      </c>
      <c r="I44" s="83"/>
      <c r="J44" s="83"/>
      <c r="K44" s="83"/>
      <c r="L44" s="85"/>
      <c r="M44" s="83"/>
      <c r="N44" s="83"/>
      <c r="O44" s="85"/>
      <c r="P44" s="83"/>
      <c r="Q44" s="83"/>
      <c r="R44" s="85"/>
      <c r="S44" s="83"/>
      <c r="T44" s="83"/>
      <c r="U44" s="85"/>
      <c r="V44" s="83"/>
      <c r="W44" s="83"/>
      <c r="X44" s="85"/>
      <c r="Y44" s="83"/>
      <c r="Z44" s="83"/>
      <c r="AA44" s="85"/>
      <c r="AB44" s="83"/>
      <c r="AC44" s="83"/>
      <c r="AD44" s="85"/>
      <c r="AE44" s="83"/>
      <c r="AF44" s="83"/>
      <c r="AG44" s="85"/>
      <c r="AH44" s="83"/>
      <c r="AI44" s="83"/>
      <c r="AJ44" s="85"/>
      <c r="AK44" s="83"/>
      <c r="AL44" s="83"/>
      <c r="AM44" s="85"/>
      <c r="AN44" s="83"/>
      <c r="AO44" s="83"/>
      <c r="AP44" s="85"/>
      <c r="AQ44" s="83"/>
      <c r="AR44" s="83"/>
      <c r="AS44" s="123"/>
      <c r="AT44" s="767"/>
      <c r="AU44" s="742"/>
    </row>
    <row r="45" spans="1:93" ht="40.5" customHeight="1">
      <c r="A45" s="754"/>
      <c r="B45" s="757"/>
      <c r="C45" s="760"/>
      <c r="D45" s="107" t="s">
        <v>63</v>
      </c>
      <c r="E45" s="85">
        <f>J45+M45+P45+S45+V45+Y45+AB45+AE45+AH45+AK45+AN45+AQ45</f>
        <v>226</v>
      </c>
      <c r="F45" s="86">
        <f t="shared" si="15"/>
        <v>226</v>
      </c>
      <c r="G45" s="83">
        <f>SUM(K45,N45,Q45,T45,W45,Z45,AC45,AF45,AI45,AL45,AO45,AR45)</f>
        <v>226</v>
      </c>
      <c r="H45" s="88">
        <f t="shared" si="17"/>
        <v>226</v>
      </c>
      <c r="I45" s="83">
        <f t="shared" si="2"/>
        <v>100</v>
      </c>
      <c r="J45" s="83"/>
      <c r="K45" s="108"/>
      <c r="L45" s="85"/>
      <c r="M45" s="108"/>
      <c r="N45" s="108"/>
      <c r="O45" s="85"/>
      <c r="P45" s="108"/>
      <c r="Q45" s="108"/>
      <c r="R45" s="85"/>
      <c r="S45" s="108">
        <v>31.1</v>
      </c>
      <c r="T45" s="108">
        <v>31.1</v>
      </c>
      <c r="U45" s="85">
        <f>T45/S45*100</f>
        <v>100</v>
      </c>
      <c r="V45" s="124">
        <v>42.1</v>
      </c>
      <c r="W45" s="124">
        <f>31.1+11</f>
        <v>42.1</v>
      </c>
      <c r="X45" s="85">
        <f t="shared" si="6"/>
        <v>100</v>
      </c>
      <c r="Y45" s="108">
        <v>21.1</v>
      </c>
      <c r="Z45" s="124">
        <v>21.2</v>
      </c>
      <c r="AA45" s="85">
        <f t="shared" si="36"/>
        <v>100.47393364928909</v>
      </c>
      <c r="AB45" s="108">
        <v>16.7</v>
      </c>
      <c r="AC45" s="108">
        <v>16.7</v>
      </c>
      <c r="AD45" s="85">
        <f t="shared" si="58"/>
        <v>100</v>
      </c>
      <c r="AE45" s="108">
        <v>31.6</v>
      </c>
      <c r="AF45" s="108">
        <v>31.6</v>
      </c>
      <c r="AG45" s="85">
        <f t="shared" si="38"/>
        <v>100</v>
      </c>
      <c r="AH45" s="108">
        <v>16.7</v>
      </c>
      <c r="AI45" s="108">
        <v>16.7</v>
      </c>
      <c r="AJ45" s="85">
        <f t="shared" si="59"/>
        <v>100</v>
      </c>
      <c r="AK45" s="108">
        <v>16.7</v>
      </c>
      <c r="AL45" s="108">
        <v>16.600000000000001</v>
      </c>
      <c r="AM45" s="85">
        <f t="shared" si="25"/>
        <v>99.40119760479044</v>
      </c>
      <c r="AN45" s="108">
        <v>16.7</v>
      </c>
      <c r="AO45" s="108">
        <v>16.7</v>
      </c>
      <c r="AP45" s="85">
        <f t="shared" si="39"/>
        <v>100</v>
      </c>
      <c r="AQ45" s="108">
        <v>33.299999999999997</v>
      </c>
      <c r="AR45" s="93">
        <v>33.299999999999997</v>
      </c>
      <c r="AS45" s="123">
        <f t="shared" si="60"/>
        <v>100</v>
      </c>
      <c r="AT45" s="767"/>
      <c r="AU45" s="742"/>
    </row>
    <row r="46" spans="1:93" ht="111.75" customHeight="1">
      <c r="A46" s="755"/>
      <c r="B46" s="758"/>
      <c r="C46" s="761"/>
      <c r="D46" s="107" t="s">
        <v>64</v>
      </c>
      <c r="E46" s="85">
        <v>0</v>
      </c>
      <c r="F46" s="86"/>
      <c r="G46" s="83">
        <v>0</v>
      </c>
      <c r="H46" s="88"/>
      <c r="I46" s="83">
        <v>0</v>
      </c>
      <c r="J46" s="83">
        <v>0</v>
      </c>
      <c r="K46" s="108">
        <v>0</v>
      </c>
      <c r="L46" s="85">
        <v>0</v>
      </c>
      <c r="M46" s="108">
        <v>0</v>
      </c>
      <c r="N46" s="108">
        <v>0</v>
      </c>
      <c r="O46" s="85">
        <v>0</v>
      </c>
      <c r="P46" s="108">
        <v>0</v>
      </c>
      <c r="Q46" s="108">
        <v>0</v>
      </c>
      <c r="R46" s="85">
        <v>0</v>
      </c>
      <c r="S46" s="108">
        <v>0</v>
      </c>
      <c r="T46" s="108">
        <v>0</v>
      </c>
      <c r="U46" s="85">
        <v>0</v>
      </c>
      <c r="V46" s="124">
        <v>0</v>
      </c>
      <c r="W46" s="124">
        <v>0</v>
      </c>
      <c r="X46" s="85">
        <v>0</v>
      </c>
      <c r="Y46" s="108">
        <v>0</v>
      </c>
      <c r="Z46" s="124">
        <v>0</v>
      </c>
      <c r="AA46" s="85">
        <v>0</v>
      </c>
      <c r="AB46" s="108">
        <v>0</v>
      </c>
      <c r="AC46" s="108">
        <v>0</v>
      </c>
      <c r="AD46" s="85">
        <v>0</v>
      </c>
      <c r="AE46" s="108">
        <v>0</v>
      </c>
      <c r="AF46" s="108">
        <v>0</v>
      </c>
      <c r="AG46" s="85">
        <v>0</v>
      </c>
      <c r="AH46" s="108">
        <v>0</v>
      </c>
      <c r="AI46" s="108">
        <v>0</v>
      </c>
      <c r="AJ46" s="85">
        <v>0</v>
      </c>
      <c r="AK46" s="108">
        <v>0</v>
      </c>
      <c r="AL46" s="108">
        <v>0</v>
      </c>
      <c r="AM46" s="85">
        <v>0</v>
      </c>
      <c r="AN46" s="108">
        <v>0</v>
      </c>
      <c r="AO46" s="108">
        <v>0</v>
      </c>
      <c r="AP46" s="85">
        <v>0</v>
      </c>
      <c r="AQ46" s="108">
        <v>0</v>
      </c>
      <c r="AR46" s="93">
        <v>0</v>
      </c>
      <c r="AS46" s="123">
        <v>0</v>
      </c>
      <c r="AT46" s="767"/>
      <c r="AU46" s="742"/>
    </row>
    <row r="47" spans="1:93" ht="18.75" customHeight="1">
      <c r="A47" s="753" t="s">
        <v>51</v>
      </c>
      <c r="B47" s="756" t="s">
        <v>52</v>
      </c>
      <c r="C47" s="759" t="s">
        <v>30</v>
      </c>
      <c r="D47" s="102" t="s">
        <v>23</v>
      </c>
      <c r="E47" s="89">
        <f>SUM(E49:E50)</f>
        <v>171.5</v>
      </c>
      <c r="F47" s="86">
        <f t="shared" si="15"/>
        <v>171.5</v>
      </c>
      <c r="G47" s="89">
        <f t="shared" ref="G47" si="63">SUM(G49:G50)</f>
        <v>171.5</v>
      </c>
      <c r="H47" s="88">
        <f t="shared" si="17"/>
        <v>171.5</v>
      </c>
      <c r="I47" s="81">
        <f t="shared" si="2"/>
        <v>100</v>
      </c>
      <c r="J47" s="81">
        <f t="shared" ref="J47:K47" si="64">SUM(J49,J50)</f>
        <v>0</v>
      </c>
      <c r="K47" s="81">
        <f t="shared" si="64"/>
        <v>0</v>
      </c>
      <c r="L47" s="81"/>
      <c r="M47" s="81">
        <f t="shared" ref="M47:N47" si="65">SUM(M49,M50)</f>
        <v>0</v>
      </c>
      <c r="N47" s="81">
        <f t="shared" si="65"/>
        <v>0</v>
      </c>
      <c r="O47" s="81"/>
      <c r="P47" s="81">
        <f t="shared" ref="P47:Q47" si="66">SUM(P49,P50)</f>
        <v>0</v>
      </c>
      <c r="Q47" s="100">
        <f t="shared" si="66"/>
        <v>0</v>
      </c>
      <c r="R47" s="81"/>
      <c r="S47" s="81">
        <f t="shared" ref="S47:T47" si="67">SUM(S49,S50)</f>
        <v>0</v>
      </c>
      <c r="T47" s="81">
        <f t="shared" si="67"/>
        <v>0</v>
      </c>
      <c r="U47" s="81"/>
      <c r="V47" s="81">
        <f t="shared" ref="V47:W47" si="68">SUM(V49,V50)</f>
        <v>171.5</v>
      </c>
      <c r="W47" s="81">
        <f t="shared" si="68"/>
        <v>0</v>
      </c>
      <c r="X47" s="81">
        <f t="shared" si="6"/>
        <v>0</v>
      </c>
      <c r="Y47" s="81">
        <f t="shared" ref="Y47:Z47" si="69">SUM(Y49,Y50)</f>
        <v>0</v>
      </c>
      <c r="Z47" s="81">
        <f t="shared" si="69"/>
        <v>171.5</v>
      </c>
      <c r="AA47" s="81"/>
      <c r="AB47" s="81">
        <f t="shared" ref="AB47:AC47" si="70">SUM(AB49,AB50)</f>
        <v>0</v>
      </c>
      <c r="AC47" s="81">
        <f t="shared" si="70"/>
        <v>0</v>
      </c>
      <c r="AD47" s="81"/>
      <c r="AE47" s="81">
        <f t="shared" ref="AE47:AF47" si="71">SUM(AE49,AE50)</f>
        <v>0</v>
      </c>
      <c r="AF47" s="81">
        <f t="shared" si="71"/>
        <v>0</v>
      </c>
      <c r="AG47" s="81"/>
      <c r="AH47" s="81">
        <f t="shared" ref="AH47:AI47" si="72">SUM(AH49,AH50)</f>
        <v>0</v>
      </c>
      <c r="AI47" s="81">
        <f t="shared" si="72"/>
        <v>0</v>
      </c>
      <c r="AJ47" s="81"/>
      <c r="AK47" s="81">
        <f t="shared" ref="AK47:AL47" si="73">SUM(AK49,AK50)</f>
        <v>0</v>
      </c>
      <c r="AL47" s="81">
        <f t="shared" si="73"/>
        <v>0</v>
      </c>
      <c r="AM47" s="81"/>
      <c r="AN47" s="81">
        <f t="shared" ref="AN47:AO47" si="74">SUM(AN49,AN50)</f>
        <v>0</v>
      </c>
      <c r="AO47" s="81">
        <f t="shared" si="74"/>
        <v>0</v>
      </c>
      <c r="AP47" s="81"/>
      <c r="AQ47" s="81">
        <f t="shared" ref="AQ47:AR47" si="75">SUM(AQ49,AQ50)</f>
        <v>0</v>
      </c>
      <c r="AR47" s="81">
        <f t="shared" si="75"/>
        <v>0</v>
      </c>
      <c r="AS47" s="121"/>
      <c r="AT47" s="585"/>
      <c r="AU47" s="742"/>
    </row>
    <row r="48" spans="1:93" ht="40.5">
      <c r="A48" s="754"/>
      <c r="B48" s="757"/>
      <c r="C48" s="760"/>
      <c r="D48" s="104" t="s">
        <v>62</v>
      </c>
      <c r="E48" s="90">
        <v>0</v>
      </c>
      <c r="F48" s="90"/>
      <c r="G48" s="90">
        <v>0</v>
      </c>
      <c r="H48" s="84"/>
      <c r="I48" s="83">
        <v>0</v>
      </c>
      <c r="J48" s="83">
        <v>0</v>
      </c>
      <c r="K48" s="83">
        <v>0</v>
      </c>
      <c r="L48" s="83">
        <v>0</v>
      </c>
      <c r="M48" s="83">
        <v>0</v>
      </c>
      <c r="N48" s="83">
        <v>0</v>
      </c>
      <c r="O48" s="83">
        <v>0</v>
      </c>
      <c r="P48" s="83">
        <v>0</v>
      </c>
      <c r="Q48" s="83">
        <v>0</v>
      </c>
      <c r="R48" s="83">
        <v>0</v>
      </c>
      <c r="S48" s="83">
        <v>0</v>
      </c>
      <c r="T48" s="83">
        <v>0</v>
      </c>
      <c r="U48" s="83">
        <v>0</v>
      </c>
      <c r="V48" s="83">
        <v>0</v>
      </c>
      <c r="W48" s="83">
        <v>0</v>
      </c>
      <c r="X48" s="83">
        <v>0</v>
      </c>
      <c r="Y48" s="83">
        <v>0</v>
      </c>
      <c r="Z48" s="83">
        <v>0</v>
      </c>
      <c r="AA48" s="83">
        <v>0</v>
      </c>
      <c r="AB48" s="83">
        <v>0</v>
      </c>
      <c r="AC48" s="83">
        <v>0</v>
      </c>
      <c r="AD48" s="83">
        <v>0</v>
      </c>
      <c r="AE48" s="83">
        <v>0</v>
      </c>
      <c r="AF48" s="83">
        <v>0</v>
      </c>
      <c r="AG48" s="83">
        <v>0</v>
      </c>
      <c r="AH48" s="83">
        <v>0</v>
      </c>
      <c r="AI48" s="83">
        <v>0</v>
      </c>
      <c r="AJ48" s="83">
        <v>0</v>
      </c>
      <c r="AK48" s="83">
        <v>0</v>
      </c>
      <c r="AL48" s="83">
        <v>0</v>
      </c>
      <c r="AM48" s="83">
        <v>0</v>
      </c>
      <c r="AN48" s="83">
        <v>0</v>
      </c>
      <c r="AO48" s="83">
        <v>0</v>
      </c>
      <c r="AP48" s="83">
        <v>0</v>
      </c>
      <c r="AQ48" s="83">
        <v>0</v>
      </c>
      <c r="AR48" s="83">
        <v>0</v>
      </c>
      <c r="AS48" s="122">
        <v>0</v>
      </c>
      <c r="AT48" s="585"/>
      <c r="AU48" s="742"/>
    </row>
    <row r="49" spans="1:47" ht="24" customHeight="1">
      <c r="A49" s="754"/>
      <c r="B49" s="757"/>
      <c r="C49" s="760"/>
      <c r="D49" s="104" t="s">
        <v>27</v>
      </c>
      <c r="E49" s="85">
        <f>J49+M49+P49+S49+V49+Y49+AB49+AE49+AH49+AK49+AN49+AQ49</f>
        <v>0</v>
      </c>
      <c r="F49" s="86">
        <f t="shared" si="15"/>
        <v>0</v>
      </c>
      <c r="G49" s="83">
        <f t="shared" ref="G49" si="76">K49+N49+Q49+T49+W49+Z49+AC49+AF49+AI49+AL49+AO49+AR49</f>
        <v>0</v>
      </c>
      <c r="H49" s="88">
        <f t="shared" si="17"/>
        <v>0</v>
      </c>
      <c r="I49" s="83"/>
      <c r="J49" s="83"/>
      <c r="K49" s="83"/>
      <c r="L49" s="85"/>
      <c r="M49" s="83"/>
      <c r="N49" s="83"/>
      <c r="O49" s="85"/>
      <c r="P49" s="83"/>
      <c r="Q49" s="83"/>
      <c r="R49" s="85"/>
      <c r="S49" s="83"/>
      <c r="T49" s="83"/>
      <c r="U49" s="85"/>
      <c r="V49" s="83"/>
      <c r="W49" s="83"/>
      <c r="X49" s="85"/>
      <c r="Y49" s="83"/>
      <c r="Z49" s="83"/>
      <c r="AA49" s="85"/>
      <c r="AB49" s="83"/>
      <c r="AC49" s="83"/>
      <c r="AD49" s="85"/>
      <c r="AE49" s="83"/>
      <c r="AF49" s="83"/>
      <c r="AG49" s="85"/>
      <c r="AH49" s="83"/>
      <c r="AI49" s="83"/>
      <c r="AJ49" s="85"/>
      <c r="AK49" s="83"/>
      <c r="AL49" s="83"/>
      <c r="AM49" s="85"/>
      <c r="AN49" s="83"/>
      <c r="AO49" s="83"/>
      <c r="AP49" s="85"/>
      <c r="AQ49" s="83"/>
      <c r="AR49" s="83"/>
      <c r="AS49" s="123"/>
      <c r="AT49" s="585"/>
      <c r="AU49" s="742"/>
    </row>
    <row r="50" spans="1:47" ht="45.75" customHeight="1">
      <c r="A50" s="754"/>
      <c r="B50" s="757"/>
      <c r="C50" s="760"/>
      <c r="D50" s="120" t="s">
        <v>63</v>
      </c>
      <c r="E50" s="85">
        <f>J50+M50+P50+S50+V50+Y50+AB50+AE50+AH50+AK50+AN50+AQ50</f>
        <v>171.5</v>
      </c>
      <c r="F50" s="86">
        <f t="shared" si="15"/>
        <v>171.5</v>
      </c>
      <c r="G50" s="83">
        <v>171.5</v>
      </c>
      <c r="H50" s="88">
        <f t="shared" si="17"/>
        <v>171.5</v>
      </c>
      <c r="I50" s="83">
        <f t="shared" si="2"/>
        <v>100</v>
      </c>
      <c r="J50" s="109"/>
      <c r="K50" s="108"/>
      <c r="L50" s="85"/>
      <c r="M50" s="108">
        <v>0</v>
      </c>
      <c r="N50" s="108">
        <v>0</v>
      </c>
      <c r="O50" s="85"/>
      <c r="P50" s="108"/>
      <c r="Q50" s="108"/>
      <c r="R50" s="85"/>
      <c r="S50" s="108"/>
      <c r="T50" s="108"/>
      <c r="U50" s="85"/>
      <c r="V50" s="108">
        <v>171.5</v>
      </c>
      <c r="W50" s="108"/>
      <c r="X50" s="85">
        <f t="shared" si="6"/>
        <v>0</v>
      </c>
      <c r="Y50" s="108"/>
      <c r="Z50" s="108">
        <v>171.5</v>
      </c>
      <c r="AA50" s="85"/>
      <c r="AB50" s="108"/>
      <c r="AC50" s="108"/>
      <c r="AD50" s="85"/>
      <c r="AE50" s="108"/>
      <c r="AF50" s="108"/>
      <c r="AG50" s="85"/>
      <c r="AH50" s="108"/>
      <c r="AI50" s="108"/>
      <c r="AJ50" s="85"/>
      <c r="AK50" s="108"/>
      <c r="AL50" s="108"/>
      <c r="AM50" s="85"/>
      <c r="AN50" s="108"/>
      <c r="AO50" s="108"/>
      <c r="AP50" s="85"/>
      <c r="AQ50" s="108"/>
      <c r="AR50" s="108"/>
      <c r="AS50" s="123"/>
      <c r="AT50" s="585"/>
      <c r="AU50" s="742"/>
    </row>
    <row r="51" spans="1:47" ht="70.5" customHeight="1">
      <c r="A51" s="755"/>
      <c r="B51" s="758"/>
      <c r="C51" s="761"/>
      <c r="D51" s="120" t="s">
        <v>64</v>
      </c>
      <c r="E51" s="85">
        <v>0</v>
      </c>
      <c r="F51" s="86"/>
      <c r="G51" s="83">
        <v>0</v>
      </c>
      <c r="H51" s="88"/>
      <c r="I51" s="83"/>
      <c r="J51" s="109">
        <v>0</v>
      </c>
      <c r="K51" s="108">
        <v>0</v>
      </c>
      <c r="L51" s="85"/>
      <c r="M51" s="108">
        <v>0</v>
      </c>
      <c r="N51" s="108">
        <v>0</v>
      </c>
      <c r="O51" s="85"/>
      <c r="P51" s="108">
        <v>0</v>
      </c>
      <c r="Q51" s="108">
        <v>0</v>
      </c>
      <c r="R51" s="85"/>
      <c r="S51" s="108">
        <v>0</v>
      </c>
      <c r="T51" s="108">
        <v>0</v>
      </c>
      <c r="U51" s="85"/>
      <c r="V51" s="108">
        <v>0</v>
      </c>
      <c r="W51" s="108">
        <v>0</v>
      </c>
      <c r="X51" s="85"/>
      <c r="Y51" s="108">
        <v>0</v>
      </c>
      <c r="Z51" s="108">
        <v>0</v>
      </c>
      <c r="AA51" s="85"/>
      <c r="AB51" s="108">
        <v>0</v>
      </c>
      <c r="AC51" s="108">
        <v>0</v>
      </c>
      <c r="AD51" s="85"/>
      <c r="AE51" s="108">
        <v>0</v>
      </c>
      <c r="AF51" s="108">
        <v>0</v>
      </c>
      <c r="AG51" s="85"/>
      <c r="AH51" s="108">
        <v>0</v>
      </c>
      <c r="AI51" s="108">
        <v>0</v>
      </c>
      <c r="AJ51" s="85"/>
      <c r="AK51" s="108">
        <v>0</v>
      </c>
      <c r="AL51" s="108">
        <v>0</v>
      </c>
      <c r="AM51" s="85"/>
      <c r="AN51" s="108">
        <v>0</v>
      </c>
      <c r="AO51" s="108">
        <v>0</v>
      </c>
      <c r="AP51" s="85"/>
      <c r="AQ51" s="108">
        <v>0</v>
      </c>
      <c r="AR51" s="108">
        <v>0</v>
      </c>
      <c r="AS51" s="123"/>
      <c r="AT51" s="585"/>
      <c r="AU51" s="742"/>
    </row>
    <row r="52" spans="1:47" ht="45.75" customHeight="1">
      <c r="A52" s="762" t="s">
        <v>75</v>
      </c>
      <c r="B52" s="763"/>
      <c r="C52" s="763"/>
      <c r="D52" s="102" t="s">
        <v>23</v>
      </c>
      <c r="E52" s="100">
        <v>439.2</v>
      </c>
      <c r="F52" s="99"/>
      <c r="G52" s="100">
        <v>439.2</v>
      </c>
      <c r="H52" s="101"/>
      <c r="I52" s="100">
        <f t="shared" si="2"/>
        <v>100</v>
      </c>
      <c r="J52" s="116"/>
      <c r="K52" s="116"/>
      <c r="L52" s="100"/>
      <c r="M52" s="116"/>
      <c r="N52" s="116"/>
      <c r="O52" s="100"/>
      <c r="P52" s="116"/>
      <c r="Q52" s="116"/>
      <c r="R52" s="100"/>
      <c r="S52" s="116">
        <v>52.6</v>
      </c>
      <c r="T52" s="116">
        <v>31.1</v>
      </c>
      <c r="U52" s="100">
        <f t="shared" si="35"/>
        <v>59.125475285171106</v>
      </c>
      <c r="V52" s="116">
        <v>216.4</v>
      </c>
      <c r="W52" s="116">
        <v>55.2</v>
      </c>
      <c r="X52" s="100">
        <f t="shared" si="6"/>
        <v>25.508317929759706</v>
      </c>
      <c r="Y52" s="116">
        <v>23.9</v>
      </c>
      <c r="Z52" s="116">
        <v>196.9</v>
      </c>
      <c r="AA52" s="100">
        <f t="shared" si="36"/>
        <v>823.8493723849374</v>
      </c>
      <c r="AB52" s="116">
        <v>19.5</v>
      </c>
      <c r="AC52" s="116">
        <v>20.5</v>
      </c>
      <c r="AD52" s="100">
        <f t="shared" si="58"/>
        <v>105.12820512820514</v>
      </c>
      <c r="AE52" s="116">
        <v>34.4</v>
      </c>
      <c r="AF52" s="116">
        <v>35.4</v>
      </c>
      <c r="AG52" s="100">
        <f t="shared" si="38"/>
        <v>102.90697674418605</v>
      </c>
      <c r="AH52" s="116">
        <v>19.5</v>
      </c>
      <c r="AI52" s="116">
        <v>20.6</v>
      </c>
      <c r="AJ52" s="100">
        <f t="shared" si="59"/>
        <v>105.64102564102565</v>
      </c>
      <c r="AK52" s="116">
        <v>19.5</v>
      </c>
      <c r="AL52" s="116">
        <v>20.100000000000001</v>
      </c>
      <c r="AM52" s="100">
        <f t="shared" si="25"/>
        <v>103.07692307692309</v>
      </c>
      <c r="AN52" s="116">
        <v>19.5</v>
      </c>
      <c r="AO52" s="116">
        <v>19.5</v>
      </c>
      <c r="AP52" s="100">
        <f t="shared" si="39"/>
        <v>100</v>
      </c>
      <c r="AQ52" s="116">
        <v>33.9</v>
      </c>
      <c r="AR52" s="116">
        <v>39.9</v>
      </c>
      <c r="AS52" s="125">
        <f t="shared" si="60"/>
        <v>117.69911504424779</v>
      </c>
      <c r="AT52" s="50"/>
      <c r="AU52" s="51"/>
    </row>
    <row r="53" spans="1:47" ht="45.75" customHeight="1">
      <c r="A53" s="764"/>
      <c r="B53" s="765"/>
      <c r="C53" s="765"/>
      <c r="D53" s="104" t="s">
        <v>62</v>
      </c>
      <c r="E53" s="83"/>
      <c r="F53" s="90"/>
      <c r="G53" s="83"/>
      <c r="H53" s="84"/>
      <c r="I53" s="83"/>
      <c r="J53" s="109"/>
      <c r="K53" s="109"/>
      <c r="L53" s="83"/>
      <c r="M53" s="109"/>
      <c r="N53" s="109"/>
      <c r="O53" s="83"/>
      <c r="P53" s="109"/>
      <c r="Q53" s="109"/>
      <c r="R53" s="83"/>
      <c r="S53" s="109"/>
      <c r="T53" s="109"/>
      <c r="U53" s="83"/>
      <c r="V53" s="109"/>
      <c r="W53" s="109"/>
      <c r="X53" s="83"/>
      <c r="Y53" s="109"/>
      <c r="Z53" s="109"/>
      <c r="AA53" s="83"/>
      <c r="AB53" s="109"/>
      <c r="AC53" s="109"/>
      <c r="AD53" s="83"/>
      <c r="AE53" s="109"/>
      <c r="AF53" s="109"/>
      <c r="AG53" s="83"/>
      <c r="AH53" s="109"/>
      <c r="AI53" s="109"/>
      <c r="AJ53" s="83"/>
      <c r="AK53" s="109"/>
      <c r="AL53" s="109"/>
      <c r="AM53" s="83"/>
      <c r="AN53" s="109"/>
      <c r="AO53" s="109"/>
      <c r="AP53" s="83"/>
      <c r="AQ53" s="109"/>
      <c r="AR53" s="109"/>
      <c r="AS53" s="122"/>
      <c r="AT53" s="64"/>
      <c r="AU53" s="66"/>
    </row>
    <row r="54" spans="1:47" ht="45.75" customHeight="1">
      <c r="A54" s="764"/>
      <c r="B54" s="765"/>
      <c r="C54" s="765"/>
      <c r="D54" s="104" t="s">
        <v>27</v>
      </c>
      <c r="E54" s="83"/>
      <c r="F54" s="90"/>
      <c r="G54" s="83"/>
      <c r="H54" s="84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64"/>
      <c r="AU54" s="66"/>
    </row>
    <row r="55" spans="1:47" ht="45.75" customHeight="1">
      <c r="A55" s="764"/>
      <c r="B55" s="765"/>
      <c r="C55" s="765"/>
      <c r="D55" s="120" t="s">
        <v>63</v>
      </c>
      <c r="E55" s="83">
        <f>SUM(E40,E45,E50)</f>
        <v>439.2</v>
      </c>
      <c r="F55" s="83">
        <f t="shared" ref="F55:AR55" si="77">SUM(F40,F45,F50)</f>
        <v>439.2</v>
      </c>
      <c r="G55" s="83">
        <f t="shared" si="77"/>
        <v>439.2</v>
      </c>
      <c r="H55" s="83">
        <f t="shared" si="77"/>
        <v>439.24</v>
      </c>
      <c r="I55" s="122">
        <f>E55/G55*100</f>
        <v>100</v>
      </c>
      <c r="J55" s="83">
        <f t="shared" si="77"/>
        <v>0</v>
      </c>
      <c r="K55" s="83">
        <f t="shared" si="77"/>
        <v>0</v>
      </c>
      <c r="L55" s="83">
        <f t="shared" si="77"/>
        <v>0</v>
      </c>
      <c r="M55" s="83">
        <f t="shared" si="77"/>
        <v>0</v>
      </c>
      <c r="N55" s="83">
        <f t="shared" si="77"/>
        <v>0</v>
      </c>
      <c r="O55" s="83">
        <f t="shared" si="77"/>
        <v>0</v>
      </c>
      <c r="P55" s="83">
        <f t="shared" si="77"/>
        <v>0</v>
      </c>
      <c r="Q55" s="83">
        <f t="shared" si="77"/>
        <v>0</v>
      </c>
      <c r="R55" s="83">
        <f t="shared" si="77"/>
        <v>0</v>
      </c>
      <c r="S55" s="83">
        <f t="shared" si="77"/>
        <v>52.6</v>
      </c>
      <c r="T55" s="83">
        <f t="shared" si="77"/>
        <v>31.1</v>
      </c>
      <c r="U55" s="122">
        <f t="shared" ref="U55" si="78">T55/S55*100</f>
        <v>59.125475285171106</v>
      </c>
      <c r="V55" s="83">
        <f t="shared" si="77"/>
        <v>216.4</v>
      </c>
      <c r="W55" s="83">
        <f t="shared" si="77"/>
        <v>55.2</v>
      </c>
      <c r="X55" s="122">
        <f t="shared" ref="X55" si="79">W55/V55*100</f>
        <v>25.508317929759706</v>
      </c>
      <c r="Y55" s="83">
        <f t="shared" si="77"/>
        <v>23.900000000000002</v>
      </c>
      <c r="Z55" s="83">
        <f t="shared" si="77"/>
        <v>196.9</v>
      </c>
      <c r="AA55" s="122">
        <f t="shared" ref="AA55" si="80">Z55/Y55*100</f>
        <v>823.84937238493717</v>
      </c>
      <c r="AB55" s="83">
        <f t="shared" si="77"/>
        <v>19.5</v>
      </c>
      <c r="AC55" s="83">
        <f t="shared" si="77"/>
        <v>20.5</v>
      </c>
      <c r="AD55" s="122">
        <f t="shared" ref="AD55" si="81">AC55/AB55*100</f>
        <v>105.12820512820514</v>
      </c>
      <c r="AE55" s="83">
        <f t="shared" si="77"/>
        <v>34.4</v>
      </c>
      <c r="AF55" s="83">
        <f t="shared" si="77"/>
        <v>35.44</v>
      </c>
      <c r="AG55" s="122">
        <f t="shared" ref="AG55" si="82">AF55/AE55*100</f>
        <v>103.02325581395348</v>
      </c>
      <c r="AH55" s="83">
        <f t="shared" si="77"/>
        <v>19.5</v>
      </c>
      <c r="AI55" s="83">
        <f t="shared" si="77"/>
        <v>20.599999999999998</v>
      </c>
      <c r="AJ55" s="122">
        <f t="shared" ref="AJ55" si="83">AI55/AH55*100</f>
        <v>105.64102564102562</v>
      </c>
      <c r="AK55" s="83">
        <f t="shared" si="77"/>
        <v>19.5</v>
      </c>
      <c r="AL55" s="83">
        <f t="shared" si="77"/>
        <v>20.100000000000001</v>
      </c>
      <c r="AM55" s="122">
        <f t="shared" ref="AM55" si="84">AL55/AK55*100</f>
        <v>103.07692307692309</v>
      </c>
      <c r="AN55" s="83">
        <f t="shared" si="77"/>
        <v>19.5</v>
      </c>
      <c r="AO55" s="83">
        <f t="shared" si="77"/>
        <v>19.5</v>
      </c>
      <c r="AP55" s="122">
        <f t="shared" ref="AP55" si="85">AO55/AN55*100</f>
        <v>100</v>
      </c>
      <c r="AQ55" s="83">
        <f t="shared" si="77"/>
        <v>33.9</v>
      </c>
      <c r="AR55" s="83">
        <f t="shared" si="77"/>
        <v>39.9</v>
      </c>
      <c r="AS55" s="122">
        <f t="shared" si="60"/>
        <v>117.69911504424779</v>
      </c>
      <c r="AT55" s="64"/>
      <c r="AU55" s="66"/>
    </row>
    <row r="56" spans="1:47" ht="45.75" customHeight="1">
      <c r="A56" s="764"/>
      <c r="B56" s="765"/>
      <c r="C56" s="765"/>
      <c r="D56" s="120" t="s">
        <v>64</v>
      </c>
      <c r="E56" s="83"/>
      <c r="F56" s="90"/>
      <c r="G56" s="83"/>
      <c r="H56" s="84"/>
      <c r="I56" s="122"/>
      <c r="J56" s="109"/>
      <c r="K56" s="109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109"/>
      <c r="W56" s="109"/>
      <c r="X56" s="83"/>
      <c r="Y56" s="109"/>
      <c r="Z56" s="109"/>
      <c r="AA56" s="83"/>
      <c r="AB56" s="109"/>
      <c r="AC56" s="109"/>
      <c r="AD56" s="83"/>
      <c r="AE56" s="109"/>
      <c r="AF56" s="109"/>
      <c r="AG56" s="83"/>
      <c r="AH56" s="109"/>
      <c r="AI56" s="109"/>
      <c r="AJ56" s="83"/>
      <c r="AK56" s="109"/>
      <c r="AL56" s="109"/>
      <c r="AM56" s="83"/>
      <c r="AN56" s="109"/>
      <c r="AO56" s="109"/>
      <c r="AP56" s="83"/>
      <c r="AQ56" s="109"/>
      <c r="AR56" s="109"/>
      <c r="AS56" s="122"/>
      <c r="AT56" s="64"/>
      <c r="AU56" s="66"/>
    </row>
    <row r="57" spans="1:47" ht="45.75" customHeight="1">
      <c r="A57" s="766" t="s">
        <v>76</v>
      </c>
      <c r="B57" s="766"/>
      <c r="C57" s="766"/>
      <c r="D57" s="102" t="s">
        <v>23</v>
      </c>
      <c r="E57" s="101">
        <f>SUM(E58,E59,E60,E61)</f>
        <v>24837.5</v>
      </c>
      <c r="F57" s="101">
        <f t="shared" ref="F57:Q57" si="86">SUM(F58,F59,F60,F61)</f>
        <v>4359.3458728554542</v>
      </c>
      <c r="G57" s="101">
        <f t="shared" si="86"/>
        <v>24786.7</v>
      </c>
      <c r="H57" s="101">
        <f t="shared" si="86"/>
        <v>3473</v>
      </c>
      <c r="I57" s="125">
        <f>G57/E57*100</f>
        <v>99.795470558631109</v>
      </c>
      <c r="J57" s="101">
        <f t="shared" si="86"/>
        <v>737.8</v>
      </c>
      <c r="K57" s="101">
        <f t="shared" si="86"/>
        <v>512.70000000000005</v>
      </c>
      <c r="L57" s="100">
        <f t="shared" ref="L57" si="87">K57/J57*100</f>
        <v>69.490376795879655</v>
      </c>
      <c r="M57" s="101">
        <f t="shared" si="86"/>
        <v>2009.8999999999999</v>
      </c>
      <c r="N57" s="101">
        <f t="shared" si="86"/>
        <v>2401.6999999999998</v>
      </c>
      <c r="O57" s="100">
        <f t="shared" ref="O57:O60" si="88">N57/M57*100</f>
        <v>119.49350713965869</v>
      </c>
      <c r="P57" s="101">
        <f t="shared" si="86"/>
        <v>3325.4067</v>
      </c>
      <c r="Q57" s="101">
        <f t="shared" si="86"/>
        <v>2843</v>
      </c>
      <c r="R57" s="100">
        <f t="shared" ref="R57" si="89">Q57/P57*100</f>
        <v>85.493302217740762</v>
      </c>
      <c r="S57" s="140">
        <v>1868.4</v>
      </c>
      <c r="T57" s="140">
        <v>1816.6</v>
      </c>
      <c r="U57" s="101">
        <f t="shared" si="35"/>
        <v>97.227574395204442</v>
      </c>
      <c r="V57" s="140">
        <v>2078.6</v>
      </c>
      <c r="W57" s="140">
        <v>1862</v>
      </c>
      <c r="X57" s="101">
        <f t="shared" si="6"/>
        <v>89.579524680073135</v>
      </c>
      <c r="Y57" s="140">
        <v>2135.1</v>
      </c>
      <c r="Z57" s="140">
        <v>2313.4</v>
      </c>
      <c r="AA57" s="101">
        <f t="shared" si="36"/>
        <v>108.35089691349353</v>
      </c>
      <c r="AB57" s="140">
        <v>2198.8000000000002</v>
      </c>
      <c r="AC57" s="140">
        <v>2046.9</v>
      </c>
      <c r="AD57" s="101">
        <f t="shared" si="58"/>
        <v>93.091686374386029</v>
      </c>
      <c r="AE57" s="140">
        <v>2233.3000000000002</v>
      </c>
      <c r="AF57" s="140">
        <v>2064</v>
      </c>
      <c r="AG57" s="101">
        <f t="shared" si="38"/>
        <v>92.41928984014686</v>
      </c>
      <c r="AH57" s="140">
        <v>1754.4</v>
      </c>
      <c r="AI57" s="140">
        <v>1953.9</v>
      </c>
      <c r="AJ57" s="101">
        <f t="shared" si="59"/>
        <v>111.37140902872777</v>
      </c>
      <c r="AK57" s="140">
        <v>2011.6</v>
      </c>
      <c r="AL57" s="140">
        <v>2006</v>
      </c>
      <c r="AM57" s="101">
        <f t="shared" si="25"/>
        <v>99.721614635116325</v>
      </c>
      <c r="AN57" s="140">
        <v>1706</v>
      </c>
      <c r="AO57" s="140">
        <v>1908.3</v>
      </c>
      <c r="AP57" s="101">
        <f t="shared" si="39"/>
        <v>111.85814771395076</v>
      </c>
      <c r="AQ57" s="140">
        <v>2805.8</v>
      </c>
      <c r="AR57" s="140">
        <v>3058.2</v>
      </c>
      <c r="AS57" s="141">
        <f t="shared" si="60"/>
        <v>108.995651863996</v>
      </c>
      <c r="AT57" s="50"/>
      <c r="AU57" s="51"/>
    </row>
    <row r="58" spans="1:47" ht="45.75" customHeight="1">
      <c r="A58" s="766"/>
      <c r="B58" s="766"/>
      <c r="C58" s="766"/>
      <c r="D58" s="104" t="s">
        <v>62</v>
      </c>
      <c r="E58" s="142"/>
      <c r="F58" s="142">
        <f t="shared" ref="F58:H58" si="90">SUM(F59,F60)</f>
        <v>2179.6729364277271</v>
      </c>
      <c r="G58" s="142"/>
      <c r="H58" s="142">
        <f t="shared" si="90"/>
        <v>1736.5</v>
      </c>
      <c r="I58" s="122"/>
      <c r="J58" s="142"/>
      <c r="K58" s="142"/>
      <c r="L58" s="142"/>
      <c r="M58" s="142"/>
      <c r="N58" s="142"/>
      <c r="O58" s="85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T58" s="21"/>
      <c r="AU58" s="22"/>
    </row>
    <row r="59" spans="1:47" ht="45.75" customHeight="1">
      <c r="A59" s="766"/>
      <c r="B59" s="766"/>
      <c r="C59" s="766"/>
      <c r="D59" s="104" t="s">
        <v>27</v>
      </c>
      <c r="E59" s="85">
        <f>SUM(E54,E33)</f>
        <v>400.39999999999992</v>
      </c>
      <c r="F59" s="85">
        <f t="shared" ref="F59:AR59" si="91">SUM(F54,F28)</f>
        <v>400.39999999999992</v>
      </c>
      <c r="G59" s="85">
        <f t="shared" si="91"/>
        <v>400.4</v>
      </c>
      <c r="H59" s="85">
        <f t="shared" si="91"/>
        <v>400.4</v>
      </c>
      <c r="I59" s="122">
        <f t="shared" ref="I59:I60" si="92">G59/E59*100</f>
        <v>100.00000000000003</v>
      </c>
      <c r="J59" s="85">
        <f t="shared" si="91"/>
        <v>0</v>
      </c>
      <c r="K59" s="85">
        <f t="shared" si="91"/>
        <v>0</v>
      </c>
      <c r="L59" s="85"/>
      <c r="M59" s="85">
        <f t="shared" si="91"/>
        <v>0</v>
      </c>
      <c r="N59" s="85">
        <f t="shared" si="91"/>
        <v>0</v>
      </c>
      <c r="O59" s="85"/>
      <c r="P59" s="85">
        <f t="shared" si="91"/>
        <v>0</v>
      </c>
      <c r="Q59" s="85">
        <f t="shared" si="91"/>
        <v>0</v>
      </c>
      <c r="R59" s="85"/>
      <c r="S59" s="85">
        <f t="shared" si="91"/>
        <v>0</v>
      </c>
      <c r="T59" s="85">
        <f t="shared" si="91"/>
        <v>0</v>
      </c>
      <c r="U59" s="85"/>
      <c r="V59" s="85">
        <f t="shared" si="91"/>
        <v>0</v>
      </c>
      <c r="W59" s="85">
        <f t="shared" si="91"/>
        <v>0</v>
      </c>
      <c r="X59" s="85"/>
      <c r="Y59" s="85">
        <f t="shared" si="91"/>
        <v>0</v>
      </c>
      <c r="Z59" s="85">
        <f t="shared" si="91"/>
        <v>0</v>
      </c>
      <c r="AA59" s="85"/>
      <c r="AB59" s="85">
        <f t="shared" si="91"/>
        <v>0</v>
      </c>
      <c r="AC59" s="85">
        <f t="shared" si="91"/>
        <v>0</v>
      </c>
      <c r="AD59" s="85"/>
      <c r="AE59" s="85">
        <f t="shared" si="91"/>
        <v>0</v>
      </c>
      <c r="AF59" s="85">
        <f t="shared" si="91"/>
        <v>0</v>
      </c>
      <c r="AG59" s="85"/>
      <c r="AH59" s="85">
        <f t="shared" si="91"/>
        <v>69.400000000000006</v>
      </c>
      <c r="AI59" s="85">
        <f t="shared" si="91"/>
        <v>69.400000000000006</v>
      </c>
      <c r="AJ59" s="85">
        <f t="shared" si="59"/>
        <v>100</v>
      </c>
      <c r="AK59" s="85">
        <f t="shared" si="91"/>
        <v>259.89999999999998</v>
      </c>
      <c r="AL59" s="85">
        <f t="shared" si="91"/>
        <v>259.89999999999998</v>
      </c>
      <c r="AM59" s="85">
        <f t="shared" si="25"/>
        <v>100</v>
      </c>
      <c r="AN59" s="85">
        <f t="shared" si="91"/>
        <v>0</v>
      </c>
      <c r="AO59" s="85">
        <f t="shared" si="91"/>
        <v>0</v>
      </c>
      <c r="AP59" s="85"/>
      <c r="AQ59" s="85">
        <f t="shared" si="91"/>
        <v>71.099999999999966</v>
      </c>
      <c r="AR59" s="85">
        <f t="shared" si="91"/>
        <v>71.099999999999994</v>
      </c>
      <c r="AS59" s="85">
        <f t="shared" si="60"/>
        <v>100.00000000000004</v>
      </c>
      <c r="AT59" s="21"/>
      <c r="AU59" s="22"/>
    </row>
    <row r="60" spans="1:47" ht="45.75" customHeight="1">
      <c r="A60" s="766"/>
      <c r="B60" s="766"/>
      <c r="C60" s="766"/>
      <c r="D60" s="120" t="s">
        <v>63</v>
      </c>
      <c r="E60" s="85">
        <f>SUM(E55,E34)</f>
        <v>24437.1</v>
      </c>
      <c r="F60" s="85">
        <f t="shared" ref="F60:AQ60" si="93">SUM(F55,F34)</f>
        <v>1779.2729364277272</v>
      </c>
      <c r="G60" s="85">
        <f t="shared" si="93"/>
        <v>24386.3</v>
      </c>
      <c r="H60" s="85">
        <f t="shared" si="93"/>
        <v>1336.1</v>
      </c>
      <c r="I60" s="122">
        <f t="shared" si="92"/>
        <v>99.792119359498471</v>
      </c>
      <c r="J60" s="85">
        <f t="shared" si="93"/>
        <v>737.8</v>
      </c>
      <c r="K60" s="85">
        <f t="shared" si="93"/>
        <v>512.70000000000005</v>
      </c>
      <c r="L60" s="85">
        <f t="shared" ref="L60" si="94">K60/J60*100</f>
        <v>69.490376795879655</v>
      </c>
      <c r="M60" s="85">
        <f t="shared" si="93"/>
        <v>2009.8999999999999</v>
      </c>
      <c r="N60" s="85">
        <f t="shared" si="93"/>
        <v>2401.6999999999998</v>
      </c>
      <c r="O60" s="85">
        <f t="shared" si="88"/>
        <v>119.49350713965869</v>
      </c>
      <c r="P60" s="85">
        <f t="shared" si="93"/>
        <v>3325.4067</v>
      </c>
      <c r="Q60" s="85">
        <f t="shared" si="93"/>
        <v>2843</v>
      </c>
      <c r="R60" s="85">
        <f t="shared" ref="R60" si="95">Q60/P60*100</f>
        <v>85.493302217740762</v>
      </c>
      <c r="S60" s="85">
        <f t="shared" si="93"/>
        <v>1868.4</v>
      </c>
      <c r="T60" s="85">
        <f t="shared" si="93"/>
        <v>1816.6</v>
      </c>
      <c r="U60" s="85">
        <f t="shared" si="35"/>
        <v>97.227574395204442</v>
      </c>
      <c r="V60" s="85">
        <f t="shared" si="93"/>
        <v>2078.6</v>
      </c>
      <c r="W60" s="85">
        <f t="shared" si="93"/>
        <v>1862</v>
      </c>
      <c r="X60" s="85">
        <f t="shared" si="6"/>
        <v>89.579524680073135</v>
      </c>
      <c r="Y60" s="85">
        <f t="shared" si="93"/>
        <v>2135.1</v>
      </c>
      <c r="Z60" s="85">
        <f t="shared" si="93"/>
        <v>2313.4</v>
      </c>
      <c r="AA60" s="85">
        <f t="shared" si="36"/>
        <v>108.35089691349353</v>
      </c>
      <c r="AB60" s="85">
        <f t="shared" si="93"/>
        <v>2198.8000000000002</v>
      </c>
      <c r="AC60" s="85">
        <f t="shared" si="93"/>
        <v>2046.9</v>
      </c>
      <c r="AD60" s="85">
        <f t="shared" si="58"/>
        <v>93.091686374386029</v>
      </c>
      <c r="AE60" s="85">
        <f t="shared" si="93"/>
        <v>2233.3000000000002</v>
      </c>
      <c r="AF60" s="85">
        <f t="shared" si="93"/>
        <v>2064.04</v>
      </c>
      <c r="AG60" s="85">
        <f t="shared" si="38"/>
        <v>92.42108091165538</v>
      </c>
      <c r="AH60" s="85">
        <f t="shared" si="93"/>
        <v>1684.9532999999999</v>
      </c>
      <c r="AI60" s="85">
        <f t="shared" si="93"/>
        <v>1884.5</v>
      </c>
      <c r="AJ60" s="85">
        <f t="shared" si="59"/>
        <v>111.84286235114054</v>
      </c>
      <c r="AK60" s="85">
        <f t="shared" si="93"/>
        <v>1724.1</v>
      </c>
      <c r="AL60" s="85">
        <f t="shared" si="93"/>
        <v>1746.06</v>
      </c>
      <c r="AM60" s="85">
        <f t="shared" si="25"/>
        <v>101.27370802157647</v>
      </c>
      <c r="AN60" s="85">
        <f t="shared" si="93"/>
        <v>1706</v>
      </c>
      <c r="AO60" s="85">
        <f t="shared" si="93"/>
        <v>1908.3</v>
      </c>
      <c r="AP60" s="85">
        <f t="shared" si="39"/>
        <v>111.85814771395076</v>
      </c>
      <c r="AQ60" s="85">
        <f t="shared" si="93"/>
        <v>2734.6900000000005</v>
      </c>
      <c r="AR60" s="85">
        <f>SUM(AR55,AR34)</f>
        <v>2987.1000000000004</v>
      </c>
      <c r="AS60" s="85">
        <f t="shared" si="60"/>
        <v>109.22993099766333</v>
      </c>
      <c r="AT60" s="21"/>
      <c r="AU60" s="22"/>
    </row>
    <row r="61" spans="1:47" ht="45.75" customHeight="1">
      <c r="A61" s="766"/>
      <c r="B61" s="766"/>
      <c r="C61" s="766"/>
      <c r="D61" s="120" t="s">
        <v>64</v>
      </c>
      <c r="E61" s="85"/>
      <c r="F61" s="91"/>
      <c r="G61" s="85"/>
      <c r="H61" s="85"/>
      <c r="I61" s="85"/>
      <c r="J61" s="108"/>
      <c r="K61" s="108"/>
      <c r="L61" s="85"/>
      <c r="M61" s="108"/>
      <c r="N61" s="108"/>
      <c r="O61" s="85"/>
      <c r="P61" s="108"/>
      <c r="Q61" s="108"/>
      <c r="R61" s="85"/>
      <c r="S61" s="108"/>
      <c r="T61" s="108"/>
      <c r="U61" s="85"/>
      <c r="V61" s="108"/>
      <c r="W61" s="108"/>
      <c r="X61" s="85"/>
      <c r="Y61" s="108"/>
      <c r="Z61" s="108"/>
      <c r="AA61" s="85"/>
      <c r="AB61" s="108"/>
      <c r="AC61" s="108"/>
      <c r="AD61" s="85"/>
      <c r="AE61" s="108"/>
      <c r="AF61" s="108"/>
      <c r="AG61" s="85"/>
      <c r="AH61" s="108"/>
      <c r="AI61" s="108"/>
      <c r="AJ61" s="85"/>
      <c r="AK61" s="108"/>
      <c r="AL61" s="108"/>
      <c r="AM61" s="85"/>
      <c r="AN61" s="108"/>
      <c r="AO61" s="108"/>
      <c r="AP61" s="85"/>
      <c r="AQ61" s="108"/>
      <c r="AR61" s="108"/>
      <c r="AS61" s="85"/>
      <c r="AT61" s="21"/>
      <c r="AU61" s="22"/>
    </row>
    <row r="62" spans="1:47" ht="20.25">
      <c r="A62" s="23"/>
      <c r="B62" s="24"/>
      <c r="C62" s="24"/>
      <c r="D62" s="25"/>
      <c r="E62" s="26"/>
      <c r="F62" s="27"/>
      <c r="G62" s="31"/>
      <c r="H62" s="29"/>
      <c r="I62" s="28"/>
      <c r="J62" s="30"/>
      <c r="K62" s="30"/>
      <c r="L62" s="28"/>
      <c r="M62" s="30"/>
      <c r="N62" s="30"/>
      <c r="O62" s="28"/>
      <c r="P62" s="30"/>
      <c r="Q62" s="30"/>
      <c r="R62" s="28"/>
      <c r="S62" s="30"/>
      <c r="T62" s="30"/>
      <c r="U62" s="28"/>
      <c r="V62" s="30"/>
      <c r="W62" s="30"/>
      <c r="X62" s="28"/>
      <c r="Y62" s="30"/>
      <c r="Z62" s="30"/>
      <c r="AA62" s="28"/>
      <c r="AB62" s="30"/>
      <c r="AC62" s="30"/>
      <c r="AD62" s="28"/>
      <c r="AE62" s="30"/>
      <c r="AF62" s="30"/>
      <c r="AG62" s="28"/>
      <c r="AH62" s="30"/>
      <c r="AI62" s="30"/>
      <c r="AJ62" s="28"/>
      <c r="AK62" s="30"/>
      <c r="AL62" s="30"/>
      <c r="AM62" s="28"/>
      <c r="AN62" s="30"/>
      <c r="AO62" s="30"/>
      <c r="AP62" s="28"/>
      <c r="AQ62" s="30"/>
      <c r="AR62" s="30"/>
      <c r="AS62" s="28"/>
      <c r="AT62" s="21"/>
      <c r="AU62" s="22"/>
    </row>
    <row r="63" spans="1:47" ht="20.25">
      <c r="A63" s="23"/>
      <c r="B63" s="24"/>
      <c r="C63" s="24"/>
      <c r="D63" s="25"/>
      <c r="E63" s="26"/>
      <c r="F63" s="27"/>
      <c r="G63" s="31"/>
      <c r="H63" s="29"/>
      <c r="I63" s="28"/>
      <c r="J63" s="30"/>
      <c r="K63" s="30"/>
      <c r="L63" s="28"/>
      <c r="M63" s="30"/>
      <c r="N63" s="30"/>
      <c r="O63" s="28"/>
      <c r="P63" s="30"/>
      <c r="Q63" s="30"/>
      <c r="R63" s="28"/>
      <c r="S63" s="30"/>
      <c r="T63" s="30"/>
      <c r="U63" s="28"/>
      <c r="V63" s="30"/>
      <c r="W63" s="30"/>
      <c r="X63" s="28"/>
      <c r="Y63" s="30"/>
      <c r="Z63" s="30"/>
      <c r="AA63" s="28"/>
      <c r="AB63" s="30"/>
      <c r="AC63" s="30"/>
      <c r="AD63" s="28"/>
      <c r="AE63" s="30"/>
      <c r="AF63" s="30"/>
      <c r="AG63" s="28"/>
      <c r="AH63" s="30"/>
      <c r="AI63" s="30"/>
      <c r="AJ63" s="28"/>
      <c r="AK63" s="30"/>
      <c r="AL63" s="30"/>
      <c r="AM63" s="28"/>
      <c r="AN63" s="30"/>
      <c r="AO63" s="30"/>
      <c r="AP63" s="28"/>
      <c r="AQ63" s="30"/>
      <c r="AR63" s="30"/>
      <c r="AS63" s="28"/>
      <c r="AT63" s="21"/>
      <c r="AU63" s="22"/>
    </row>
    <row r="64" spans="1:47" ht="23.25">
      <c r="A64" s="738" t="s">
        <v>56</v>
      </c>
      <c r="B64" s="738"/>
      <c r="C64" s="752"/>
      <c r="D64" s="46" t="s">
        <v>23</v>
      </c>
      <c r="E64" s="71">
        <v>24837.5</v>
      </c>
      <c r="F64" s="71">
        <f t="shared" ref="F64" si="96">SUM(F66,F67)</f>
        <v>18792</v>
      </c>
      <c r="G64" s="71">
        <v>24347.5</v>
      </c>
      <c r="H64" s="73">
        <f t="shared" ref="H64:H67" si="97">K64+N64+Q64+T64+W64+Z64+AC64+AF64+AI64+AL64+AO64+AR64</f>
        <v>19029.3</v>
      </c>
      <c r="I64" s="74">
        <f t="shared" ref="I64:I67" si="98">G64/E64*100</f>
        <v>98.027176648213384</v>
      </c>
      <c r="J64" s="71">
        <f>SUM(J66,J67)</f>
        <v>0</v>
      </c>
      <c r="K64" s="71">
        <f t="shared" ref="K64" si="99">SUM(K66,K67)</f>
        <v>0</v>
      </c>
      <c r="L64" s="126"/>
      <c r="M64" s="71">
        <f t="shared" ref="M64:N64" si="100">SUM(M66,M67)</f>
        <v>0</v>
      </c>
      <c r="N64" s="71">
        <f t="shared" si="100"/>
        <v>0</v>
      </c>
      <c r="O64" s="126"/>
      <c r="P64" s="71">
        <f t="shared" ref="P64:Q64" si="101">SUM(P66,P67)</f>
        <v>0</v>
      </c>
      <c r="Q64" s="71">
        <f t="shared" si="101"/>
        <v>0</v>
      </c>
      <c r="R64" s="126"/>
      <c r="S64" s="71">
        <v>1868.4</v>
      </c>
      <c r="T64" s="71">
        <v>1816.6</v>
      </c>
      <c r="U64" s="126">
        <f t="shared" ref="U64:U67" si="102">T64/S64*100</f>
        <v>97.227574395204442</v>
      </c>
      <c r="V64" s="71">
        <v>2078.6</v>
      </c>
      <c r="W64" s="71">
        <v>1862</v>
      </c>
      <c r="X64" s="126">
        <f t="shared" ref="X64:X67" si="103">W64/V64*100</f>
        <v>89.579524680073135</v>
      </c>
      <c r="Y64" s="71">
        <v>2135.1</v>
      </c>
      <c r="Z64" s="71">
        <v>2313.4</v>
      </c>
      <c r="AA64" s="126">
        <f t="shared" ref="AA64:AA67" si="104">Z64/Y64*100</f>
        <v>108.35089691349353</v>
      </c>
      <c r="AB64" s="71">
        <v>2198.8000000000002</v>
      </c>
      <c r="AC64" s="71">
        <v>2046.9</v>
      </c>
      <c r="AD64" s="126">
        <f t="shared" ref="AD64:AD67" si="105">AC64/AB64*100</f>
        <v>93.091686374386029</v>
      </c>
      <c r="AE64" s="71">
        <v>2233.3000000000002</v>
      </c>
      <c r="AF64" s="71">
        <v>2064</v>
      </c>
      <c r="AG64" s="126">
        <f t="shared" ref="AG64:AG67" si="106">AF64/AE64*100</f>
        <v>92.41928984014686</v>
      </c>
      <c r="AH64" s="71">
        <v>1754.4</v>
      </c>
      <c r="AI64" s="71">
        <v>1953.9</v>
      </c>
      <c r="AJ64" s="126">
        <f t="shared" ref="AJ64:AJ67" si="107">AI64/AH64*100</f>
        <v>111.37140902872777</v>
      </c>
      <c r="AK64" s="71">
        <v>2011.6</v>
      </c>
      <c r="AL64" s="71">
        <v>2006</v>
      </c>
      <c r="AM64" s="126">
        <f t="shared" ref="AM64:AM67" si="108">AL64/AK64*100</f>
        <v>99.721614635116325</v>
      </c>
      <c r="AN64" s="71">
        <v>1706</v>
      </c>
      <c r="AO64" s="71">
        <v>1908.3</v>
      </c>
      <c r="AP64" s="126">
        <f t="shared" ref="AP64:AP67" si="109">AO64/AN64*100</f>
        <v>111.85814771395076</v>
      </c>
      <c r="AQ64" s="71">
        <v>2805.8</v>
      </c>
      <c r="AR64" s="71">
        <v>3058.2</v>
      </c>
      <c r="AS64" s="126">
        <f t="shared" ref="AS64:AS67" si="110">AR64/AQ64*100</f>
        <v>108.995651863996</v>
      </c>
      <c r="AT64" s="585"/>
      <c r="AU64" s="742"/>
    </row>
    <row r="65" spans="1:47" ht="37.5">
      <c r="A65" s="738"/>
      <c r="B65" s="738"/>
      <c r="C65" s="752"/>
      <c r="D65" s="47" t="s">
        <v>62</v>
      </c>
      <c r="E65" s="75">
        <v>0</v>
      </c>
      <c r="F65" s="75"/>
      <c r="G65" s="75">
        <v>0</v>
      </c>
      <c r="H65" s="76"/>
      <c r="I65" s="67">
        <v>0</v>
      </c>
      <c r="J65" s="78">
        <v>0</v>
      </c>
      <c r="K65" s="78">
        <v>0</v>
      </c>
      <c r="L65" s="70">
        <v>0</v>
      </c>
      <c r="M65" s="78">
        <v>0</v>
      </c>
      <c r="N65" s="78">
        <v>0</v>
      </c>
      <c r="O65" s="70">
        <v>0</v>
      </c>
      <c r="P65" s="78">
        <v>0</v>
      </c>
      <c r="Q65" s="78">
        <v>0</v>
      </c>
      <c r="R65" s="70">
        <v>0</v>
      </c>
      <c r="S65" s="78">
        <v>0</v>
      </c>
      <c r="T65" s="78">
        <v>0</v>
      </c>
      <c r="U65" s="70">
        <v>0</v>
      </c>
      <c r="V65" s="78">
        <v>0</v>
      </c>
      <c r="W65" s="78">
        <v>0</v>
      </c>
      <c r="X65" s="70">
        <v>0</v>
      </c>
      <c r="Y65" s="78">
        <v>0</v>
      </c>
      <c r="Z65" s="78">
        <v>0</v>
      </c>
      <c r="AA65" s="70">
        <v>0</v>
      </c>
      <c r="AB65" s="78">
        <v>0</v>
      </c>
      <c r="AC65" s="78">
        <v>0</v>
      </c>
      <c r="AD65" s="70">
        <v>0</v>
      </c>
      <c r="AE65" s="78">
        <v>0</v>
      </c>
      <c r="AF65" s="78">
        <v>0</v>
      </c>
      <c r="AG65" s="70">
        <v>0</v>
      </c>
      <c r="AH65" s="78">
        <v>0</v>
      </c>
      <c r="AI65" s="78">
        <v>0</v>
      </c>
      <c r="AJ65" s="70">
        <v>0</v>
      </c>
      <c r="AK65" s="78">
        <v>0</v>
      </c>
      <c r="AL65" s="78">
        <v>0</v>
      </c>
      <c r="AM65" s="70">
        <v>0</v>
      </c>
      <c r="AN65" s="78">
        <v>0</v>
      </c>
      <c r="AO65" s="78">
        <v>0</v>
      </c>
      <c r="AP65" s="70">
        <v>0</v>
      </c>
      <c r="AQ65" s="78">
        <v>0</v>
      </c>
      <c r="AR65" s="78">
        <v>0</v>
      </c>
      <c r="AS65" s="70">
        <v>0</v>
      </c>
      <c r="AT65" s="585"/>
      <c r="AU65" s="742"/>
    </row>
    <row r="66" spans="1:47" ht="37.5">
      <c r="A66" s="738"/>
      <c r="B66" s="738"/>
      <c r="C66" s="752"/>
      <c r="D66" s="47" t="s">
        <v>27</v>
      </c>
      <c r="E66" s="78">
        <v>400.4</v>
      </c>
      <c r="F66" s="78">
        <f t="shared" ref="F66:F67" si="111">SUM(J66,M66,P66,S66,V66,Y66,AB66,AE66,AH66,AK66,AN66,AQ66)</f>
        <v>329.29999999999995</v>
      </c>
      <c r="G66" s="70">
        <v>400.4</v>
      </c>
      <c r="H66" s="69">
        <f t="shared" si="97"/>
        <v>329.29999999999995</v>
      </c>
      <c r="I66" s="68">
        <f t="shared" si="98"/>
        <v>100</v>
      </c>
      <c r="J66" s="78">
        <v>0</v>
      </c>
      <c r="K66" s="78">
        <v>0</v>
      </c>
      <c r="L66" s="70"/>
      <c r="M66" s="78">
        <v>0</v>
      </c>
      <c r="N66" s="78">
        <v>0</v>
      </c>
      <c r="O66" s="70"/>
      <c r="P66" s="78">
        <v>0</v>
      </c>
      <c r="Q66" s="78">
        <v>0</v>
      </c>
      <c r="R66" s="70"/>
      <c r="S66" s="78">
        <v>0</v>
      </c>
      <c r="T66" s="78">
        <v>0</v>
      </c>
      <c r="U66" s="70"/>
      <c r="V66" s="78">
        <v>0</v>
      </c>
      <c r="W66" s="78">
        <v>0</v>
      </c>
      <c r="X66" s="70"/>
      <c r="Y66" s="78">
        <v>0</v>
      </c>
      <c r="Z66" s="78">
        <v>0</v>
      </c>
      <c r="AA66" s="70"/>
      <c r="AB66" s="78">
        <v>0</v>
      </c>
      <c r="AC66" s="78">
        <v>0</v>
      </c>
      <c r="AD66" s="70"/>
      <c r="AE66" s="78">
        <v>0</v>
      </c>
      <c r="AF66" s="78">
        <v>0</v>
      </c>
      <c r="AG66" s="70"/>
      <c r="AH66" s="78">
        <v>69.400000000000006</v>
      </c>
      <c r="AI66" s="78">
        <v>69.400000000000006</v>
      </c>
      <c r="AJ66" s="70">
        <f t="shared" si="107"/>
        <v>100</v>
      </c>
      <c r="AK66" s="78">
        <v>259.89999999999998</v>
      </c>
      <c r="AL66" s="78">
        <v>259.89999999999998</v>
      </c>
      <c r="AM66" s="70">
        <f t="shared" si="108"/>
        <v>100</v>
      </c>
      <c r="AN66" s="78">
        <v>0</v>
      </c>
      <c r="AO66" s="78">
        <v>0</v>
      </c>
      <c r="AP66" s="70"/>
      <c r="AQ66" s="78">
        <v>0</v>
      </c>
      <c r="AR66" s="78">
        <v>0</v>
      </c>
      <c r="AS66" s="70"/>
      <c r="AT66" s="585"/>
      <c r="AU66" s="742"/>
    </row>
    <row r="67" spans="1:47" ht="37.5">
      <c r="A67" s="738"/>
      <c r="B67" s="738"/>
      <c r="C67" s="752"/>
      <c r="D67" s="48" t="s">
        <v>63</v>
      </c>
      <c r="E67" s="78">
        <v>24437.1</v>
      </c>
      <c r="F67" s="78">
        <f t="shared" si="111"/>
        <v>18462.7</v>
      </c>
      <c r="G67" s="70">
        <v>23947.1</v>
      </c>
      <c r="H67" s="70">
        <f t="shared" si="97"/>
        <v>18690</v>
      </c>
      <c r="I67" s="68">
        <f t="shared" si="98"/>
        <v>97.994852089650578</v>
      </c>
      <c r="J67" s="78">
        <v>0</v>
      </c>
      <c r="K67" s="78">
        <v>0</v>
      </c>
      <c r="L67" s="70"/>
      <c r="M67" s="78">
        <v>0</v>
      </c>
      <c r="N67" s="78">
        <v>0</v>
      </c>
      <c r="O67" s="70"/>
      <c r="P67" s="78">
        <v>0</v>
      </c>
      <c r="Q67" s="78">
        <v>0</v>
      </c>
      <c r="R67" s="70"/>
      <c r="S67" s="78">
        <v>1868.4</v>
      </c>
      <c r="T67" s="78">
        <v>1816.6</v>
      </c>
      <c r="U67" s="70">
        <f t="shared" si="102"/>
        <v>97.227574395204442</v>
      </c>
      <c r="V67" s="78">
        <v>2078.6</v>
      </c>
      <c r="W67" s="78">
        <v>1862</v>
      </c>
      <c r="X67" s="70">
        <f t="shared" si="103"/>
        <v>89.579524680073135</v>
      </c>
      <c r="Y67" s="78">
        <v>2135.1</v>
      </c>
      <c r="Z67" s="78">
        <v>2313.4</v>
      </c>
      <c r="AA67" s="70">
        <f t="shared" si="104"/>
        <v>108.35089691349353</v>
      </c>
      <c r="AB67" s="78">
        <v>2198.8000000000002</v>
      </c>
      <c r="AC67" s="78">
        <v>2046.9</v>
      </c>
      <c r="AD67" s="70">
        <f t="shared" si="105"/>
        <v>93.091686374386029</v>
      </c>
      <c r="AE67" s="78">
        <v>2233.3000000000002</v>
      </c>
      <c r="AF67" s="78">
        <v>2064</v>
      </c>
      <c r="AG67" s="70">
        <f t="shared" si="106"/>
        <v>92.41928984014686</v>
      </c>
      <c r="AH67" s="78">
        <v>1685</v>
      </c>
      <c r="AI67" s="78">
        <v>1884.5</v>
      </c>
      <c r="AJ67" s="70">
        <f t="shared" si="107"/>
        <v>111.83976261127597</v>
      </c>
      <c r="AK67" s="78">
        <v>1751.7</v>
      </c>
      <c r="AL67" s="78">
        <v>1736.1</v>
      </c>
      <c r="AM67" s="70">
        <f t="shared" si="108"/>
        <v>99.109436547353994</v>
      </c>
      <c r="AN67" s="78">
        <v>1706</v>
      </c>
      <c r="AO67" s="78">
        <v>1908.3</v>
      </c>
      <c r="AP67" s="70">
        <f t="shared" si="109"/>
        <v>111.85814771395076</v>
      </c>
      <c r="AQ67" s="78">
        <v>2805.8</v>
      </c>
      <c r="AR67" s="78">
        <v>3058.2</v>
      </c>
      <c r="AS67" s="70">
        <f t="shared" si="110"/>
        <v>108.995651863996</v>
      </c>
      <c r="AT67" s="585"/>
      <c r="AU67" s="742"/>
    </row>
    <row r="68" spans="1:47" ht="75">
      <c r="A68" s="738"/>
      <c r="B68" s="738"/>
      <c r="C68" s="752"/>
      <c r="D68" s="8" t="s">
        <v>64</v>
      </c>
      <c r="E68" s="33">
        <v>0</v>
      </c>
      <c r="F68" s="34"/>
      <c r="G68" s="35">
        <v>0</v>
      </c>
      <c r="H68" s="36"/>
      <c r="I68" s="10">
        <v>0</v>
      </c>
      <c r="J68" s="78">
        <v>0</v>
      </c>
      <c r="K68" s="78">
        <v>0</v>
      </c>
      <c r="L68" s="70">
        <v>0</v>
      </c>
      <c r="M68" s="78">
        <v>0</v>
      </c>
      <c r="N68" s="78">
        <v>0</v>
      </c>
      <c r="O68" s="70">
        <v>0</v>
      </c>
      <c r="P68" s="78">
        <v>0</v>
      </c>
      <c r="Q68" s="78">
        <v>0</v>
      </c>
      <c r="R68" s="70">
        <v>0</v>
      </c>
      <c r="S68" s="78">
        <v>0</v>
      </c>
      <c r="T68" s="78">
        <v>0</v>
      </c>
      <c r="U68" s="70">
        <v>0</v>
      </c>
      <c r="V68" s="78">
        <v>0</v>
      </c>
      <c r="W68" s="78">
        <v>0</v>
      </c>
      <c r="X68" s="70">
        <v>0</v>
      </c>
      <c r="Y68" s="78">
        <v>0</v>
      </c>
      <c r="Z68" s="78">
        <v>0</v>
      </c>
      <c r="AA68" s="70">
        <v>0</v>
      </c>
      <c r="AB68" s="78">
        <v>0</v>
      </c>
      <c r="AC68" s="78">
        <v>0</v>
      </c>
      <c r="AD68" s="70">
        <v>0</v>
      </c>
      <c r="AE68" s="78">
        <v>0</v>
      </c>
      <c r="AF68" s="78">
        <v>0</v>
      </c>
      <c r="AG68" s="70">
        <v>0</v>
      </c>
      <c r="AH68" s="78">
        <v>0</v>
      </c>
      <c r="AI68" s="78">
        <v>0</v>
      </c>
      <c r="AJ68" s="70">
        <v>0</v>
      </c>
      <c r="AK68" s="78">
        <v>0</v>
      </c>
      <c r="AL68" s="78">
        <v>0</v>
      </c>
      <c r="AM68" s="70">
        <v>0</v>
      </c>
      <c r="AN68" s="78">
        <v>0</v>
      </c>
      <c r="AO68" s="78">
        <v>0</v>
      </c>
      <c r="AP68" s="70">
        <v>0</v>
      </c>
      <c r="AQ68" s="78">
        <v>0</v>
      </c>
      <c r="AR68" s="78">
        <v>0</v>
      </c>
      <c r="AS68" s="70">
        <v>0</v>
      </c>
      <c r="AT68" s="585"/>
      <c r="AU68" s="742"/>
    </row>
    <row r="69" spans="1:47" ht="20.25">
      <c r="A69" s="23"/>
      <c r="B69" s="24"/>
      <c r="C69" s="24"/>
      <c r="D69" s="25"/>
      <c r="E69" s="26"/>
      <c r="F69" s="27"/>
      <c r="G69" s="31"/>
      <c r="H69" s="29"/>
      <c r="I69" s="28"/>
      <c r="J69" s="128"/>
      <c r="K69" s="128"/>
      <c r="L69" s="127"/>
      <c r="M69" s="128"/>
      <c r="N69" s="128"/>
      <c r="O69" s="127"/>
      <c r="P69" s="128"/>
      <c r="Q69" s="128"/>
      <c r="R69" s="127"/>
      <c r="S69" s="128"/>
      <c r="T69" s="128"/>
      <c r="U69" s="127"/>
      <c r="V69" s="128"/>
      <c r="W69" s="128"/>
      <c r="X69" s="127"/>
      <c r="Y69" s="128"/>
      <c r="Z69" s="128"/>
      <c r="AA69" s="127"/>
      <c r="AB69" s="128"/>
      <c r="AC69" s="128"/>
      <c r="AD69" s="127"/>
      <c r="AE69" s="128"/>
      <c r="AF69" s="128"/>
      <c r="AG69" s="127"/>
      <c r="AH69" s="128"/>
      <c r="AI69" s="128"/>
      <c r="AJ69" s="127"/>
      <c r="AK69" s="128"/>
      <c r="AL69" s="128"/>
      <c r="AM69" s="127"/>
      <c r="AN69" s="128"/>
      <c r="AO69" s="128"/>
      <c r="AP69" s="127"/>
      <c r="AQ69" s="128"/>
      <c r="AR69" s="128"/>
      <c r="AS69" s="127"/>
      <c r="AT69" s="21"/>
      <c r="AU69" s="22"/>
    </row>
    <row r="70" spans="1:47" ht="20.25">
      <c r="A70" s="23"/>
      <c r="B70" s="24"/>
      <c r="C70" s="24"/>
      <c r="D70" s="25"/>
      <c r="E70" s="26"/>
      <c r="F70" s="27"/>
      <c r="G70" s="31"/>
      <c r="H70" s="29"/>
      <c r="I70" s="28"/>
      <c r="J70" s="128"/>
      <c r="K70" s="128"/>
      <c r="L70" s="127"/>
      <c r="M70" s="128"/>
      <c r="N70" s="128"/>
      <c r="O70" s="127"/>
      <c r="P70" s="128"/>
      <c r="Q70" s="128"/>
      <c r="R70" s="127"/>
      <c r="S70" s="128"/>
      <c r="T70" s="128"/>
      <c r="U70" s="127"/>
      <c r="V70" s="128"/>
      <c r="W70" s="128"/>
      <c r="X70" s="127"/>
      <c r="Y70" s="128"/>
      <c r="Z70" s="128"/>
      <c r="AA70" s="127"/>
      <c r="AB70" s="128"/>
      <c r="AC70" s="128"/>
      <c r="AD70" s="127"/>
      <c r="AE70" s="128"/>
      <c r="AF70" s="128"/>
      <c r="AG70" s="127"/>
      <c r="AH70" s="128"/>
      <c r="AI70" s="128"/>
      <c r="AJ70" s="127"/>
      <c r="AK70" s="128"/>
      <c r="AL70" s="128"/>
      <c r="AM70" s="127"/>
      <c r="AN70" s="128"/>
      <c r="AO70" s="128"/>
      <c r="AP70" s="127"/>
      <c r="AQ70" s="128"/>
      <c r="AR70" s="128"/>
      <c r="AS70" s="127"/>
      <c r="AT70" s="21"/>
      <c r="AU70" s="22"/>
    </row>
    <row r="71" spans="1:47" ht="20.25">
      <c r="A71" s="743" t="s">
        <v>57</v>
      </c>
      <c r="B71" s="743"/>
      <c r="C71" s="743"/>
      <c r="D71" s="25"/>
      <c r="E71" s="26"/>
      <c r="F71" s="27"/>
      <c r="G71" s="31"/>
      <c r="H71" s="29"/>
      <c r="I71" s="28"/>
      <c r="J71" s="128"/>
      <c r="K71" s="128"/>
      <c r="L71" s="127"/>
      <c r="M71" s="128"/>
      <c r="N71" s="128"/>
      <c r="O71" s="127"/>
      <c r="P71" s="128"/>
      <c r="Q71" s="128"/>
      <c r="R71" s="127"/>
      <c r="S71" s="128"/>
      <c r="T71" s="128"/>
      <c r="U71" s="127"/>
      <c r="V71" s="128"/>
      <c r="W71" s="128"/>
      <c r="X71" s="127"/>
      <c r="Y71" s="128"/>
      <c r="Z71" s="128"/>
      <c r="AA71" s="127"/>
      <c r="AB71" s="128"/>
      <c r="AC71" s="128"/>
      <c r="AD71" s="127"/>
      <c r="AE71" s="128"/>
      <c r="AF71" s="128"/>
      <c r="AG71" s="127"/>
      <c r="AH71" s="128"/>
      <c r="AI71" s="128"/>
      <c r="AJ71" s="127"/>
      <c r="AK71" s="128"/>
      <c r="AL71" s="128"/>
      <c r="AM71" s="127"/>
      <c r="AN71" s="128"/>
      <c r="AO71" s="128"/>
      <c r="AP71" s="127"/>
      <c r="AQ71" s="128"/>
      <c r="AR71" s="128"/>
      <c r="AS71" s="127"/>
      <c r="AT71" s="21"/>
      <c r="AU71" s="22"/>
    </row>
    <row r="72" spans="1:47" ht="23.25" customHeight="1">
      <c r="A72" s="744" t="s">
        <v>77</v>
      </c>
      <c r="B72" s="745"/>
      <c r="C72" s="79"/>
      <c r="D72" s="6" t="s">
        <v>23</v>
      </c>
      <c r="E72" s="71">
        <v>627.20000000000005</v>
      </c>
      <c r="F72" s="72">
        <f t="shared" ref="F72:G72" si="112">SUM(F74,F75)</f>
        <v>737.09999999999991</v>
      </c>
      <c r="G72" s="71">
        <f t="shared" si="112"/>
        <v>627.20000000000005</v>
      </c>
      <c r="H72" s="133">
        <f t="shared" ref="H72:H75" si="113">K72+N72+Q72+T72+W72+Z72+AC72+AF72+AI72+AL72+AO72+AR72</f>
        <v>710.34</v>
      </c>
      <c r="I72" s="71">
        <f t="shared" ref="I72:I75" si="114">G72/E72*100</f>
        <v>100</v>
      </c>
      <c r="J72" s="71">
        <f>SUM(J74,J75)</f>
        <v>0</v>
      </c>
      <c r="K72" s="71">
        <f t="shared" ref="K72" si="115">SUM(K74,K75)</f>
        <v>0</v>
      </c>
      <c r="L72" s="126"/>
      <c r="M72" s="71">
        <f t="shared" ref="M72:N72" si="116">SUM(M74,M75)</f>
        <v>0</v>
      </c>
      <c r="N72" s="71">
        <f t="shared" si="116"/>
        <v>0</v>
      </c>
      <c r="O72" s="126"/>
      <c r="P72" s="71">
        <f t="shared" ref="P72:Q72" si="117">SUM(P74,P75)</f>
        <v>0</v>
      </c>
      <c r="Q72" s="71">
        <f t="shared" si="117"/>
        <v>0</v>
      </c>
      <c r="R72" s="126"/>
      <c r="S72" s="71">
        <f t="shared" ref="S72:T72" si="118">SUM(S74,S75)</f>
        <v>52.6</v>
      </c>
      <c r="T72" s="71">
        <f t="shared" si="118"/>
        <v>31.1</v>
      </c>
      <c r="U72" s="126">
        <f t="shared" ref="U72:U75" si="119">T72/S72*100</f>
        <v>59.125475285171106</v>
      </c>
      <c r="V72" s="71">
        <f t="shared" ref="V72:W72" si="120">SUM(V74,V75)</f>
        <v>47.1</v>
      </c>
      <c r="W72" s="71">
        <f t="shared" si="120"/>
        <v>57.4</v>
      </c>
      <c r="X72" s="126">
        <f t="shared" ref="X72:X75" si="121">W72/V72*100</f>
        <v>121.86836518046708</v>
      </c>
      <c r="Y72" s="71">
        <f t="shared" ref="Y72:Z72" si="122">SUM(Y74,Y75)</f>
        <v>23.9</v>
      </c>
      <c r="Z72" s="71">
        <f t="shared" si="122"/>
        <v>25.4</v>
      </c>
      <c r="AA72" s="126">
        <f t="shared" ref="AA72:AA75" si="123">Z72/Y72*100</f>
        <v>106.27615062761507</v>
      </c>
      <c r="AB72" s="71">
        <f t="shared" ref="AB72:AC72" si="124">SUM(AB74,AB75)</f>
        <v>2.8</v>
      </c>
      <c r="AC72" s="71">
        <f t="shared" si="124"/>
        <v>3.8</v>
      </c>
      <c r="AD72" s="126">
        <f t="shared" ref="AD72:AD75" si="125">AC72/AB72*100</f>
        <v>135.71428571428572</v>
      </c>
      <c r="AE72" s="71">
        <f t="shared" ref="AE72:AF72" si="126">SUM(AE74,AE75)</f>
        <v>2.8</v>
      </c>
      <c r="AF72" s="71">
        <f t="shared" si="126"/>
        <v>3.84</v>
      </c>
      <c r="AG72" s="126">
        <f t="shared" ref="AG72:AG75" si="127">AF72/AE72*100</f>
        <v>137.14285714285714</v>
      </c>
      <c r="AH72" s="71">
        <f t="shared" ref="AH72:AI72" si="128">SUM(AH74,AH75)</f>
        <v>106.1</v>
      </c>
      <c r="AI72" s="71">
        <f t="shared" si="128"/>
        <v>79.599999999999994</v>
      </c>
      <c r="AJ72" s="126">
        <f t="shared" ref="AJ72:AJ75" si="129">AI72/AH72*100</f>
        <v>75.023562676720076</v>
      </c>
      <c r="AK72" s="71">
        <f t="shared" ref="AK72:AL72" si="130">SUM(AK74,AK75)</f>
        <v>307</v>
      </c>
      <c r="AL72" s="71">
        <f t="shared" si="130"/>
        <v>307.59999999999997</v>
      </c>
      <c r="AM72" s="126">
        <f t="shared" ref="AM72:AM75" si="131">AL72/AK72*100</f>
        <v>100.19543973941367</v>
      </c>
      <c r="AN72" s="71">
        <f t="shared" ref="AN72:AO72" si="132">SUM(AN74,AN75)</f>
        <v>19.5</v>
      </c>
      <c r="AO72" s="71">
        <f t="shared" si="132"/>
        <v>19.5</v>
      </c>
      <c r="AP72" s="126">
        <f t="shared" ref="AP72:AP75" si="133">AO72/AN72*100</f>
        <v>100</v>
      </c>
      <c r="AQ72" s="71">
        <f t="shared" ref="AQ72:AR72" si="134">SUM(AQ74,AQ75)</f>
        <v>175.3</v>
      </c>
      <c r="AR72" s="71">
        <f t="shared" si="134"/>
        <v>182.1</v>
      </c>
      <c r="AS72" s="126">
        <f t="shared" ref="AS72:AS75" si="135">AR72/AQ72*100</f>
        <v>103.87906446092413</v>
      </c>
      <c r="AT72" s="538"/>
      <c r="AU72" s="750"/>
    </row>
    <row r="73" spans="1:47" ht="37.5">
      <c r="A73" s="746"/>
      <c r="B73" s="747"/>
      <c r="C73" s="79"/>
      <c r="D73" s="32" t="s">
        <v>62</v>
      </c>
      <c r="E73" s="75">
        <v>0</v>
      </c>
      <c r="F73" s="75"/>
      <c r="G73" s="75">
        <v>0</v>
      </c>
      <c r="H73" s="69"/>
      <c r="I73" s="78">
        <v>0</v>
      </c>
      <c r="J73" s="78">
        <v>0</v>
      </c>
      <c r="K73" s="78">
        <v>0</v>
      </c>
      <c r="L73" s="70">
        <v>0</v>
      </c>
      <c r="M73" s="78">
        <v>0</v>
      </c>
      <c r="N73" s="78">
        <v>0</v>
      </c>
      <c r="O73" s="70">
        <v>0</v>
      </c>
      <c r="P73" s="78">
        <v>0</v>
      </c>
      <c r="Q73" s="78">
        <v>0</v>
      </c>
      <c r="R73" s="70">
        <v>0</v>
      </c>
      <c r="S73" s="78">
        <v>0</v>
      </c>
      <c r="T73" s="78">
        <v>0</v>
      </c>
      <c r="U73" s="70">
        <v>0</v>
      </c>
      <c r="V73" s="78">
        <v>0</v>
      </c>
      <c r="W73" s="78">
        <v>0</v>
      </c>
      <c r="X73" s="70">
        <v>0</v>
      </c>
      <c r="Y73" s="78">
        <v>0</v>
      </c>
      <c r="Z73" s="78">
        <v>0</v>
      </c>
      <c r="AA73" s="70">
        <v>0</v>
      </c>
      <c r="AB73" s="78">
        <v>0</v>
      </c>
      <c r="AC73" s="78">
        <v>0</v>
      </c>
      <c r="AD73" s="70">
        <v>0</v>
      </c>
      <c r="AE73" s="78">
        <v>0</v>
      </c>
      <c r="AF73" s="78">
        <v>0</v>
      </c>
      <c r="AG73" s="70">
        <v>0</v>
      </c>
      <c r="AH73" s="78">
        <v>0</v>
      </c>
      <c r="AI73" s="78">
        <v>0</v>
      </c>
      <c r="AJ73" s="70">
        <v>0</v>
      </c>
      <c r="AK73" s="78">
        <v>0</v>
      </c>
      <c r="AL73" s="78">
        <v>0</v>
      </c>
      <c r="AM73" s="70">
        <v>0</v>
      </c>
      <c r="AN73" s="78">
        <v>0</v>
      </c>
      <c r="AO73" s="78">
        <v>0</v>
      </c>
      <c r="AP73" s="70">
        <v>0</v>
      </c>
      <c r="AQ73" s="78">
        <v>0</v>
      </c>
      <c r="AR73" s="78">
        <v>0</v>
      </c>
      <c r="AS73" s="70">
        <v>0</v>
      </c>
      <c r="AT73" s="539"/>
      <c r="AU73" s="751"/>
    </row>
    <row r="74" spans="1:47" ht="37.5">
      <c r="A74" s="746"/>
      <c r="B74" s="747"/>
      <c r="C74" s="79"/>
      <c r="D74" s="32" t="s">
        <v>27</v>
      </c>
      <c r="E74" s="78">
        <v>400.4</v>
      </c>
      <c r="F74" s="78">
        <f t="shared" ref="F74:F75" si="136">SUM(J74,M74,P74,S74,V74,Y74,AB74,AE74,AH74,AK74,AN74,AQ74)</f>
        <v>331</v>
      </c>
      <c r="G74" s="70">
        <v>400.4</v>
      </c>
      <c r="H74" s="69">
        <f t="shared" si="113"/>
        <v>331</v>
      </c>
      <c r="I74" s="70">
        <f t="shared" si="114"/>
        <v>100</v>
      </c>
      <c r="J74" s="78">
        <v>0</v>
      </c>
      <c r="K74" s="78">
        <v>0</v>
      </c>
      <c r="L74" s="70"/>
      <c r="M74" s="78">
        <v>0</v>
      </c>
      <c r="N74" s="78">
        <v>0</v>
      </c>
      <c r="O74" s="70"/>
      <c r="P74" s="78">
        <v>0</v>
      </c>
      <c r="Q74" s="78">
        <v>0</v>
      </c>
      <c r="R74" s="70"/>
      <c r="S74" s="78">
        <v>0</v>
      </c>
      <c r="T74" s="78">
        <v>0</v>
      </c>
      <c r="U74" s="70"/>
      <c r="V74" s="78">
        <v>0</v>
      </c>
      <c r="W74" s="78">
        <v>0</v>
      </c>
      <c r="X74" s="70"/>
      <c r="Y74" s="78">
        <v>0</v>
      </c>
      <c r="Z74" s="78">
        <v>0</v>
      </c>
      <c r="AA74" s="70"/>
      <c r="AB74" s="78">
        <v>0</v>
      </c>
      <c r="AC74" s="78">
        <v>0</v>
      </c>
      <c r="AD74" s="70"/>
      <c r="AE74" s="78">
        <v>0</v>
      </c>
      <c r="AF74" s="78">
        <v>0</v>
      </c>
      <c r="AG74" s="70"/>
      <c r="AH74" s="78">
        <v>0</v>
      </c>
      <c r="AI74" s="78">
        <v>0</v>
      </c>
      <c r="AJ74" s="70"/>
      <c r="AK74" s="78">
        <v>259.89999999999998</v>
      </c>
      <c r="AL74" s="78">
        <v>259.89999999999998</v>
      </c>
      <c r="AM74" s="70">
        <f t="shared" si="131"/>
        <v>100</v>
      </c>
      <c r="AN74" s="78">
        <v>0</v>
      </c>
      <c r="AO74" s="78"/>
      <c r="AP74" s="70"/>
      <c r="AQ74" s="78">
        <v>71.099999999999994</v>
      </c>
      <c r="AR74" s="78">
        <v>71.099999999999994</v>
      </c>
      <c r="AS74" s="70">
        <f t="shared" si="135"/>
        <v>100</v>
      </c>
      <c r="AT74" s="539"/>
      <c r="AU74" s="751"/>
    </row>
    <row r="75" spans="1:47" ht="40.5" customHeight="1">
      <c r="A75" s="746"/>
      <c r="B75" s="747"/>
      <c r="C75" s="79"/>
      <c r="D75" s="8" t="s">
        <v>63</v>
      </c>
      <c r="E75" s="78">
        <v>226.8</v>
      </c>
      <c r="F75" s="75">
        <f t="shared" si="136"/>
        <v>406.09999999999997</v>
      </c>
      <c r="G75" s="70">
        <v>226.8</v>
      </c>
      <c r="H75" s="70">
        <f t="shared" si="113"/>
        <v>379.34</v>
      </c>
      <c r="I75" s="70">
        <f t="shared" si="114"/>
        <v>100</v>
      </c>
      <c r="J75" s="78">
        <v>0</v>
      </c>
      <c r="K75" s="78">
        <v>0</v>
      </c>
      <c r="L75" s="70"/>
      <c r="M75" s="78">
        <v>0</v>
      </c>
      <c r="N75" s="78">
        <v>0</v>
      </c>
      <c r="O75" s="70"/>
      <c r="P75" s="78">
        <v>0</v>
      </c>
      <c r="Q75" s="78">
        <v>0</v>
      </c>
      <c r="R75" s="70"/>
      <c r="S75" s="78">
        <v>52.6</v>
      </c>
      <c r="T75" s="78">
        <v>31.1</v>
      </c>
      <c r="U75" s="70">
        <f t="shared" si="119"/>
        <v>59.125475285171106</v>
      </c>
      <c r="V75" s="130">
        <v>47.1</v>
      </c>
      <c r="W75" s="130">
        <v>57.4</v>
      </c>
      <c r="X75" s="70">
        <f t="shared" si="121"/>
        <v>121.86836518046708</v>
      </c>
      <c r="Y75" s="130">
        <v>23.9</v>
      </c>
      <c r="Z75" s="130">
        <v>25.4</v>
      </c>
      <c r="AA75" s="70">
        <f t="shared" si="123"/>
        <v>106.27615062761507</v>
      </c>
      <c r="AB75" s="130">
        <v>2.8</v>
      </c>
      <c r="AC75" s="130">
        <v>3.8</v>
      </c>
      <c r="AD75" s="70">
        <f t="shared" si="125"/>
        <v>135.71428571428572</v>
      </c>
      <c r="AE75" s="130">
        <v>2.8</v>
      </c>
      <c r="AF75" s="130">
        <v>3.84</v>
      </c>
      <c r="AG75" s="70">
        <f t="shared" si="127"/>
        <v>137.14285714285714</v>
      </c>
      <c r="AH75" s="78">
        <v>106.1</v>
      </c>
      <c r="AI75" s="78">
        <v>79.599999999999994</v>
      </c>
      <c r="AJ75" s="70">
        <f t="shared" si="129"/>
        <v>75.023562676720076</v>
      </c>
      <c r="AK75" s="78">
        <v>47.1</v>
      </c>
      <c r="AL75" s="78">
        <v>47.7</v>
      </c>
      <c r="AM75" s="70">
        <f t="shared" si="131"/>
        <v>101.27388535031847</v>
      </c>
      <c r="AN75" s="78">
        <v>19.5</v>
      </c>
      <c r="AO75" s="78">
        <v>19.5</v>
      </c>
      <c r="AP75" s="70">
        <f t="shared" si="133"/>
        <v>100</v>
      </c>
      <c r="AQ75" s="78">
        <v>104.2</v>
      </c>
      <c r="AR75" s="78">
        <v>111</v>
      </c>
      <c r="AS75" s="70">
        <f t="shared" si="135"/>
        <v>106.52591170825336</v>
      </c>
      <c r="AT75" s="539"/>
      <c r="AU75" s="751"/>
    </row>
    <row r="76" spans="1:47" ht="40.5" customHeight="1">
      <c r="A76" s="748"/>
      <c r="B76" s="749"/>
      <c r="C76" s="79"/>
      <c r="D76" s="8" t="s">
        <v>64</v>
      </c>
      <c r="E76" s="75">
        <v>0</v>
      </c>
      <c r="F76" s="75"/>
      <c r="G76" s="77">
        <v>0</v>
      </c>
      <c r="H76" s="70"/>
      <c r="I76" s="70">
        <v>0</v>
      </c>
      <c r="J76" s="78">
        <v>0</v>
      </c>
      <c r="K76" s="78">
        <v>0</v>
      </c>
      <c r="L76" s="70">
        <v>0</v>
      </c>
      <c r="M76" s="78">
        <v>0</v>
      </c>
      <c r="N76" s="78">
        <v>0</v>
      </c>
      <c r="O76" s="70">
        <v>0</v>
      </c>
      <c r="P76" s="78">
        <v>0</v>
      </c>
      <c r="Q76" s="78">
        <v>0</v>
      </c>
      <c r="R76" s="70">
        <v>0</v>
      </c>
      <c r="S76" s="78">
        <v>0</v>
      </c>
      <c r="T76" s="78">
        <v>0</v>
      </c>
      <c r="U76" s="70">
        <v>0</v>
      </c>
      <c r="V76" s="78">
        <v>0</v>
      </c>
      <c r="W76" s="78">
        <v>0</v>
      </c>
      <c r="X76" s="70">
        <v>0</v>
      </c>
      <c r="Y76" s="78">
        <v>0</v>
      </c>
      <c r="Z76" s="78">
        <v>0</v>
      </c>
      <c r="AA76" s="70">
        <v>0</v>
      </c>
      <c r="AB76" s="78">
        <v>0</v>
      </c>
      <c r="AC76" s="78">
        <v>0</v>
      </c>
      <c r="AD76" s="70">
        <v>0</v>
      </c>
      <c r="AE76" s="78">
        <v>0</v>
      </c>
      <c r="AF76" s="78">
        <v>0</v>
      </c>
      <c r="AG76" s="70">
        <v>0</v>
      </c>
      <c r="AH76" s="78">
        <v>0</v>
      </c>
      <c r="AI76" s="78">
        <v>0</v>
      </c>
      <c r="AJ76" s="70">
        <v>0</v>
      </c>
      <c r="AK76" s="78">
        <v>0</v>
      </c>
      <c r="AL76" s="78">
        <v>0</v>
      </c>
      <c r="AM76" s="70">
        <v>0</v>
      </c>
      <c r="AN76" s="78">
        <v>0</v>
      </c>
      <c r="AO76" s="78">
        <v>0</v>
      </c>
      <c r="AP76" s="70">
        <v>0</v>
      </c>
      <c r="AQ76" s="78">
        <v>0</v>
      </c>
      <c r="AR76" s="78">
        <v>0</v>
      </c>
      <c r="AS76" s="70">
        <v>0</v>
      </c>
      <c r="AT76" s="540"/>
      <c r="AU76" s="751"/>
    </row>
    <row r="77" spans="1:47" ht="20.25">
      <c r="A77" s="23"/>
      <c r="B77" s="24"/>
      <c r="C77" s="24"/>
      <c r="D77" s="37"/>
      <c r="E77" s="38"/>
      <c r="F77" s="39"/>
      <c r="G77" s="49"/>
      <c r="H77" s="40"/>
      <c r="I77" s="40"/>
      <c r="J77" s="134"/>
      <c r="K77" s="134"/>
      <c r="L77" s="135"/>
      <c r="M77" s="134"/>
      <c r="N77" s="134"/>
      <c r="O77" s="127"/>
      <c r="P77" s="128"/>
      <c r="Q77" s="128"/>
      <c r="R77" s="127"/>
      <c r="S77" s="128"/>
      <c r="T77" s="128"/>
      <c r="U77" s="127"/>
      <c r="V77" s="128"/>
      <c r="W77" s="128"/>
      <c r="X77" s="127"/>
      <c r="Y77" s="128"/>
      <c r="Z77" s="128"/>
      <c r="AA77" s="127"/>
      <c r="AB77" s="128"/>
      <c r="AC77" s="128"/>
      <c r="AD77" s="127"/>
      <c r="AE77" s="128"/>
      <c r="AF77" s="128"/>
      <c r="AG77" s="127"/>
      <c r="AH77" s="128"/>
      <c r="AI77" s="128"/>
      <c r="AJ77" s="127"/>
      <c r="AK77" s="128"/>
      <c r="AL77" s="128"/>
      <c r="AM77" s="127"/>
      <c r="AN77" s="128"/>
      <c r="AO77" s="128"/>
      <c r="AP77" s="127"/>
      <c r="AQ77" s="128"/>
      <c r="AR77" s="128"/>
      <c r="AS77" s="127"/>
      <c r="AT77" s="21"/>
      <c r="AU77" s="22"/>
    </row>
    <row r="78" spans="1:47" ht="23.25" customHeight="1">
      <c r="A78" s="738" t="s">
        <v>78</v>
      </c>
      <c r="B78" s="738"/>
      <c r="C78" s="79"/>
      <c r="D78" s="46" t="s">
        <v>23</v>
      </c>
      <c r="E78" s="71">
        <f>SUM(E80,E81)</f>
        <v>23875.529999999995</v>
      </c>
      <c r="F78" s="72">
        <f t="shared" ref="F78" si="137">SUM(F80,F81)</f>
        <v>23875.529999999995</v>
      </c>
      <c r="G78" s="126">
        <f>SUM(G81:G81)</f>
        <v>23788</v>
      </c>
      <c r="H78" s="133">
        <f t="shared" ref="H78:H81" si="138">K78+N78+Q78+T78+W78+Z78+AC78+AF78+AI78+AL78+AO78+AR78</f>
        <v>23788.000000000004</v>
      </c>
      <c r="I78" s="71">
        <f t="shared" ref="I78:I81" si="139">G78/E78*100</f>
        <v>99.633390337303524</v>
      </c>
      <c r="J78" s="71">
        <f>SUM(J80,J81)</f>
        <v>737.8</v>
      </c>
      <c r="K78" s="71">
        <f t="shared" ref="K78" si="140">SUM(K80,K81)</f>
        <v>512.70000000000005</v>
      </c>
      <c r="L78" s="126">
        <f t="shared" ref="L78:L81" si="141">K78/J78*100</f>
        <v>69.490376795879655</v>
      </c>
      <c r="M78" s="71">
        <f t="shared" ref="M78:N78" si="142">SUM(M80,M81)</f>
        <v>2009.9</v>
      </c>
      <c r="N78" s="71">
        <f t="shared" si="142"/>
        <v>2401.6999999999998</v>
      </c>
      <c r="O78" s="126">
        <f t="shared" ref="O78:O81" si="143">N78/M78*100</f>
        <v>119.49350713965867</v>
      </c>
      <c r="P78" s="71">
        <f t="shared" ref="P78:Q78" si="144">SUM(P80,P81)</f>
        <v>3332</v>
      </c>
      <c r="Q78" s="71">
        <f t="shared" si="144"/>
        <v>2843</v>
      </c>
      <c r="R78" s="126">
        <f t="shared" ref="R78:R81" si="145">Q78/P78*100</f>
        <v>85.324129651860744</v>
      </c>
      <c r="S78" s="71">
        <f t="shared" ref="S78:T78" si="146">SUM(S80,S81)</f>
        <v>1815.8</v>
      </c>
      <c r="T78" s="71">
        <f t="shared" si="146"/>
        <v>1785.5</v>
      </c>
      <c r="U78" s="126">
        <f t="shared" ref="U78:U81" si="147">T78/S78*100</f>
        <v>98.331314021368001</v>
      </c>
      <c r="V78" s="71">
        <f t="shared" ref="V78:W78" si="148">SUM(V80,V81)</f>
        <v>1860</v>
      </c>
      <c r="W78" s="71">
        <f t="shared" si="148"/>
        <v>1804.6</v>
      </c>
      <c r="X78" s="126">
        <f t="shared" ref="X78:X81" si="149">W78/V78*100</f>
        <v>97.021505376344081</v>
      </c>
      <c r="Y78" s="71">
        <f t="shared" ref="Y78:Z78" si="150">SUM(Y80,Y81)</f>
        <v>2112.5</v>
      </c>
      <c r="Z78" s="71">
        <f t="shared" si="150"/>
        <v>2116.5</v>
      </c>
      <c r="AA78" s="126">
        <f t="shared" ref="AA78:AA81" si="151">Z78/Y78*100</f>
        <v>100.18934911242603</v>
      </c>
      <c r="AB78" s="71">
        <f t="shared" ref="AB78:AC78" si="152">SUM(AB80,AB81)</f>
        <v>2179.3000000000002</v>
      </c>
      <c r="AC78" s="71">
        <f t="shared" si="152"/>
        <v>2026.4</v>
      </c>
      <c r="AD78" s="126">
        <f t="shared" ref="AD78:AD81" si="153">AC78/AB78*100</f>
        <v>92.983985683476348</v>
      </c>
      <c r="AE78" s="71">
        <f t="shared" ref="AE78:AF78" si="154">SUM(AE80,AE81)</f>
        <v>2198.9</v>
      </c>
      <c r="AF78" s="71">
        <f t="shared" si="154"/>
        <v>2028.6</v>
      </c>
      <c r="AG78" s="126">
        <f t="shared" ref="AG78:AG81" si="155">AF78/AE78*100</f>
        <v>92.255218518350077</v>
      </c>
      <c r="AH78" s="71">
        <f t="shared" ref="AH78:AI78" si="156">SUM(AH80,AH81)</f>
        <v>1607.7</v>
      </c>
      <c r="AI78" s="71">
        <f t="shared" si="156"/>
        <v>1804.9</v>
      </c>
      <c r="AJ78" s="126">
        <f t="shared" ref="AJ78:AJ81" si="157">AI78/AH78*100</f>
        <v>112.26597001928221</v>
      </c>
      <c r="AK78" s="71">
        <f t="shared" ref="AK78:AL78" si="158">SUM(AK80,AK81)</f>
        <v>1704.6</v>
      </c>
      <c r="AL78" s="71">
        <f t="shared" si="158"/>
        <v>1698.4</v>
      </c>
      <c r="AM78" s="126">
        <f t="shared" ref="AM78:AM81" si="159">AL78/AK78*100</f>
        <v>99.636278305760897</v>
      </c>
      <c r="AN78" s="126">
        <f t="shared" ref="AN78:AO78" si="160">SUM(AN80,AN81)</f>
        <v>1686.5</v>
      </c>
      <c r="AO78" s="126">
        <f t="shared" si="160"/>
        <v>1888.8</v>
      </c>
      <c r="AP78" s="126">
        <f t="shared" ref="AP78" si="161">AO78/AN78*100</f>
        <v>111.99525644826565</v>
      </c>
      <c r="AQ78" s="126">
        <f t="shared" ref="AQ78:AR78" si="162">SUM(AQ80,AQ81)</f>
        <v>2630.53</v>
      </c>
      <c r="AR78" s="126">
        <f t="shared" si="162"/>
        <v>2876.9</v>
      </c>
      <c r="AS78" s="126">
        <f t="shared" ref="AS78" si="163">AR78/AQ78*100</f>
        <v>109.36579320517157</v>
      </c>
      <c r="AT78" s="585"/>
      <c r="AU78" s="742"/>
    </row>
    <row r="79" spans="1:47" ht="37.5">
      <c r="A79" s="738"/>
      <c r="B79" s="738"/>
      <c r="C79" s="79"/>
      <c r="D79" s="47" t="s">
        <v>62</v>
      </c>
      <c r="E79" s="75">
        <v>0</v>
      </c>
      <c r="F79" s="75"/>
      <c r="G79" s="75">
        <v>0</v>
      </c>
      <c r="H79" s="69"/>
      <c r="I79" s="78">
        <v>0</v>
      </c>
      <c r="J79" s="78">
        <v>0</v>
      </c>
      <c r="K79" s="78">
        <v>0</v>
      </c>
      <c r="L79" s="70">
        <v>0</v>
      </c>
      <c r="M79" s="78">
        <v>0</v>
      </c>
      <c r="N79" s="78">
        <v>0</v>
      </c>
      <c r="O79" s="70">
        <v>0</v>
      </c>
      <c r="P79" s="78">
        <v>0</v>
      </c>
      <c r="Q79" s="78">
        <v>0</v>
      </c>
      <c r="R79" s="70">
        <v>0</v>
      </c>
      <c r="S79" s="78">
        <v>0</v>
      </c>
      <c r="T79" s="78">
        <v>0</v>
      </c>
      <c r="U79" s="70">
        <v>0</v>
      </c>
      <c r="V79" s="78">
        <v>0</v>
      </c>
      <c r="W79" s="78">
        <v>0</v>
      </c>
      <c r="X79" s="70">
        <v>0</v>
      </c>
      <c r="Y79" s="78">
        <v>0</v>
      </c>
      <c r="Z79" s="78">
        <v>0</v>
      </c>
      <c r="AA79" s="70">
        <v>0</v>
      </c>
      <c r="AB79" s="78">
        <v>0</v>
      </c>
      <c r="AC79" s="78">
        <v>0</v>
      </c>
      <c r="AD79" s="70">
        <v>0</v>
      </c>
      <c r="AE79" s="78">
        <v>0</v>
      </c>
      <c r="AF79" s="78">
        <v>0</v>
      </c>
      <c r="AG79" s="70">
        <v>0</v>
      </c>
      <c r="AH79" s="78">
        <v>0</v>
      </c>
      <c r="AI79" s="78">
        <v>0</v>
      </c>
      <c r="AJ79" s="70">
        <v>0</v>
      </c>
      <c r="AK79" s="78">
        <v>0</v>
      </c>
      <c r="AL79" s="78">
        <v>0</v>
      </c>
      <c r="AM79" s="70">
        <v>0</v>
      </c>
      <c r="AN79" s="70">
        <v>0</v>
      </c>
      <c r="AO79" s="70">
        <v>0</v>
      </c>
      <c r="AP79" s="70">
        <v>0</v>
      </c>
      <c r="AQ79" s="70">
        <v>0</v>
      </c>
      <c r="AR79" s="70">
        <v>0</v>
      </c>
      <c r="AS79" s="70">
        <v>0</v>
      </c>
      <c r="AT79" s="585"/>
      <c r="AU79" s="742"/>
    </row>
    <row r="80" spans="1:47" ht="26.25" customHeight="1">
      <c r="A80" s="738"/>
      <c r="B80" s="738"/>
      <c r="C80" s="79"/>
      <c r="D80" s="47" t="s">
        <v>27</v>
      </c>
      <c r="E80" s="75">
        <f>SUM(J80,M80,P80,S80,V80,Y80,AB80,AE80,AH80,AK80,AN80,AQ80)</f>
        <v>0</v>
      </c>
      <c r="F80" s="75">
        <f t="shared" ref="F80:F81" si="164">SUM(J80,M80,P80,S80,V80,Y80,AB80,AE80,AH80,AK80,AN80,AQ80)</f>
        <v>0</v>
      </c>
      <c r="G80" s="77"/>
      <c r="H80" s="69">
        <f t="shared" si="138"/>
        <v>0</v>
      </c>
      <c r="I80" s="70"/>
      <c r="J80" s="78">
        <v>0</v>
      </c>
      <c r="K80" s="78">
        <v>0</v>
      </c>
      <c r="L80" s="70"/>
      <c r="M80" s="78">
        <v>0</v>
      </c>
      <c r="N80" s="78">
        <v>0</v>
      </c>
      <c r="O80" s="70"/>
      <c r="P80" s="78">
        <v>0</v>
      </c>
      <c r="Q80" s="78">
        <v>0</v>
      </c>
      <c r="R80" s="70"/>
      <c r="S80" s="78">
        <v>0</v>
      </c>
      <c r="T80" s="78">
        <v>0</v>
      </c>
      <c r="U80" s="70"/>
      <c r="V80" s="78">
        <v>0</v>
      </c>
      <c r="W80" s="78">
        <v>0</v>
      </c>
      <c r="X80" s="70"/>
      <c r="Y80" s="78">
        <v>0</v>
      </c>
      <c r="Z80" s="78">
        <v>0</v>
      </c>
      <c r="AA80" s="70"/>
      <c r="AB80" s="78">
        <v>0</v>
      </c>
      <c r="AC80" s="78">
        <v>0</v>
      </c>
      <c r="AD80" s="70"/>
      <c r="AE80" s="78">
        <v>0</v>
      </c>
      <c r="AF80" s="78">
        <v>0</v>
      </c>
      <c r="AG80" s="70"/>
      <c r="AH80" s="78">
        <v>0</v>
      </c>
      <c r="AI80" s="78">
        <v>0</v>
      </c>
      <c r="AJ80" s="70"/>
      <c r="AK80" s="78">
        <v>0</v>
      </c>
      <c r="AL80" s="78">
        <v>0</v>
      </c>
      <c r="AM80" s="70"/>
      <c r="AN80" s="70"/>
      <c r="AO80" s="70"/>
      <c r="AP80" s="70"/>
      <c r="AQ80" s="70"/>
      <c r="AR80" s="70"/>
      <c r="AS80" s="70"/>
      <c r="AT80" s="585"/>
      <c r="AU80" s="742"/>
    </row>
    <row r="81" spans="1:47" ht="37.5">
      <c r="A81" s="738"/>
      <c r="B81" s="738"/>
      <c r="C81" s="79"/>
      <c r="D81" s="48" t="s">
        <v>63</v>
      </c>
      <c r="E81" s="78">
        <f>SUM(J81,M81,P81,S81,V81,Y81,AB81,AE81,AH81,AK81,AN81,AQ81)</f>
        <v>23875.529999999995</v>
      </c>
      <c r="F81" s="75">
        <f t="shared" si="164"/>
        <v>23875.529999999995</v>
      </c>
      <c r="G81" s="129">
        <v>23788</v>
      </c>
      <c r="H81" s="70">
        <f t="shared" si="138"/>
        <v>23788.000000000004</v>
      </c>
      <c r="I81" s="70">
        <f t="shared" si="139"/>
        <v>99.633390337303524</v>
      </c>
      <c r="J81" s="78">
        <v>737.8</v>
      </c>
      <c r="K81" s="78">
        <v>512.70000000000005</v>
      </c>
      <c r="L81" s="70">
        <f t="shared" si="141"/>
        <v>69.490376795879655</v>
      </c>
      <c r="M81" s="78">
        <v>2009.9</v>
      </c>
      <c r="N81" s="78">
        <v>2401.6999999999998</v>
      </c>
      <c r="O81" s="70">
        <f t="shared" si="143"/>
        <v>119.49350713965867</v>
      </c>
      <c r="P81" s="78">
        <v>3332</v>
      </c>
      <c r="Q81" s="78">
        <v>2843</v>
      </c>
      <c r="R81" s="70">
        <f t="shared" si="145"/>
        <v>85.324129651860744</v>
      </c>
      <c r="S81" s="78">
        <v>1815.8</v>
      </c>
      <c r="T81" s="78">
        <v>1785.5</v>
      </c>
      <c r="U81" s="70">
        <f t="shared" si="147"/>
        <v>98.331314021368001</v>
      </c>
      <c r="V81" s="78">
        <v>1860</v>
      </c>
      <c r="W81" s="78">
        <v>1804.6</v>
      </c>
      <c r="X81" s="70">
        <f t="shared" si="149"/>
        <v>97.021505376344081</v>
      </c>
      <c r="Y81" s="78">
        <v>2112.5</v>
      </c>
      <c r="Z81" s="78">
        <v>2116.5</v>
      </c>
      <c r="AA81" s="70">
        <f t="shared" si="151"/>
        <v>100.18934911242603</v>
      </c>
      <c r="AB81" s="78">
        <v>2179.3000000000002</v>
      </c>
      <c r="AC81" s="78">
        <v>2026.4</v>
      </c>
      <c r="AD81" s="70">
        <f t="shared" si="153"/>
        <v>92.983985683476348</v>
      </c>
      <c r="AE81" s="78">
        <v>2198.9</v>
      </c>
      <c r="AF81" s="78">
        <v>2028.6</v>
      </c>
      <c r="AG81" s="70">
        <f t="shared" si="155"/>
        <v>92.255218518350077</v>
      </c>
      <c r="AH81" s="78">
        <v>1607.7</v>
      </c>
      <c r="AI81" s="78">
        <v>1804.9</v>
      </c>
      <c r="AJ81" s="70">
        <f t="shared" si="157"/>
        <v>112.26597001928221</v>
      </c>
      <c r="AK81" s="78">
        <v>1704.6</v>
      </c>
      <c r="AL81" s="78">
        <v>1698.4</v>
      </c>
      <c r="AM81" s="70">
        <f t="shared" si="159"/>
        <v>99.636278305760897</v>
      </c>
      <c r="AN81" s="129">
        <v>1686.5</v>
      </c>
      <c r="AO81" s="129">
        <v>1888.8</v>
      </c>
      <c r="AP81" s="129">
        <f>AO81/AN81*100</f>
        <v>111.99525644826565</v>
      </c>
      <c r="AQ81" s="129">
        <f>2715.6-2.8-27.5-227.1+135.63-135.1+142.8+29</f>
        <v>2630.53</v>
      </c>
      <c r="AR81" s="129">
        <v>2876.9</v>
      </c>
      <c r="AS81" s="129">
        <f>AR81/AQ81*100</f>
        <v>109.36579320517157</v>
      </c>
      <c r="AT81" s="585"/>
      <c r="AU81" s="742"/>
    </row>
    <row r="82" spans="1:47" ht="42" customHeight="1">
      <c r="A82" s="738"/>
      <c r="B82" s="738"/>
      <c r="C82" s="79"/>
      <c r="D82" s="8" t="s">
        <v>64</v>
      </c>
      <c r="E82" s="33">
        <v>0</v>
      </c>
      <c r="F82" s="33"/>
      <c r="G82" s="35">
        <v>0</v>
      </c>
      <c r="H82" s="36"/>
      <c r="I82" s="36">
        <v>0</v>
      </c>
      <c r="J82" s="78">
        <v>0</v>
      </c>
      <c r="K82" s="78">
        <v>0</v>
      </c>
      <c r="L82" s="70">
        <v>0</v>
      </c>
      <c r="M82" s="78">
        <v>0</v>
      </c>
      <c r="N82" s="78">
        <v>0</v>
      </c>
      <c r="O82" s="70">
        <v>0</v>
      </c>
      <c r="P82" s="78">
        <v>0</v>
      </c>
      <c r="Q82" s="78">
        <v>0</v>
      </c>
      <c r="R82" s="70">
        <v>0</v>
      </c>
      <c r="S82" s="78">
        <v>0</v>
      </c>
      <c r="T82" s="78">
        <v>0</v>
      </c>
      <c r="U82" s="70">
        <v>0</v>
      </c>
      <c r="V82" s="78">
        <v>0</v>
      </c>
      <c r="W82" s="78">
        <v>0</v>
      </c>
      <c r="X82" s="70">
        <v>0</v>
      </c>
      <c r="Y82" s="78">
        <v>0</v>
      </c>
      <c r="Z82" s="78">
        <v>0</v>
      </c>
      <c r="AA82" s="70">
        <v>0</v>
      </c>
      <c r="AB82" s="78">
        <v>0</v>
      </c>
      <c r="AC82" s="78">
        <v>0</v>
      </c>
      <c r="AD82" s="70">
        <v>0</v>
      </c>
      <c r="AE82" s="78">
        <v>0</v>
      </c>
      <c r="AF82" s="78">
        <v>0</v>
      </c>
      <c r="AG82" s="70">
        <v>0</v>
      </c>
      <c r="AH82" s="78">
        <v>0</v>
      </c>
      <c r="AI82" s="78">
        <v>0</v>
      </c>
      <c r="AJ82" s="70">
        <v>0</v>
      </c>
      <c r="AK82" s="78">
        <v>0</v>
      </c>
      <c r="AL82" s="78">
        <v>0</v>
      </c>
      <c r="AM82" s="70">
        <v>0</v>
      </c>
      <c r="AN82" s="130">
        <v>0</v>
      </c>
      <c r="AO82" s="130">
        <v>0</v>
      </c>
      <c r="AP82" s="70">
        <v>0</v>
      </c>
      <c r="AQ82" s="130">
        <v>0</v>
      </c>
      <c r="AR82" s="130">
        <v>0</v>
      </c>
      <c r="AS82" s="70">
        <v>0</v>
      </c>
      <c r="AT82" s="585"/>
      <c r="AU82" s="742"/>
    </row>
    <row r="83" spans="1:47" ht="20.25">
      <c r="A83" s="23"/>
      <c r="B83" s="24"/>
      <c r="C83" s="24"/>
      <c r="D83" s="25"/>
      <c r="E83" s="26"/>
      <c r="F83" s="27"/>
      <c r="G83" s="45"/>
      <c r="H83" s="29"/>
      <c r="I83" s="29"/>
      <c r="J83" s="128"/>
      <c r="K83" s="128"/>
      <c r="L83" s="127"/>
      <c r="M83" s="128"/>
      <c r="N83" s="128"/>
      <c r="O83" s="127"/>
      <c r="P83" s="128"/>
      <c r="Q83" s="128"/>
      <c r="R83" s="127"/>
      <c r="S83" s="128"/>
      <c r="T83" s="128"/>
      <c r="U83" s="127"/>
      <c r="V83" s="128"/>
      <c r="W83" s="128"/>
      <c r="X83" s="127"/>
      <c r="Y83" s="128"/>
      <c r="Z83" s="128"/>
      <c r="AA83" s="127"/>
      <c r="AB83" s="128"/>
      <c r="AC83" s="128"/>
      <c r="AD83" s="127"/>
      <c r="AE83" s="128"/>
      <c r="AF83" s="128"/>
      <c r="AG83" s="127"/>
      <c r="AH83" s="128"/>
      <c r="AI83" s="128"/>
      <c r="AJ83" s="127"/>
      <c r="AK83" s="128"/>
      <c r="AL83" s="128"/>
      <c r="AM83" s="127"/>
      <c r="AN83" s="128"/>
      <c r="AO83" s="128"/>
      <c r="AP83" s="127"/>
      <c r="AQ83" s="128"/>
      <c r="AR83" s="128"/>
      <c r="AS83" s="127"/>
      <c r="AT83" s="21"/>
      <c r="AU83" s="22"/>
    </row>
    <row r="84" spans="1:47" ht="23.25" customHeight="1">
      <c r="A84" s="738" t="s">
        <v>79</v>
      </c>
      <c r="B84" s="738"/>
      <c r="C84" s="80"/>
      <c r="D84" s="6" t="s">
        <v>23</v>
      </c>
      <c r="E84" s="71">
        <f>SUM(E86,E87)</f>
        <v>171.5</v>
      </c>
      <c r="F84" s="71">
        <f t="shared" ref="F84:G84" si="165">SUM(F86,F87)</f>
        <v>171.5</v>
      </c>
      <c r="G84" s="71">
        <f t="shared" si="165"/>
        <v>171.5</v>
      </c>
      <c r="H84" s="133">
        <f t="shared" ref="H84:H87" si="166">K84+N84+Q84+T84+W84+Z84+AC84+AF84+AI84+AL84+AO84+AR84</f>
        <v>171.5</v>
      </c>
      <c r="I84" s="71">
        <f t="shared" ref="I84:I87" si="167">G84/E84*100</f>
        <v>100</v>
      </c>
      <c r="J84" s="71">
        <f>SUM(J86,J87)</f>
        <v>0</v>
      </c>
      <c r="K84" s="71">
        <f t="shared" ref="K84" si="168">SUM(K86,K87)</f>
        <v>0</v>
      </c>
      <c r="L84" s="126"/>
      <c r="M84" s="71">
        <f t="shared" ref="M84:N84" si="169">SUM(M86,M87)</f>
        <v>0</v>
      </c>
      <c r="N84" s="71">
        <f t="shared" si="169"/>
        <v>0</v>
      </c>
      <c r="O84" s="126"/>
      <c r="P84" s="71">
        <f t="shared" ref="P84:Q84" si="170">SUM(P86,P87)</f>
        <v>0</v>
      </c>
      <c r="Q84" s="71">
        <f t="shared" si="170"/>
        <v>0</v>
      </c>
      <c r="R84" s="126"/>
      <c r="S84" s="71">
        <f t="shared" ref="S84:T84" si="171">SUM(S86,S87)</f>
        <v>0</v>
      </c>
      <c r="T84" s="71">
        <f t="shared" si="171"/>
        <v>0</v>
      </c>
      <c r="U84" s="126"/>
      <c r="V84" s="71">
        <f t="shared" ref="V84:W84" si="172">SUM(V86,V87)</f>
        <v>171.5</v>
      </c>
      <c r="W84" s="71">
        <f t="shared" si="172"/>
        <v>0</v>
      </c>
      <c r="X84" s="126">
        <f t="shared" ref="X84:X87" si="173">W84/V84*100</f>
        <v>0</v>
      </c>
      <c r="Y84" s="71">
        <f t="shared" ref="Y84:Z84" si="174">SUM(Y86,Y87)</f>
        <v>0</v>
      </c>
      <c r="Z84" s="71">
        <f t="shared" si="174"/>
        <v>171.5</v>
      </c>
      <c r="AA84" s="126" t="e">
        <f t="shared" ref="AA84" si="175">Z84/Y84*100</f>
        <v>#DIV/0!</v>
      </c>
      <c r="AB84" s="71">
        <f t="shared" ref="AB84:AC84" si="176">SUM(AB86,AB87)</f>
        <v>0</v>
      </c>
      <c r="AC84" s="71">
        <f t="shared" si="176"/>
        <v>0</v>
      </c>
      <c r="AD84" s="126"/>
      <c r="AE84" s="71">
        <f t="shared" ref="AE84:AF84" si="177">SUM(AE86,AE87)</f>
        <v>0</v>
      </c>
      <c r="AF84" s="71">
        <f t="shared" si="177"/>
        <v>0</v>
      </c>
      <c r="AG84" s="126"/>
      <c r="AH84" s="71">
        <f t="shared" ref="AH84:AI84" si="178">SUM(AH86,AH87)</f>
        <v>0</v>
      </c>
      <c r="AI84" s="71">
        <f t="shared" si="178"/>
        <v>0</v>
      </c>
      <c r="AJ84" s="126"/>
      <c r="AK84" s="71">
        <f t="shared" ref="AK84:AL84" si="179">SUM(AK86,AK87)</f>
        <v>0</v>
      </c>
      <c r="AL84" s="71">
        <f t="shared" si="179"/>
        <v>0</v>
      </c>
      <c r="AM84" s="126"/>
      <c r="AN84" s="126">
        <f t="shared" ref="AN84:AO84" si="180">SUM(AN86,AN87)</f>
        <v>0</v>
      </c>
      <c r="AO84" s="126">
        <f t="shared" si="180"/>
        <v>0</v>
      </c>
      <c r="AP84" s="126"/>
      <c r="AQ84" s="126">
        <f t="shared" ref="AQ84:AR84" si="181">SUM(AQ86,AQ87)</f>
        <v>0</v>
      </c>
      <c r="AR84" s="126">
        <f t="shared" si="181"/>
        <v>0</v>
      </c>
      <c r="AS84" s="131"/>
      <c r="AT84" s="585"/>
      <c r="AU84" s="739"/>
    </row>
    <row r="85" spans="1:47" ht="37.5">
      <c r="A85" s="738"/>
      <c r="B85" s="738"/>
      <c r="C85" s="80"/>
      <c r="D85" s="32" t="s">
        <v>62</v>
      </c>
      <c r="E85" s="75">
        <f t="shared" ref="E85:E88" si="182">SUM(J85,M85,P85,S85,V85,Y85,AB85,AE85,AH85,AK85,AN85,AQ85)</f>
        <v>0</v>
      </c>
      <c r="F85" s="75"/>
      <c r="G85" s="77">
        <f t="shared" ref="G85:G94" si="183">K85+N85+Q85+T85+W85+Z85+AC85+AF85+AI85+AL85+AO85+AR85</f>
        <v>0</v>
      </c>
      <c r="H85" s="69"/>
      <c r="I85" s="78">
        <v>0</v>
      </c>
      <c r="J85" s="78">
        <v>0</v>
      </c>
      <c r="K85" s="78">
        <v>0</v>
      </c>
      <c r="L85" s="70">
        <v>0</v>
      </c>
      <c r="M85" s="78">
        <v>0</v>
      </c>
      <c r="N85" s="78">
        <v>0</v>
      </c>
      <c r="O85" s="70">
        <v>0</v>
      </c>
      <c r="P85" s="78">
        <v>0</v>
      </c>
      <c r="Q85" s="78">
        <v>0</v>
      </c>
      <c r="R85" s="70">
        <v>0</v>
      </c>
      <c r="S85" s="78">
        <v>0</v>
      </c>
      <c r="T85" s="78">
        <v>0</v>
      </c>
      <c r="U85" s="70">
        <v>0</v>
      </c>
      <c r="V85" s="78">
        <v>0</v>
      </c>
      <c r="W85" s="78">
        <v>0</v>
      </c>
      <c r="X85" s="70">
        <v>0</v>
      </c>
      <c r="Y85" s="78">
        <v>0</v>
      </c>
      <c r="Z85" s="78">
        <v>0</v>
      </c>
      <c r="AA85" s="70">
        <v>0</v>
      </c>
      <c r="AB85" s="78">
        <v>0</v>
      </c>
      <c r="AC85" s="78">
        <v>0</v>
      </c>
      <c r="AD85" s="70">
        <v>0</v>
      </c>
      <c r="AE85" s="78">
        <v>0</v>
      </c>
      <c r="AF85" s="78">
        <v>0</v>
      </c>
      <c r="AG85" s="70">
        <v>0</v>
      </c>
      <c r="AH85" s="78">
        <v>0</v>
      </c>
      <c r="AI85" s="78">
        <v>0</v>
      </c>
      <c r="AJ85" s="70">
        <v>0</v>
      </c>
      <c r="AK85" s="78">
        <v>0</v>
      </c>
      <c r="AL85" s="78">
        <v>0</v>
      </c>
      <c r="AM85" s="70">
        <v>0</v>
      </c>
      <c r="AN85" s="70">
        <v>0</v>
      </c>
      <c r="AO85" s="70">
        <v>0</v>
      </c>
      <c r="AP85" s="70">
        <v>0</v>
      </c>
      <c r="AQ85" s="70">
        <v>0</v>
      </c>
      <c r="AR85" s="70">
        <v>0</v>
      </c>
      <c r="AS85" s="132">
        <v>0</v>
      </c>
      <c r="AT85" s="585"/>
      <c r="AU85" s="740"/>
    </row>
    <row r="86" spans="1:47" ht="37.5">
      <c r="A86" s="738"/>
      <c r="B86" s="738"/>
      <c r="C86" s="80"/>
      <c r="D86" s="32" t="s">
        <v>27</v>
      </c>
      <c r="E86" s="75">
        <f t="shared" si="182"/>
        <v>0</v>
      </c>
      <c r="F86" s="75">
        <f t="shared" ref="F86:F87" si="184">SUM(J86,M86,P86,S86,V86,Y86,AB86,AE86,AH86,AK86,AN86,AQ86)</f>
        <v>0</v>
      </c>
      <c r="G86" s="77"/>
      <c r="H86" s="69">
        <f t="shared" si="166"/>
        <v>0</v>
      </c>
      <c r="I86" s="70"/>
      <c r="J86" s="78">
        <v>0</v>
      </c>
      <c r="K86" s="78">
        <v>0</v>
      </c>
      <c r="L86" s="70"/>
      <c r="M86" s="78">
        <v>0</v>
      </c>
      <c r="N86" s="78">
        <v>0</v>
      </c>
      <c r="O86" s="70"/>
      <c r="P86" s="78">
        <v>0</v>
      </c>
      <c r="Q86" s="78">
        <v>0</v>
      </c>
      <c r="R86" s="70"/>
      <c r="S86" s="78">
        <v>0</v>
      </c>
      <c r="T86" s="78">
        <v>0</v>
      </c>
      <c r="U86" s="70"/>
      <c r="V86" s="78">
        <v>0</v>
      </c>
      <c r="W86" s="78">
        <v>0</v>
      </c>
      <c r="X86" s="70"/>
      <c r="Y86" s="78">
        <v>0</v>
      </c>
      <c r="Z86" s="78">
        <v>0</v>
      </c>
      <c r="AA86" s="70"/>
      <c r="AB86" s="78">
        <v>0</v>
      </c>
      <c r="AC86" s="78">
        <v>0</v>
      </c>
      <c r="AD86" s="70"/>
      <c r="AE86" s="78">
        <v>0</v>
      </c>
      <c r="AF86" s="78">
        <v>0</v>
      </c>
      <c r="AG86" s="70"/>
      <c r="AH86" s="78">
        <v>0</v>
      </c>
      <c r="AI86" s="78">
        <v>0</v>
      </c>
      <c r="AJ86" s="70"/>
      <c r="AK86" s="78">
        <v>0</v>
      </c>
      <c r="AL86" s="78">
        <v>0</v>
      </c>
      <c r="AM86" s="70"/>
      <c r="AN86" s="70"/>
      <c r="AO86" s="70"/>
      <c r="AP86" s="70"/>
      <c r="AQ86" s="70"/>
      <c r="AR86" s="70"/>
      <c r="AS86" s="132"/>
      <c r="AT86" s="585"/>
      <c r="AU86" s="740"/>
    </row>
    <row r="87" spans="1:47" ht="37.5">
      <c r="A87" s="738"/>
      <c r="B87" s="738"/>
      <c r="C87" s="80"/>
      <c r="D87" s="8" t="s">
        <v>63</v>
      </c>
      <c r="E87" s="78">
        <f>SUM(J87,M87,P87,S87,V87,Y87,AB87,AE87,AH87,AK87,AN87,AQ87)</f>
        <v>171.5</v>
      </c>
      <c r="F87" s="78">
        <f t="shared" si="184"/>
        <v>171.5</v>
      </c>
      <c r="G87" s="78">
        <v>171.5</v>
      </c>
      <c r="H87" s="70">
        <f t="shared" si="166"/>
        <v>171.5</v>
      </c>
      <c r="I87" s="70">
        <f t="shared" si="167"/>
        <v>100</v>
      </c>
      <c r="J87" s="78">
        <v>0</v>
      </c>
      <c r="K87" s="78">
        <v>0</v>
      </c>
      <c r="L87" s="70"/>
      <c r="M87" s="78">
        <v>0</v>
      </c>
      <c r="N87" s="78">
        <v>0</v>
      </c>
      <c r="O87" s="70"/>
      <c r="P87" s="78">
        <v>0</v>
      </c>
      <c r="Q87" s="78">
        <v>0</v>
      </c>
      <c r="R87" s="70"/>
      <c r="S87" s="78">
        <v>0</v>
      </c>
      <c r="T87" s="78">
        <v>0</v>
      </c>
      <c r="U87" s="70"/>
      <c r="V87" s="78">
        <v>171.5</v>
      </c>
      <c r="W87" s="78">
        <v>0</v>
      </c>
      <c r="X87" s="70">
        <f t="shared" si="173"/>
        <v>0</v>
      </c>
      <c r="Y87" s="78">
        <v>0</v>
      </c>
      <c r="Z87" s="78">
        <v>171.5</v>
      </c>
      <c r="AA87" s="70"/>
      <c r="AB87" s="78">
        <v>0</v>
      </c>
      <c r="AC87" s="78">
        <v>0</v>
      </c>
      <c r="AD87" s="70"/>
      <c r="AE87" s="78">
        <v>0</v>
      </c>
      <c r="AF87" s="78">
        <v>0</v>
      </c>
      <c r="AG87" s="70"/>
      <c r="AH87" s="78">
        <v>0</v>
      </c>
      <c r="AI87" s="78">
        <v>0</v>
      </c>
      <c r="AJ87" s="70"/>
      <c r="AK87" s="78">
        <v>0</v>
      </c>
      <c r="AL87" s="78">
        <v>0</v>
      </c>
      <c r="AM87" s="70"/>
      <c r="AN87" s="130"/>
      <c r="AO87" s="130"/>
      <c r="AP87" s="70"/>
      <c r="AQ87" s="130"/>
      <c r="AR87" s="130"/>
      <c r="AS87" s="132"/>
      <c r="AT87" s="585"/>
      <c r="AU87" s="740"/>
    </row>
    <row r="88" spans="1:47" ht="38.25" customHeight="1">
      <c r="A88" s="738"/>
      <c r="B88" s="738"/>
      <c r="C88" s="80"/>
      <c r="D88" s="8" t="s">
        <v>64</v>
      </c>
      <c r="E88" s="75">
        <f t="shared" si="182"/>
        <v>0</v>
      </c>
      <c r="F88" s="75"/>
      <c r="G88" s="77">
        <f t="shared" si="183"/>
        <v>0</v>
      </c>
      <c r="H88" s="70"/>
      <c r="I88" s="70">
        <v>0</v>
      </c>
      <c r="J88" s="78">
        <v>0</v>
      </c>
      <c r="K88" s="78">
        <v>0</v>
      </c>
      <c r="L88" s="70">
        <v>0</v>
      </c>
      <c r="M88" s="78">
        <v>0</v>
      </c>
      <c r="N88" s="78">
        <v>0</v>
      </c>
      <c r="O88" s="70">
        <v>0</v>
      </c>
      <c r="P88" s="78">
        <v>0</v>
      </c>
      <c r="Q88" s="78">
        <v>0</v>
      </c>
      <c r="R88" s="70">
        <v>0</v>
      </c>
      <c r="S88" s="78">
        <v>0</v>
      </c>
      <c r="T88" s="78">
        <v>0</v>
      </c>
      <c r="U88" s="70">
        <v>0</v>
      </c>
      <c r="V88" s="78">
        <v>0</v>
      </c>
      <c r="W88" s="78">
        <v>0</v>
      </c>
      <c r="X88" s="70">
        <v>0</v>
      </c>
      <c r="Y88" s="78">
        <v>0</v>
      </c>
      <c r="Z88" s="78">
        <v>0</v>
      </c>
      <c r="AA88" s="70">
        <v>0</v>
      </c>
      <c r="AB88" s="78">
        <v>0</v>
      </c>
      <c r="AC88" s="78">
        <v>0</v>
      </c>
      <c r="AD88" s="70">
        <v>0</v>
      </c>
      <c r="AE88" s="78">
        <v>0</v>
      </c>
      <c r="AF88" s="78">
        <v>0</v>
      </c>
      <c r="AG88" s="70">
        <v>0</v>
      </c>
      <c r="AH88" s="78">
        <v>0</v>
      </c>
      <c r="AI88" s="78">
        <v>0</v>
      </c>
      <c r="AJ88" s="70">
        <v>0</v>
      </c>
      <c r="AK88" s="78">
        <v>0</v>
      </c>
      <c r="AL88" s="78">
        <v>0</v>
      </c>
      <c r="AM88" s="70">
        <v>0</v>
      </c>
      <c r="AN88" s="130">
        <v>0</v>
      </c>
      <c r="AO88" s="130">
        <v>0</v>
      </c>
      <c r="AP88" s="70"/>
      <c r="AQ88" s="130">
        <v>0</v>
      </c>
      <c r="AR88" s="130">
        <v>0</v>
      </c>
      <c r="AS88" s="132"/>
      <c r="AT88" s="585"/>
      <c r="AU88" s="741"/>
    </row>
    <row r="89" spans="1:47" ht="20.25">
      <c r="A89" s="23"/>
      <c r="B89" s="24"/>
      <c r="C89" s="24"/>
      <c r="D89" s="25"/>
      <c r="E89" s="26"/>
      <c r="F89" s="27"/>
      <c r="G89" s="45"/>
      <c r="H89" s="29"/>
      <c r="I89" s="29"/>
      <c r="J89" s="128"/>
      <c r="K89" s="128"/>
      <c r="L89" s="127"/>
      <c r="M89" s="128"/>
      <c r="N89" s="128"/>
      <c r="O89" s="127"/>
      <c r="P89" s="128"/>
      <c r="Q89" s="128"/>
      <c r="R89" s="127"/>
      <c r="S89" s="128"/>
      <c r="T89" s="128"/>
      <c r="U89" s="127"/>
      <c r="V89" s="128"/>
      <c r="W89" s="128"/>
      <c r="X89" s="127"/>
      <c r="Y89" s="128"/>
      <c r="Z89" s="128"/>
      <c r="AA89" s="127"/>
      <c r="AB89" s="128"/>
      <c r="AC89" s="128"/>
      <c r="AD89" s="127"/>
      <c r="AE89" s="128"/>
      <c r="AF89" s="128"/>
      <c r="AG89" s="127"/>
      <c r="AH89" s="128"/>
      <c r="AI89" s="128"/>
      <c r="AJ89" s="127"/>
      <c r="AK89" s="128"/>
      <c r="AL89" s="128"/>
      <c r="AM89" s="127"/>
      <c r="AN89" s="128"/>
      <c r="AO89" s="128"/>
      <c r="AP89" s="127"/>
      <c r="AQ89" s="128"/>
      <c r="AR89" s="128"/>
      <c r="AS89" s="127"/>
      <c r="AT89" s="21"/>
      <c r="AU89" s="22"/>
    </row>
    <row r="90" spans="1:47" ht="23.25" customHeight="1">
      <c r="A90" s="738" t="s">
        <v>80</v>
      </c>
      <c r="B90" s="738"/>
      <c r="C90" s="80"/>
      <c r="D90" s="46" t="s">
        <v>23</v>
      </c>
      <c r="E90" s="71">
        <f>SUM(E92,E93)</f>
        <v>200</v>
      </c>
      <c r="F90" s="71">
        <f t="shared" ref="F90:G90" si="185">SUM(F92,F93)</f>
        <v>200</v>
      </c>
      <c r="G90" s="71">
        <f t="shared" si="185"/>
        <v>200</v>
      </c>
      <c r="H90" s="133">
        <f t="shared" ref="H90:H93" si="186">K90+N90+Q90+T90+W90+Z90+AC90+AF90+AI90+AL90+AO90+AR90</f>
        <v>200</v>
      </c>
      <c r="I90" s="71">
        <f t="shared" ref="I90:I93" si="187">G90/E90*100</f>
        <v>100</v>
      </c>
      <c r="J90" s="71">
        <f>SUM(J92,J93)</f>
        <v>0</v>
      </c>
      <c r="K90" s="71">
        <f t="shared" ref="K90" si="188">SUM(K92,K93)</f>
        <v>0</v>
      </c>
      <c r="L90" s="126"/>
      <c r="M90" s="71">
        <f t="shared" ref="M90:N90" si="189">SUM(M92,M93)</f>
        <v>0</v>
      </c>
      <c r="N90" s="71">
        <f t="shared" si="189"/>
        <v>0</v>
      </c>
      <c r="O90" s="126"/>
      <c r="P90" s="71">
        <f t="shared" ref="P90:Q90" si="190">SUM(P92,P93)</f>
        <v>0</v>
      </c>
      <c r="Q90" s="71">
        <f t="shared" si="190"/>
        <v>0</v>
      </c>
      <c r="R90" s="126"/>
      <c r="S90" s="71">
        <f t="shared" ref="S90:T90" si="191">SUM(S92,S93)</f>
        <v>31.1</v>
      </c>
      <c r="T90" s="71">
        <f t="shared" si="191"/>
        <v>31.1</v>
      </c>
      <c r="U90" s="126">
        <f t="shared" ref="U90:U93" si="192">T90/S90*100</f>
        <v>100</v>
      </c>
      <c r="V90" s="71">
        <f t="shared" ref="V90:W90" si="193">SUM(V92,V93)</f>
        <v>31.1</v>
      </c>
      <c r="W90" s="71">
        <f t="shared" si="193"/>
        <v>31</v>
      </c>
      <c r="X90" s="126">
        <f t="shared" ref="X90:X93" si="194">W90/V90*100</f>
        <v>99.678456591639858</v>
      </c>
      <c r="Y90" s="71">
        <f t="shared" ref="Y90:Z90" si="195">SUM(Y92,Y93)</f>
        <v>21.1</v>
      </c>
      <c r="Z90" s="71">
        <f t="shared" si="195"/>
        <v>21.2</v>
      </c>
      <c r="AA90" s="126">
        <f t="shared" ref="AA90:AA93" si="196">Z90/Y90*100</f>
        <v>100.47393364928909</v>
      </c>
      <c r="AB90" s="71">
        <f t="shared" ref="AB90:AC90" si="197">SUM(AB92,AB93)</f>
        <v>16.7</v>
      </c>
      <c r="AC90" s="71">
        <f t="shared" si="197"/>
        <v>16.7</v>
      </c>
      <c r="AD90" s="126">
        <f t="shared" ref="AD90:AD93" si="198">AC90/AB90*100</f>
        <v>100</v>
      </c>
      <c r="AE90" s="71">
        <f t="shared" ref="AE90:AF90" si="199">SUM(AE92,AE93)</f>
        <v>16.7</v>
      </c>
      <c r="AF90" s="71">
        <f t="shared" si="199"/>
        <v>16.7</v>
      </c>
      <c r="AG90" s="126">
        <f t="shared" ref="AG90:AG93" si="200">AF90/AE90*100</f>
        <v>100</v>
      </c>
      <c r="AH90" s="71">
        <f t="shared" ref="AH90:AI90" si="201">SUM(AH92,AH93)</f>
        <v>16.600000000000001</v>
      </c>
      <c r="AI90" s="71">
        <f t="shared" si="201"/>
        <v>16.600000000000001</v>
      </c>
      <c r="AJ90" s="126">
        <f t="shared" ref="AJ90:AJ93" si="202">AI90/AH90*100</f>
        <v>100</v>
      </c>
      <c r="AK90" s="71">
        <f t="shared" ref="AK90:AL90" si="203">SUM(AK92,AK93)</f>
        <v>16.7</v>
      </c>
      <c r="AL90" s="71">
        <f t="shared" si="203"/>
        <v>16.7</v>
      </c>
      <c r="AM90" s="126">
        <f t="shared" ref="AM90:AM93" si="204">AL90/AK90*100</f>
        <v>100</v>
      </c>
      <c r="AN90" s="71">
        <f t="shared" ref="AN90:AO90" si="205">SUM(AN92,AN93)</f>
        <v>16.7</v>
      </c>
      <c r="AO90" s="71">
        <f t="shared" si="205"/>
        <v>19.5</v>
      </c>
      <c r="AP90" s="126">
        <f t="shared" ref="AP90:AP93" si="206">AO90/AN90*100</f>
        <v>116.76646706586826</v>
      </c>
      <c r="AQ90" s="71">
        <f t="shared" ref="AQ90:AR90" si="207">SUM(AQ92,AQ93)</f>
        <v>33.299999999999997</v>
      </c>
      <c r="AR90" s="71">
        <f t="shared" si="207"/>
        <v>30.5</v>
      </c>
      <c r="AS90" s="131">
        <f t="shared" ref="AS90:AS93" si="208">AR90/AQ90*100</f>
        <v>91.591591591591609</v>
      </c>
      <c r="AT90" s="585"/>
      <c r="AU90" s="742"/>
    </row>
    <row r="91" spans="1:47" ht="37.5">
      <c r="A91" s="738"/>
      <c r="B91" s="738"/>
      <c r="C91" s="80"/>
      <c r="D91" s="47" t="s">
        <v>62</v>
      </c>
      <c r="E91" s="78">
        <f>SUM(J91,M91,P91,S91,V91,Y91,AB91,AE91,AH91,AK91,AN91,AQ91)</f>
        <v>0</v>
      </c>
      <c r="F91" s="78"/>
      <c r="G91" s="78">
        <v>0</v>
      </c>
      <c r="H91" s="69"/>
      <c r="I91" s="78">
        <v>0</v>
      </c>
      <c r="J91" s="78">
        <v>0</v>
      </c>
      <c r="K91" s="78">
        <v>0</v>
      </c>
      <c r="L91" s="70">
        <v>0</v>
      </c>
      <c r="M91" s="78">
        <v>0</v>
      </c>
      <c r="N91" s="78">
        <v>0</v>
      </c>
      <c r="O91" s="70">
        <v>0</v>
      </c>
      <c r="P91" s="78">
        <v>0</v>
      </c>
      <c r="Q91" s="78">
        <v>0</v>
      </c>
      <c r="R91" s="70">
        <v>0</v>
      </c>
      <c r="S91" s="78">
        <v>0</v>
      </c>
      <c r="T91" s="78">
        <v>0</v>
      </c>
      <c r="U91" s="70">
        <v>0</v>
      </c>
      <c r="V91" s="78">
        <v>0</v>
      </c>
      <c r="W91" s="78">
        <v>0</v>
      </c>
      <c r="X91" s="70">
        <v>0</v>
      </c>
      <c r="Y91" s="78">
        <v>0</v>
      </c>
      <c r="Z91" s="78">
        <v>0</v>
      </c>
      <c r="AA91" s="70">
        <v>0</v>
      </c>
      <c r="AB91" s="78">
        <v>0</v>
      </c>
      <c r="AC91" s="78">
        <v>0</v>
      </c>
      <c r="AD91" s="70">
        <v>0</v>
      </c>
      <c r="AE91" s="78">
        <v>0</v>
      </c>
      <c r="AF91" s="78">
        <v>0</v>
      </c>
      <c r="AG91" s="70">
        <v>0</v>
      </c>
      <c r="AH91" s="78">
        <v>0</v>
      </c>
      <c r="AI91" s="78">
        <v>0</v>
      </c>
      <c r="AJ91" s="70">
        <v>0</v>
      </c>
      <c r="AK91" s="78">
        <v>0</v>
      </c>
      <c r="AL91" s="78">
        <v>0</v>
      </c>
      <c r="AM91" s="70">
        <v>0</v>
      </c>
      <c r="AN91" s="78">
        <v>0</v>
      </c>
      <c r="AO91" s="78">
        <v>0</v>
      </c>
      <c r="AP91" s="70">
        <v>0</v>
      </c>
      <c r="AQ91" s="78">
        <v>0</v>
      </c>
      <c r="AR91" s="78">
        <v>0</v>
      </c>
      <c r="AS91" s="132">
        <v>0</v>
      </c>
      <c r="AT91" s="585"/>
      <c r="AU91" s="742"/>
    </row>
    <row r="92" spans="1:47" ht="37.5">
      <c r="A92" s="738"/>
      <c r="B92" s="738"/>
      <c r="C92" s="80"/>
      <c r="D92" s="47" t="s">
        <v>27</v>
      </c>
      <c r="E92" s="75">
        <f>SUM(J92,M92,P92,S92,V92,Y92,AB92,AE92,AH92,AK92,AN92,AQ92)</f>
        <v>0</v>
      </c>
      <c r="F92" s="75">
        <f t="shared" ref="F92:F93" si="209">SUM(J92,M92,P92,S92,V92,Y92,AB92,AE92,AH92,AK92,AN92,AQ92)</f>
        <v>0</v>
      </c>
      <c r="G92" s="77">
        <f t="shared" si="183"/>
        <v>0</v>
      </c>
      <c r="H92" s="69">
        <f t="shared" si="186"/>
        <v>0</v>
      </c>
      <c r="I92" s="70"/>
      <c r="J92" s="78">
        <v>0</v>
      </c>
      <c r="K92" s="78">
        <v>0</v>
      </c>
      <c r="L92" s="70"/>
      <c r="M92" s="78">
        <v>0</v>
      </c>
      <c r="N92" s="78">
        <v>0</v>
      </c>
      <c r="O92" s="70"/>
      <c r="P92" s="78">
        <v>0</v>
      </c>
      <c r="Q92" s="78">
        <v>0</v>
      </c>
      <c r="R92" s="70"/>
      <c r="S92" s="78">
        <v>0</v>
      </c>
      <c r="T92" s="78">
        <v>0</v>
      </c>
      <c r="U92" s="70"/>
      <c r="V92" s="78">
        <v>0</v>
      </c>
      <c r="W92" s="78">
        <v>0</v>
      </c>
      <c r="X92" s="70"/>
      <c r="Y92" s="78">
        <v>0</v>
      </c>
      <c r="Z92" s="78">
        <v>0</v>
      </c>
      <c r="AA92" s="70"/>
      <c r="AB92" s="78">
        <v>0</v>
      </c>
      <c r="AC92" s="78">
        <v>0</v>
      </c>
      <c r="AD92" s="70"/>
      <c r="AE92" s="78">
        <v>0</v>
      </c>
      <c r="AF92" s="78">
        <v>0</v>
      </c>
      <c r="AG92" s="70"/>
      <c r="AH92" s="78">
        <v>0</v>
      </c>
      <c r="AI92" s="78">
        <v>0</v>
      </c>
      <c r="AJ92" s="70"/>
      <c r="AK92" s="78">
        <v>0</v>
      </c>
      <c r="AL92" s="78">
        <v>0</v>
      </c>
      <c r="AM92" s="70"/>
      <c r="AN92" s="78">
        <v>0</v>
      </c>
      <c r="AO92" s="78">
        <f>SUM(AO49,AO71)</f>
        <v>0</v>
      </c>
      <c r="AP92" s="70"/>
      <c r="AQ92" s="78">
        <v>0</v>
      </c>
      <c r="AR92" s="78">
        <f>SUM(AR49,AR71)</f>
        <v>0</v>
      </c>
      <c r="AS92" s="132"/>
      <c r="AT92" s="585"/>
      <c r="AU92" s="742"/>
    </row>
    <row r="93" spans="1:47" ht="37.5">
      <c r="A93" s="738"/>
      <c r="B93" s="738"/>
      <c r="C93" s="80"/>
      <c r="D93" s="48" t="s">
        <v>63</v>
      </c>
      <c r="E93" s="78">
        <f>SUM(J93,M93,P93,S93,V93,Y93,AB93,AE93,AH93,AK93,AN93,AQ93)</f>
        <v>200</v>
      </c>
      <c r="F93" s="78">
        <f t="shared" si="209"/>
        <v>200</v>
      </c>
      <c r="G93" s="70">
        <f t="shared" si="183"/>
        <v>200</v>
      </c>
      <c r="H93" s="70">
        <f t="shared" si="186"/>
        <v>200</v>
      </c>
      <c r="I93" s="70">
        <f t="shared" si="187"/>
        <v>100</v>
      </c>
      <c r="J93" s="78">
        <v>0</v>
      </c>
      <c r="K93" s="78">
        <v>0</v>
      </c>
      <c r="L93" s="70"/>
      <c r="M93" s="78">
        <v>0</v>
      </c>
      <c r="N93" s="78">
        <v>0</v>
      </c>
      <c r="O93" s="70"/>
      <c r="P93" s="78">
        <v>0</v>
      </c>
      <c r="Q93" s="78">
        <v>0</v>
      </c>
      <c r="R93" s="70"/>
      <c r="S93" s="78">
        <v>31.1</v>
      </c>
      <c r="T93" s="78">
        <v>31.1</v>
      </c>
      <c r="U93" s="70">
        <f t="shared" si="192"/>
        <v>100</v>
      </c>
      <c r="V93" s="78">
        <v>31.1</v>
      </c>
      <c r="W93" s="78">
        <v>31</v>
      </c>
      <c r="X93" s="70">
        <f t="shared" si="194"/>
        <v>99.678456591639858</v>
      </c>
      <c r="Y93" s="78">
        <v>21.1</v>
      </c>
      <c r="Z93" s="78">
        <v>21.2</v>
      </c>
      <c r="AA93" s="70">
        <f t="shared" si="196"/>
        <v>100.47393364928909</v>
      </c>
      <c r="AB93" s="78">
        <v>16.7</v>
      </c>
      <c r="AC93" s="78">
        <v>16.7</v>
      </c>
      <c r="AD93" s="70">
        <f t="shared" si="198"/>
        <v>100</v>
      </c>
      <c r="AE93" s="78">
        <v>16.7</v>
      </c>
      <c r="AF93" s="78">
        <v>16.7</v>
      </c>
      <c r="AG93" s="70">
        <f t="shared" si="200"/>
        <v>100</v>
      </c>
      <c r="AH93" s="78">
        <v>16.600000000000001</v>
      </c>
      <c r="AI93" s="78">
        <v>16.600000000000001</v>
      </c>
      <c r="AJ93" s="70">
        <f t="shared" si="202"/>
        <v>100</v>
      </c>
      <c r="AK93" s="78">
        <v>16.7</v>
      </c>
      <c r="AL93" s="78">
        <v>16.7</v>
      </c>
      <c r="AM93" s="70">
        <f t="shared" si="204"/>
        <v>100</v>
      </c>
      <c r="AN93" s="78">
        <v>16.7</v>
      </c>
      <c r="AO93" s="78">
        <f>SUM(AO50,AO72)</f>
        <v>19.5</v>
      </c>
      <c r="AP93" s="70">
        <f t="shared" si="206"/>
        <v>116.76646706586826</v>
      </c>
      <c r="AQ93" s="78">
        <v>33.299999999999997</v>
      </c>
      <c r="AR93" s="78">
        <v>30.5</v>
      </c>
      <c r="AS93" s="132">
        <f t="shared" si="208"/>
        <v>91.591591591591609</v>
      </c>
      <c r="AT93" s="585"/>
      <c r="AU93" s="742"/>
    </row>
    <row r="94" spans="1:47" ht="46.5" customHeight="1">
      <c r="A94" s="738"/>
      <c r="B94" s="738"/>
      <c r="C94" s="80"/>
      <c r="D94" s="8" t="s">
        <v>64</v>
      </c>
      <c r="E94" s="75">
        <f>SUM(J94,M94,P94,S94,V94,Y94,AB94,AE94,AH94,AK94,AN94,AQ94)</f>
        <v>0</v>
      </c>
      <c r="F94" s="75"/>
      <c r="G94" s="77">
        <f t="shared" si="183"/>
        <v>0</v>
      </c>
      <c r="H94" s="70"/>
      <c r="I94" s="70">
        <v>0</v>
      </c>
      <c r="J94" s="34">
        <v>0</v>
      </c>
      <c r="K94" s="34">
        <v>0</v>
      </c>
      <c r="L94" s="36">
        <v>0</v>
      </c>
      <c r="M94" s="34">
        <v>0</v>
      </c>
      <c r="N94" s="34">
        <v>0</v>
      </c>
      <c r="O94" s="36">
        <v>0</v>
      </c>
      <c r="P94" s="34">
        <v>0</v>
      </c>
      <c r="Q94" s="34">
        <v>0</v>
      </c>
      <c r="R94" s="36">
        <v>0</v>
      </c>
      <c r="S94" s="34">
        <v>0</v>
      </c>
      <c r="T94" s="34">
        <v>0</v>
      </c>
      <c r="U94" s="36">
        <v>0</v>
      </c>
      <c r="V94" s="34">
        <v>0</v>
      </c>
      <c r="W94" s="34">
        <v>0</v>
      </c>
      <c r="X94" s="36">
        <v>0</v>
      </c>
      <c r="Y94" s="34">
        <v>0</v>
      </c>
      <c r="Z94" s="34">
        <v>0</v>
      </c>
      <c r="AA94" s="36">
        <v>0</v>
      </c>
      <c r="AB94" s="34">
        <v>0</v>
      </c>
      <c r="AC94" s="34">
        <v>0</v>
      </c>
      <c r="AD94" s="36">
        <v>0</v>
      </c>
      <c r="AE94" s="34">
        <v>0</v>
      </c>
      <c r="AF94" s="34">
        <v>0</v>
      </c>
      <c r="AG94" s="36">
        <v>0</v>
      </c>
      <c r="AH94" s="34">
        <v>0</v>
      </c>
      <c r="AI94" s="34">
        <v>0</v>
      </c>
      <c r="AJ94" s="36">
        <v>0</v>
      </c>
      <c r="AK94" s="34">
        <v>0</v>
      </c>
      <c r="AL94" s="34">
        <v>0</v>
      </c>
      <c r="AM94" s="36">
        <v>0</v>
      </c>
      <c r="AN94" s="34">
        <v>0</v>
      </c>
      <c r="AO94" s="34">
        <v>0</v>
      </c>
      <c r="AP94" s="36">
        <v>0</v>
      </c>
      <c r="AQ94" s="34">
        <v>0</v>
      </c>
      <c r="AR94" s="34">
        <v>0</v>
      </c>
      <c r="AS94" s="36">
        <v>0</v>
      </c>
      <c r="AT94" s="585"/>
      <c r="AU94" s="742"/>
    </row>
    <row r="95" spans="1:47" ht="20.25">
      <c r="A95" s="23"/>
      <c r="B95" s="24"/>
      <c r="C95" s="24"/>
      <c r="D95" s="25"/>
      <c r="E95" s="26"/>
      <c r="F95" s="27"/>
      <c r="G95" s="28"/>
      <c r="H95" s="29"/>
      <c r="I95" s="28"/>
      <c r="J95" s="30"/>
      <c r="K95" s="30"/>
      <c r="L95" s="28"/>
      <c r="M95" s="30"/>
      <c r="N95" s="30"/>
      <c r="O95" s="28"/>
      <c r="P95" s="30"/>
      <c r="Q95" s="30"/>
      <c r="R95" s="28"/>
      <c r="S95" s="30"/>
      <c r="T95" s="30"/>
      <c r="U95" s="28"/>
      <c r="V95" s="30"/>
      <c r="W95" s="30"/>
      <c r="X95" s="28"/>
      <c r="Y95" s="30"/>
      <c r="Z95" s="30"/>
      <c r="AA95" s="28"/>
      <c r="AB95" s="30"/>
      <c r="AC95" s="30"/>
      <c r="AD95" s="28"/>
      <c r="AE95" s="30"/>
      <c r="AF95" s="30"/>
      <c r="AG95" s="28"/>
      <c r="AH95" s="30"/>
      <c r="AI95" s="30"/>
      <c r="AJ95" s="28"/>
      <c r="AK95" s="30"/>
      <c r="AL95" s="30"/>
      <c r="AM95" s="28"/>
      <c r="AN95" s="30"/>
      <c r="AO95" s="30"/>
      <c r="AP95" s="28"/>
      <c r="AQ95" s="30"/>
      <c r="AR95" s="30"/>
      <c r="AS95" s="28"/>
      <c r="AT95" s="21"/>
      <c r="AU95" s="22"/>
    </row>
    <row r="96" spans="1:47" ht="20.25" customHeight="1">
      <c r="A96" s="728" t="s">
        <v>81</v>
      </c>
      <c r="B96" s="728"/>
      <c r="C96" s="728"/>
      <c r="D96" s="728"/>
      <c r="E96" s="728"/>
      <c r="F96" s="728"/>
      <c r="G96" s="728"/>
      <c r="H96" s="728"/>
      <c r="I96" s="728"/>
      <c r="J96" s="728"/>
      <c r="K96" s="728"/>
      <c r="L96" s="728"/>
      <c r="M96" s="728"/>
      <c r="N96" s="728"/>
      <c r="O96" s="728"/>
      <c r="P96" s="728"/>
      <c r="Q96" s="728"/>
      <c r="R96" s="728"/>
      <c r="S96" s="728"/>
      <c r="T96" s="728"/>
      <c r="U96" s="728"/>
      <c r="V96" s="728"/>
      <c r="W96" s="728"/>
      <c r="X96" s="728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30"/>
      <c r="AJ96" s="28"/>
      <c r="AK96" s="30"/>
      <c r="AL96" s="30"/>
      <c r="AM96" s="28"/>
      <c r="AN96" s="30"/>
      <c r="AO96" s="30"/>
      <c r="AP96" s="28"/>
      <c r="AQ96" s="30"/>
      <c r="AR96" s="30"/>
      <c r="AS96" s="28"/>
      <c r="AT96" s="21"/>
      <c r="AU96" s="22"/>
    </row>
    <row r="97" spans="1:47" ht="20.25" customHeight="1">
      <c r="A97" s="728"/>
      <c r="B97" s="728"/>
      <c r="C97" s="728"/>
      <c r="D97" s="728"/>
      <c r="E97" s="728"/>
      <c r="F97" s="728"/>
      <c r="G97" s="728"/>
      <c r="H97" s="728"/>
      <c r="I97" s="728"/>
      <c r="J97" s="728"/>
      <c r="K97" s="728"/>
      <c r="L97" s="728"/>
      <c r="M97" s="728"/>
      <c r="N97" s="728"/>
      <c r="O97" s="728"/>
      <c r="P97" s="728"/>
      <c r="Q97" s="728"/>
      <c r="R97" s="728"/>
      <c r="S97" s="728"/>
      <c r="T97" s="728"/>
      <c r="U97" s="728"/>
      <c r="V97" s="728"/>
      <c r="W97" s="728"/>
      <c r="X97" s="728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30"/>
      <c r="AJ97" s="28"/>
      <c r="AK97" s="30"/>
      <c r="AL97" s="30"/>
      <c r="AM97" s="28"/>
      <c r="AN97" s="30"/>
      <c r="AO97" s="30"/>
      <c r="AP97" s="28"/>
      <c r="AQ97" s="30"/>
      <c r="AR97" s="30"/>
      <c r="AS97" s="28"/>
      <c r="AT97" s="21"/>
      <c r="AU97" s="22"/>
    </row>
    <row r="98" spans="1:47" ht="20.25" customHeight="1">
      <c r="A98" s="728"/>
      <c r="B98" s="728"/>
      <c r="C98" s="728"/>
      <c r="D98" s="728"/>
      <c r="E98" s="728"/>
      <c r="F98" s="728"/>
      <c r="G98" s="728"/>
      <c r="H98" s="728"/>
      <c r="I98" s="728"/>
      <c r="J98" s="728"/>
      <c r="K98" s="728"/>
      <c r="L98" s="728"/>
      <c r="M98" s="728"/>
      <c r="N98" s="728"/>
      <c r="O98" s="728"/>
      <c r="P98" s="728"/>
      <c r="Q98" s="728"/>
      <c r="R98" s="728"/>
      <c r="S98" s="728"/>
      <c r="T98" s="728"/>
      <c r="U98" s="728"/>
      <c r="V98" s="728"/>
      <c r="W98" s="728"/>
      <c r="X98" s="728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30"/>
      <c r="AJ98" s="28"/>
      <c r="AK98" s="30"/>
      <c r="AL98" s="30"/>
      <c r="AM98" s="28"/>
      <c r="AN98" s="30"/>
      <c r="AO98" s="30"/>
      <c r="AP98" s="28"/>
      <c r="AQ98" s="30"/>
      <c r="AR98" s="30"/>
      <c r="AS98" s="28"/>
      <c r="AT98" s="21"/>
      <c r="AU98" s="22"/>
    </row>
    <row r="99" spans="1:47" ht="20.25" customHeight="1">
      <c r="A99" s="728"/>
      <c r="B99" s="728"/>
      <c r="C99" s="728"/>
      <c r="D99" s="728"/>
      <c r="E99" s="728"/>
      <c r="F99" s="728"/>
      <c r="G99" s="728"/>
      <c r="H99" s="728"/>
      <c r="I99" s="728"/>
      <c r="J99" s="728"/>
      <c r="K99" s="728"/>
      <c r="L99" s="728"/>
      <c r="M99" s="728"/>
      <c r="N99" s="728"/>
      <c r="O99" s="728"/>
      <c r="P99" s="728"/>
      <c r="Q99" s="728"/>
      <c r="R99" s="728"/>
      <c r="S99" s="728"/>
      <c r="T99" s="728"/>
      <c r="U99" s="728"/>
      <c r="V99" s="728"/>
      <c r="W99" s="728"/>
      <c r="X99" s="728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30"/>
      <c r="AJ99" s="28"/>
      <c r="AK99" s="30"/>
      <c r="AL99" s="30"/>
      <c r="AM99" s="28"/>
      <c r="AN99" s="30"/>
      <c r="AO99" s="30"/>
      <c r="AP99" s="28"/>
      <c r="AQ99" s="30"/>
      <c r="AR99" s="30"/>
      <c r="AS99" s="28"/>
      <c r="AT99" s="21"/>
      <c r="AU99" s="22"/>
    </row>
    <row r="100" spans="1:47" ht="20.25" customHeight="1">
      <c r="A100" s="728"/>
      <c r="B100" s="728"/>
      <c r="C100" s="728"/>
      <c r="D100" s="728"/>
      <c r="E100" s="728"/>
      <c r="F100" s="728"/>
      <c r="G100" s="728"/>
      <c r="H100" s="728"/>
      <c r="I100" s="728"/>
      <c r="J100" s="728"/>
      <c r="K100" s="728"/>
      <c r="L100" s="728"/>
      <c r="M100" s="728"/>
      <c r="N100" s="728"/>
      <c r="O100" s="728"/>
      <c r="P100" s="728"/>
      <c r="Q100" s="728"/>
      <c r="R100" s="728"/>
      <c r="S100" s="728"/>
      <c r="T100" s="728"/>
      <c r="U100" s="728"/>
      <c r="V100" s="728"/>
      <c r="W100" s="728"/>
      <c r="X100" s="728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30"/>
      <c r="AJ100" s="28"/>
      <c r="AK100" s="30"/>
      <c r="AL100" s="30"/>
      <c r="AM100" s="28"/>
      <c r="AN100" s="30"/>
      <c r="AO100" s="30"/>
      <c r="AP100" s="28"/>
      <c r="AQ100" s="30"/>
      <c r="AR100" s="30"/>
      <c r="AS100" s="28"/>
      <c r="AT100" s="21"/>
      <c r="AU100" s="22"/>
    </row>
    <row r="101" spans="1:47" ht="20.25" customHeight="1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30"/>
      <c r="AJ101" s="28"/>
      <c r="AK101" s="30"/>
      <c r="AL101" s="30"/>
      <c r="AM101" s="28"/>
      <c r="AN101" s="30"/>
      <c r="AO101" s="30"/>
      <c r="AP101" s="28"/>
      <c r="AQ101" s="30"/>
      <c r="AR101" s="30"/>
      <c r="AS101" s="28"/>
      <c r="AT101" s="21"/>
      <c r="AU101" s="22"/>
    </row>
    <row r="102" spans="1:47" ht="20.25" customHeight="1">
      <c r="A102" s="729" t="s">
        <v>82</v>
      </c>
      <c r="B102" s="729"/>
      <c r="C102" s="729"/>
      <c r="D102" s="729"/>
      <c r="E102" s="729"/>
      <c r="F102" s="729"/>
      <c r="G102" s="729"/>
      <c r="H102" s="729"/>
      <c r="I102" s="729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30"/>
      <c r="AJ102" s="28"/>
      <c r="AK102" s="30"/>
      <c r="AL102" s="30"/>
      <c r="AM102" s="28"/>
      <c r="AN102" s="730" t="s">
        <v>83</v>
      </c>
      <c r="AO102" s="730"/>
      <c r="AP102" s="730"/>
      <c r="AQ102" s="730"/>
      <c r="AR102" s="730"/>
      <c r="AS102" s="730"/>
      <c r="AT102" s="21"/>
      <c r="AU102" s="22"/>
    </row>
    <row r="103" spans="1:47" ht="20.25" customHeight="1">
      <c r="A103" s="731" t="s">
        <v>84</v>
      </c>
      <c r="B103" s="731"/>
      <c r="C103" s="731"/>
      <c r="D103" s="731"/>
      <c r="E103" s="731"/>
      <c r="F103" s="731"/>
      <c r="G103" s="731"/>
      <c r="H103" s="731"/>
      <c r="I103" s="731"/>
      <c r="J103" s="30"/>
      <c r="K103" s="30"/>
      <c r="L103" s="28"/>
      <c r="M103" s="30"/>
      <c r="N103" s="30"/>
      <c r="O103" s="28"/>
      <c r="P103" s="30"/>
      <c r="Q103" s="30"/>
      <c r="R103" s="28"/>
      <c r="S103" s="30"/>
      <c r="T103" s="30"/>
      <c r="U103" s="28"/>
      <c r="V103" s="30"/>
      <c r="W103" s="30"/>
      <c r="X103" s="28"/>
      <c r="Y103" s="30"/>
      <c r="Z103" s="30"/>
      <c r="AA103" s="28"/>
      <c r="AB103" s="30"/>
      <c r="AC103" s="30"/>
      <c r="AD103" s="28"/>
      <c r="AE103" s="30"/>
      <c r="AF103" s="30"/>
      <c r="AG103" s="28"/>
      <c r="AH103" s="30"/>
      <c r="AI103" s="30"/>
      <c r="AJ103" s="28"/>
      <c r="AK103" s="30"/>
      <c r="AL103" s="30"/>
      <c r="AM103" s="28"/>
      <c r="AN103" s="730" t="s">
        <v>85</v>
      </c>
      <c r="AO103" s="730"/>
      <c r="AP103" s="730"/>
      <c r="AQ103" s="730"/>
      <c r="AR103" s="730"/>
      <c r="AS103" s="730"/>
      <c r="AT103" s="21"/>
      <c r="AU103" s="22"/>
    </row>
    <row r="104" spans="1:47" ht="20.25">
      <c r="A104" s="23"/>
      <c r="B104" s="24"/>
      <c r="C104" s="24"/>
      <c r="D104" s="25"/>
      <c r="E104" s="26"/>
      <c r="F104" s="27"/>
      <c r="G104" s="28"/>
      <c r="H104" s="29"/>
      <c r="I104" s="28"/>
      <c r="J104" s="30"/>
      <c r="K104" s="30"/>
      <c r="L104" s="28"/>
      <c r="M104" s="30"/>
      <c r="N104" s="30"/>
      <c r="O104" s="28"/>
      <c r="P104" s="30"/>
      <c r="Q104" s="30"/>
      <c r="R104" s="28"/>
      <c r="S104" s="30"/>
      <c r="T104" s="30"/>
      <c r="U104" s="28"/>
      <c r="V104" s="30"/>
      <c r="W104" s="30"/>
      <c r="X104" s="28"/>
      <c r="Y104" s="30"/>
      <c r="Z104" s="30"/>
      <c r="AA104" s="28"/>
      <c r="AB104" s="30"/>
      <c r="AC104" s="30"/>
      <c r="AD104" s="28"/>
      <c r="AE104" s="30"/>
      <c r="AF104" s="30"/>
      <c r="AG104" s="28"/>
      <c r="AH104" s="30"/>
      <c r="AI104" s="30"/>
      <c r="AJ104" s="28"/>
      <c r="AK104" s="30"/>
      <c r="AL104" s="30"/>
      <c r="AM104" s="28"/>
      <c r="AN104" s="30"/>
      <c r="AO104" s="30"/>
      <c r="AP104" s="28"/>
      <c r="AQ104" s="30"/>
      <c r="AR104" s="30"/>
      <c r="AS104" s="28"/>
      <c r="AT104" s="21"/>
      <c r="AU104" s="22"/>
    </row>
    <row r="105" spans="1:47" ht="20.25" customHeight="1">
      <c r="A105" s="731" t="s">
        <v>86</v>
      </c>
      <c r="B105" s="731"/>
      <c r="C105" s="731"/>
      <c r="D105" s="731"/>
      <c r="E105" s="731"/>
      <c r="F105" s="731"/>
      <c r="G105" s="731"/>
      <c r="H105" s="731"/>
      <c r="I105" s="731"/>
      <c r="J105" s="30"/>
      <c r="K105" s="30"/>
      <c r="L105" s="28"/>
      <c r="M105" s="30"/>
      <c r="N105" s="30"/>
      <c r="O105" s="28"/>
      <c r="P105" s="30"/>
      <c r="Q105" s="30"/>
      <c r="R105" s="28"/>
      <c r="S105" s="30"/>
      <c r="T105" s="30"/>
      <c r="U105" s="28"/>
      <c r="V105" s="30"/>
      <c r="W105" s="30"/>
      <c r="X105" s="28"/>
      <c r="Y105" s="30"/>
      <c r="Z105" s="30"/>
      <c r="AA105" s="28"/>
      <c r="AB105" s="30"/>
      <c r="AC105" s="30"/>
      <c r="AD105" s="28"/>
      <c r="AE105" s="30"/>
      <c r="AF105" s="30"/>
      <c r="AG105" s="28"/>
      <c r="AH105" s="30"/>
      <c r="AI105" s="30"/>
      <c r="AJ105" s="28"/>
      <c r="AK105" s="30"/>
      <c r="AL105" s="30"/>
      <c r="AM105" s="28"/>
      <c r="AN105" s="730" t="s">
        <v>87</v>
      </c>
      <c r="AO105" s="730"/>
      <c r="AP105" s="730"/>
      <c r="AQ105" s="730"/>
      <c r="AR105" s="730"/>
      <c r="AS105" s="730"/>
      <c r="AT105" s="21"/>
      <c r="AU105" s="22"/>
    </row>
    <row r="106" spans="1:47" ht="20.25">
      <c r="A106" s="23"/>
      <c r="B106" s="24"/>
      <c r="C106" s="24"/>
      <c r="D106" s="25"/>
      <c r="E106" s="26"/>
      <c r="F106" s="27"/>
      <c r="G106" s="28"/>
      <c r="H106" s="29"/>
      <c r="I106" s="28"/>
      <c r="J106" s="30"/>
      <c r="K106" s="30"/>
      <c r="L106" s="28"/>
      <c r="M106" s="30"/>
      <c r="N106" s="30"/>
      <c r="O106" s="28"/>
      <c r="P106" s="30"/>
      <c r="Q106" s="30"/>
      <c r="R106" s="28"/>
      <c r="S106" s="30"/>
      <c r="T106" s="30"/>
      <c r="U106" s="28"/>
      <c r="V106" s="30"/>
      <c r="W106" s="30"/>
      <c r="X106" s="28"/>
      <c r="Y106" s="30"/>
      <c r="Z106" s="30"/>
      <c r="AA106" s="28"/>
      <c r="AB106" s="30"/>
      <c r="AC106" s="30"/>
      <c r="AD106" s="28"/>
      <c r="AE106" s="30"/>
      <c r="AF106" s="30"/>
      <c r="AG106" s="28"/>
      <c r="AH106" s="30"/>
      <c r="AI106" s="30"/>
      <c r="AJ106" s="28"/>
      <c r="AK106" s="30"/>
      <c r="AL106" s="30"/>
      <c r="AM106" s="28"/>
      <c r="AN106" s="725" t="s">
        <v>88</v>
      </c>
      <c r="AO106" s="725"/>
      <c r="AP106" s="725"/>
      <c r="AQ106" s="725"/>
      <c r="AR106" s="725"/>
      <c r="AS106" s="725"/>
      <c r="AT106" s="21"/>
      <c r="AU106" s="22"/>
    </row>
    <row r="107" spans="1:47" ht="20.25">
      <c r="A107" s="23"/>
      <c r="B107" s="24"/>
      <c r="C107" s="24"/>
      <c r="D107" s="25"/>
      <c r="E107" s="26"/>
      <c r="F107" s="27"/>
      <c r="G107" s="28"/>
      <c r="H107" s="29"/>
      <c r="I107" s="28"/>
      <c r="J107" s="30"/>
      <c r="K107" s="30"/>
      <c r="L107" s="28"/>
      <c r="M107" s="30"/>
      <c r="N107" s="30"/>
      <c r="O107" s="28"/>
      <c r="P107" s="30"/>
      <c r="Q107" s="30"/>
      <c r="R107" s="28"/>
      <c r="S107" s="30"/>
      <c r="T107" s="30"/>
      <c r="U107" s="28"/>
      <c r="V107" s="30"/>
      <c r="W107" s="30"/>
      <c r="X107" s="28"/>
      <c r="Y107" s="30"/>
      <c r="Z107" s="30"/>
      <c r="AA107" s="28"/>
      <c r="AB107" s="30"/>
      <c r="AC107" s="30"/>
      <c r="AD107" s="28"/>
      <c r="AE107" s="30"/>
      <c r="AF107" s="30"/>
      <c r="AG107" s="28"/>
      <c r="AH107" s="30"/>
      <c r="AI107" s="30"/>
      <c r="AJ107" s="28"/>
      <c r="AK107" s="30"/>
      <c r="AL107" s="30"/>
      <c r="AM107" s="28"/>
      <c r="AN107" s="30"/>
      <c r="AO107" s="30"/>
      <c r="AP107" s="28"/>
      <c r="AQ107" s="30"/>
      <c r="AR107" s="30"/>
      <c r="AS107" s="28"/>
      <c r="AT107" s="21"/>
      <c r="AU107" s="22"/>
    </row>
    <row r="108" spans="1:47" ht="23.25">
      <c r="A108" s="726" t="s">
        <v>89</v>
      </c>
      <c r="B108" s="726"/>
      <c r="C108" s="726"/>
      <c r="D108" s="726"/>
      <c r="E108" s="26"/>
      <c r="F108" s="27"/>
      <c r="G108" s="28"/>
      <c r="H108" s="29"/>
      <c r="I108" s="28"/>
      <c r="J108" s="30"/>
      <c r="K108" s="30"/>
      <c r="L108" s="28"/>
      <c r="M108" s="30"/>
      <c r="N108" s="30"/>
      <c r="O108" s="28"/>
      <c r="P108" s="30"/>
      <c r="Q108" s="30"/>
      <c r="R108" s="28"/>
      <c r="S108" s="30"/>
      <c r="T108" s="30"/>
      <c r="U108" s="28"/>
      <c r="V108" s="30"/>
      <c r="W108" s="30"/>
      <c r="X108" s="28"/>
      <c r="Y108" s="30"/>
      <c r="Z108" s="30"/>
      <c r="AA108" s="28"/>
      <c r="AB108" s="30"/>
      <c r="AC108" s="30"/>
      <c r="AD108" s="28"/>
      <c r="AE108" s="30"/>
      <c r="AF108" s="30"/>
      <c r="AG108" s="28"/>
      <c r="AH108" s="30"/>
      <c r="AI108" s="30"/>
      <c r="AJ108" s="28"/>
      <c r="AK108" s="30"/>
      <c r="AL108" s="30"/>
      <c r="AM108" s="28"/>
      <c r="AN108" s="727" t="s">
        <v>90</v>
      </c>
      <c r="AO108" s="727"/>
      <c r="AP108" s="727"/>
      <c r="AQ108" s="727"/>
      <c r="AR108" s="727"/>
      <c r="AS108" s="727"/>
      <c r="AT108" s="21"/>
      <c r="AU108" s="22"/>
    </row>
    <row r="109" spans="1:47" s="2" customFormat="1" ht="23.25">
      <c r="A109" s="726" t="s">
        <v>91</v>
      </c>
      <c r="B109" s="726"/>
      <c r="C109" s="726"/>
      <c r="D109" s="726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3"/>
      <c r="AS109" s="13"/>
    </row>
    <row r="110" spans="1:47" s="2" customFormat="1">
      <c r="A110" s="17"/>
      <c r="B110" s="11"/>
      <c r="C110" s="12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3"/>
      <c r="AS110" s="13"/>
    </row>
    <row r="111" spans="1:47">
      <c r="B111" s="5"/>
      <c r="C111" s="5"/>
    </row>
    <row r="112" spans="1:47">
      <c r="B112" s="5"/>
      <c r="C112" s="5"/>
    </row>
    <row r="113" spans="2:3">
      <c r="B113" s="5"/>
      <c r="C113" s="5"/>
    </row>
    <row r="114" spans="2:3">
      <c r="B114" s="5"/>
      <c r="C114" s="5"/>
    </row>
    <row r="115" spans="2:3">
      <c r="B115" s="5"/>
      <c r="C115" s="5"/>
    </row>
    <row r="116" spans="2:3">
      <c r="B116" s="5"/>
      <c r="C116" s="5"/>
    </row>
    <row r="117" spans="2:3">
      <c r="B117" s="5"/>
      <c r="C117" s="5"/>
    </row>
    <row r="118" spans="2:3">
      <c r="B118" s="5"/>
      <c r="C118" s="5"/>
    </row>
    <row r="119" spans="2:3">
      <c r="B119" s="5"/>
      <c r="C119" s="5"/>
    </row>
    <row r="120" spans="2:3">
      <c r="B120" s="5"/>
      <c r="C120" s="5"/>
    </row>
    <row r="121" spans="2:3">
      <c r="B121" s="5"/>
      <c r="C121" s="5"/>
    </row>
    <row r="122" spans="2:3">
      <c r="B122" s="5"/>
      <c r="C122" s="5"/>
    </row>
    <row r="123" spans="2:3">
      <c r="B123" s="5"/>
      <c r="C123" s="5"/>
    </row>
    <row r="124" spans="2:3">
      <c r="B124" s="5"/>
      <c r="C124" s="5"/>
    </row>
    <row r="125" spans="2:3">
      <c r="B125" s="5"/>
      <c r="C125" s="5"/>
    </row>
    <row r="126" spans="2:3">
      <c r="B126" s="5"/>
      <c r="C126" s="5"/>
    </row>
    <row r="127" spans="2:3">
      <c r="B127" s="5"/>
      <c r="C127" s="5"/>
    </row>
    <row r="128" spans="2:3">
      <c r="B128" s="5"/>
      <c r="C128" s="5"/>
    </row>
    <row r="129" spans="2:3">
      <c r="B129" s="5"/>
      <c r="C129" s="5"/>
    </row>
    <row r="130" spans="2:3">
      <c r="B130" s="5"/>
      <c r="C130" s="5"/>
    </row>
    <row r="131" spans="2:3">
      <c r="B131" s="5"/>
      <c r="C131" s="5"/>
    </row>
    <row r="132" spans="2:3">
      <c r="B132" s="5"/>
      <c r="C132" s="5"/>
    </row>
    <row r="133" spans="2:3">
      <c r="B133" s="5"/>
      <c r="C133" s="5"/>
    </row>
    <row r="134" spans="2:3">
      <c r="B134" s="5"/>
      <c r="C134" s="5"/>
    </row>
    <row r="135" spans="2:3">
      <c r="B135" s="5"/>
      <c r="C135" s="5"/>
    </row>
    <row r="136" spans="2:3">
      <c r="B136" s="5"/>
      <c r="C136" s="5"/>
    </row>
    <row r="137" spans="2:3">
      <c r="B137" s="5"/>
      <c r="C137" s="5"/>
    </row>
    <row r="138" spans="2:3">
      <c r="B138" s="5"/>
      <c r="C138" s="5"/>
    </row>
    <row r="139" spans="2:3">
      <c r="B139" s="5"/>
      <c r="C139" s="5"/>
    </row>
    <row r="140" spans="2:3">
      <c r="B140" s="5"/>
      <c r="C140" s="5"/>
    </row>
    <row r="141" spans="2:3">
      <c r="B141" s="5"/>
      <c r="C141" s="5"/>
    </row>
    <row r="142" spans="2:3">
      <c r="B142" s="5"/>
      <c r="C142" s="5"/>
    </row>
    <row r="143" spans="2:3">
      <c r="B143" s="5"/>
      <c r="C143" s="5"/>
    </row>
    <row r="144" spans="2:3">
      <c r="B144" s="5"/>
      <c r="C144" s="5"/>
    </row>
    <row r="145" spans="2:3">
      <c r="B145" s="5"/>
      <c r="C145" s="5"/>
    </row>
    <row r="146" spans="2:3">
      <c r="B146" s="5"/>
      <c r="C146" s="5"/>
    </row>
    <row r="147" spans="2:3">
      <c r="B147" s="5"/>
      <c r="C147" s="5"/>
    </row>
    <row r="148" spans="2:3">
      <c r="B148" s="5"/>
      <c r="C148" s="5"/>
    </row>
    <row r="149" spans="2:3">
      <c r="B149" s="5"/>
      <c r="C149" s="5"/>
    </row>
    <row r="150" spans="2:3">
      <c r="B150" s="5"/>
      <c r="C150" s="5"/>
    </row>
    <row r="151" spans="2:3">
      <c r="B151" s="5"/>
      <c r="C151" s="5"/>
    </row>
    <row r="152" spans="2:3">
      <c r="B152" s="5"/>
      <c r="C152" s="5"/>
    </row>
    <row r="153" spans="2:3">
      <c r="B153" s="5"/>
      <c r="C153" s="5"/>
    </row>
    <row r="154" spans="2:3">
      <c r="B154" s="5"/>
      <c r="C154" s="5"/>
    </row>
    <row r="155" spans="2:3">
      <c r="B155" s="5"/>
      <c r="C155" s="5"/>
    </row>
    <row r="156" spans="2:3">
      <c r="B156" s="5"/>
      <c r="C156" s="5"/>
    </row>
    <row r="157" spans="2:3">
      <c r="B157" s="5"/>
      <c r="C157" s="5"/>
    </row>
    <row r="158" spans="2:3">
      <c r="B158" s="5"/>
      <c r="C158" s="5"/>
    </row>
    <row r="159" spans="2:3">
      <c r="B159" s="5"/>
      <c r="C159" s="5"/>
    </row>
    <row r="160" spans="2:3">
      <c r="B160" s="5"/>
      <c r="C160" s="5"/>
    </row>
    <row r="161" spans="2:3">
      <c r="B161" s="5"/>
      <c r="C161" s="5"/>
    </row>
    <row r="162" spans="2:3">
      <c r="B162" s="5"/>
      <c r="C162" s="5"/>
    </row>
    <row r="163" spans="2:3">
      <c r="B163" s="5"/>
      <c r="C163" s="5"/>
    </row>
    <row r="164" spans="2:3">
      <c r="B164" s="5"/>
      <c r="C164" s="5"/>
    </row>
    <row r="165" spans="2:3">
      <c r="B165" s="5"/>
      <c r="C165" s="5"/>
    </row>
    <row r="166" spans="2:3">
      <c r="B166" s="5"/>
      <c r="C166" s="5"/>
    </row>
    <row r="167" spans="2:3">
      <c r="B167" s="5"/>
      <c r="C167" s="5"/>
    </row>
    <row r="168" spans="2:3">
      <c r="B168" s="5"/>
      <c r="C168" s="5"/>
    </row>
    <row r="169" spans="2:3">
      <c r="B169" s="5"/>
      <c r="C169" s="5"/>
    </row>
    <row r="170" spans="2:3">
      <c r="B170" s="5"/>
      <c r="C170" s="5"/>
    </row>
    <row r="171" spans="2:3">
      <c r="B171" s="5"/>
      <c r="C171" s="5"/>
    </row>
    <row r="172" spans="2:3">
      <c r="B172" s="5"/>
      <c r="C172" s="5"/>
    </row>
    <row r="173" spans="2:3">
      <c r="B173" s="5"/>
      <c r="C173" s="5"/>
    </row>
    <row r="174" spans="2:3">
      <c r="B174" s="5"/>
      <c r="C174" s="5"/>
    </row>
    <row r="175" spans="2:3">
      <c r="B175" s="5"/>
      <c r="C175" s="5"/>
    </row>
    <row r="176" spans="2:3">
      <c r="B176" s="5"/>
      <c r="C176" s="5"/>
    </row>
    <row r="177" spans="2:3">
      <c r="B177" s="5"/>
      <c r="C177" s="5"/>
    </row>
    <row r="178" spans="2:3">
      <c r="B178" s="5"/>
      <c r="C178" s="5"/>
    </row>
    <row r="179" spans="2:3">
      <c r="B179" s="5"/>
      <c r="C179" s="5"/>
    </row>
    <row r="180" spans="2:3">
      <c r="B180" s="5"/>
      <c r="C180" s="5"/>
    </row>
    <row r="181" spans="2:3">
      <c r="B181" s="5"/>
      <c r="C181" s="5"/>
    </row>
    <row r="182" spans="2:3">
      <c r="B182" s="5"/>
      <c r="C182" s="5"/>
    </row>
    <row r="183" spans="2:3">
      <c r="B183" s="5"/>
      <c r="C183" s="5"/>
    </row>
    <row r="184" spans="2:3">
      <c r="B184" s="5"/>
      <c r="C184" s="5"/>
    </row>
    <row r="185" spans="2:3">
      <c r="B185" s="5"/>
      <c r="C185" s="5"/>
    </row>
    <row r="186" spans="2:3">
      <c r="B186" s="5"/>
      <c r="C186" s="5"/>
    </row>
    <row r="187" spans="2:3">
      <c r="B187" s="5"/>
      <c r="C187" s="5"/>
    </row>
    <row r="188" spans="2:3">
      <c r="B188" s="5"/>
      <c r="C188" s="5"/>
    </row>
    <row r="189" spans="2:3">
      <c r="B189" s="5"/>
      <c r="C189" s="5"/>
    </row>
    <row r="190" spans="2:3">
      <c r="B190" s="5"/>
      <c r="C190" s="5"/>
    </row>
    <row r="191" spans="2:3">
      <c r="B191" s="5"/>
      <c r="C191" s="5"/>
    </row>
    <row r="192" spans="2:3">
      <c r="B192" s="5"/>
      <c r="C192" s="5"/>
    </row>
    <row r="193" spans="2:3">
      <c r="B193" s="5"/>
      <c r="C193" s="5"/>
    </row>
    <row r="194" spans="2:3">
      <c r="B194" s="5"/>
      <c r="C194" s="5"/>
    </row>
    <row r="195" spans="2:3">
      <c r="B195" s="5"/>
      <c r="C195" s="5"/>
    </row>
    <row r="196" spans="2:3">
      <c r="B196" s="5"/>
      <c r="C196" s="5"/>
    </row>
    <row r="197" spans="2:3">
      <c r="B197" s="5"/>
      <c r="C197" s="5"/>
    </row>
    <row r="198" spans="2:3">
      <c r="B198" s="5"/>
      <c r="C198" s="5"/>
    </row>
    <row r="199" spans="2:3">
      <c r="B199" s="5"/>
      <c r="C199" s="5"/>
    </row>
    <row r="200" spans="2:3">
      <c r="B200" s="5"/>
      <c r="C200" s="5"/>
    </row>
    <row r="201" spans="2:3">
      <c r="B201" s="5"/>
      <c r="C201" s="5"/>
    </row>
    <row r="202" spans="2:3">
      <c r="B202" s="5"/>
      <c r="C202" s="5"/>
    </row>
    <row r="203" spans="2:3">
      <c r="B203" s="5"/>
      <c r="C203" s="5"/>
    </row>
    <row r="204" spans="2:3">
      <c r="B204" s="5"/>
      <c r="C204" s="5"/>
    </row>
    <row r="205" spans="2:3">
      <c r="B205" s="5"/>
      <c r="C205" s="5"/>
    </row>
    <row r="206" spans="2:3">
      <c r="B206" s="5"/>
      <c r="C206" s="5"/>
    </row>
    <row r="207" spans="2:3">
      <c r="B207" s="5"/>
      <c r="C207" s="5"/>
    </row>
    <row r="208" spans="2:3">
      <c r="B208" s="5"/>
      <c r="C208" s="5"/>
    </row>
    <row r="209" spans="2:3">
      <c r="B209" s="5"/>
      <c r="C209" s="5"/>
    </row>
    <row r="210" spans="2:3">
      <c r="B210" s="5"/>
      <c r="C210" s="5"/>
    </row>
    <row r="211" spans="2:3">
      <c r="B211" s="5"/>
      <c r="C211" s="5"/>
    </row>
    <row r="212" spans="2:3">
      <c r="B212" s="5"/>
      <c r="C212" s="5"/>
    </row>
    <row r="213" spans="2:3">
      <c r="B213" s="5"/>
      <c r="C213" s="5"/>
    </row>
    <row r="214" spans="2:3">
      <c r="B214" s="5"/>
      <c r="C214" s="5"/>
    </row>
    <row r="215" spans="2:3">
      <c r="B215" s="5"/>
      <c r="C215" s="5"/>
    </row>
    <row r="216" spans="2:3">
      <c r="B216" s="5"/>
      <c r="C216" s="5"/>
    </row>
    <row r="217" spans="2:3">
      <c r="B217" s="5"/>
      <c r="C217" s="5"/>
    </row>
    <row r="218" spans="2:3">
      <c r="B218" s="5"/>
      <c r="C218" s="5"/>
    </row>
    <row r="219" spans="2:3">
      <c r="B219" s="5"/>
      <c r="C219" s="5"/>
    </row>
    <row r="220" spans="2:3">
      <c r="B220" s="5"/>
      <c r="C220" s="5"/>
    </row>
    <row r="221" spans="2:3">
      <c r="B221" s="5"/>
      <c r="C221" s="5"/>
    </row>
    <row r="222" spans="2:3">
      <c r="B222" s="5"/>
      <c r="C222" s="5"/>
    </row>
    <row r="223" spans="2:3">
      <c r="B223" s="5"/>
      <c r="C223" s="5"/>
    </row>
  </sheetData>
  <mergeCells count="91">
    <mergeCell ref="J1:S2"/>
    <mergeCell ref="J3:S3"/>
    <mergeCell ref="A5:AS5"/>
    <mergeCell ref="A6:A8"/>
    <mergeCell ref="B6:B8"/>
    <mergeCell ref="C6:C8"/>
    <mergeCell ref="D6:D8"/>
    <mergeCell ref="E6:I7"/>
    <mergeCell ref="J6:AS6"/>
    <mergeCell ref="AH7:AJ7"/>
    <mergeCell ref="AT6:AT8"/>
    <mergeCell ref="AU6:AU8"/>
    <mergeCell ref="J7:L7"/>
    <mergeCell ref="M7:O7"/>
    <mergeCell ref="P7:R7"/>
    <mergeCell ref="S7:U7"/>
    <mergeCell ref="V7:X7"/>
    <mergeCell ref="Y7:AA7"/>
    <mergeCell ref="AB7:AD7"/>
    <mergeCell ref="AE7:AG7"/>
    <mergeCell ref="AK7:AM7"/>
    <mergeCell ref="AN7:AP7"/>
    <mergeCell ref="AQ7:AS7"/>
    <mergeCell ref="B10:AS10"/>
    <mergeCell ref="A11:A15"/>
    <mergeCell ref="B11:B15"/>
    <mergeCell ref="C11:C15"/>
    <mergeCell ref="AT11:AT15"/>
    <mergeCell ref="AU11:AU15"/>
    <mergeCell ref="A16:A20"/>
    <mergeCell ref="B16:B20"/>
    <mergeCell ref="C16:C20"/>
    <mergeCell ref="AT16:AT20"/>
    <mergeCell ref="AU16:AU20"/>
    <mergeCell ref="A26:A30"/>
    <mergeCell ref="B26:B30"/>
    <mergeCell ref="C26:C30"/>
    <mergeCell ref="AT26:AT30"/>
    <mergeCell ref="AU26:AU30"/>
    <mergeCell ref="A21:A25"/>
    <mergeCell ref="B21:B25"/>
    <mergeCell ref="C21:C25"/>
    <mergeCell ref="AT21:AT25"/>
    <mergeCell ref="AU21:AU25"/>
    <mergeCell ref="B36:AS36"/>
    <mergeCell ref="A37:A41"/>
    <mergeCell ref="B37:B41"/>
    <mergeCell ref="C37:C41"/>
    <mergeCell ref="A31:C35"/>
    <mergeCell ref="AU37:AU41"/>
    <mergeCell ref="A42:A46"/>
    <mergeCell ref="B42:B46"/>
    <mergeCell ref="C42:C46"/>
    <mergeCell ref="AT42:AT46"/>
    <mergeCell ref="AU42:AU46"/>
    <mergeCell ref="AT37:AT41"/>
    <mergeCell ref="A64:B68"/>
    <mergeCell ref="C64:C68"/>
    <mergeCell ref="AT64:AT68"/>
    <mergeCell ref="AU64:AU68"/>
    <mergeCell ref="A47:A51"/>
    <mergeCell ref="B47:B51"/>
    <mergeCell ref="C47:C51"/>
    <mergeCell ref="AT47:AT51"/>
    <mergeCell ref="AU47:AU51"/>
    <mergeCell ref="A52:C56"/>
    <mergeCell ref="A57:C61"/>
    <mergeCell ref="A71:C71"/>
    <mergeCell ref="A72:B76"/>
    <mergeCell ref="AT72:AT76"/>
    <mergeCell ref="AU72:AU76"/>
    <mergeCell ref="A78:B82"/>
    <mergeCell ref="AT78:AT82"/>
    <mergeCell ref="AU78:AU82"/>
    <mergeCell ref="A84:B88"/>
    <mergeCell ref="AT84:AT88"/>
    <mergeCell ref="AU84:AU88"/>
    <mergeCell ref="A90:B94"/>
    <mergeCell ref="AT90:AT94"/>
    <mergeCell ref="AU90:AU94"/>
    <mergeCell ref="AN106:AS106"/>
    <mergeCell ref="A108:D108"/>
    <mergeCell ref="AN108:AS108"/>
    <mergeCell ref="A109:D109"/>
    <mergeCell ref="A96:X100"/>
    <mergeCell ref="A102:I102"/>
    <mergeCell ref="AN102:AS102"/>
    <mergeCell ref="A103:I103"/>
    <mergeCell ref="AN103:AS103"/>
    <mergeCell ref="A105:I105"/>
    <mergeCell ref="AN105:AS105"/>
  </mergeCells>
  <conditionalFormatting sqref="E32:AS32">
    <cfRule type="containsBlanks" dxfId="0" priority="1">
      <formula>LEN(TRIM(E32))=0</formula>
    </cfRule>
  </conditionalFormatting>
  <printOptions horizontalCentered="1"/>
  <pageMargins left="0.70866141732283472" right="0.70866141732283472" top="0.19685039370078741" bottom="0.15748031496062992" header="0.31496062992125984" footer="0.31496062992125984"/>
  <pageSetup paperSize="9" scale="50" fitToHeight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03</vt:lpstr>
      <vt:lpstr>2020год</vt:lpstr>
      <vt:lpstr>Отчет 2020</vt:lpstr>
      <vt:lpstr>отчет 2019 черновой</vt:lpstr>
      <vt:lpstr>'03'!Область_печати</vt:lpstr>
      <vt:lpstr>'2020год'!Область_печати</vt:lpstr>
      <vt:lpstr>'Отчет 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2021-04-16T12:23:18Z</dcterms:modified>
</cp:coreProperties>
</file>