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а 01.04.2021" sheetId="15" r:id="rId1"/>
  </sheets>
  <definedNames>
    <definedName name="_xlnm.Print_Titles" localSheetId="0">'на 01.04.2021'!$9:$12</definedName>
    <definedName name="_xlnm.Print_Area" localSheetId="0">'на 01.04.2021'!$A$1:$BB$67</definedName>
  </definedNames>
  <calcPr calcId="125725"/>
</workbook>
</file>

<file path=xl/calcChain.xml><?xml version="1.0" encoding="utf-8"?>
<calcChain xmlns="http://schemas.openxmlformats.org/spreadsheetml/2006/main">
  <c r="AX52" i="15"/>
  <c r="AX57"/>
  <c r="AL52"/>
  <c r="AL57"/>
  <c r="AL54" s="1"/>
  <c r="AN54" s="1"/>
  <c r="U23"/>
  <c r="AX54"/>
  <c r="AZ54" s="1"/>
  <c r="AU57"/>
  <c r="AR57"/>
  <c r="AR54" s="1"/>
  <c r="AT54" s="1"/>
  <c r="AU52"/>
  <c r="AR52"/>
  <c r="AI57"/>
  <c r="AF57"/>
  <c r="AF54" s="1"/>
  <c r="AH54" s="1"/>
  <c r="AI52"/>
  <c r="AF52"/>
  <c r="AH52" s="1"/>
  <c r="AH57"/>
  <c r="Z52"/>
  <c r="Z57"/>
  <c r="W57"/>
  <c r="T57"/>
  <c r="V57" s="1"/>
  <c r="N57"/>
  <c r="K57"/>
  <c r="T49"/>
  <c r="N49"/>
  <c r="P49" s="1"/>
  <c r="K49"/>
  <c r="H49"/>
  <c r="AQ58"/>
  <c r="AQ56"/>
  <c r="AQ55"/>
  <c r="AQ53"/>
  <c r="AQ51"/>
  <c r="AQ50"/>
  <c r="AE58"/>
  <c r="AE56"/>
  <c r="AE55"/>
  <c r="AE53"/>
  <c r="AE51"/>
  <c r="AE50"/>
  <c r="S58"/>
  <c r="S56"/>
  <c r="S55"/>
  <c r="S53"/>
  <c r="S51"/>
  <c r="S50"/>
  <c r="G58"/>
  <c r="G56"/>
  <c r="G55"/>
  <c r="G53"/>
  <c r="G51"/>
  <c r="G50"/>
  <c r="AZ58"/>
  <c r="AZ57"/>
  <c r="AZ56"/>
  <c r="AZ55"/>
  <c r="AZ53"/>
  <c r="AZ52"/>
  <c r="AZ51"/>
  <c r="AZ50"/>
  <c r="AW58"/>
  <c r="AW57"/>
  <c r="AW56"/>
  <c r="AW55"/>
  <c r="AW53"/>
  <c r="AW52"/>
  <c r="AW51"/>
  <c r="AW50"/>
  <c r="AT58"/>
  <c r="AT57"/>
  <c r="AT56"/>
  <c r="AT55"/>
  <c r="AT53"/>
  <c r="AT52"/>
  <c r="AT51"/>
  <c r="AT50"/>
  <c r="AN58"/>
  <c r="AN57"/>
  <c r="AN56"/>
  <c r="AN55"/>
  <c r="AN53"/>
  <c r="AN52"/>
  <c r="AN51"/>
  <c r="AN50"/>
  <c r="AK58"/>
  <c r="AK57"/>
  <c r="AK56"/>
  <c r="AK55"/>
  <c r="AK53"/>
  <c r="AK52"/>
  <c r="AK51"/>
  <c r="AK50"/>
  <c r="AH58"/>
  <c r="AH56"/>
  <c r="AH55"/>
  <c r="AH53"/>
  <c r="AH51"/>
  <c r="AH50"/>
  <c r="AB58"/>
  <c r="AB57"/>
  <c r="AB56"/>
  <c r="AB55"/>
  <c r="AB53"/>
  <c r="AB52"/>
  <c r="AB51"/>
  <c r="AB50"/>
  <c r="Y58"/>
  <c r="Y57"/>
  <c r="Y56"/>
  <c r="Y55"/>
  <c r="Y54"/>
  <c r="Y53"/>
  <c r="Y52"/>
  <c r="Y51"/>
  <c r="Y50"/>
  <c r="V58"/>
  <c r="V56"/>
  <c r="V55"/>
  <c r="V53"/>
  <c r="V52"/>
  <c r="V51"/>
  <c r="V50"/>
  <c r="V49"/>
  <c r="P58"/>
  <c r="P57"/>
  <c r="P56"/>
  <c r="P55"/>
  <c r="P54"/>
  <c r="P53"/>
  <c r="P52"/>
  <c r="P51"/>
  <c r="P50"/>
  <c r="M58"/>
  <c r="M57"/>
  <c r="M56"/>
  <c r="M55"/>
  <c r="M53"/>
  <c r="M52"/>
  <c r="M51"/>
  <c r="M50"/>
  <c r="M49"/>
  <c r="J58"/>
  <c r="J57"/>
  <c r="J56"/>
  <c r="J55"/>
  <c r="J53"/>
  <c r="J52"/>
  <c r="J51"/>
  <c r="J50"/>
  <c r="R58"/>
  <c r="AD58" s="1"/>
  <c r="AP58" s="1"/>
  <c r="F58" s="1"/>
  <c r="Q58"/>
  <c r="AC58" s="1"/>
  <c r="AO58" s="1"/>
  <c r="E58" s="1"/>
  <c r="R57"/>
  <c r="AD57" s="1"/>
  <c r="AP57" s="1"/>
  <c r="F57" s="1"/>
  <c r="Q57"/>
  <c r="R56"/>
  <c r="AD56" s="1"/>
  <c r="AP56" s="1"/>
  <c r="F56" s="1"/>
  <c r="Q56"/>
  <c r="AC56" s="1"/>
  <c r="AO56" s="1"/>
  <c r="E56" s="1"/>
  <c r="R55"/>
  <c r="AD55" s="1"/>
  <c r="Q55"/>
  <c r="AC55" s="1"/>
  <c r="AY54"/>
  <c r="AV54"/>
  <c r="AU54"/>
  <c r="AW54" s="1"/>
  <c r="AS54"/>
  <c r="AM54"/>
  <c r="AJ54"/>
  <c r="AI54"/>
  <c r="AK54" s="1"/>
  <c r="AG54"/>
  <c r="AA54"/>
  <c r="Z54"/>
  <c r="AB54" s="1"/>
  <c r="X54"/>
  <c r="W54"/>
  <c r="U54"/>
  <c r="R54"/>
  <c r="Q54"/>
  <c r="S54" s="1"/>
  <c r="O54"/>
  <c r="N54"/>
  <c r="L54"/>
  <c r="K54"/>
  <c r="M54" s="1"/>
  <c r="I54"/>
  <c r="H54"/>
  <c r="J54" s="1"/>
  <c r="R52"/>
  <c r="AD52" s="1"/>
  <c r="AP52" s="1"/>
  <c r="F52" s="1"/>
  <c r="Q52"/>
  <c r="AC52" s="1"/>
  <c r="AO52" s="1"/>
  <c r="E52" s="1"/>
  <c r="G52" s="1"/>
  <c r="AY47"/>
  <c r="AY53" s="1"/>
  <c r="AX47"/>
  <c r="AX53" s="1"/>
  <c r="AV47"/>
  <c r="AW47" s="1"/>
  <c r="AU47"/>
  <c r="AU53" s="1"/>
  <c r="AS47"/>
  <c r="AS53" s="1"/>
  <c r="AR47"/>
  <c r="AR53" s="1"/>
  <c r="AM47"/>
  <c r="AM53" s="1"/>
  <c r="AL47"/>
  <c r="AL53" s="1"/>
  <c r="AJ47"/>
  <c r="AK47" s="1"/>
  <c r="AI47"/>
  <c r="AI53" s="1"/>
  <c r="AG47"/>
  <c r="AG53" s="1"/>
  <c r="AF47"/>
  <c r="AF53" s="1"/>
  <c r="AA47"/>
  <c r="AA53" s="1"/>
  <c r="Z47"/>
  <c r="Z53" s="1"/>
  <c r="X47"/>
  <c r="Y47" s="1"/>
  <c r="W47"/>
  <c r="W53" s="1"/>
  <c r="U47"/>
  <c r="U53" s="1"/>
  <c r="T47"/>
  <c r="T53" s="1"/>
  <c r="O47"/>
  <c r="O53" s="1"/>
  <c r="N47"/>
  <c r="N53" s="1"/>
  <c r="L47"/>
  <c r="M47" s="1"/>
  <c r="K47"/>
  <c r="K53" s="1"/>
  <c r="I47"/>
  <c r="I53" s="1"/>
  <c r="H47"/>
  <c r="H53" s="1"/>
  <c r="Q53" s="1"/>
  <c r="AC53" s="1"/>
  <c r="AO53" s="1"/>
  <c r="E53" s="1"/>
  <c r="AY45"/>
  <c r="AY51" s="1"/>
  <c r="AY49" s="1"/>
  <c r="AX45"/>
  <c r="AX51" s="1"/>
  <c r="AX49" s="1"/>
  <c r="AZ49" s="1"/>
  <c r="AV45"/>
  <c r="AW45" s="1"/>
  <c r="AU45"/>
  <c r="AU51" s="1"/>
  <c r="AU49" s="1"/>
  <c r="AW49" s="1"/>
  <c r="AS45"/>
  <c r="AS51" s="1"/>
  <c r="AS49" s="1"/>
  <c r="AR45"/>
  <c r="AR51" s="1"/>
  <c r="AR49" s="1"/>
  <c r="AT49" s="1"/>
  <c r="AM45"/>
  <c r="AM51" s="1"/>
  <c r="AM49" s="1"/>
  <c r="AL45"/>
  <c r="AL51" s="1"/>
  <c r="AL49" s="1"/>
  <c r="AN49" s="1"/>
  <c r="AJ45"/>
  <c r="AK45" s="1"/>
  <c r="AI45"/>
  <c r="AI51" s="1"/>
  <c r="AI49" s="1"/>
  <c r="AK49" s="1"/>
  <c r="AG45"/>
  <c r="AG51" s="1"/>
  <c r="AG49" s="1"/>
  <c r="AF45"/>
  <c r="AF51" s="1"/>
  <c r="AF49" s="1"/>
  <c r="AH49" s="1"/>
  <c r="AA45"/>
  <c r="AA51" s="1"/>
  <c r="AA49" s="1"/>
  <c r="Z45"/>
  <c r="Z51" s="1"/>
  <c r="Z49" s="1"/>
  <c r="AB49" s="1"/>
  <c r="X45"/>
  <c r="Y45" s="1"/>
  <c r="W45"/>
  <c r="W51" s="1"/>
  <c r="W49" s="1"/>
  <c r="Y49" s="1"/>
  <c r="U45"/>
  <c r="U51" s="1"/>
  <c r="U49" s="1"/>
  <c r="T45"/>
  <c r="T51" s="1"/>
  <c r="O45"/>
  <c r="O51" s="1"/>
  <c r="O49" s="1"/>
  <c r="N45"/>
  <c r="N51" s="1"/>
  <c r="L45"/>
  <c r="M45" s="1"/>
  <c r="K45"/>
  <c r="K51" s="1"/>
  <c r="I45"/>
  <c r="I51" s="1"/>
  <c r="H45"/>
  <c r="H51" s="1"/>
  <c r="Q51" s="1"/>
  <c r="AC51" s="1"/>
  <c r="AO51" s="1"/>
  <c r="E51" s="1"/>
  <c r="AY44"/>
  <c r="AY50" s="1"/>
  <c r="AX44"/>
  <c r="AX50" s="1"/>
  <c r="AV44"/>
  <c r="AW44" s="1"/>
  <c r="AU44"/>
  <c r="AU50" s="1"/>
  <c r="AS44"/>
  <c r="AS50" s="1"/>
  <c r="AR44"/>
  <c r="AR50" s="1"/>
  <c r="AM44"/>
  <c r="AM50" s="1"/>
  <c r="AL44"/>
  <c r="AL50" s="1"/>
  <c r="AJ44"/>
  <c r="AK44" s="1"/>
  <c r="AI44"/>
  <c r="AI50" s="1"/>
  <c r="AG44"/>
  <c r="AG50" s="1"/>
  <c r="AF44"/>
  <c r="AF50" s="1"/>
  <c r="AA44"/>
  <c r="AA50" s="1"/>
  <c r="Z44"/>
  <c r="Z50" s="1"/>
  <c r="X44"/>
  <c r="Y44" s="1"/>
  <c r="W44"/>
  <c r="W50" s="1"/>
  <c r="U44"/>
  <c r="U50" s="1"/>
  <c r="T44"/>
  <c r="T50" s="1"/>
  <c r="O44"/>
  <c r="O50" s="1"/>
  <c r="N44"/>
  <c r="N50" s="1"/>
  <c r="L44"/>
  <c r="M44" s="1"/>
  <c r="K44"/>
  <c r="K50" s="1"/>
  <c r="I44"/>
  <c r="I50" s="1"/>
  <c r="H44"/>
  <c r="H50" s="1"/>
  <c r="Q50" s="1"/>
  <c r="AZ42"/>
  <c r="AW42"/>
  <c r="AT42"/>
  <c r="AN42"/>
  <c r="AK42"/>
  <c r="AH42"/>
  <c r="AB42"/>
  <c r="Y42"/>
  <c r="V42"/>
  <c r="R42"/>
  <c r="S42" s="1"/>
  <c r="Q42"/>
  <c r="AC42" s="1"/>
  <c r="AO42" s="1"/>
  <c r="E42" s="1"/>
  <c r="P42"/>
  <c r="M42"/>
  <c r="J42"/>
  <c r="AZ41"/>
  <c r="AW41"/>
  <c r="AT41"/>
  <c r="AN41"/>
  <c r="AK41"/>
  <c r="AH41"/>
  <c r="AB41"/>
  <c r="Y41"/>
  <c r="V41"/>
  <c r="R41"/>
  <c r="S41" s="1"/>
  <c r="Q41"/>
  <c r="AC41" s="1"/>
  <c r="AO41" s="1"/>
  <c r="E41" s="1"/>
  <c r="P41"/>
  <c r="M41"/>
  <c r="J41"/>
  <c r="AZ40"/>
  <c r="AW40"/>
  <c r="AT40"/>
  <c r="AN40"/>
  <c r="AK40"/>
  <c r="AH40"/>
  <c r="AB40"/>
  <c r="Y40"/>
  <c r="V40"/>
  <c r="R40"/>
  <c r="S40" s="1"/>
  <c r="Q40"/>
  <c r="AC40" s="1"/>
  <c r="AO40" s="1"/>
  <c r="E40" s="1"/>
  <c r="P40"/>
  <c r="M40"/>
  <c r="J40"/>
  <c r="AZ39"/>
  <c r="AW39"/>
  <c r="AT39"/>
  <c r="AN39"/>
  <c r="AK39"/>
  <c r="AH39"/>
  <c r="AB39"/>
  <c r="Y39"/>
  <c r="V39"/>
  <c r="R39"/>
  <c r="S39" s="1"/>
  <c r="Q39"/>
  <c r="AC39" s="1"/>
  <c r="P39"/>
  <c r="M39"/>
  <c r="J39"/>
  <c r="AY38"/>
  <c r="AX38"/>
  <c r="AZ38" s="1"/>
  <c r="AV38"/>
  <c r="AW38" s="1"/>
  <c r="AU38"/>
  <c r="AS38"/>
  <c r="AR38"/>
  <c r="AT38" s="1"/>
  <c r="AM38"/>
  <c r="AL38"/>
  <c r="AN38" s="1"/>
  <c r="AJ38"/>
  <c r="AK38" s="1"/>
  <c r="AI38"/>
  <c r="AG38"/>
  <c r="AF38"/>
  <c r="AH38" s="1"/>
  <c r="AA38"/>
  <c r="Z38"/>
  <c r="AB38" s="1"/>
  <c r="X38"/>
  <c r="Y38" s="1"/>
  <c r="W38"/>
  <c r="U38"/>
  <c r="T38"/>
  <c r="V38" s="1"/>
  <c r="R38"/>
  <c r="S38" s="1"/>
  <c r="Q38"/>
  <c r="O38"/>
  <c r="N38"/>
  <c r="P38" s="1"/>
  <c r="L38"/>
  <c r="M38" s="1"/>
  <c r="K38"/>
  <c r="I38"/>
  <c r="H38"/>
  <c r="J38" s="1"/>
  <c r="AZ37"/>
  <c r="AW37"/>
  <c r="AT37"/>
  <c r="AN37"/>
  <c r="AK37"/>
  <c r="AH37"/>
  <c r="AB37"/>
  <c r="Y37"/>
  <c r="V37"/>
  <c r="R37"/>
  <c r="Q37"/>
  <c r="AC37" s="1"/>
  <c r="AO37" s="1"/>
  <c r="E37" s="1"/>
  <c r="P37"/>
  <c r="M37"/>
  <c r="J37"/>
  <c r="AY36"/>
  <c r="AY46" s="1"/>
  <c r="AX36"/>
  <c r="AX46" s="1"/>
  <c r="AX43" s="1"/>
  <c r="AV36"/>
  <c r="AU36"/>
  <c r="AU46" s="1"/>
  <c r="AU43" s="1"/>
  <c r="AS36"/>
  <c r="AS46" s="1"/>
  <c r="AR36"/>
  <c r="AR46" s="1"/>
  <c r="AR43" s="1"/>
  <c r="AM36"/>
  <c r="AM46" s="1"/>
  <c r="AL36"/>
  <c r="AL46" s="1"/>
  <c r="AL43" s="1"/>
  <c r="AJ36"/>
  <c r="AI36"/>
  <c r="AI46" s="1"/>
  <c r="AI43" s="1"/>
  <c r="AG36"/>
  <c r="AG46" s="1"/>
  <c r="AF36"/>
  <c r="AF46" s="1"/>
  <c r="AF43" s="1"/>
  <c r="AA36"/>
  <c r="AA46" s="1"/>
  <c r="Z36"/>
  <c r="Z46" s="1"/>
  <c r="Z43" s="1"/>
  <c r="X36"/>
  <c r="W36"/>
  <c r="W46" s="1"/>
  <c r="W43" s="1"/>
  <c r="U36"/>
  <c r="U46" s="1"/>
  <c r="T36"/>
  <c r="T46" s="1"/>
  <c r="T43" s="1"/>
  <c r="O36"/>
  <c r="O46" s="1"/>
  <c r="N36"/>
  <c r="N46" s="1"/>
  <c r="N43" s="1"/>
  <c r="L36"/>
  <c r="K36"/>
  <c r="K46" s="1"/>
  <c r="K43" s="1"/>
  <c r="I36"/>
  <c r="I46" s="1"/>
  <c r="H36"/>
  <c r="AZ35"/>
  <c r="AW35"/>
  <c r="AT35"/>
  <c r="AN35"/>
  <c r="AK35"/>
  <c r="AH35"/>
  <c r="AB35"/>
  <c r="Y35"/>
  <c r="V35"/>
  <c r="R35"/>
  <c r="S35" s="1"/>
  <c r="Q35"/>
  <c r="AC35" s="1"/>
  <c r="AO35" s="1"/>
  <c r="E35" s="1"/>
  <c r="P35"/>
  <c r="M35"/>
  <c r="J35"/>
  <c r="AZ34"/>
  <c r="AW34"/>
  <c r="AT34"/>
  <c r="AN34"/>
  <c r="AK34"/>
  <c r="AH34"/>
  <c r="AB34"/>
  <c r="Y34"/>
  <c r="V34"/>
  <c r="R34"/>
  <c r="AD34" s="1"/>
  <c r="Q34"/>
  <c r="AC34" s="1"/>
  <c r="P34"/>
  <c r="M34"/>
  <c r="J34"/>
  <c r="AY33"/>
  <c r="AX33"/>
  <c r="AZ33" s="1"/>
  <c r="AV33"/>
  <c r="AW33" s="1"/>
  <c r="AU33"/>
  <c r="AS33"/>
  <c r="AR33"/>
  <c r="AT33" s="1"/>
  <c r="AM33"/>
  <c r="AL33"/>
  <c r="AN33" s="1"/>
  <c r="AJ33"/>
  <c r="AK33" s="1"/>
  <c r="AI33"/>
  <c r="AG33"/>
  <c r="AF33"/>
  <c r="AH33" s="1"/>
  <c r="AA33"/>
  <c r="Z33"/>
  <c r="AB33" s="1"/>
  <c r="X33"/>
  <c r="Y33" s="1"/>
  <c r="W33"/>
  <c r="U33"/>
  <c r="T33"/>
  <c r="V33" s="1"/>
  <c r="O33"/>
  <c r="N33"/>
  <c r="L33"/>
  <c r="K33"/>
  <c r="I33"/>
  <c r="H33"/>
  <c r="J33" s="1"/>
  <c r="AZ32"/>
  <c r="AW32"/>
  <c r="AT32"/>
  <c r="AN32"/>
  <c r="AK32"/>
  <c r="AH32"/>
  <c r="AB32"/>
  <c r="Y32"/>
  <c r="V32"/>
  <c r="R32"/>
  <c r="AD32" s="1"/>
  <c r="Q32"/>
  <c r="AC32" s="1"/>
  <c r="AO32" s="1"/>
  <c r="E32" s="1"/>
  <c r="P32"/>
  <c r="M32"/>
  <c r="J32"/>
  <c r="AZ31"/>
  <c r="AW31"/>
  <c r="AT31"/>
  <c r="AN31"/>
  <c r="AK31"/>
  <c r="AH31"/>
  <c r="AB31"/>
  <c r="Y31"/>
  <c r="V31"/>
  <c r="R31"/>
  <c r="AD31" s="1"/>
  <c r="Q31"/>
  <c r="AC31" s="1"/>
  <c r="AO31" s="1"/>
  <c r="E31" s="1"/>
  <c r="P31"/>
  <c r="M31"/>
  <c r="J31"/>
  <c r="AZ30"/>
  <c r="AW30"/>
  <c r="AT30"/>
  <c r="AN30"/>
  <c r="AK30"/>
  <c r="AH30"/>
  <c r="AB30"/>
  <c r="Y30"/>
  <c r="V30"/>
  <c r="R30"/>
  <c r="AD30" s="1"/>
  <c r="Q30"/>
  <c r="AC30" s="1"/>
  <c r="AO30" s="1"/>
  <c r="E30" s="1"/>
  <c r="P30"/>
  <c r="M30"/>
  <c r="J30"/>
  <c r="AZ29"/>
  <c r="AW29"/>
  <c r="AT29"/>
  <c r="AN29"/>
  <c r="AK29"/>
  <c r="AH29"/>
  <c r="AB29"/>
  <c r="Y29"/>
  <c r="V29"/>
  <c r="R29"/>
  <c r="AD29" s="1"/>
  <c r="Q29"/>
  <c r="AC29" s="1"/>
  <c r="P29"/>
  <c r="M29"/>
  <c r="J29"/>
  <c r="AY28"/>
  <c r="AX28"/>
  <c r="AZ28" s="1"/>
  <c r="AV28"/>
  <c r="AW28" s="1"/>
  <c r="AU28"/>
  <c r="AS28"/>
  <c r="AR28"/>
  <c r="AT28" s="1"/>
  <c r="AM28"/>
  <c r="AL28"/>
  <c r="AN28" s="1"/>
  <c r="AJ28"/>
  <c r="AK28" s="1"/>
  <c r="AI28"/>
  <c r="AG28"/>
  <c r="AF28"/>
  <c r="AH28" s="1"/>
  <c r="AA28"/>
  <c r="Z28"/>
  <c r="AB28" s="1"/>
  <c r="X28"/>
  <c r="Y28" s="1"/>
  <c r="W28"/>
  <c r="U28"/>
  <c r="T28"/>
  <c r="V28" s="1"/>
  <c r="R28"/>
  <c r="S28" s="1"/>
  <c r="Q28"/>
  <c r="O28"/>
  <c r="N28"/>
  <c r="P28" s="1"/>
  <c r="L28"/>
  <c r="M28" s="1"/>
  <c r="K28"/>
  <c r="I28"/>
  <c r="H28"/>
  <c r="J28" s="1"/>
  <c r="AZ27"/>
  <c r="AW27"/>
  <c r="AT27"/>
  <c r="AN27"/>
  <c r="AK27"/>
  <c r="AH27"/>
  <c r="AB27"/>
  <c r="Y27"/>
  <c r="V27"/>
  <c r="R27"/>
  <c r="AD27" s="1"/>
  <c r="Q27"/>
  <c r="AC27" s="1"/>
  <c r="AO27" s="1"/>
  <c r="E27" s="1"/>
  <c r="P27"/>
  <c r="M27"/>
  <c r="J27"/>
  <c r="AZ26"/>
  <c r="AW26"/>
  <c r="AT26"/>
  <c r="AN26"/>
  <c r="AK26"/>
  <c r="AH26"/>
  <c r="AB26"/>
  <c r="Y26"/>
  <c r="V26"/>
  <c r="R26"/>
  <c r="AD26" s="1"/>
  <c r="Q26"/>
  <c r="AC26" s="1"/>
  <c r="AO26" s="1"/>
  <c r="E26" s="1"/>
  <c r="P26"/>
  <c r="M26"/>
  <c r="J26"/>
  <c r="AZ25"/>
  <c r="AW25"/>
  <c r="AT25"/>
  <c r="AN25"/>
  <c r="AK25"/>
  <c r="AH25"/>
  <c r="AB25"/>
  <c r="Y25"/>
  <c r="V25"/>
  <c r="R25"/>
  <c r="AD25" s="1"/>
  <c r="Q25"/>
  <c r="AC25" s="1"/>
  <c r="AO25" s="1"/>
  <c r="E25" s="1"/>
  <c r="P25"/>
  <c r="M25"/>
  <c r="J25"/>
  <c r="AZ24"/>
  <c r="AW24"/>
  <c r="AT24"/>
  <c r="AN24"/>
  <c r="AK24"/>
  <c r="AH24"/>
  <c r="AB24"/>
  <c r="Y24"/>
  <c r="V24"/>
  <c r="R24"/>
  <c r="AD24" s="1"/>
  <c r="Q24"/>
  <c r="AC24" s="1"/>
  <c r="P24"/>
  <c r="M24"/>
  <c r="J24"/>
  <c r="AY23"/>
  <c r="AX23"/>
  <c r="AZ23" s="1"/>
  <c r="AV23"/>
  <c r="AW23" s="1"/>
  <c r="AU23"/>
  <c r="AS23"/>
  <c r="AR23"/>
  <c r="AT23" s="1"/>
  <c r="AM23"/>
  <c r="AL23"/>
  <c r="AN23" s="1"/>
  <c r="AJ23"/>
  <c r="AK23" s="1"/>
  <c r="AI23"/>
  <c r="AG23"/>
  <c r="AF23"/>
  <c r="AH23" s="1"/>
  <c r="AA23"/>
  <c r="Z23"/>
  <c r="AB23" s="1"/>
  <c r="X23"/>
  <c r="Y23" s="1"/>
  <c r="W23"/>
  <c r="V23"/>
  <c r="T23"/>
  <c r="Q23"/>
  <c r="O23"/>
  <c r="P23" s="1"/>
  <c r="N23"/>
  <c r="L23"/>
  <c r="K23"/>
  <c r="M23" s="1"/>
  <c r="I23"/>
  <c r="J23" s="1"/>
  <c r="H23"/>
  <c r="AZ22"/>
  <c r="AW22"/>
  <c r="AT22"/>
  <c r="AN22"/>
  <c r="AK22"/>
  <c r="AH22"/>
  <c r="AB22"/>
  <c r="Y22"/>
  <c r="V22"/>
  <c r="S22"/>
  <c r="R22"/>
  <c r="AD22" s="1"/>
  <c r="Q22"/>
  <c r="AC22" s="1"/>
  <c r="AO22" s="1"/>
  <c r="E22" s="1"/>
  <c r="P22"/>
  <c r="M22"/>
  <c r="J22"/>
  <c r="AZ21"/>
  <c r="AW21"/>
  <c r="AT21"/>
  <c r="AN21"/>
  <c r="AK21"/>
  <c r="AH21"/>
  <c r="AB21"/>
  <c r="Y21"/>
  <c r="V21"/>
  <c r="R21"/>
  <c r="AD21" s="1"/>
  <c r="Q21"/>
  <c r="AC21" s="1"/>
  <c r="AO21" s="1"/>
  <c r="E21" s="1"/>
  <c r="P21"/>
  <c r="M21"/>
  <c r="J21"/>
  <c r="AZ20"/>
  <c r="AW20"/>
  <c r="AT20"/>
  <c r="AN20"/>
  <c r="AK20"/>
  <c r="AH20"/>
  <c r="AB20"/>
  <c r="Y20"/>
  <c r="V20"/>
  <c r="R20"/>
  <c r="AD20" s="1"/>
  <c r="Q20"/>
  <c r="AC20" s="1"/>
  <c r="AO20" s="1"/>
  <c r="E20" s="1"/>
  <c r="P20"/>
  <c r="M20"/>
  <c r="J20"/>
  <c r="AZ19"/>
  <c r="AW19"/>
  <c r="AT19"/>
  <c r="AN19"/>
  <c r="AK19"/>
  <c r="AH19"/>
  <c r="AB19"/>
  <c r="Y19"/>
  <c r="V19"/>
  <c r="R19"/>
  <c r="AD19" s="1"/>
  <c r="Q19"/>
  <c r="S19" s="1"/>
  <c r="P19"/>
  <c r="M19"/>
  <c r="J19"/>
  <c r="AY18"/>
  <c r="AZ18" s="1"/>
  <c r="AX18"/>
  <c r="AV18"/>
  <c r="AU18"/>
  <c r="AW18" s="1"/>
  <c r="AS18"/>
  <c r="AT18" s="1"/>
  <c r="AR18"/>
  <c r="AM18"/>
  <c r="AN18" s="1"/>
  <c r="AL18"/>
  <c r="AJ18"/>
  <c r="AI18"/>
  <c r="AK18" s="1"/>
  <c r="AG18"/>
  <c r="AH18" s="1"/>
  <c r="AF18"/>
  <c r="AA18"/>
  <c r="AB18" s="1"/>
  <c r="Z18"/>
  <c r="X18"/>
  <c r="W18"/>
  <c r="Y18" s="1"/>
  <c r="U18"/>
  <c r="V18" s="1"/>
  <c r="T18"/>
  <c r="R18"/>
  <c r="Q18"/>
  <c r="S18" s="1"/>
  <c r="O18"/>
  <c r="P18" s="1"/>
  <c r="N18"/>
  <c r="L18"/>
  <c r="K18"/>
  <c r="M18" s="1"/>
  <c r="I18"/>
  <c r="J18" s="1"/>
  <c r="H18"/>
  <c r="AZ17"/>
  <c r="AW17"/>
  <c r="AT17"/>
  <c r="AN17"/>
  <c r="AK17"/>
  <c r="AH17"/>
  <c r="AB17"/>
  <c r="Y17"/>
  <c r="V17"/>
  <c r="R17"/>
  <c r="AD17" s="1"/>
  <c r="Q17"/>
  <c r="AC17" s="1"/>
  <c r="AO17" s="1"/>
  <c r="E17" s="1"/>
  <c r="P17"/>
  <c r="M17"/>
  <c r="J17"/>
  <c r="AZ16"/>
  <c r="AW16"/>
  <c r="AT16"/>
  <c r="AN16"/>
  <c r="AK16"/>
  <c r="AH16"/>
  <c r="AB16"/>
  <c r="Y16"/>
  <c r="V16"/>
  <c r="R16"/>
  <c r="AD16" s="1"/>
  <c r="Q16"/>
  <c r="AC16" s="1"/>
  <c r="AO16" s="1"/>
  <c r="E16" s="1"/>
  <c r="P16"/>
  <c r="M16"/>
  <c r="J16"/>
  <c r="AZ15"/>
  <c r="AW15"/>
  <c r="AT15"/>
  <c r="AN15"/>
  <c r="AK15"/>
  <c r="AH15"/>
  <c r="AB15"/>
  <c r="Y15"/>
  <c r="V15"/>
  <c r="R15"/>
  <c r="AD15" s="1"/>
  <c r="Q15"/>
  <c r="AC15" s="1"/>
  <c r="AO15" s="1"/>
  <c r="E15" s="1"/>
  <c r="P15"/>
  <c r="M15"/>
  <c r="J15"/>
  <c r="AZ14"/>
  <c r="AW14"/>
  <c r="AT14"/>
  <c r="AN14"/>
  <c r="AK14"/>
  <c r="AH14"/>
  <c r="AB14"/>
  <c r="Y14"/>
  <c r="V14"/>
  <c r="R14"/>
  <c r="AD14" s="1"/>
  <c r="Q14"/>
  <c r="AC14" s="1"/>
  <c r="P14"/>
  <c r="M14"/>
  <c r="J14"/>
  <c r="AY13"/>
  <c r="AX13"/>
  <c r="AV13"/>
  <c r="AU13"/>
  <c r="AW13" s="1"/>
  <c r="AS13"/>
  <c r="AR13"/>
  <c r="AM13"/>
  <c r="AL13"/>
  <c r="AJ13"/>
  <c r="AI13"/>
  <c r="AK13" s="1"/>
  <c r="AG13"/>
  <c r="AH13" s="1"/>
  <c r="AF13"/>
  <c r="AA13"/>
  <c r="AB13" s="1"/>
  <c r="Z13"/>
  <c r="X13"/>
  <c r="W13"/>
  <c r="Y13" s="1"/>
  <c r="U13"/>
  <c r="V13" s="1"/>
  <c r="T13"/>
  <c r="R13"/>
  <c r="Q13"/>
  <c r="O13"/>
  <c r="P13" s="1"/>
  <c r="N13"/>
  <c r="L13"/>
  <c r="K13"/>
  <c r="I13"/>
  <c r="J13" s="1"/>
  <c r="H13"/>
  <c r="AZ13" l="1"/>
  <c r="P33"/>
  <c r="M13"/>
  <c r="S13"/>
  <c r="AT13"/>
  <c r="AN13"/>
  <c r="AO46"/>
  <c r="T54"/>
  <c r="V54" s="1"/>
  <c r="AC57"/>
  <c r="AO57" s="1"/>
  <c r="E57" s="1"/>
  <c r="G57" s="1"/>
  <c r="M33"/>
  <c r="S57"/>
  <c r="S52"/>
  <c r="AE52"/>
  <c r="AQ52"/>
  <c r="AP14"/>
  <c r="AD13"/>
  <c r="AE14"/>
  <c r="AP15"/>
  <c r="AE15"/>
  <c r="AE16"/>
  <c r="AP16"/>
  <c r="AP17"/>
  <c r="AE17"/>
  <c r="AP19"/>
  <c r="AD18"/>
  <c r="AP20"/>
  <c r="AE20"/>
  <c r="AE21"/>
  <c r="AP21"/>
  <c r="AE22"/>
  <c r="AP22"/>
  <c r="AP24"/>
  <c r="AD23"/>
  <c r="AE24"/>
  <c r="AP25"/>
  <c r="AE25"/>
  <c r="AP26"/>
  <c r="AE26"/>
  <c r="AP27"/>
  <c r="AE27"/>
  <c r="AP29"/>
  <c r="AD28"/>
  <c r="AE29"/>
  <c r="AP30"/>
  <c r="AE30"/>
  <c r="AP31"/>
  <c r="AE31"/>
  <c r="AP32"/>
  <c r="AE32"/>
  <c r="AE34"/>
  <c r="AP34"/>
  <c r="AO14"/>
  <c r="AC13"/>
  <c r="AO24"/>
  <c r="AC23"/>
  <c r="AO29"/>
  <c r="AC28"/>
  <c r="AO34"/>
  <c r="I43"/>
  <c r="Y36"/>
  <c r="X46"/>
  <c r="AA43"/>
  <c r="AB43" s="1"/>
  <c r="AB46"/>
  <c r="AG43"/>
  <c r="AH43" s="1"/>
  <c r="AH46"/>
  <c r="AW36"/>
  <c r="AV46"/>
  <c r="AY43"/>
  <c r="AZ43" s="1"/>
  <c r="AZ46"/>
  <c r="AO39"/>
  <c r="AC38"/>
  <c r="I49"/>
  <c r="J49" s="1"/>
  <c r="AP55"/>
  <c r="AD54"/>
  <c r="S14"/>
  <c r="S15"/>
  <c r="S16"/>
  <c r="S17"/>
  <c r="AC19"/>
  <c r="S21"/>
  <c r="R23"/>
  <c r="S23" s="1"/>
  <c r="S24"/>
  <c r="S25"/>
  <c r="S26"/>
  <c r="S27"/>
  <c r="S29"/>
  <c r="S30"/>
  <c r="S31"/>
  <c r="S32"/>
  <c r="S34"/>
  <c r="AD35"/>
  <c r="P36"/>
  <c r="V36"/>
  <c r="AN36"/>
  <c r="AT36"/>
  <c r="Q36"/>
  <c r="H46"/>
  <c r="M36"/>
  <c r="L46"/>
  <c r="R46" s="1"/>
  <c r="O43"/>
  <c r="P43" s="1"/>
  <c r="P46"/>
  <c r="U43"/>
  <c r="V43" s="1"/>
  <c r="V46"/>
  <c r="AK36"/>
  <c r="AJ46"/>
  <c r="AM43"/>
  <c r="AN43" s="1"/>
  <c r="AN46"/>
  <c r="AS43"/>
  <c r="AT43" s="1"/>
  <c r="AT46"/>
  <c r="S37"/>
  <c r="AD37"/>
  <c r="AC50"/>
  <c r="Q49"/>
  <c r="S49" s="1"/>
  <c r="AO55"/>
  <c r="S20"/>
  <c r="J36"/>
  <c r="R36"/>
  <c r="AB36"/>
  <c r="AH36"/>
  <c r="AZ36"/>
  <c r="AD39"/>
  <c r="AD40"/>
  <c r="AD41"/>
  <c r="AD42"/>
  <c r="J44"/>
  <c r="P44"/>
  <c r="R44"/>
  <c r="V44"/>
  <c r="AB44"/>
  <c r="AH44"/>
  <c r="AN44"/>
  <c r="AT44"/>
  <c r="AZ44"/>
  <c r="J45"/>
  <c r="P45"/>
  <c r="R45"/>
  <c r="V45"/>
  <c r="AB45"/>
  <c r="AH45"/>
  <c r="AN45"/>
  <c r="AT45"/>
  <c r="AZ45"/>
  <c r="J47"/>
  <c r="P47"/>
  <c r="R47"/>
  <c r="V47"/>
  <c r="AB47"/>
  <c r="AH47"/>
  <c r="AN47"/>
  <c r="AT47"/>
  <c r="AZ47"/>
  <c r="L50"/>
  <c r="R50" s="1"/>
  <c r="X50"/>
  <c r="AJ50"/>
  <c r="AV50"/>
  <c r="L51"/>
  <c r="L49" s="1"/>
  <c r="X51"/>
  <c r="X49" s="1"/>
  <c r="AJ51"/>
  <c r="AJ49" s="1"/>
  <c r="AV51"/>
  <c r="AV49" s="1"/>
  <c r="L53"/>
  <c r="R53" s="1"/>
  <c r="AD53" s="1"/>
  <c r="AP53" s="1"/>
  <c r="F53" s="1"/>
  <c r="X53"/>
  <c r="AJ53"/>
  <c r="AV53"/>
  <c r="Q44"/>
  <c r="Q45"/>
  <c r="AC45" s="1"/>
  <c r="AO45" s="1"/>
  <c r="E45" s="1"/>
  <c r="Q47"/>
  <c r="AC47" s="1"/>
  <c r="AO47" s="1"/>
  <c r="E47" s="1"/>
  <c r="AC54" l="1"/>
  <c r="AE54" s="1"/>
  <c r="AQ57"/>
  <c r="AE57"/>
  <c r="AE23"/>
  <c r="AD50"/>
  <c r="AD46"/>
  <c r="S47"/>
  <c r="AD47"/>
  <c r="S44"/>
  <c r="AD44"/>
  <c r="R43"/>
  <c r="AE41"/>
  <c r="AP41"/>
  <c r="AE39"/>
  <c r="AP39"/>
  <c r="AD38"/>
  <c r="AE38" s="1"/>
  <c r="S36"/>
  <c r="R33"/>
  <c r="S33" s="1"/>
  <c r="AD36"/>
  <c r="E55"/>
  <c r="E54" s="1"/>
  <c r="G54" s="1"/>
  <c r="AO54"/>
  <c r="AQ54" s="1"/>
  <c r="AO50"/>
  <c r="AC49"/>
  <c r="AE49" s="1"/>
  <c r="AC36"/>
  <c r="Q33"/>
  <c r="AE35"/>
  <c r="AP35"/>
  <c r="AO19"/>
  <c r="AC18"/>
  <c r="F55"/>
  <c r="F54" s="1"/>
  <c r="AP54"/>
  <c r="E39"/>
  <c r="E38" s="1"/>
  <c r="AO38"/>
  <c r="F32"/>
  <c r="G32" s="1"/>
  <c r="AQ32"/>
  <c r="F31"/>
  <c r="G31" s="1"/>
  <c r="AQ31"/>
  <c r="F30"/>
  <c r="G30" s="1"/>
  <c r="AQ30"/>
  <c r="F24"/>
  <c r="AP23"/>
  <c r="AQ24"/>
  <c r="F20"/>
  <c r="G20" s="1"/>
  <c r="AQ20"/>
  <c r="F19"/>
  <c r="AP18"/>
  <c r="AQ16"/>
  <c r="F16"/>
  <c r="G16" s="1"/>
  <c r="F14"/>
  <c r="AP13"/>
  <c r="AQ14"/>
  <c r="R51"/>
  <c r="AD51" s="1"/>
  <c r="AP51" s="1"/>
  <c r="F51" s="1"/>
  <c r="AD33"/>
  <c r="AE28"/>
  <c r="AC44"/>
  <c r="S45"/>
  <c r="AD45"/>
  <c r="AE42"/>
  <c r="AP42"/>
  <c r="AE40"/>
  <c r="AP40"/>
  <c r="AE37"/>
  <c r="AP37"/>
  <c r="AK46"/>
  <c r="AJ43"/>
  <c r="AK43" s="1"/>
  <c r="M46"/>
  <c r="L43"/>
  <c r="M43" s="1"/>
  <c r="Q46"/>
  <c r="AC46" s="1"/>
  <c r="E46" s="1"/>
  <c r="H43"/>
  <c r="AW46"/>
  <c r="AV43"/>
  <c r="AW43" s="1"/>
  <c r="Y46"/>
  <c r="X43"/>
  <c r="Y43" s="1"/>
  <c r="E34"/>
  <c r="E29"/>
  <c r="E28" s="1"/>
  <c r="AO28"/>
  <c r="E24"/>
  <c r="E23" s="1"/>
  <c r="AO23"/>
  <c r="AO13"/>
  <c r="E14"/>
  <c r="E13" s="1"/>
  <c r="AQ34"/>
  <c r="F34"/>
  <c r="F29"/>
  <c r="AP28"/>
  <c r="AQ28" s="1"/>
  <c r="AQ29"/>
  <c r="F27"/>
  <c r="G27" s="1"/>
  <c r="AQ27"/>
  <c r="F26"/>
  <c r="G26" s="1"/>
  <c r="AQ26"/>
  <c r="F25"/>
  <c r="G25" s="1"/>
  <c r="AQ25"/>
  <c r="AQ22"/>
  <c r="F22"/>
  <c r="G22" s="1"/>
  <c r="AQ21"/>
  <c r="F21"/>
  <c r="G21" s="1"/>
  <c r="AQ17"/>
  <c r="F17"/>
  <c r="G17" s="1"/>
  <c r="AQ15"/>
  <c r="F15"/>
  <c r="G15" s="1"/>
  <c r="J46"/>
  <c r="J43"/>
  <c r="AE18"/>
  <c r="AE19"/>
  <c r="AE13"/>
  <c r="AO44" l="1"/>
  <c r="AC43"/>
  <c r="G14"/>
  <c r="F13"/>
  <c r="G13" s="1"/>
  <c r="G24"/>
  <c r="F23"/>
  <c r="G23" s="1"/>
  <c r="E19"/>
  <c r="E18" s="1"/>
  <c r="AO18"/>
  <c r="AO36"/>
  <c r="AC33"/>
  <c r="E50"/>
  <c r="E49" s="1"/>
  <c r="G49" s="1"/>
  <c r="AO49"/>
  <c r="AQ49" s="1"/>
  <c r="AE44"/>
  <c r="AP44"/>
  <c r="AD43"/>
  <c r="AE47"/>
  <c r="AP47"/>
  <c r="AP50"/>
  <c r="AD49"/>
  <c r="F28"/>
  <c r="G28" s="1"/>
  <c r="G29"/>
  <c r="G34"/>
  <c r="AQ37"/>
  <c r="F37"/>
  <c r="G37" s="1"/>
  <c r="AQ40"/>
  <c r="F40"/>
  <c r="G40" s="1"/>
  <c r="AQ42"/>
  <c r="F42"/>
  <c r="G42" s="1"/>
  <c r="AE45"/>
  <c r="AP45"/>
  <c r="F18"/>
  <c r="G18" s="1"/>
  <c r="G19"/>
  <c r="AQ35"/>
  <c r="F35"/>
  <c r="G35" s="1"/>
  <c r="AE36"/>
  <c r="AP36"/>
  <c r="AQ39"/>
  <c r="F39"/>
  <c r="AP38"/>
  <c r="AQ38" s="1"/>
  <c r="AQ41"/>
  <c r="F41"/>
  <c r="G41" s="1"/>
  <c r="AE33"/>
  <c r="Q43"/>
  <c r="AQ13"/>
  <c r="AQ19"/>
  <c r="AQ23"/>
  <c r="S43"/>
  <c r="S46"/>
  <c r="R49"/>
  <c r="AE46"/>
  <c r="AP46"/>
  <c r="AQ18"/>
  <c r="F50" l="1"/>
  <c r="F49" s="1"/>
  <c r="AP49"/>
  <c r="AQ44"/>
  <c r="F44"/>
  <c r="AP43"/>
  <c r="AQ46"/>
  <c r="F46"/>
  <c r="G46" s="1"/>
  <c r="G39"/>
  <c r="F38"/>
  <c r="G38" s="1"/>
  <c r="AQ36"/>
  <c r="F36"/>
  <c r="AP33"/>
  <c r="AQ45"/>
  <c r="F45"/>
  <c r="G45" s="1"/>
  <c r="AQ47"/>
  <c r="F47"/>
  <c r="G47" s="1"/>
  <c r="E36"/>
  <c r="E33" s="1"/>
  <c r="AO33"/>
  <c r="E44"/>
  <c r="E43" s="1"/>
  <c r="AO43"/>
  <c r="AE43"/>
  <c r="G44" l="1"/>
  <c r="F43"/>
  <c r="G43" s="1"/>
  <c r="G36"/>
  <c r="F33"/>
  <c r="G33" s="1"/>
  <c r="AQ33"/>
  <c r="AQ43"/>
</calcChain>
</file>

<file path=xl/sharedStrings.xml><?xml version="1.0" encoding="utf-8"?>
<sst xmlns="http://schemas.openxmlformats.org/spreadsheetml/2006/main" count="160" uniqueCount="72">
  <si>
    <t xml:space="preserve">№ </t>
  </si>
  <si>
    <t>Источники финансирования</t>
  </si>
  <si>
    <t>в том числе:</t>
  </si>
  <si>
    <t>1 квартал</t>
  </si>
  <si>
    <t>1 полугодие</t>
  </si>
  <si>
    <t>9 месяцев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</si>
  <si>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</si>
  <si>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</si>
  <si>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План</t>
  </si>
  <si>
    <t>Факт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</si>
  <si>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</si>
  <si>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</si>
  <si>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</si>
  <si>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</si>
  <si>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</si>
  <si>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</si>
  <si>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</si>
  <si>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</si>
  <si>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</si>
  <si>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</si>
  <si>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</si>
  <si>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</si>
  <si>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</si>
  <si>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Исполнение,%</t>
  </si>
  <si>
    <t>1.1.</t>
  </si>
  <si>
    <t>1.2.</t>
  </si>
  <si>
    <t>Ответственный исполнитель (соисполнитель)</t>
  </si>
  <si>
    <t>муниципальной программы:</t>
  </si>
  <si>
    <t xml:space="preserve">           Комитет по финансам администрации города Урай</t>
  </si>
  <si>
    <t>ОТЧЕТ</t>
  </si>
  <si>
    <t>7=6/5*100</t>
  </si>
  <si>
    <t>всего:</t>
  </si>
  <si>
    <t>федеральный бюджет</t>
  </si>
  <si>
    <t>бюджет Ханты-Мансийского автономного округа-Югры</t>
  </si>
  <si>
    <t>местный бюджет</t>
  </si>
  <si>
    <t>иные источники финансирования</t>
  </si>
  <si>
    <t>1.3.</t>
  </si>
  <si>
    <t>Всего по муниципальной программе:</t>
  </si>
  <si>
    <t>Согласовано:</t>
  </si>
  <si>
    <t xml:space="preserve">                       __________________________</t>
  </si>
  <si>
    <t>Инвестиции в объекты муниципальной собстенности</t>
  </si>
  <si>
    <t>Прочие расходы</t>
  </si>
  <si>
    <t>В том числе: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</si>
  <si>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</si>
  <si>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</si>
  <si>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рублей)</t>
  </si>
  <si>
    <t xml:space="preserve">Исполнитель: </t>
  </si>
  <si>
    <t>Комитет по финансам администрации города Урай</t>
  </si>
  <si>
    <t xml:space="preserve"> Организация планирования, исполнения бюджета и формирование отчетности об исполнении бюджета городского округа (1,2,4)</t>
  </si>
  <si>
    <t>Соблюдение норм Бюджетного кодекса Российской Федерации (статьи 111, 184.1) (2)</t>
  </si>
  <si>
    <t>Обеспечение деятельности Комитета по финансам администрации города Урай (2)</t>
  </si>
  <si>
    <t>1.4.</t>
  </si>
  <si>
    <t>Реализация мер, направленных на увеличение налоговых и неналоговых доходов бюджета городского округа (3)</t>
  </si>
  <si>
    <t xml:space="preserve">Ответственный исполнитель (Комитет по финансам администрации города Урай) </t>
  </si>
  <si>
    <t>Тел.:</t>
  </si>
  <si>
    <t xml:space="preserve">Таблица 1 </t>
  </si>
  <si>
    <t xml:space="preserve">Приложение к Порядку принятия решения о разработке муниципальных </t>
  </si>
  <si>
    <t xml:space="preserve">программ муниципального образования городской округ город Урай, </t>
  </si>
  <si>
    <t>их формирования, утверждения, корректировки и реализации</t>
  </si>
  <si>
    <t>Комитет по финансам администрации города Урай / орган администрации города Урай: сводно-аналитический отдел администрации города Урай</t>
  </si>
  <si>
    <t xml:space="preserve">Комитет по финансам администрации города Урай / орган администрации города Урай: сводно-аналитический отдел администрации города Урай </t>
  </si>
  <si>
    <t xml:space="preserve">Соисполнитель 1
(орган администрации города Урай: сводно-аналитический отдел администрации города Урай)
</t>
  </si>
  <si>
    <r>
      <t xml:space="preserve">о ходе исполнения комплексного плана (сетевого графика) реализации муниципальной программы «Управление муниципальными финансами в городе Урай" на </t>
    </r>
    <r>
      <rPr>
        <b/>
        <u/>
        <sz val="12"/>
        <rFont val="Times New Roman"/>
        <family val="1"/>
        <charset val="204"/>
      </rPr>
      <t>01.04.2021 года</t>
    </r>
  </si>
  <si>
    <t>Формирование и исполнение бюджета городского округа осуществляется в соответствии с требованиями и нормами бюджетного законодательства. Предусмотрены средства на обслуживание муниципального долга на случай привлечения кредитов на покрытие дефицита и кассового разрыва, возникающего при исполнении бюджета, в т.ч. на обеспечение исполнения муниципальной гарантии, в сумме 2 401,8 тыс.руб. (ст.111 БК РФ)</t>
  </si>
  <si>
    <t>Исполнение по расходам на обеспечение деятельности Комитета по финансам администрации г.Урай осуществляется в соответствии с утвержденной бюджетной сметой учреждения на 2021 год.</t>
  </si>
  <si>
    <t>Расходы в отчетном периоде производились с учетом фактического исполнения.</t>
  </si>
  <si>
    <t xml:space="preserve">В отчетном периоде средства кредитных организаций не привлекались. </t>
  </si>
  <si>
    <t>На 01.04.2021 года налоговые и неналоговые доходы исполнены в сумме 215 242,7 тыс.рублей, или  20,9%  к уточненному и к первоначальному плану. В рамках мероприятий, направленных на пополнение доходной части бюджета города за счет налоговых и неналоговых поступлений, предусмотрены средства на изготовление информационных листов с целью повышения собираемости налогов (полиграфические услуги), за услуги по трансляции объявлений в бегущей строке, сопровождение программного комплекса "Муниципальные образования", программного модуля "Колибри-Финансы" в сумме 111,2 тыс.руб.</t>
  </si>
  <si>
    <r>
      <t xml:space="preserve">                                            "</t>
    </r>
    <r>
      <rPr>
        <u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>"</t>
    </r>
    <r>
      <rPr>
        <u/>
        <sz val="12"/>
        <rFont val="Times New Roman"/>
        <family val="1"/>
        <charset val="204"/>
      </rPr>
      <t xml:space="preserve"> апреля </t>
    </r>
    <r>
      <rPr>
        <sz val="12"/>
        <rFont val="Times New Roman"/>
        <family val="1"/>
        <charset val="204"/>
      </rPr>
      <t xml:space="preserve">20 </t>
    </r>
    <r>
      <rPr>
        <u/>
        <sz val="12"/>
        <rFont val="Times New Roman"/>
        <family val="1"/>
        <charset val="204"/>
      </rPr>
      <t>21</t>
    </r>
    <r>
      <rPr>
        <sz val="12"/>
        <rFont val="Times New Roman"/>
        <family val="1"/>
        <charset val="204"/>
      </rPr>
      <t xml:space="preserve"> г.</t>
    </r>
  </si>
  <si>
    <r>
      <t xml:space="preserve"> "</t>
    </r>
    <r>
      <rPr>
        <u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>апреля</t>
    </r>
    <r>
      <rPr>
        <sz val="12"/>
        <rFont val="Times New Roman"/>
        <family val="1"/>
        <charset val="204"/>
      </rPr>
      <t xml:space="preserve"> 20 </t>
    </r>
    <r>
      <rPr>
        <u/>
        <sz val="12"/>
        <rFont val="Times New Roman"/>
        <family val="1"/>
        <charset val="204"/>
      </rPr>
      <t>21</t>
    </r>
    <r>
      <rPr>
        <sz val="12"/>
        <rFont val="Times New Roman"/>
        <family val="1"/>
        <charset val="204"/>
      </rPr>
      <t xml:space="preserve"> г.  подпись___________________ С.Е.Щепелина</t>
    </r>
  </si>
  <si>
    <t xml:space="preserve">Бюджет городского округа на 2021-2022 годы сформирован в установленные сроки и утвержден решением Думы г.Урай от 01.12.2020 №99. В течение отчетного периода в утвержденные параметры бюджета вносились изменения. Обеспечено своевременное и качественное предоставление годового отчета за 2020 год, месячной, квартальной отчетности 2021 года в Департамент финансов, отраслевые Департаменты автономного округа. Формирование и исполнение бюджета городского округа осуществляется в соответствии с требованиями бюджетного законодательства с применением специализированного программного обеспечения. Бюджетные ассигнования в сумме 2 433,6  тыс.рублей предусмотрены на оплату услуг по сопровождению АС «Бюджет». </t>
  </si>
  <si>
    <t>Расходы в отчетном периоде производились в соответствии с условиями муниципального контракта.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</si>
</sst>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4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2" xfId="1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1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left" vertical="top" wrapText="1"/>
    </xf>
    <xf numFmtId="164" fontId="7" fillId="2" borderId="7" xfId="0" applyNumberFormat="1" applyFont="1" applyFill="1" applyBorder="1" applyAlignment="1">
      <alignment horizontal="left" vertical="top" wrapText="1"/>
    </xf>
    <xf numFmtId="164" fontId="7" fillId="2" borderId="6" xfId="0" applyNumberFormat="1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/>
    </xf>
    <xf numFmtId="164" fontId="7" fillId="2" borderId="6" xfId="0" applyNumberFormat="1" applyFont="1" applyFill="1" applyBorder="1" applyAlignment="1">
      <alignment horizontal="center" vertical="top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164" fontId="7" fillId="0" borderId="12" xfId="0" applyNumberFormat="1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horizontal="left" vertical="top" wrapText="1"/>
    </xf>
    <xf numFmtId="164" fontId="7" fillId="0" borderId="14" xfId="0" applyNumberFormat="1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left" vertical="top" wrapText="1"/>
    </xf>
    <xf numFmtId="164" fontId="8" fillId="2" borderId="3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1"/>
  <sheetViews>
    <sheetView tabSelected="1" view="pageBreakPreview" zoomScale="60" zoomScaleNormal="60" workbookViewId="0">
      <pane xSplit="7" ySplit="11" topLeftCell="H40" activePane="bottomRight" state="frozen"/>
      <selection pane="topRight" activeCell="I1" sqref="I1"/>
      <selection pane="bottomLeft" activeCell="A12" sqref="A12"/>
      <selection pane="bottomRight" activeCell="R46" sqref="R46"/>
    </sheetView>
  </sheetViews>
  <sheetFormatPr defaultColWidth="9.140625" defaultRowHeight="12.75"/>
  <cols>
    <col min="1" max="1" width="5.7109375" style="18" customWidth="1"/>
    <col min="2" max="2" width="20.28515625" style="20" customWidth="1"/>
    <col min="3" max="3" width="34.140625" style="20" customWidth="1"/>
    <col min="4" max="4" width="20.85546875" style="21" customWidth="1"/>
    <col min="5" max="6" width="12.42578125" style="22" customWidth="1"/>
    <col min="7" max="7" width="11.28515625" style="23" customWidth="1"/>
    <col min="8" max="10" width="10.7109375" style="20" customWidth="1"/>
    <col min="11" max="12" width="11.28515625" style="20" customWidth="1"/>
    <col min="13" max="13" width="10.7109375" style="20" customWidth="1"/>
    <col min="14" max="15" width="11.28515625" style="20" customWidth="1"/>
    <col min="16" max="16" width="10.7109375" style="20" customWidth="1"/>
    <col min="17" max="18" width="11" style="19" customWidth="1"/>
    <col min="19" max="19" width="11.42578125" style="23" customWidth="1"/>
    <col min="20" max="21" width="11.28515625" style="20" customWidth="1"/>
    <col min="22" max="22" width="10.7109375" style="20" customWidth="1"/>
    <col min="23" max="23" width="11" style="20" customWidth="1"/>
    <col min="24" max="28" width="10.7109375" style="20" customWidth="1"/>
    <col min="29" max="30" width="11" style="19" customWidth="1"/>
    <col min="31" max="31" width="10.42578125" style="23" customWidth="1"/>
    <col min="32" max="33" width="11.140625" style="20" customWidth="1"/>
    <col min="34" max="34" width="10.7109375" style="20" customWidth="1"/>
    <col min="35" max="36" width="11.140625" style="20" customWidth="1"/>
    <col min="37" max="37" width="10.7109375" style="20" customWidth="1"/>
    <col min="38" max="39" width="11.140625" style="20" customWidth="1"/>
    <col min="40" max="40" width="10.7109375" style="20" customWidth="1"/>
    <col min="41" max="42" width="10.7109375" style="19" customWidth="1"/>
    <col min="43" max="43" width="10.42578125" style="23" customWidth="1"/>
    <col min="44" max="45" width="10.5703125" style="20" customWidth="1"/>
    <col min="46" max="46" width="10.7109375" style="20" customWidth="1"/>
    <col min="47" max="48" width="10.5703125" style="20" customWidth="1"/>
    <col min="49" max="49" width="10.7109375" style="20" customWidth="1"/>
    <col min="50" max="51" width="10.5703125" style="20" customWidth="1"/>
    <col min="52" max="52" width="10.7109375" style="20" customWidth="1"/>
    <col min="53" max="53" width="56" style="20" customWidth="1"/>
    <col min="54" max="54" width="26.42578125" style="2" customWidth="1"/>
    <col min="55" max="16384" width="9.140625" style="9"/>
  </cols>
  <sheetData>
    <row r="1" spans="1:54" s="2" customFormat="1" ht="14.45" customHeight="1">
      <c r="A1" s="36"/>
      <c r="S1" s="43" t="s">
        <v>56</v>
      </c>
      <c r="T1" s="43"/>
      <c r="U1" s="43"/>
      <c r="V1" s="43"/>
      <c r="W1" s="43"/>
      <c r="X1" s="43"/>
      <c r="Y1" s="43"/>
      <c r="AA1" s="3"/>
      <c r="AC1" s="1"/>
      <c r="AD1" s="1"/>
      <c r="AF1" s="1"/>
      <c r="AG1" s="1"/>
      <c r="AI1" s="4"/>
      <c r="AJ1" s="4"/>
      <c r="AL1" s="4"/>
      <c r="AM1" s="1"/>
      <c r="AO1" s="1"/>
      <c r="AP1" s="1"/>
      <c r="AR1" s="1"/>
      <c r="AS1" s="1"/>
      <c r="AU1" s="1"/>
      <c r="AV1" s="1"/>
      <c r="AX1" s="3"/>
    </row>
    <row r="2" spans="1:54" s="2" customFormat="1" ht="14.45" customHeight="1">
      <c r="A2" s="36"/>
      <c r="S2" s="43" t="s">
        <v>57</v>
      </c>
      <c r="T2" s="43"/>
      <c r="U2" s="43"/>
      <c r="V2" s="43"/>
      <c r="W2" s="43"/>
      <c r="X2" s="43"/>
      <c r="Y2" s="43"/>
      <c r="AA2" s="3"/>
      <c r="AC2" s="1"/>
      <c r="AD2" s="1"/>
      <c r="AF2" s="1"/>
      <c r="AG2" s="1"/>
      <c r="AI2" s="4"/>
      <c r="AJ2" s="4"/>
      <c r="AL2" s="4"/>
      <c r="AM2" s="1"/>
      <c r="AO2" s="1"/>
      <c r="AP2" s="1"/>
      <c r="AR2" s="1"/>
      <c r="AS2" s="1"/>
      <c r="AU2" s="1"/>
      <c r="AV2" s="1"/>
      <c r="AX2" s="3"/>
    </row>
    <row r="3" spans="1:54" s="2" customFormat="1" ht="15">
      <c r="A3" s="36"/>
      <c r="T3" s="43" t="s">
        <v>58</v>
      </c>
      <c r="U3" s="43"/>
      <c r="V3" s="43"/>
      <c r="W3" s="43"/>
      <c r="X3" s="43"/>
      <c r="Y3" s="43"/>
      <c r="Z3" s="3"/>
      <c r="AA3" s="3"/>
      <c r="AC3" s="1"/>
      <c r="AD3" s="1"/>
      <c r="AF3" s="1"/>
      <c r="AG3" s="1"/>
      <c r="AI3" s="1"/>
      <c r="AJ3" s="1"/>
      <c r="AL3" s="4"/>
      <c r="AM3" s="1"/>
      <c r="AO3" s="1"/>
      <c r="AP3" s="1"/>
      <c r="AR3" s="1"/>
      <c r="AS3" s="1"/>
      <c r="AU3" s="1"/>
      <c r="AV3" s="1"/>
      <c r="AX3" s="3"/>
    </row>
    <row r="4" spans="1:54" s="2" customFormat="1" ht="15">
      <c r="A4" s="36"/>
      <c r="T4" s="41"/>
      <c r="U4" s="41"/>
      <c r="V4" s="41"/>
      <c r="W4" s="41"/>
      <c r="X4" s="41"/>
      <c r="Y4" s="41"/>
      <c r="Z4" s="3"/>
      <c r="AA4" s="3"/>
      <c r="AC4" s="1"/>
      <c r="AD4" s="1"/>
      <c r="AF4" s="1"/>
      <c r="AG4" s="1"/>
      <c r="AI4" s="1"/>
      <c r="AJ4" s="1"/>
      <c r="AL4" s="4"/>
      <c r="AM4" s="1"/>
      <c r="AO4" s="1"/>
      <c r="AP4" s="1"/>
      <c r="AR4" s="1"/>
      <c r="AS4" s="1"/>
      <c r="AU4" s="1"/>
      <c r="AV4" s="1"/>
      <c r="AX4" s="3"/>
    </row>
    <row r="5" spans="1:54" s="2" customFormat="1" ht="17.45" customHeight="1">
      <c r="A5" s="1"/>
      <c r="U5" s="44" t="s">
        <v>55</v>
      </c>
      <c r="V5" s="44"/>
      <c r="W5" s="44"/>
      <c r="X5" s="44"/>
      <c r="Y5" s="44"/>
      <c r="Z5" s="1"/>
      <c r="AA5" s="1"/>
      <c r="AC5" s="1"/>
      <c r="AD5" s="1"/>
      <c r="AF5" s="1"/>
      <c r="AG5" s="1"/>
      <c r="AI5" s="3"/>
      <c r="AJ5" s="5"/>
      <c r="AL5" s="5"/>
      <c r="AM5" s="1"/>
      <c r="AO5" s="6"/>
      <c r="AP5" s="1"/>
      <c r="AR5" s="1"/>
      <c r="AS5" s="1"/>
      <c r="AU5" s="1"/>
      <c r="AV5" s="1"/>
      <c r="AX5" s="1"/>
      <c r="AY5" s="1"/>
      <c r="BA5" s="1"/>
      <c r="BB5" s="1"/>
    </row>
    <row r="6" spans="1:54" s="2" customFormat="1" ht="15.75">
      <c r="A6" s="1"/>
      <c r="B6" s="45" t="s">
        <v>29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s="2" customFormat="1" ht="18.7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8"/>
    </row>
    <row r="8" spans="1:54" s="2" customFormat="1" ht="10.1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7"/>
      <c r="AG8" s="7"/>
      <c r="AH8" s="30"/>
      <c r="AI8" s="7"/>
      <c r="AJ8" s="7"/>
      <c r="AK8" s="30"/>
      <c r="AL8" s="7"/>
      <c r="AM8" s="7"/>
      <c r="AN8" s="30"/>
      <c r="AO8" s="7"/>
      <c r="AP8" s="7"/>
      <c r="AQ8" s="30"/>
      <c r="AR8" s="7"/>
      <c r="AS8" s="7"/>
      <c r="AT8" s="30"/>
      <c r="AU8" s="7"/>
      <c r="AV8" s="7"/>
      <c r="AW8" s="30"/>
      <c r="AX8" s="7"/>
      <c r="AY8" s="7"/>
      <c r="AZ8" s="30"/>
      <c r="BA8" s="7"/>
      <c r="BB8" s="8"/>
    </row>
    <row r="9" spans="1:54" s="17" customFormat="1" ht="33.6" customHeight="1">
      <c r="A9" s="46" t="s">
        <v>0</v>
      </c>
      <c r="B9" s="46" t="s">
        <v>43</v>
      </c>
      <c r="C9" s="46" t="s">
        <v>44</v>
      </c>
      <c r="D9" s="46" t="s">
        <v>1</v>
      </c>
      <c r="E9" s="47" t="s">
        <v>45</v>
      </c>
      <c r="F9" s="47"/>
      <c r="G9" s="47"/>
      <c r="H9" s="46" t="s">
        <v>2</v>
      </c>
      <c r="I9" s="46"/>
      <c r="J9" s="46"/>
      <c r="K9" s="46"/>
      <c r="L9" s="46"/>
      <c r="M9" s="46"/>
      <c r="N9" s="46"/>
      <c r="O9" s="46"/>
      <c r="P9" s="46"/>
      <c r="Q9" s="47" t="s">
        <v>3</v>
      </c>
      <c r="R9" s="47"/>
      <c r="S9" s="47"/>
      <c r="T9" s="46" t="s">
        <v>2</v>
      </c>
      <c r="U9" s="46"/>
      <c r="V9" s="46"/>
      <c r="W9" s="46"/>
      <c r="X9" s="46"/>
      <c r="Y9" s="46"/>
      <c r="Z9" s="46"/>
      <c r="AA9" s="46"/>
      <c r="AB9" s="46"/>
      <c r="AC9" s="47" t="s">
        <v>4</v>
      </c>
      <c r="AD9" s="47"/>
      <c r="AE9" s="47"/>
      <c r="AF9" s="46" t="s">
        <v>2</v>
      </c>
      <c r="AG9" s="46"/>
      <c r="AH9" s="46"/>
      <c r="AI9" s="46"/>
      <c r="AJ9" s="46"/>
      <c r="AK9" s="46"/>
      <c r="AL9" s="46"/>
      <c r="AM9" s="46"/>
      <c r="AN9" s="46"/>
      <c r="AO9" s="47" t="s">
        <v>5</v>
      </c>
      <c r="AP9" s="47"/>
      <c r="AQ9" s="47"/>
      <c r="AR9" s="46" t="s">
        <v>2</v>
      </c>
      <c r="AS9" s="46"/>
      <c r="AT9" s="46"/>
      <c r="AU9" s="46"/>
      <c r="AV9" s="46"/>
      <c r="AW9" s="46"/>
      <c r="AX9" s="46"/>
      <c r="AY9" s="46"/>
      <c r="AZ9" s="46"/>
      <c r="BA9" s="46" t="s">
        <v>6</v>
      </c>
      <c r="BB9" s="50" t="s">
        <v>7</v>
      </c>
    </row>
    <row r="10" spans="1:54" s="17" customFormat="1" ht="18.600000000000001" customHeight="1">
      <c r="A10" s="46"/>
      <c r="B10" s="46"/>
      <c r="C10" s="46"/>
      <c r="D10" s="46"/>
      <c r="E10" s="48" t="s">
        <v>8</v>
      </c>
      <c r="F10" s="48" t="s">
        <v>9</v>
      </c>
      <c r="G10" s="48" t="s">
        <v>10</v>
      </c>
      <c r="H10" s="46" t="s">
        <v>11</v>
      </c>
      <c r="I10" s="46"/>
      <c r="J10" s="46"/>
      <c r="K10" s="46" t="s">
        <v>12</v>
      </c>
      <c r="L10" s="46"/>
      <c r="M10" s="46"/>
      <c r="N10" s="46" t="s">
        <v>13</v>
      </c>
      <c r="O10" s="46"/>
      <c r="P10" s="46"/>
      <c r="Q10" s="48" t="s">
        <v>8</v>
      </c>
      <c r="R10" s="48" t="s">
        <v>9</v>
      </c>
      <c r="S10" s="48" t="s">
        <v>10</v>
      </c>
      <c r="T10" s="49" t="s">
        <v>14</v>
      </c>
      <c r="U10" s="49"/>
      <c r="V10" s="49"/>
      <c r="W10" s="49" t="s">
        <v>15</v>
      </c>
      <c r="X10" s="49"/>
      <c r="Y10" s="49"/>
      <c r="Z10" s="49" t="s">
        <v>16</v>
      </c>
      <c r="AA10" s="49"/>
      <c r="AB10" s="49"/>
      <c r="AC10" s="48" t="s">
        <v>8</v>
      </c>
      <c r="AD10" s="48" t="s">
        <v>9</v>
      </c>
      <c r="AE10" s="48" t="s">
        <v>10</v>
      </c>
      <c r="AF10" s="49" t="s">
        <v>17</v>
      </c>
      <c r="AG10" s="49"/>
      <c r="AH10" s="49"/>
      <c r="AI10" s="49" t="s">
        <v>18</v>
      </c>
      <c r="AJ10" s="49"/>
      <c r="AK10" s="49"/>
      <c r="AL10" s="49" t="s">
        <v>19</v>
      </c>
      <c r="AM10" s="49"/>
      <c r="AN10" s="49"/>
      <c r="AO10" s="48" t="s">
        <v>8</v>
      </c>
      <c r="AP10" s="48" t="s">
        <v>9</v>
      </c>
      <c r="AQ10" s="48" t="s">
        <v>10</v>
      </c>
      <c r="AR10" s="49" t="s">
        <v>20</v>
      </c>
      <c r="AS10" s="49"/>
      <c r="AT10" s="49"/>
      <c r="AU10" s="49" t="s">
        <v>21</v>
      </c>
      <c r="AV10" s="49"/>
      <c r="AW10" s="49"/>
      <c r="AX10" s="49" t="s">
        <v>22</v>
      </c>
      <c r="AY10" s="49"/>
      <c r="AZ10" s="49"/>
      <c r="BA10" s="46"/>
      <c r="BB10" s="50"/>
    </row>
    <row r="11" spans="1:54" s="17" customFormat="1" ht="88.9" customHeight="1">
      <c r="A11" s="46"/>
      <c r="B11" s="46"/>
      <c r="C11" s="46"/>
      <c r="D11" s="46"/>
      <c r="E11" s="48"/>
      <c r="F11" s="48"/>
      <c r="G11" s="48"/>
      <c r="H11" s="40" t="s">
        <v>8</v>
      </c>
      <c r="I11" s="40" t="s">
        <v>9</v>
      </c>
      <c r="J11" s="40" t="s">
        <v>23</v>
      </c>
      <c r="K11" s="40" t="s">
        <v>8</v>
      </c>
      <c r="L11" s="40" t="s">
        <v>9</v>
      </c>
      <c r="M11" s="40" t="s">
        <v>23</v>
      </c>
      <c r="N11" s="40" t="s">
        <v>8</v>
      </c>
      <c r="O11" s="40" t="s">
        <v>9</v>
      </c>
      <c r="P11" s="40" t="s">
        <v>23</v>
      </c>
      <c r="Q11" s="48"/>
      <c r="R11" s="48"/>
      <c r="S11" s="48"/>
      <c r="T11" s="40" t="s">
        <v>8</v>
      </c>
      <c r="U11" s="40" t="s">
        <v>9</v>
      </c>
      <c r="V11" s="40" t="s">
        <v>23</v>
      </c>
      <c r="W11" s="40" t="s">
        <v>8</v>
      </c>
      <c r="X11" s="40" t="s">
        <v>9</v>
      </c>
      <c r="Y11" s="40" t="s">
        <v>23</v>
      </c>
      <c r="Z11" s="40" t="s">
        <v>8</v>
      </c>
      <c r="AA11" s="40" t="s">
        <v>9</v>
      </c>
      <c r="AB11" s="40" t="s">
        <v>23</v>
      </c>
      <c r="AC11" s="48"/>
      <c r="AD11" s="48"/>
      <c r="AE11" s="48"/>
      <c r="AF11" s="40" t="s">
        <v>8</v>
      </c>
      <c r="AG11" s="40" t="s">
        <v>9</v>
      </c>
      <c r="AH11" s="40" t="s">
        <v>23</v>
      </c>
      <c r="AI11" s="40" t="s">
        <v>8</v>
      </c>
      <c r="AJ11" s="40" t="s">
        <v>9</v>
      </c>
      <c r="AK11" s="40" t="s">
        <v>23</v>
      </c>
      <c r="AL11" s="40" t="s">
        <v>8</v>
      </c>
      <c r="AM11" s="40" t="s">
        <v>9</v>
      </c>
      <c r="AN11" s="40" t="s">
        <v>23</v>
      </c>
      <c r="AO11" s="48"/>
      <c r="AP11" s="48"/>
      <c r="AQ11" s="48"/>
      <c r="AR11" s="40" t="s">
        <v>8</v>
      </c>
      <c r="AS11" s="40" t="s">
        <v>9</v>
      </c>
      <c r="AT11" s="40" t="s">
        <v>23</v>
      </c>
      <c r="AU11" s="40" t="s">
        <v>8</v>
      </c>
      <c r="AV11" s="40" t="s">
        <v>9</v>
      </c>
      <c r="AW11" s="40" t="s">
        <v>23</v>
      </c>
      <c r="AX11" s="40" t="s">
        <v>8</v>
      </c>
      <c r="AY11" s="40" t="s">
        <v>9</v>
      </c>
      <c r="AZ11" s="40" t="s">
        <v>23</v>
      </c>
      <c r="BA11" s="46"/>
      <c r="BB11" s="50"/>
    </row>
    <row r="12" spans="1:54" ht="15">
      <c r="A12" s="35">
        <v>1</v>
      </c>
      <c r="B12" s="35">
        <v>2</v>
      </c>
      <c r="C12" s="35">
        <v>3</v>
      </c>
      <c r="D12" s="35">
        <v>4</v>
      </c>
      <c r="E12" s="32">
        <v>5</v>
      </c>
      <c r="F12" s="32">
        <v>6</v>
      </c>
      <c r="G12" s="32" t="s">
        <v>30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32">
        <v>17</v>
      </c>
      <c r="R12" s="32">
        <v>18</v>
      </c>
      <c r="S12" s="32">
        <v>19</v>
      </c>
      <c r="T12" s="10">
        <v>20</v>
      </c>
      <c r="U12" s="10">
        <v>21</v>
      </c>
      <c r="V12" s="10">
        <v>22</v>
      </c>
      <c r="W12" s="10">
        <v>23</v>
      </c>
      <c r="X12" s="10">
        <v>24</v>
      </c>
      <c r="Y12" s="10">
        <v>25</v>
      </c>
      <c r="Z12" s="10">
        <v>26</v>
      </c>
      <c r="AA12" s="10">
        <v>27</v>
      </c>
      <c r="AB12" s="10">
        <v>28</v>
      </c>
      <c r="AC12" s="32">
        <v>29</v>
      </c>
      <c r="AD12" s="32">
        <v>30</v>
      </c>
      <c r="AE12" s="32">
        <v>31</v>
      </c>
      <c r="AF12" s="10">
        <v>32</v>
      </c>
      <c r="AG12" s="10">
        <v>33</v>
      </c>
      <c r="AH12" s="10">
        <v>34</v>
      </c>
      <c r="AI12" s="10">
        <v>35</v>
      </c>
      <c r="AJ12" s="10">
        <v>36</v>
      </c>
      <c r="AK12" s="10">
        <v>37</v>
      </c>
      <c r="AL12" s="10">
        <v>38</v>
      </c>
      <c r="AM12" s="10">
        <v>39</v>
      </c>
      <c r="AN12" s="10">
        <v>40</v>
      </c>
      <c r="AO12" s="32">
        <v>41</v>
      </c>
      <c r="AP12" s="32">
        <v>42</v>
      </c>
      <c r="AQ12" s="32">
        <v>43</v>
      </c>
      <c r="AR12" s="10">
        <v>44</v>
      </c>
      <c r="AS12" s="10">
        <v>45</v>
      </c>
      <c r="AT12" s="10">
        <v>46</v>
      </c>
      <c r="AU12" s="10">
        <v>47</v>
      </c>
      <c r="AV12" s="10">
        <v>48</v>
      </c>
      <c r="AW12" s="10">
        <v>49</v>
      </c>
      <c r="AX12" s="10">
        <v>50</v>
      </c>
      <c r="AY12" s="10">
        <v>51</v>
      </c>
      <c r="AZ12" s="10">
        <v>52</v>
      </c>
      <c r="BA12" s="10">
        <v>53</v>
      </c>
      <c r="BB12" s="34">
        <v>54</v>
      </c>
    </row>
    <row r="13" spans="1:54" s="13" customFormat="1" ht="20.45" customHeight="1">
      <c r="A13" s="66" t="s">
        <v>24</v>
      </c>
      <c r="B13" s="57" t="s">
        <v>48</v>
      </c>
      <c r="C13" s="60" t="s">
        <v>59</v>
      </c>
      <c r="D13" s="11" t="s">
        <v>31</v>
      </c>
      <c r="E13" s="33">
        <f>E14+E15+E16+E17</f>
        <v>2433.5499999999997</v>
      </c>
      <c r="F13" s="33">
        <f>F14+F15+F16+F17</f>
        <v>361.29999999999995</v>
      </c>
      <c r="G13" s="33">
        <f>F13/E13*100</f>
        <v>14.846623245875367</v>
      </c>
      <c r="H13" s="12">
        <f>H16</f>
        <v>0</v>
      </c>
      <c r="I13" s="12">
        <f t="shared" ref="I13" si="0">I16</f>
        <v>0</v>
      </c>
      <c r="J13" s="12" t="e">
        <f>I13/H13*100</f>
        <v>#DIV/0!</v>
      </c>
      <c r="K13" s="12">
        <f t="shared" ref="K13:L13" si="1">K16</f>
        <v>202.79</v>
      </c>
      <c r="L13" s="12">
        <f t="shared" si="1"/>
        <v>180.7</v>
      </c>
      <c r="M13" s="12">
        <f t="shared" ref="M13:M47" si="2">L13/K13*100</f>
        <v>89.106957936781896</v>
      </c>
      <c r="N13" s="12">
        <f>N16</f>
        <v>202.79</v>
      </c>
      <c r="O13" s="12">
        <f t="shared" ref="O13" si="3">O16</f>
        <v>180.6</v>
      </c>
      <c r="P13" s="12">
        <f t="shared" ref="P13:P47" si="4">O13/N13*100</f>
        <v>89.057645840524685</v>
      </c>
      <c r="Q13" s="33">
        <f>Q14+Q15+Q16+Q17</f>
        <v>405.58</v>
      </c>
      <c r="R13" s="33">
        <f>R14+R15+R16+R17</f>
        <v>361.29999999999995</v>
      </c>
      <c r="S13" s="33">
        <f t="shared" ref="S13:S47" si="5">R13/Q13*100</f>
        <v>89.082301888653276</v>
      </c>
      <c r="T13" s="12">
        <f t="shared" ref="T13:U13" si="6">T16</f>
        <v>202.79</v>
      </c>
      <c r="U13" s="12">
        <f t="shared" si="6"/>
        <v>0</v>
      </c>
      <c r="V13" s="12">
        <f t="shared" ref="V13:V47" si="7">U13/T13*100</f>
        <v>0</v>
      </c>
      <c r="W13" s="12">
        <f t="shared" ref="W13:X13" si="8">W16</f>
        <v>202.79</v>
      </c>
      <c r="X13" s="12">
        <f t="shared" si="8"/>
        <v>0</v>
      </c>
      <c r="Y13" s="12">
        <f t="shared" ref="Y13:Y47" si="9">X13/W13*100</f>
        <v>0</v>
      </c>
      <c r="Z13" s="12">
        <f t="shared" ref="Z13:AA13" si="10">Z16</f>
        <v>202.79</v>
      </c>
      <c r="AA13" s="12">
        <f t="shared" si="10"/>
        <v>0</v>
      </c>
      <c r="AB13" s="12">
        <f t="shared" ref="AB13:AB47" si="11">AA13/Z13*100</f>
        <v>0</v>
      </c>
      <c r="AC13" s="33">
        <f>AC14+AC15+AC16+AC17</f>
        <v>1013.9499999999999</v>
      </c>
      <c r="AD13" s="33">
        <f>AD14+AD15+AD16+AD17</f>
        <v>361.29999999999995</v>
      </c>
      <c r="AE13" s="33">
        <f t="shared" ref="AE13:AE47" si="12">AD13/AC13*100</f>
        <v>35.632920755461313</v>
      </c>
      <c r="AF13" s="12">
        <f t="shared" ref="AF13:AM13" si="13">AF16</f>
        <v>202.8</v>
      </c>
      <c r="AG13" s="12">
        <f t="shared" si="13"/>
        <v>0</v>
      </c>
      <c r="AH13" s="12">
        <f t="shared" ref="AH13:AH47" si="14">AG13/AF13*100</f>
        <v>0</v>
      </c>
      <c r="AI13" s="12">
        <f t="shared" si="13"/>
        <v>202.8</v>
      </c>
      <c r="AJ13" s="12">
        <f t="shared" si="13"/>
        <v>0</v>
      </c>
      <c r="AK13" s="12">
        <f t="shared" ref="AK13:AK47" si="15">AJ13/AI13*100</f>
        <v>0</v>
      </c>
      <c r="AL13" s="12">
        <f t="shared" si="13"/>
        <v>202.8</v>
      </c>
      <c r="AM13" s="12">
        <f t="shared" si="13"/>
        <v>0</v>
      </c>
      <c r="AN13" s="12">
        <f t="shared" ref="AN13:AN47" si="16">AM13/AL13*100</f>
        <v>0</v>
      </c>
      <c r="AO13" s="33">
        <f>AO14+AO15+AO16+AO17</f>
        <v>1622.35</v>
      </c>
      <c r="AP13" s="33">
        <f>AP14+AP15+AP16+AP17</f>
        <v>361.29999999999995</v>
      </c>
      <c r="AQ13" s="33">
        <f t="shared" ref="AQ13:AQ47" si="17">AP13/AO13*100</f>
        <v>22.270163651493203</v>
      </c>
      <c r="AR13" s="12">
        <f t="shared" ref="AR13:AY13" si="18">AR16</f>
        <v>202.8</v>
      </c>
      <c r="AS13" s="12">
        <f t="shared" si="18"/>
        <v>0</v>
      </c>
      <c r="AT13" s="12">
        <f t="shared" ref="AT13:AT47" si="19">AS13/AR13*100</f>
        <v>0</v>
      </c>
      <c r="AU13" s="12">
        <f t="shared" si="18"/>
        <v>202.8</v>
      </c>
      <c r="AV13" s="12">
        <f t="shared" si="18"/>
        <v>0</v>
      </c>
      <c r="AW13" s="12">
        <f t="shared" ref="AW13:AW47" si="20">AV13/AU13*100</f>
        <v>0</v>
      </c>
      <c r="AX13" s="12">
        <f t="shared" si="18"/>
        <v>405.6</v>
      </c>
      <c r="AY13" s="12">
        <f t="shared" si="18"/>
        <v>0</v>
      </c>
      <c r="AZ13" s="12">
        <f t="shared" ref="AZ13:AZ47" si="21">AY13/AX13*100</f>
        <v>0</v>
      </c>
      <c r="BA13" s="63" t="s">
        <v>70</v>
      </c>
      <c r="BB13" s="51" t="s">
        <v>71</v>
      </c>
    </row>
    <row r="14" spans="1:54" s="13" customFormat="1" ht="20.45" customHeight="1">
      <c r="A14" s="67"/>
      <c r="B14" s="58"/>
      <c r="C14" s="61"/>
      <c r="D14" s="11" t="s">
        <v>32</v>
      </c>
      <c r="E14" s="33">
        <f t="shared" ref="E14:F15" si="22">AO14+AR14+AU14+AX14</f>
        <v>0</v>
      </c>
      <c r="F14" s="33">
        <f t="shared" si="22"/>
        <v>0</v>
      </c>
      <c r="G14" s="33" t="e">
        <f t="shared" ref="G14:G58" si="23">F14/E14*100</f>
        <v>#DIV/0!</v>
      </c>
      <c r="H14" s="14">
        <v>0</v>
      </c>
      <c r="I14" s="14">
        <v>0</v>
      </c>
      <c r="J14" s="12" t="e">
        <f t="shared" ref="J14:J47" si="24">I14/H14*100</f>
        <v>#DIV/0!</v>
      </c>
      <c r="K14" s="14">
        <v>0</v>
      </c>
      <c r="L14" s="14">
        <v>0</v>
      </c>
      <c r="M14" s="12" t="e">
        <f t="shared" si="2"/>
        <v>#DIV/0!</v>
      </c>
      <c r="N14" s="14">
        <v>0</v>
      </c>
      <c r="O14" s="14">
        <v>0</v>
      </c>
      <c r="P14" s="12" t="e">
        <f t="shared" si="4"/>
        <v>#DIV/0!</v>
      </c>
      <c r="Q14" s="33">
        <f t="shared" ref="Q14:R17" si="25">H14+K14+N14</f>
        <v>0</v>
      </c>
      <c r="R14" s="33">
        <f t="shared" si="25"/>
        <v>0</v>
      </c>
      <c r="S14" s="33" t="e">
        <f t="shared" si="5"/>
        <v>#DIV/0!</v>
      </c>
      <c r="T14" s="14">
        <v>0</v>
      </c>
      <c r="U14" s="14">
        <v>0</v>
      </c>
      <c r="V14" s="12" t="e">
        <f t="shared" si="7"/>
        <v>#DIV/0!</v>
      </c>
      <c r="W14" s="14">
        <v>0</v>
      </c>
      <c r="X14" s="14">
        <v>0</v>
      </c>
      <c r="Y14" s="12" t="e">
        <f t="shared" si="9"/>
        <v>#DIV/0!</v>
      </c>
      <c r="Z14" s="14">
        <v>0</v>
      </c>
      <c r="AA14" s="14">
        <v>0</v>
      </c>
      <c r="AB14" s="12" t="e">
        <f t="shared" si="11"/>
        <v>#DIV/0!</v>
      </c>
      <c r="AC14" s="33">
        <f t="shared" ref="AC14:AD17" si="26">Q14+T14+W14+Z14</f>
        <v>0</v>
      </c>
      <c r="AD14" s="33">
        <f t="shared" si="26"/>
        <v>0</v>
      </c>
      <c r="AE14" s="33" t="e">
        <f t="shared" si="12"/>
        <v>#DIV/0!</v>
      </c>
      <c r="AF14" s="14">
        <v>0</v>
      </c>
      <c r="AG14" s="14">
        <v>0</v>
      </c>
      <c r="AH14" s="12" t="e">
        <f t="shared" si="14"/>
        <v>#DIV/0!</v>
      </c>
      <c r="AI14" s="14">
        <v>0</v>
      </c>
      <c r="AJ14" s="14">
        <v>0</v>
      </c>
      <c r="AK14" s="12" t="e">
        <f t="shared" si="15"/>
        <v>#DIV/0!</v>
      </c>
      <c r="AL14" s="14">
        <v>0</v>
      </c>
      <c r="AM14" s="14">
        <v>0</v>
      </c>
      <c r="AN14" s="12" t="e">
        <f t="shared" si="16"/>
        <v>#DIV/0!</v>
      </c>
      <c r="AO14" s="33">
        <f t="shared" ref="AO14:AP17" si="27">AC14+AF14+AI14+AL14</f>
        <v>0</v>
      </c>
      <c r="AP14" s="33">
        <f t="shared" si="27"/>
        <v>0</v>
      </c>
      <c r="AQ14" s="33" t="e">
        <f t="shared" si="17"/>
        <v>#DIV/0!</v>
      </c>
      <c r="AR14" s="14">
        <v>0</v>
      </c>
      <c r="AS14" s="14">
        <v>0</v>
      </c>
      <c r="AT14" s="12" t="e">
        <f t="shared" si="19"/>
        <v>#DIV/0!</v>
      </c>
      <c r="AU14" s="14">
        <v>0</v>
      </c>
      <c r="AV14" s="14">
        <v>0</v>
      </c>
      <c r="AW14" s="12" t="e">
        <f t="shared" si="20"/>
        <v>#DIV/0!</v>
      </c>
      <c r="AX14" s="14">
        <v>0</v>
      </c>
      <c r="AY14" s="14">
        <v>0</v>
      </c>
      <c r="AZ14" s="12" t="e">
        <f t="shared" si="21"/>
        <v>#DIV/0!</v>
      </c>
      <c r="BA14" s="64"/>
      <c r="BB14" s="52"/>
    </row>
    <row r="15" spans="1:54" s="13" customFormat="1" ht="59.45" customHeight="1">
      <c r="A15" s="67"/>
      <c r="B15" s="58"/>
      <c r="C15" s="61"/>
      <c r="D15" s="31" t="s">
        <v>33</v>
      </c>
      <c r="E15" s="33">
        <f t="shared" si="22"/>
        <v>0</v>
      </c>
      <c r="F15" s="33">
        <f t="shared" si="22"/>
        <v>0</v>
      </c>
      <c r="G15" s="33" t="e">
        <f t="shared" si="23"/>
        <v>#DIV/0!</v>
      </c>
      <c r="H15" s="14">
        <v>0</v>
      </c>
      <c r="I15" s="14">
        <v>0</v>
      </c>
      <c r="J15" s="12" t="e">
        <f t="shared" si="24"/>
        <v>#DIV/0!</v>
      </c>
      <c r="K15" s="14">
        <v>0</v>
      </c>
      <c r="L15" s="14">
        <v>0</v>
      </c>
      <c r="M15" s="12" t="e">
        <f t="shared" si="2"/>
        <v>#DIV/0!</v>
      </c>
      <c r="N15" s="14">
        <v>0</v>
      </c>
      <c r="O15" s="14">
        <v>0</v>
      </c>
      <c r="P15" s="12" t="e">
        <f t="shared" si="4"/>
        <v>#DIV/0!</v>
      </c>
      <c r="Q15" s="33">
        <f t="shared" si="25"/>
        <v>0</v>
      </c>
      <c r="R15" s="33">
        <f t="shared" si="25"/>
        <v>0</v>
      </c>
      <c r="S15" s="33" t="e">
        <f t="shared" si="5"/>
        <v>#DIV/0!</v>
      </c>
      <c r="T15" s="14">
        <v>0</v>
      </c>
      <c r="U15" s="14">
        <v>0</v>
      </c>
      <c r="V15" s="12" t="e">
        <f t="shared" si="7"/>
        <v>#DIV/0!</v>
      </c>
      <c r="W15" s="14">
        <v>0</v>
      </c>
      <c r="X15" s="14">
        <v>0</v>
      </c>
      <c r="Y15" s="12" t="e">
        <f t="shared" si="9"/>
        <v>#DIV/0!</v>
      </c>
      <c r="Z15" s="14">
        <v>0</v>
      </c>
      <c r="AA15" s="14">
        <v>0</v>
      </c>
      <c r="AB15" s="12" t="e">
        <f t="shared" si="11"/>
        <v>#DIV/0!</v>
      </c>
      <c r="AC15" s="33">
        <f t="shared" si="26"/>
        <v>0</v>
      </c>
      <c r="AD15" s="33">
        <f t="shared" si="26"/>
        <v>0</v>
      </c>
      <c r="AE15" s="33" t="e">
        <f t="shared" si="12"/>
        <v>#DIV/0!</v>
      </c>
      <c r="AF15" s="14">
        <v>0</v>
      </c>
      <c r="AG15" s="14">
        <v>0</v>
      </c>
      <c r="AH15" s="12" t="e">
        <f t="shared" si="14"/>
        <v>#DIV/0!</v>
      </c>
      <c r="AI15" s="14">
        <v>0</v>
      </c>
      <c r="AJ15" s="14">
        <v>0</v>
      </c>
      <c r="AK15" s="12" t="e">
        <f t="shared" si="15"/>
        <v>#DIV/0!</v>
      </c>
      <c r="AL15" s="14">
        <v>0</v>
      </c>
      <c r="AM15" s="14">
        <v>0</v>
      </c>
      <c r="AN15" s="12" t="e">
        <f t="shared" si="16"/>
        <v>#DIV/0!</v>
      </c>
      <c r="AO15" s="33">
        <f t="shared" si="27"/>
        <v>0</v>
      </c>
      <c r="AP15" s="33">
        <f t="shared" si="27"/>
        <v>0</v>
      </c>
      <c r="AQ15" s="33" t="e">
        <f t="shared" si="17"/>
        <v>#DIV/0!</v>
      </c>
      <c r="AR15" s="14">
        <v>0</v>
      </c>
      <c r="AS15" s="14">
        <v>0</v>
      </c>
      <c r="AT15" s="12" t="e">
        <f t="shared" si="19"/>
        <v>#DIV/0!</v>
      </c>
      <c r="AU15" s="14">
        <v>0</v>
      </c>
      <c r="AV15" s="14">
        <v>0</v>
      </c>
      <c r="AW15" s="12" t="e">
        <f t="shared" si="20"/>
        <v>#DIV/0!</v>
      </c>
      <c r="AX15" s="14">
        <v>0</v>
      </c>
      <c r="AY15" s="14">
        <v>0</v>
      </c>
      <c r="AZ15" s="12" t="e">
        <f t="shared" si="21"/>
        <v>#DIV/0!</v>
      </c>
      <c r="BA15" s="64"/>
      <c r="BB15" s="52"/>
    </row>
    <row r="16" spans="1:54" s="17" customFormat="1" ht="107.25" customHeight="1">
      <c r="A16" s="67"/>
      <c r="B16" s="58"/>
      <c r="C16" s="61"/>
      <c r="D16" s="31" t="s">
        <v>34</v>
      </c>
      <c r="E16" s="33">
        <f>AO16+AR16+AU16+AX16</f>
        <v>2433.5499999999997</v>
      </c>
      <c r="F16" s="33">
        <f>AP16+AS16+AV16+AY16</f>
        <v>361.29999999999995</v>
      </c>
      <c r="G16" s="33">
        <f t="shared" si="23"/>
        <v>14.846623245875367</v>
      </c>
      <c r="H16" s="12">
        <v>0</v>
      </c>
      <c r="I16" s="12">
        <v>0</v>
      </c>
      <c r="J16" s="12" t="e">
        <f t="shared" si="24"/>
        <v>#DIV/0!</v>
      </c>
      <c r="K16" s="12">
        <v>202.79</v>
      </c>
      <c r="L16" s="12">
        <v>180.7</v>
      </c>
      <c r="M16" s="12">
        <f t="shared" si="2"/>
        <v>89.106957936781896</v>
      </c>
      <c r="N16" s="12">
        <v>202.79</v>
      </c>
      <c r="O16" s="12">
        <v>180.6</v>
      </c>
      <c r="P16" s="12">
        <f t="shared" si="4"/>
        <v>89.057645840524685</v>
      </c>
      <c r="Q16" s="33">
        <f t="shared" si="25"/>
        <v>405.58</v>
      </c>
      <c r="R16" s="33">
        <f t="shared" si="25"/>
        <v>361.29999999999995</v>
      </c>
      <c r="S16" s="33">
        <f t="shared" si="5"/>
        <v>89.082301888653276</v>
      </c>
      <c r="T16" s="12">
        <v>202.79</v>
      </c>
      <c r="U16" s="12">
        <v>0</v>
      </c>
      <c r="V16" s="12">
        <f t="shared" si="7"/>
        <v>0</v>
      </c>
      <c r="W16" s="12">
        <v>202.79</v>
      </c>
      <c r="X16" s="12">
        <v>0</v>
      </c>
      <c r="Y16" s="12">
        <f t="shared" si="9"/>
        <v>0</v>
      </c>
      <c r="Z16" s="12">
        <v>202.79</v>
      </c>
      <c r="AA16" s="12">
        <v>0</v>
      </c>
      <c r="AB16" s="12">
        <f t="shared" si="11"/>
        <v>0</v>
      </c>
      <c r="AC16" s="33">
        <f t="shared" si="26"/>
        <v>1013.9499999999999</v>
      </c>
      <c r="AD16" s="33">
        <f t="shared" si="26"/>
        <v>361.29999999999995</v>
      </c>
      <c r="AE16" s="33">
        <f t="shared" si="12"/>
        <v>35.632920755461313</v>
      </c>
      <c r="AF16" s="12">
        <v>202.8</v>
      </c>
      <c r="AG16" s="12">
        <v>0</v>
      </c>
      <c r="AH16" s="12">
        <f t="shared" si="14"/>
        <v>0</v>
      </c>
      <c r="AI16" s="12">
        <v>202.8</v>
      </c>
      <c r="AJ16" s="12">
        <v>0</v>
      </c>
      <c r="AK16" s="12">
        <f t="shared" si="15"/>
        <v>0</v>
      </c>
      <c r="AL16" s="12">
        <v>202.8</v>
      </c>
      <c r="AM16" s="12">
        <v>0</v>
      </c>
      <c r="AN16" s="12">
        <f t="shared" si="16"/>
        <v>0</v>
      </c>
      <c r="AO16" s="33">
        <f t="shared" si="27"/>
        <v>1622.35</v>
      </c>
      <c r="AP16" s="33">
        <f t="shared" si="27"/>
        <v>361.29999999999995</v>
      </c>
      <c r="AQ16" s="33">
        <f t="shared" si="17"/>
        <v>22.270163651493203</v>
      </c>
      <c r="AR16" s="12">
        <v>202.8</v>
      </c>
      <c r="AS16" s="12">
        <v>0</v>
      </c>
      <c r="AT16" s="12">
        <f t="shared" si="19"/>
        <v>0</v>
      </c>
      <c r="AU16" s="12">
        <v>202.8</v>
      </c>
      <c r="AV16" s="12">
        <v>0</v>
      </c>
      <c r="AW16" s="12">
        <f t="shared" si="20"/>
        <v>0</v>
      </c>
      <c r="AX16" s="12">
        <v>405.6</v>
      </c>
      <c r="AY16" s="12">
        <v>0</v>
      </c>
      <c r="AZ16" s="12">
        <f t="shared" si="21"/>
        <v>0</v>
      </c>
      <c r="BA16" s="64"/>
      <c r="BB16" s="52"/>
    </row>
    <row r="17" spans="1:54" s="13" customFormat="1" ht="30" customHeight="1">
      <c r="A17" s="68"/>
      <c r="B17" s="59"/>
      <c r="C17" s="62"/>
      <c r="D17" s="31" t="s">
        <v>35</v>
      </c>
      <c r="E17" s="33">
        <f>AO17+AR17+AU17+AX17</f>
        <v>0</v>
      </c>
      <c r="F17" s="33">
        <f>AP17+AS17+AV17+AY17</f>
        <v>0</v>
      </c>
      <c r="G17" s="33" t="e">
        <f t="shared" si="23"/>
        <v>#DIV/0!</v>
      </c>
      <c r="H17" s="14">
        <v>0</v>
      </c>
      <c r="I17" s="14">
        <v>0</v>
      </c>
      <c r="J17" s="12" t="e">
        <f t="shared" si="24"/>
        <v>#DIV/0!</v>
      </c>
      <c r="K17" s="14">
        <v>0</v>
      </c>
      <c r="L17" s="14">
        <v>0</v>
      </c>
      <c r="M17" s="12" t="e">
        <f t="shared" si="2"/>
        <v>#DIV/0!</v>
      </c>
      <c r="N17" s="14">
        <v>0</v>
      </c>
      <c r="O17" s="14">
        <v>0</v>
      </c>
      <c r="P17" s="12" t="e">
        <f t="shared" si="4"/>
        <v>#DIV/0!</v>
      </c>
      <c r="Q17" s="33">
        <f t="shared" si="25"/>
        <v>0</v>
      </c>
      <c r="R17" s="33">
        <f t="shared" si="25"/>
        <v>0</v>
      </c>
      <c r="S17" s="33" t="e">
        <f t="shared" si="5"/>
        <v>#DIV/0!</v>
      </c>
      <c r="T17" s="14">
        <v>0</v>
      </c>
      <c r="U17" s="14">
        <v>0</v>
      </c>
      <c r="V17" s="12" t="e">
        <f t="shared" si="7"/>
        <v>#DIV/0!</v>
      </c>
      <c r="W17" s="14">
        <v>0</v>
      </c>
      <c r="X17" s="14">
        <v>0</v>
      </c>
      <c r="Y17" s="12" t="e">
        <f t="shared" si="9"/>
        <v>#DIV/0!</v>
      </c>
      <c r="Z17" s="14">
        <v>0</v>
      </c>
      <c r="AA17" s="14">
        <v>0</v>
      </c>
      <c r="AB17" s="12" t="e">
        <f t="shared" si="11"/>
        <v>#DIV/0!</v>
      </c>
      <c r="AC17" s="33">
        <f t="shared" si="26"/>
        <v>0</v>
      </c>
      <c r="AD17" s="33">
        <f t="shared" si="26"/>
        <v>0</v>
      </c>
      <c r="AE17" s="33" t="e">
        <f t="shared" si="12"/>
        <v>#DIV/0!</v>
      </c>
      <c r="AF17" s="14">
        <v>0</v>
      </c>
      <c r="AG17" s="14">
        <v>0</v>
      </c>
      <c r="AH17" s="12" t="e">
        <f t="shared" si="14"/>
        <v>#DIV/0!</v>
      </c>
      <c r="AI17" s="14">
        <v>0</v>
      </c>
      <c r="AJ17" s="14">
        <v>0</v>
      </c>
      <c r="AK17" s="12" t="e">
        <f t="shared" si="15"/>
        <v>#DIV/0!</v>
      </c>
      <c r="AL17" s="14">
        <v>0</v>
      </c>
      <c r="AM17" s="14">
        <v>0</v>
      </c>
      <c r="AN17" s="12" t="e">
        <f t="shared" si="16"/>
        <v>#DIV/0!</v>
      </c>
      <c r="AO17" s="33">
        <f t="shared" si="27"/>
        <v>0</v>
      </c>
      <c r="AP17" s="33">
        <f t="shared" si="27"/>
        <v>0</v>
      </c>
      <c r="AQ17" s="33" t="e">
        <f t="shared" si="17"/>
        <v>#DIV/0!</v>
      </c>
      <c r="AR17" s="14">
        <v>0</v>
      </c>
      <c r="AS17" s="14">
        <v>0</v>
      </c>
      <c r="AT17" s="12" t="e">
        <f t="shared" si="19"/>
        <v>#DIV/0!</v>
      </c>
      <c r="AU17" s="14">
        <v>0</v>
      </c>
      <c r="AV17" s="14">
        <v>0</v>
      </c>
      <c r="AW17" s="12" t="e">
        <f t="shared" si="20"/>
        <v>#DIV/0!</v>
      </c>
      <c r="AX17" s="14">
        <v>0</v>
      </c>
      <c r="AY17" s="14">
        <v>0</v>
      </c>
      <c r="AZ17" s="12" t="e">
        <f t="shared" si="21"/>
        <v>#DIV/0!</v>
      </c>
      <c r="BA17" s="65"/>
      <c r="BB17" s="53"/>
    </row>
    <row r="18" spans="1:54" s="13" customFormat="1" ht="20.45" customHeight="1">
      <c r="A18" s="54" t="s">
        <v>25</v>
      </c>
      <c r="B18" s="57" t="s">
        <v>49</v>
      </c>
      <c r="C18" s="60" t="s">
        <v>47</v>
      </c>
      <c r="D18" s="11" t="s">
        <v>31</v>
      </c>
      <c r="E18" s="33">
        <f>E19+E20+E21+E22</f>
        <v>2401.8000000000002</v>
      </c>
      <c r="F18" s="33">
        <f>F19+F20+F21+F22</f>
        <v>0</v>
      </c>
      <c r="G18" s="33">
        <f t="shared" si="23"/>
        <v>0</v>
      </c>
      <c r="H18" s="12">
        <f t="shared" ref="H18:I18" si="28">SUM(H20:H21)</f>
        <v>0</v>
      </c>
      <c r="I18" s="12">
        <f t="shared" si="28"/>
        <v>0</v>
      </c>
      <c r="J18" s="12" t="e">
        <f t="shared" si="24"/>
        <v>#DIV/0!</v>
      </c>
      <c r="K18" s="12">
        <f t="shared" ref="K18:L18" si="29">SUM(K20:K21)</f>
        <v>0</v>
      </c>
      <c r="L18" s="12">
        <f t="shared" si="29"/>
        <v>0</v>
      </c>
      <c r="M18" s="12" t="e">
        <f t="shared" si="2"/>
        <v>#DIV/0!</v>
      </c>
      <c r="N18" s="12">
        <f t="shared" ref="N18:O18" si="30">SUM(N20:N21)</f>
        <v>0</v>
      </c>
      <c r="O18" s="12">
        <f t="shared" si="30"/>
        <v>0</v>
      </c>
      <c r="P18" s="12" t="e">
        <f t="shared" si="4"/>
        <v>#DIV/0!</v>
      </c>
      <c r="Q18" s="33">
        <f>Q19+Q20+Q21+Q22</f>
        <v>0</v>
      </c>
      <c r="R18" s="33">
        <f>R19+R20+R21+R22</f>
        <v>0</v>
      </c>
      <c r="S18" s="33" t="e">
        <f t="shared" si="5"/>
        <v>#DIV/0!</v>
      </c>
      <c r="T18" s="12">
        <f t="shared" ref="T18:U18" si="31">SUM(T20:T21)</f>
        <v>0</v>
      </c>
      <c r="U18" s="12">
        <f t="shared" si="31"/>
        <v>0</v>
      </c>
      <c r="V18" s="12" t="e">
        <f t="shared" si="7"/>
        <v>#DIV/0!</v>
      </c>
      <c r="W18" s="12">
        <f t="shared" ref="W18:X18" si="32">SUM(W20:W21)</f>
        <v>0</v>
      </c>
      <c r="X18" s="12">
        <f t="shared" si="32"/>
        <v>0</v>
      </c>
      <c r="Y18" s="12" t="e">
        <f t="shared" si="9"/>
        <v>#DIV/0!</v>
      </c>
      <c r="Z18" s="12">
        <f t="shared" ref="Z18:AA18" si="33">SUM(Z20:Z21)</f>
        <v>800.6</v>
      </c>
      <c r="AA18" s="12">
        <f t="shared" si="33"/>
        <v>0</v>
      </c>
      <c r="AB18" s="12">
        <f t="shared" si="11"/>
        <v>0</v>
      </c>
      <c r="AC18" s="33">
        <f>AC19+AC20+AC21+AC22</f>
        <v>800.6</v>
      </c>
      <c r="AD18" s="33">
        <f>AD19+AD20+AD21+AD22</f>
        <v>0</v>
      </c>
      <c r="AE18" s="33">
        <f t="shared" si="12"/>
        <v>0</v>
      </c>
      <c r="AF18" s="12">
        <f t="shared" ref="AF18:AM18" si="34">SUM(AF19:AF21)</f>
        <v>0</v>
      </c>
      <c r="AG18" s="12">
        <f t="shared" si="34"/>
        <v>0</v>
      </c>
      <c r="AH18" s="12" t="e">
        <f t="shared" si="14"/>
        <v>#DIV/0!</v>
      </c>
      <c r="AI18" s="12">
        <f t="shared" si="34"/>
        <v>0</v>
      </c>
      <c r="AJ18" s="12">
        <f t="shared" si="34"/>
        <v>0</v>
      </c>
      <c r="AK18" s="12" t="e">
        <f t="shared" si="15"/>
        <v>#DIV/0!</v>
      </c>
      <c r="AL18" s="12">
        <f t="shared" si="34"/>
        <v>800.6</v>
      </c>
      <c r="AM18" s="12">
        <f t="shared" si="34"/>
        <v>0</v>
      </c>
      <c r="AN18" s="12">
        <f t="shared" si="16"/>
        <v>0</v>
      </c>
      <c r="AO18" s="33">
        <f>AO19+AO20+AO21+AO22</f>
        <v>1601.2</v>
      </c>
      <c r="AP18" s="33">
        <f>AP19+AP20+AP21+AP22</f>
        <v>0</v>
      </c>
      <c r="AQ18" s="33">
        <f t="shared" si="17"/>
        <v>0</v>
      </c>
      <c r="AR18" s="12">
        <f t="shared" ref="AR18:AY18" si="35">SUM(AR19:AR21)</f>
        <v>0</v>
      </c>
      <c r="AS18" s="12">
        <f t="shared" si="35"/>
        <v>0</v>
      </c>
      <c r="AT18" s="12" t="e">
        <f t="shared" si="19"/>
        <v>#DIV/0!</v>
      </c>
      <c r="AU18" s="12">
        <f t="shared" si="35"/>
        <v>0</v>
      </c>
      <c r="AV18" s="12">
        <f t="shared" si="35"/>
        <v>0</v>
      </c>
      <c r="AW18" s="12" t="e">
        <f t="shared" si="20"/>
        <v>#DIV/0!</v>
      </c>
      <c r="AX18" s="12">
        <f t="shared" si="35"/>
        <v>800.6</v>
      </c>
      <c r="AY18" s="12">
        <f t="shared" si="35"/>
        <v>0</v>
      </c>
      <c r="AZ18" s="12">
        <f t="shared" si="21"/>
        <v>0</v>
      </c>
      <c r="BA18" s="63" t="s">
        <v>63</v>
      </c>
      <c r="BB18" s="51" t="s">
        <v>66</v>
      </c>
    </row>
    <row r="19" spans="1:54" s="13" customFormat="1" ht="20.45" customHeight="1">
      <c r="A19" s="55"/>
      <c r="B19" s="58"/>
      <c r="C19" s="61"/>
      <c r="D19" s="11" t="s">
        <v>32</v>
      </c>
      <c r="E19" s="33">
        <f t="shared" ref="E19:F20" si="36">AO19+AR19+AU19+AX19</f>
        <v>0</v>
      </c>
      <c r="F19" s="33">
        <f t="shared" si="36"/>
        <v>0</v>
      </c>
      <c r="G19" s="33" t="e">
        <f t="shared" si="23"/>
        <v>#DIV/0!</v>
      </c>
      <c r="H19" s="12">
        <v>0</v>
      </c>
      <c r="I19" s="12">
        <v>0</v>
      </c>
      <c r="J19" s="12" t="e">
        <f t="shared" si="24"/>
        <v>#DIV/0!</v>
      </c>
      <c r="K19" s="12">
        <v>0</v>
      </c>
      <c r="L19" s="12">
        <v>0</v>
      </c>
      <c r="M19" s="12" t="e">
        <f t="shared" si="2"/>
        <v>#DIV/0!</v>
      </c>
      <c r="N19" s="12">
        <v>0</v>
      </c>
      <c r="O19" s="12">
        <v>0</v>
      </c>
      <c r="P19" s="12" t="e">
        <f t="shared" si="4"/>
        <v>#DIV/0!</v>
      </c>
      <c r="Q19" s="33">
        <f t="shared" ref="Q19:R22" si="37">H19+K19+N19</f>
        <v>0</v>
      </c>
      <c r="R19" s="33">
        <f t="shared" si="37"/>
        <v>0</v>
      </c>
      <c r="S19" s="33" t="e">
        <f t="shared" si="5"/>
        <v>#DIV/0!</v>
      </c>
      <c r="T19" s="12">
        <v>0</v>
      </c>
      <c r="U19" s="12">
        <v>0</v>
      </c>
      <c r="V19" s="12" t="e">
        <f t="shared" si="7"/>
        <v>#DIV/0!</v>
      </c>
      <c r="W19" s="12">
        <v>0</v>
      </c>
      <c r="X19" s="12">
        <v>0</v>
      </c>
      <c r="Y19" s="12" t="e">
        <f t="shared" si="9"/>
        <v>#DIV/0!</v>
      </c>
      <c r="Z19" s="12">
        <v>0</v>
      </c>
      <c r="AA19" s="12">
        <v>0</v>
      </c>
      <c r="AB19" s="12" t="e">
        <f t="shared" si="11"/>
        <v>#DIV/0!</v>
      </c>
      <c r="AC19" s="33">
        <f t="shared" ref="AC19:AD22" si="38">Q19+T19+W19+Z19</f>
        <v>0</v>
      </c>
      <c r="AD19" s="33">
        <f t="shared" si="38"/>
        <v>0</v>
      </c>
      <c r="AE19" s="33" t="e">
        <f t="shared" si="12"/>
        <v>#DIV/0!</v>
      </c>
      <c r="AF19" s="12">
        <v>0</v>
      </c>
      <c r="AG19" s="12">
        <v>0</v>
      </c>
      <c r="AH19" s="12" t="e">
        <f t="shared" si="14"/>
        <v>#DIV/0!</v>
      </c>
      <c r="AI19" s="12">
        <v>0</v>
      </c>
      <c r="AJ19" s="12">
        <v>0</v>
      </c>
      <c r="AK19" s="12" t="e">
        <f t="shared" si="15"/>
        <v>#DIV/0!</v>
      </c>
      <c r="AL19" s="12">
        <v>0</v>
      </c>
      <c r="AM19" s="12">
        <v>0</v>
      </c>
      <c r="AN19" s="12" t="e">
        <f t="shared" si="16"/>
        <v>#DIV/0!</v>
      </c>
      <c r="AO19" s="33">
        <f t="shared" ref="AO19:AP22" si="39">AC19+AF19+AI19+AL19</f>
        <v>0</v>
      </c>
      <c r="AP19" s="33">
        <f t="shared" si="39"/>
        <v>0</v>
      </c>
      <c r="AQ19" s="33" t="e">
        <f t="shared" si="17"/>
        <v>#DIV/0!</v>
      </c>
      <c r="AR19" s="12">
        <v>0</v>
      </c>
      <c r="AS19" s="12">
        <v>0</v>
      </c>
      <c r="AT19" s="12" t="e">
        <f t="shared" si="19"/>
        <v>#DIV/0!</v>
      </c>
      <c r="AU19" s="12">
        <v>0</v>
      </c>
      <c r="AV19" s="12">
        <v>0</v>
      </c>
      <c r="AW19" s="12" t="e">
        <f t="shared" si="20"/>
        <v>#DIV/0!</v>
      </c>
      <c r="AX19" s="12">
        <v>0</v>
      </c>
      <c r="AY19" s="12">
        <v>0</v>
      </c>
      <c r="AZ19" s="12" t="e">
        <f t="shared" si="21"/>
        <v>#DIV/0!</v>
      </c>
      <c r="BA19" s="64"/>
      <c r="BB19" s="52"/>
    </row>
    <row r="20" spans="1:54" s="13" customFormat="1" ht="60.75" customHeight="1">
      <c r="A20" s="55"/>
      <c r="B20" s="58"/>
      <c r="C20" s="61"/>
      <c r="D20" s="31" t="s">
        <v>33</v>
      </c>
      <c r="E20" s="33">
        <f t="shared" si="36"/>
        <v>0</v>
      </c>
      <c r="F20" s="33">
        <f t="shared" si="36"/>
        <v>0</v>
      </c>
      <c r="G20" s="33" t="e">
        <f t="shared" si="23"/>
        <v>#DIV/0!</v>
      </c>
      <c r="H20" s="12">
        <v>0</v>
      </c>
      <c r="I20" s="12">
        <v>0</v>
      </c>
      <c r="J20" s="12" t="e">
        <f t="shared" si="24"/>
        <v>#DIV/0!</v>
      </c>
      <c r="K20" s="12">
        <v>0</v>
      </c>
      <c r="L20" s="12">
        <v>0</v>
      </c>
      <c r="M20" s="12" t="e">
        <f t="shared" si="2"/>
        <v>#DIV/0!</v>
      </c>
      <c r="N20" s="12">
        <v>0</v>
      </c>
      <c r="O20" s="12">
        <v>0</v>
      </c>
      <c r="P20" s="12" t="e">
        <f t="shared" si="4"/>
        <v>#DIV/0!</v>
      </c>
      <c r="Q20" s="33">
        <f t="shared" si="37"/>
        <v>0</v>
      </c>
      <c r="R20" s="33">
        <f t="shared" si="37"/>
        <v>0</v>
      </c>
      <c r="S20" s="33" t="e">
        <f t="shared" si="5"/>
        <v>#DIV/0!</v>
      </c>
      <c r="T20" s="12">
        <v>0</v>
      </c>
      <c r="U20" s="12">
        <v>0</v>
      </c>
      <c r="V20" s="12" t="e">
        <f t="shared" si="7"/>
        <v>#DIV/0!</v>
      </c>
      <c r="W20" s="12">
        <v>0</v>
      </c>
      <c r="X20" s="12">
        <v>0</v>
      </c>
      <c r="Y20" s="12" t="e">
        <f t="shared" si="9"/>
        <v>#DIV/0!</v>
      </c>
      <c r="Z20" s="12">
        <v>0</v>
      </c>
      <c r="AA20" s="12">
        <v>0</v>
      </c>
      <c r="AB20" s="12" t="e">
        <f t="shared" si="11"/>
        <v>#DIV/0!</v>
      </c>
      <c r="AC20" s="33">
        <f t="shared" si="38"/>
        <v>0</v>
      </c>
      <c r="AD20" s="33">
        <f t="shared" si="38"/>
        <v>0</v>
      </c>
      <c r="AE20" s="33" t="e">
        <f t="shared" si="12"/>
        <v>#DIV/0!</v>
      </c>
      <c r="AF20" s="12">
        <v>0</v>
      </c>
      <c r="AG20" s="12">
        <v>0</v>
      </c>
      <c r="AH20" s="12" t="e">
        <f t="shared" si="14"/>
        <v>#DIV/0!</v>
      </c>
      <c r="AI20" s="12">
        <v>0</v>
      </c>
      <c r="AJ20" s="12">
        <v>0</v>
      </c>
      <c r="AK20" s="12" t="e">
        <f t="shared" si="15"/>
        <v>#DIV/0!</v>
      </c>
      <c r="AL20" s="12">
        <v>0</v>
      </c>
      <c r="AM20" s="12">
        <v>0</v>
      </c>
      <c r="AN20" s="12" t="e">
        <f t="shared" si="16"/>
        <v>#DIV/0!</v>
      </c>
      <c r="AO20" s="33">
        <f t="shared" si="39"/>
        <v>0</v>
      </c>
      <c r="AP20" s="33">
        <f t="shared" si="39"/>
        <v>0</v>
      </c>
      <c r="AQ20" s="33" t="e">
        <f t="shared" si="17"/>
        <v>#DIV/0!</v>
      </c>
      <c r="AR20" s="12">
        <v>0</v>
      </c>
      <c r="AS20" s="12">
        <v>0</v>
      </c>
      <c r="AT20" s="12" t="e">
        <f t="shared" si="19"/>
        <v>#DIV/0!</v>
      </c>
      <c r="AU20" s="12">
        <v>0</v>
      </c>
      <c r="AV20" s="12">
        <v>0</v>
      </c>
      <c r="AW20" s="12" t="e">
        <f t="shared" si="20"/>
        <v>#DIV/0!</v>
      </c>
      <c r="AX20" s="12">
        <v>0</v>
      </c>
      <c r="AY20" s="12">
        <v>0</v>
      </c>
      <c r="AZ20" s="12" t="e">
        <f t="shared" si="21"/>
        <v>#DIV/0!</v>
      </c>
      <c r="BA20" s="64"/>
      <c r="BB20" s="52"/>
    </row>
    <row r="21" spans="1:54" s="17" customFormat="1" ht="21.6" customHeight="1">
      <c r="A21" s="55"/>
      <c r="B21" s="58"/>
      <c r="C21" s="61"/>
      <c r="D21" s="31" t="s">
        <v>34</v>
      </c>
      <c r="E21" s="33">
        <f>AO21+AR21+AU21+AX21</f>
        <v>2401.8000000000002</v>
      </c>
      <c r="F21" s="33">
        <f>AP21+AS21+AV21+AY21</f>
        <v>0</v>
      </c>
      <c r="G21" s="33">
        <f t="shared" si="23"/>
        <v>0</v>
      </c>
      <c r="H21" s="12">
        <v>0</v>
      </c>
      <c r="I21" s="12">
        <v>0</v>
      </c>
      <c r="J21" s="12" t="e">
        <f t="shared" si="24"/>
        <v>#DIV/0!</v>
      </c>
      <c r="K21" s="12">
        <v>0</v>
      </c>
      <c r="L21" s="12">
        <v>0</v>
      </c>
      <c r="M21" s="12" t="e">
        <f t="shared" si="2"/>
        <v>#DIV/0!</v>
      </c>
      <c r="N21" s="12"/>
      <c r="O21" s="12">
        <v>0</v>
      </c>
      <c r="P21" s="12" t="e">
        <f t="shared" si="4"/>
        <v>#DIV/0!</v>
      </c>
      <c r="Q21" s="33">
        <f t="shared" si="37"/>
        <v>0</v>
      </c>
      <c r="R21" s="33">
        <f t="shared" si="37"/>
        <v>0</v>
      </c>
      <c r="S21" s="33" t="e">
        <f t="shared" si="5"/>
        <v>#DIV/0!</v>
      </c>
      <c r="T21" s="12">
        <v>0</v>
      </c>
      <c r="U21" s="12">
        <v>0</v>
      </c>
      <c r="V21" s="12" t="e">
        <f t="shared" si="7"/>
        <v>#DIV/0!</v>
      </c>
      <c r="W21" s="12">
        <v>0</v>
      </c>
      <c r="X21" s="12">
        <v>0</v>
      </c>
      <c r="Y21" s="12" t="e">
        <f t="shared" si="9"/>
        <v>#DIV/0!</v>
      </c>
      <c r="Z21" s="12">
        <v>800.6</v>
      </c>
      <c r="AA21" s="12">
        <v>0</v>
      </c>
      <c r="AB21" s="12">
        <f t="shared" si="11"/>
        <v>0</v>
      </c>
      <c r="AC21" s="33">
        <f t="shared" si="38"/>
        <v>800.6</v>
      </c>
      <c r="AD21" s="33">
        <f t="shared" si="38"/>
        <v>0</v>
      </c>
      <c r="AE21" s="33">
        <f t="shared" si="12"/>
        <v>0</v>
      </c>
      <c r="AF21" s="12">
        <v>0</v>
      </c>
      <c r="AG21" s="12">
        <v>0</v>
      </c>
      <c r="AH21" s="12" t="e">
        <f t="shared" si="14"/>
        <v>#DIV/0!</v>
      </c>
      <c r="AI21" s="12">
        <v>0</v>
      </c>
      <c r="AJ21" s="12">
        <v>0</v>
      </c>
      <c r="AK21" s="12" t="e">
        <f t="shared" si="15"/>
        <v>#DIV/0!</v>
      </c>
      <c r="AL21" s="12">
        <v>800.6</v>
      </c>
      <c r="AM21" s="12">
        <v>0</v>
      </c>
      <c r="AN21" s="12">
        <f t="shared" si="16"/>
        <v>0</v>
      </c>
      <c r="AO21" s="33">
        <f t="shared" si="39"/>
        <v>1601.2</v>
      </c>
      <c r="AP21" s="33">
        <f t="shared" si="39"/>
        <v>0</v>
      </c>
      <c r="AQ21" s="33">
        <f t="shared" si="17"/>
        <v>0</v>
      </c>
      <c r="AR21" s="12">
        <v>0</v>
      </c>
      <c r="AS21" s="12">
        <v>0</v>
      </c>
      <c r="AT21" s="12" t="e">
        <f t="shared" si="19"/>
        <v>#DIV/0!</v>
      </c>
      <c r="AU21" s="12">
        <v>0</v>
      </c>
      <c r="AV21" s="12">
        <v>0</v>
      </c>
      <c r="AW21" s="12" t="e">
        <f t="shared" si="20"/>
        <v>#DIV/0!</v>
      </c>
      <c r="AX21" s="12">
        <v>800.6</v>
      </c>
      <c r="AY21" s="12">
        <v>0</v>
      </c>
      <c r="AZ21" s="12">
        <f t="shared" si="21"/>
        <v>0</v>
      </c>
      <c r="BA21" s="64"/>
      <c r="BB21" s="52"/>
    </row>
    <row r="22" spans="1:54" s="13" customFormat="1" ht="30" customHeight="1">
      <c r="A22" s="56"/>
      <c r="B22" s="59"/>
      <c r="C22" s="62"/>
      <c r="D22" s="31" t="s">
        <v>35</v>
      </c>
      <c r="E22" s="33">
        <f>AO22+AR22+AU22+AX22</f>
        <v>0</v>
      </c>
      <c r="F22" s="33">
        <f>AP22+AS22+AV22+AY22</f>
        <v>0</v>
      </c>
      <c r="G22" s="33" t="e">
        <f t="shared" si="23"/>
        <v>#DIV/0!</v>
      </c>
      <c r="H22" s="14">
        <v>0</v>
      </c>
      <c r="I22" s="14">
        <v>0</v>
      </c>
      <c r="J22" s="12" t="e">
        <f t="shared" si="24"/>
        <v>#DIV/0!</v>
      </c>
      <c r="K22" s="14">
        <v>0</v>
      </c>
      <c r="L22" s="14">
        <v>0</v>
      </c>
      <c r="M22" s="12" t="e">
        <f t="shared" si="2"/>
        <v>#DIV/0!</v>
      </c>
      <c r="N22" s="14">
        <v>0</v>
      </c>
      <c r="O22" s="14">
        <v>0</v>
      </c>
      <c r="P22" s="12" t="e">
        <f t="shared" si="4"/>
        <v>#DIV/0!</v>
      </c>
      <c r="Q22" s="33">
        <f t="shared" si="37"/>
        <v>0</v>
      </c>
      <c r="R22" s="33">
        <f t="shared" si="37"/>
        <v>0</v>
      </c>
      <c r="S22" s="33" t="e">
        <f t="shared" si="5"/>
        <v>#DIV/0!</v>
      </c>
      <c r="T22" s="14">
        <v>0</v>
      </c>
      <c r="U22" s="14">
        <v>0</v>
      </c>
      <c r="V22" s="12" t="e">
        <f t="shared" si="7"/>
        <v>#DIV/0!</v>
      </c>
      <c r="W22" s="14">
        <v>0</v>
      </c>
      <c r="X22" s="14">
        <v>0</v>
      </c>
      <c r="Y22" s="12" t="e">
        <f t="shared" si="9"/>
        <v>#DIV/0!</v>
      </c>
      <c r="Z22" s="14">
        <v>0</v>
      </c>
      <c r="AA22" s="14">
        <v>0</v>
      </c>
      <c r="AB22" s="12" t="e">
        <f t="shared" si="11"/>
        <v>#DIV/0!</v>
      </c>
      <c r="AC22" s="33">
        <f t="shared" si="38"/>
        <v>0</v>
      </c>
      <c r="AD22" s="33">
        <f t="shared" si="38"/>
        <v>0</v>
      </c>
      <c r="AE22" s="33" t="e">
        <f t="shared" si="12"/>
        <v>#DIV/0!</v>
      </c>
      <c r="AF22" s="14">
        <v>0</v>
      </c>
      <c r="AG22" s="14">
        <v>0</v>
      </c>
      <c r="AH22" s="12" t="e">
        <f t="shared" si="14"/>
        <v>#DIV/0!</v>
      </c>
      <c r="AI22" s="14">
        <v>0</v>
      </c>
      <c r="AJ22" s="14">
        <v>0</v>
      </c>
      <c r="AK22" s="12" t="e">
        <f t="shared" si="15"/>
        <v>#DIV/0!</v>
      </c>
      <c r="AL22" s="14">
        <v>0</v>
      </c>
      <c r="AM22" s="14">
        <v>0</v>
      </c>
      <c r="AN22" s="12" t="e">
        <f t="shared" si="16"/>
        <v>#DIV/0!</v>
      </c>
      <c r="AO22" s="33">
        <f t="shared" si="39"/>
        <v>0</v>
      </c>
      <c r="AP22" s="33">
        <f t="shared" si="39"/>
        <v>0</v>
      </c>
      <c r="AQ22" s="33" t="e">
        <f t="shared" si="17"/>
        <v>#DIV/0!</v>
      </c>
      <c r="AR22" s="14">
        <v>0</v>
      </c>
      <c r="AS22" s="14">
        <v>0</v>
      </c>
      <c r="AT22" s="12" t="e">
        <f t="shared" si="19"/>
        <v>#DIV/0!</v>
      </c>
      <c r="AU22" s="14">
        <v>0</v>
      </c>
      <c r="AV22" s="14">
        <v>0</v>
      </c>
      <c r="AW22" s="12" t="e">
        <f t="shared" si="20"/>
        <v>#DIV/0!</v>
      </c>
      <c r="AX22" s="14">
        <v>0</v>
      </c>
      <c r="AY22" s="14">
        <v>0</v>
      </c>
      <c r="AZ22" s="12" t="e">
        <f t="shared" si="21"/>
        <v>#DIV/0!</v>
      </c>
      <c r="BA22" s="65"/>
      <c r="BB22" s="53"/>
    </row>
    <row r="23" spans="1:54" s="13" customFormat="1" ht="17.45" customHeight="1">
      <c r="A23" s="66" t="s">
        <v>36</v>
      </c>
      <c r="B23" s="57" t="s">
        <v>50</v>
      </c>
      <c r="C23" s="60" t="s">
        <v>60</v>
      </c>
      <c r="D23" s="11" t="s">
        <v>31</v>
      </c>
      <c r="E23" s="33">
        <f>E24+E25+E26+E27</f>
        <v>31407.5</v>
      </c>
      <c r="F23" s="33">
        <f>F24+F25+F26+F27</f>
        <v>6514.1</v>
      </c>
      <c r="G23" s="33">
        <f t="shared" si="23"/>
        <v>20.740587439305898</v>
      </c>
      <c r="H23" s="12">
        <f>H26</f>
        <v>2251.1</v>
      </c>
      <c r="I23" s="12">
        <f>I26</f>
        <v>1479.5</v>
      </c>
      <c r="J23" s="12">
        <f t="shared" si="24"/>
        <v>65.723424103771492</v>
      </c>
      <c r="K23" s="12">
        <f t="shared" ref="K23:L23" si="40">SUM(K25:K26)</f>
        <v>2651.1</v>
      </c>
      <c r="L23" s="12">
        <f t="shared" si="40"/>
        <v>2620.1</v>
      </c>
      <c r="M23" s="12">
        <f t="shared" si="2"/>
        <v>98.830674059824219</v>
      </c>
      <c r="N23" s="12">
        <f t="shared" ref="N23:O23" si="41">SUM(N25:N26)</f>
        <v>2451.1</v>
      </c>
      <c r="O23" s="12">
        <f t="shared" si="41"/>
        <v>2414.5</v>
      </c>
      <c r="P23" s="12">
        <f t="shared" si="4"/>
        <v>98.506792868508015</v>
      </c>
      <c r="Q23" s="33">
        <f>Q24+Q25+Q26+Q27</f>
        <v>7353.2999999999993</v>
      </c>
      <c r="R23" s="33">
        <f>R24+R25+R26+R27</f>
        <v>6514.1</v>
      </c>
      <c r="S23" s="33">
        <f t="shared" si="5"/>
        <v>88.587436933077683</v>
      </c>
      <c r="T23" s="12">
        <f t="shared" ref="T23" si="42">SUM(T25:T26)</f>
        <v>2740.6</v>
      </c>
      <c r="U23" s="12">
        <f t="shared" ref="U23:X23" si="43">SUM(U25:U26)</f>
        <v>0</v>
      </c>
      <c r="V23" s="12">
        <f t="shared" si="7"/>
        <v>0</v>
      </c>
      <c r="W23" s="12">
        <f t="shared" si="43"/>
        <v>2740.6</v>
      </c>
      <c r="X23" s="12">
        <f t="shared" si="43"/>
        <v>0</v>
      </c>
      <c r="Y23" s="12">
        <f t="shared" si="9"/>
        <v>0</v>
      </c>
      <c r="Z23" s="12">
        <f t="shared" ref="Z23:AA23" si="44">SUM(Z25:Z26)</f>
        <v>2740.5</v>
      </c>
      <c r="AA23" s="12">
        <f t="shared" si="44"/>
        <v>0</v>
      </c>
      <c r="AB23" s="12">
        <f t="shared" si="11"/>
        <v>0</v>
      </c>
      <c r="AC23" s="33">
        <f>AC24+AC25+AC26+AC27</f>
        <v>15575</v>
      </c>
      <c r="AD23" s="33">
        <f>AD24+AD25+AD26+AD27</f>
        <v>6514.1</v>
      </c>
      <c r="AE23" s="33">
        <f t="shared" si="12"/>
        <v>41.824077046548958</v>
      </c>
      <c r="AF23" s="12">
        <f t="shared" ref="AF23:AM23" si="45">SUM(AF24:AF26)</f>
        <v>2635.6</v>
      </c>
      <c r="AG23" s="12">
        <f t="shared" si="45"/>
        <v>0</v>
      </c>
      <c r="AH23" s="12">
        <f t="shared" si="14"/>
        <v>0</v>
      </c>
      <c r="AI23" s="12">
        <f t="shared" si="45"/>
        <v>2635.6</v>
      </c>
      <c r="AJ23" s="12">
        <f t="shared" si="45"/>
        <v>0</v>
      </c>
      <c r="AK23" s="12">
        <f t="shared" si="15"/>
        <v>0</v>
      </c>
      <c r="AL23" s="12">
        <f>SUM(AL24:AL26)</f>
        <v>2635.6</v>
      </c>
      <c r="AM23" s="12">
        <f t="shared" si="45"/>
        <v>0</v>
      </c>
      <c r="AN23" s="12">
        <f t="shared" si="16"/>
        <v>0</v>
      </c>
      <c r="AO23" s="33">
        <f>AO24+AO25+AO26+AO27</f>
        <v>23481.799999999996</v>
      </c>
      <c r="AP23" s="33">
        <f>AP24+AP25+AP26+AP27</f>
        <v>6514.1</v>
      </c>
      <c r="AQ23" s="33">
        <f t="shared" si="17"/>
        <v>27.741059032953185</v>
      </c>
      <c r="AR23" s="12">
        <f t="shared" ref="AR23:AY23" si="46">SUM(AR24:AR26)</f>
        <v>2641.9</v>
      </c>
      <c r="AS23" s="12">
        <f t="shared" si="46"/>
        <v>0</v>
      </c>
      <c r="AT23" s="12">
        <f t="shared" si="19"/>
        <v>0</v>
      </c>
      <c r="AU23" s="12">
        <f t="shared" si="46"/>
        <v>2641.9</v>
      </c>
      <c r="AV23" s="12">
        <f t="shared" si="46"/>
        <v>0</v>
      </c>
      <c r="AW23" s="12">
        <f t="shared" si="20"/>
        <v>0</v>
      </c>
      <c r="AX23" s="12">
        <f t="shared" si="46"/>
        <v>2641.9</v>
      </c>
      <c r="AY23" s="12">
        <f t="shared" si="46"/>
        <v>0</v>
      </c>
      <c r="AZ23" s="12">
        <f t="shared" si="21"/>
        <v>0</v>
      </c>
      <c r="BA23" s="63" t="s">
        <v>64</v>
      </c>
      <c r="BB23" s="51" t="s">
        <v>65</v>
      </c>
    </row>
    <row r="24" spans="1:54" s="13" customFormat="1" ht="17.45" customHeight="1">
      <c r="A24" s="67"/>
      <c r="B24" s="58"/>
      <c r="C24" s="61"/>
      <c r="D24" s="11" t="s">
        <v>32</v>
      </c>
      <c r="E24" s="33">
        <f t="shared" ref="E24:F25" si="47">AO24+AR24+AU24+AX24</f>
        <v>0</v>
      </c>
      <c r="F24" s="33">
        <f t="shared" si="47"/>
        <v>0</v>
      </c>
      <c r="G24" s="33" t="e">
        <f t="shared" si="23"/>
        <v>#DIV/0!</v>
      </c>
      <c r="H24" s="12">
        <v>0</v>
      </c>
      <c r="I24" s="12">
        <v>0</v>
      </c>
      <c r="J24" s="12" t="e">
        <f t="shared" si="24"/>
        <v>#DIV/0!</v>
      </c>
      <c r="K24" s="12">
        <v>0</v>
      </c>
      <c r="L24" s="12">
        <v>0</v>
      </c>
      <c r="M24" s="12" t="e">
        <f t="shared" si="2"/>
        <v>#DIV/0!</v>
      </c>
      <c r="N24" s="12">
        <v>0</v>
      </c>
      <c r="O24" s="12">
        <v>0</v>
      </c>
      <c r="P24" s="12" t="e">
        <f t="shared" si="4"/>
        <v>#DIV/0!</v>
      </c>
      <c r="Q24" s="33">
        <f t="shared" ref="Q24:R27" si="48">H24+K24+N24</f>
        <v>0</v>
      </c>
      <c r="R24" s="33">
        <f t="shared" si="48"/>
        <v>0</v>
      </c>
      <c r="S24" s="33" t="e">
        <f t="shared" si="5"/>
        <v>#DIV/0!</v>
      </c>
      <c r="T24" s="12">
        <v>0</v>
      </c>
      <c r="U24" s="12">
        <v>0</v>
      </c>
      <c r="V24" s="12" t="e">
        <f t="shared" si="7"/>
        <v>#DIV/0!</v>
      </c>
      <c r="W24" s="12">
        <v>0</v>
      </c>
      <c r="X24" s="12">
        <v>0</v>
      </c>
      <c r="Y24" s="12" t="e">
        <f t="shared" si="9"/>
        <v>#DIV/0!</v>
      </c>
      <c r="Z24" s="12">
        <v>0</v>
      </c>
      <c r="AA24" s="12">
        <v>0</v>
      </c>
      <c r="AB24" s="12" t="e">
        <f t="shared" si="11"/>
        <v>#DIV/0!</v>
      </c>
      <c r="AC24" s="33">
        <f t="shared" ref="AC24:AD27" si="49">Q24+T24+W24+Z24</f>
        <v>0</v>
      </c>
      <c r="AD24" s="33">
        <f t="shared" si="49"/>
        <v>0</v>
      </c>
      <c r="AE24" s="33" t="e">
        <f t="shared" si="12"/>
        <v>#DIV/0!</v>
      </c>
      <c r="AF24" s="12">
        <v>0</v>
      </c>
      <c r="AG24" s="12">
        <v>0</v>
      </c>
      <c r="AH24" s="12" t="e">
        <f t="shared" si="14"/>
        <v>#DIV/0!</v>
      </c>
      <c r="AI24" s="12">
        <v>0</v>
      </c>
      <c r="AJ24" s="12">
        <v>0</v>
      </c>
      <c r="AK24" s="12" t="e">
        <f t="shared" si="15"/>
        <v>#DIV/0!</v>
      </c>
      <c r="AL24" s="12">
        <v>0</v>
      </c>
      <c r="AM24" s="12">
        <v>0</v>
      </c>
      <c r="AN24" s="12" t="e">
        <f t="shared" si="16"/>
        <v>#DIV/0!</v>
      </c>
      <c r="AO24" s="33">
        <f t="shared" ref="AO24:AP27" si="50">AC24+AF24+AI24+AL24</f>
        <v>0</v>
      </c>
      <c r="AP24" s="33">
        <f t="shared" si="50"/>
        <v>0</v>
      </c>
      <c r="AQ24" s="33" t="e">
        <f t="shared" si="17"/>
        <v>#DIV/0!</v>
      </c>
      <c r="AR24" s="12">
        <v>0</v>
      </c>
      <c r="AS24" s="12">
        <v>0</v>
      </c>
      <c r="AT24" s="12" t="e">
        <f t="shared" si="19"/>
        <v>#DIV/0!</v>
      </c>
      <c r="AU24" s="12">
        <v>0</v>
      </c>
      <c r="AV24" s="12">
        <v>0</v>
      </c>
      <c r="AW24" s="12" t="e">
        <f t="shared" si="20"/>
        <v>#DIV/0!</v>
      </c>
      <c r="AX24" s="12">
        <v>0</v>
      </c>
      <c r="AY24" s="12">
        <v>0</v>
      </c>
      <c r="AZ24" s="12" t="e">
        <f t="shared" si="21"/>
        <v>#DIV/0!</v>
      </c>
      <c r="BA24" s="64"/>
      <c r="BB24" s="52"/>
    </row>
    <row r="25" spans="1:54" s="13" customFormat="1" ht="60" customHeight="1">
      <c r="A25" s="67"/>
      <c r="B25" s="58"/>
      <c r="C25" s="61"/>
      <c r="D25" s="31" t="s">
        <v>33</v>
      </c>
      <c r="E25" s="33">
        <f t="shared" si="47"/>
        <v>0</v>
      </c>
      <c r="F25" s="33">
        <f t="shared" si="47"/>
        <v>0</v>
      </c>
      <c r="G25" s="33" t="e">
        <f t="shared" si="23"/>
        <v>#DIV/0!</v>
      </c>
      <c r="H25" s="12">
        <v>0</v>
      </c>
      <c r="I25" s="12">
        <v>0</v>
      </c>
      <c r="J25" s="12" t="e">
        <f t="shared" si="24"/>
        <v>#DIV/0!</v>
      </c>
      <c r="K25" s="12">
        <v>0</v>
      </c>
      <c r="L25" s="12">
        <v>0</v>
      </c>
      <c r="M25" s="12" t="e">
        <f t="shared" si="2"/>
        <v>#DIV/0!</v>
      </c>
      <c r="N25" s="15">
        <v>0</v>
      </c>
      <c r="O25" s="12">
        <v>0</v>
      </c>
      <c r="P25" s="12" t="e">
        <f t="shared" si="4"/>
        <v>#DIV/0!</v>
      </c>
      <c r="Q25" s="33">
        <f t="shared" si="48"/>
        <v>0</v>
      </c>
      <c r="R25" s="33">
        <f t="shared" si="48"/>
        <v>0</v>
      </c>
      <c r="S25" s="33" t="e">
        <f t="shared" si="5"/>
        <v>#DIV/0!</v>
      </c>
      <c r="T25" s="15">
        <v>0</v>
      </c>
      <c r="U25" s="15">
        <v>0</v>
      </c>
      <c r="V25" s="12" t="e">
        <f t="shared" si="7"/>
        <v>#DIV/0!</v>
      </c>
      <c r="W25" s="15">
        <v>0</v>
      </c>
      <c r="X25" s="15">
        <v>0</v>
      </c>
      <c r="Y25" s="12" t="e">
        <f t="shared" si="9"/>
        <v>#DIV/0!</v>
      </c>
      <c r="Z25" s="15">
        <v>0</v>
      </c>
      <c r="AA25" s="12">
        <v>0</v>
      </c>
      <c r="AB25" s="12" t="e">
        <f t="shared" si="11"/>
        <v>#DIV/0!</v>
      </c>
      <c r="AC25" s="33">
        <f t="shared" si="49"/>
        <v>0</v>
      </c>
      <c r="AD25" s="33">
        <f t="shared" si="49"/>
        <v>0</v>
      </c>
      <c r="AE25" s="33" t="e">
        <f t="shared" si="12"/>
        <v>#DIV/0!</v>
      </c>
      <c r="AF25" s="12">
        <v>0</v>
      </c>
      <c r="AG25" s="12">
        <v>0</v>
      </c>
      <c r="AH25" s="12" t="e">
        <f t="shared" si="14"/>
        <v>#DIV/0!</v>
      </c>
      <c r="AI25" s="15">
        <v>0</v>
      </c>
      <c r="AJ25" s="15">
        <v>0</v>
      </c>
      <c r="AK25" s="12" t="e">
        <f t="shared" si="15"/>
        <v>#DIV/0!</v>
      </c>
      <c r="AL25" s="15">
        <v>0</v>
      </c>
      <c r="AM25" s="12">
        <v>0</v>
      </c>
      <c r="AN25" s="12" t="e">
        <f t="shared" si="16"/>
        <v>#DIV/0!</v>
      </c>
      <c r="AO25" s="33">
        <f t="shared" si="50"/>
        <v>0</v>
      </c>
      <c r="AP25" s="33">
        <f t="shared" si="50"/>
        <v>0</v>
      </c>
      <c r="AQ25" s="33" t="e">
        <f t="shared" si="17"/>
        <v>#DIV/0!</v>
      </c>
      <c r="AR25" s="15">
        <v>0</v>
      </c>
      <c r="AS25" s="15">
        <v>0</v>
      </c>
      <c r="AT25" s="12" t="e">
        <f t="shared" si="19"/>
        <v>#DIV/0!</v>
      </c>
      <c r="AU25" s="15">
        <v>0</v>
      </c>
      <c r="AV25" s="15">
        <v>0</v>
      </c>
      <c r="AW25" s="12" t="e">
        <f t="shared" si="20"/>
        <v>#DIV/0!</v>
      </c>
      <c r="AX25" s="15">
        <v>0</v>
      </c>
      <c r="AY25" s="12">
        <v>0</v>
      </c>
      <c r="AZ25" s="12" t="e">
        <f t="shared" si="21"/>
        <v>#DIV/0!</v>
      </c>
      <c r="BA25" s="64"/>
      <c r="BB25" s="52"/>
    </row>
    <row r="26" spans="1:54" s="17" customFormat="1" ht="21.6" customHeight="1">
      <c r="A26" s="67"/>
      <c r="B26" s="58"/>
      <c r="C26" s="61"/>
      <c r="D26" s="31" t="s">
        <v>34</v>
      </c>
      <c r="E26" s="33">
        <f>AO26+AR26+AU26+AX26</f>
        <v>31407.5</v>
      </c>
      <c r="F26" s="33">
        <f>AP26+AS26+AV26+AY26</f>
        <v>6514.1</v>
      </c>
      <c r="G26" s="33">
        <f t="shared" si="23"/>
        <v>20.740587439305898</v>
      </c>
      <c r="H26" s="12">
        <v>2251.1</v>
      </c>
      <c r="I26" s="12">
        <v>1479.5</v>
      </c>
      <c r="J26" s="12">
        <f t="shared" si="24"/>
        <v>65.723424103771492</v>
      </c>
      <c r="K26" s="12">
        <v>2651.1</v>
      </c>
      <c r="L26" s="12">
        <v>2620.1</v>
      </c>
      <c r="M26" s="12">
        <f t="shared" si="2"/>
        <v>98.830674059824219</v>
      </c>
      <c r="N26" s="12">
        <v>2451.1</v>
      </c>
      <c r="O26" s="12">
        <v>2414.5</v>
      </c>
      <c r="P26" s="12">
        <f t="shared" si="4"/>
        <v>98.506792868508015</v>
      </c>
      <c r="Q26" s="33">
        <f t="shared" si="48"/>
        <v>7353.2999999999993</v>
      </c>
      <c r="R26" s="33">
        <f t="shared" si="48"/>
        <v>6514.1</v>
      </c>
      <c r="S26" s="33">
        <f t="shared" si="5"/>
        <v>88.587436933077683</v>
      </c>
      <c r="T26" s="12">
        <v>2740.6</v>
      </c>
      <c r="U26" s="12">
        <v>0</v>
      </c>
      <c r="V26" s="12">
        <f t="shared" si="7"/>
        <v>0</v>
      </c>
      <c r="W26" s="12">
        <v>2740.6</v>
      </c>
      <c r="X26" s="12">
        <v>0</v>
      </c>
      <c r="Y26" s="12">
        <f t="shared" si="9"/>
        <v>0</v>
      </c>
      <c r="Z26" s="12">
        <v>2740.5</v>
      </c>
      <c r="AA26" s="12">
        <v>0</v>
      </c>
      <c r="AB26" s="12">
        <f t="shared" si="11"/>
        <v>0</v>
      </c>
      <c r="AC26" s="33">
        <f t="shared" si="49"/>
        <v>15575</v>
      </c>
      <c r="AD26" s="33">
        <f t="shared" si="49"/>
        <v>6514.1</v>
      </c>
      <c r="AE26" s="33">
        <f t="shared" si="12"/>
        <v>41.824077046548958</v>
      </c>
      <c r="AF26" s="12">
        <v>2635.6</v>
      </c>
      <c r="AG26" s="12">
        <v>0</v>
      </c>
      <c r="AH26" s="12">
        <f t="shared" si="14"/>
        <v>0</v>
      </c>
      <c r="AI26" s="12">
        <v>2635.6</v>
      </c>
      <c r="AJ26" s="12">
        <v>0</v>
      </c>
      <c r="AK26" s="12">
        <f t="shared" si="15"/>
        <v>0</v>
      </c>
      <c r="AL26" s="12">
        <v>2635.6</v>
      </c>
      <c r="AM26" s="12">
        <v>0</v>
      </c>
      <c r="AN26" s="12">
        <f t="shared" si="16"/>
        <v>0</v>
      </c>
      <c r="AO26" s="33">
        <f t="shared" si="50"/>
        <v>23481.799999999996</v>
      </c>
      <c r="AP26" s="33">
        <f t="shared" si="50"/>
        <v>6514.1</v>
      </c>
      <c r="AQ26" s="33">
        <f t="shared" si="17"/>
        <v>27.741059032953185</v>
      </c>
      <c r="AR26" s="12">
        <v>2641.9</v>
      </c>
      <c r="AS26" s="12">
        <v>0</v>
      </c>
      <c r="AT26" s="12">
        <f t="shared" si="19"/>
        <v>0</v>
      </c>
      <c r="AU26" s="12">
        <v>2641.9</v>
      </c>
      <c r="AV26" s="12">
        <v>0</v>
      </c>
      <c r="AW26" s="12">
        <f t="shared" si="20"/>
        <v>0</v>
      </c>
      <c r="AX26" s="12">
        <v>2641.9</v>
      </c>
      <c r="AY26" s="12">
        <v>0</v>
      </c>
      <c r="AZ26" s="12">
        <f t="shared" si="21"/>
        <v>0</v>
      </c>
      <c r="BA26" s="64"/>
      <c r="BB26" s="52"/>
    </row>
    <row r="27" spans="1:54" s="13" customFormat="1" ht="30" customHeight="1">
      <c r="A27" s="68"/>
      <c r="B27" s="59"/>
      <c r="C27" s="62"/>
      <c r="D27" s="31" t="s">
        <v>35</v>
      </c>
      <c r="E27" s="33">
        <f>AO27+AR27+AU27+AX27</f>
        <v>0</v>
      </c>
      <c r="F27" s="33">
        <f>AP27+AS27+AV27+AY27</f>
        <v>0</v>
      </c>
      <c r="G27" s="33" t="e">
        <f t="shared" si="23"/>
        <v>#DIV/0!</v>
      </c>
      <c r="H27" s="14">
        <v>0</v>
      </c>
      <c r="I27" s="14">
        <v>0</v>
      </c>
      <c r="J27" s="12" t="e">
        <f t="shared" si="24"/>
        <v>#DIV/0!</v>
      </c>
      <c r="K27" s="14">
        <v>0</v>
      </c>
      <c r="L27" s="14">
        <v>0</v>
      </c>
      <c r="M27" s="12" t="e">
        <f t="shared" si="2"/>
        <v>#DIV/0!</v>
      </c>
      <c r="N27" s="14">
        <v>0</v>
      </c>
      <c r="O27" s="14">
        <v>0</v>
      </c>
      <c r="P27" s="12" t="e">
        <f t="shared" si="4"/>
        <v>#DIV/0!</v>
      </c>
      <c r="Q27" s="33">
        <f t="shared" si="48"/>
        <v>0</v>
      </c>
      <c r="R27" s="33">
        <f t="shared" si="48"/>
        <v>0</v>
      </c>
      <c r="S27" s="33" t="e">
        <f t="shared" si="5"/>
        <v>#DIV/0!</v>
      </c>
      <c r="T27" s="14">
        <v>0</v>
      </c>
      <c r="U27" s="14">
        <v>0</v>
      </c>
      <c r="V27" s="12" t="e">
        <f t="shared" si="7"/>
        <v>#DIV/0!</v>
      </c>
      <c r="W27" s="14">
        <v>0</v>
      </c>
      <c r="X27" s="14">
        <v>0</v>
      </c>
      <c r="Y27" s="12" t="e">
        <f t="shared" si="9"/>
        <v>#DIV/0!</v>
      </c>
      <c r="Z27" s="14">
        <v>0</v>
      </c>
      <c r="AA27" s="14">
        <v>0</v>
      </c>
      <c r="AB27" s="12" t="e">
        <f t="shared" si="11"/>
        <v>#DIV/0!</v>
      </c>
      <c r="AC27" s="33">
        <f t="shared" si="49"/>
        <v>0</v>
      </c>
      <c r="AD27" s="33">
        <f t="shared" si="49"/>
        <v>0</v>
      </c>
      <c r="AE27" s="33" t="e">
        <f t="shared" si="12"/>
        <v>#DIV/0!</v>
      </c>
      <c r="AF27" s="14">
        <v>0</v>
      </c>
      <c r="AG27" s="14">
        <v>0</v>
      </c>
      <c r="AH27" s="12" t="e">
        <f t="shared" si="14"/>
        <v>#DIV/0!</v>
      </c>
      <c r="AI27" s="14">
        <v>0</v>
      </c>
      <c r="AJ27" s="14">
        <v>0</v>
      </c>
      <c r="AK27" s="12" t="e">
        <f t="shared" si="15"/>
        <v>#DIV/0!</v>
      </c>
      <c r="AL27" s="14">
        <v>0</v>
      </c>
      <c r="AM27" s="14">
        <v>0</v>
      </c>
      <c r="AN27" s="12" t="e">
        <f t="shared" si="16"/>
        <v>#DIV/0!</v>
      </c>
      <c r="AO27" s="33">
        <f t="shared" si="50"/>
        <v>0</v>
      </c>
      <c r="AP27" s="33">
        <f t="shared" si="50"/>
        <v>0</v>
      </c>
      <c r="AQ27" s="33" t="e">
        <f t="shared" si="17"/>
        <v>#DIV/0!</v>
      </c>
      <c r="AR27" s="14">
        <v>0</v>
      </c>
      <c r="AS27" s="14">
        <v>0</v>
      </c>
      <c r="AT27" s="12" t="e">
        <f t="shared" si="19"/>
        <v>#DIV/0!</v>
      </c>
      <c r="AU27" s="14">
        <v>0</v>
      </c>
      <c r="AV27" s="14">
        <v>0</v>
      </c>
      <c r="AW27" s="12" t="e">
        <f t="shared" si="20"/>
        <v>#DIV/0!</v>
      </c>
      <c r="AX27" s="14">
        <v>0</v>
      </c>
      <c r="AY27" s="14">
        <v>0</v>
      </c>
      <c r="AZ27" s="12" t="e">
        <f t="shared" si="21"/>
        <v>#DIV/0!</v>
      </c>
      <c r="BA27" s="65"/>
      <c r="BB27" s="53"/>
    </row>
    <row r="28" spans="1:54" s="13" customFormat="1" ht="20.45" customHeight="1">
      <c r="A28" s="66" t="s">
        <v>51</v>
      </c>
      <c r="B28" s="75" t="s">
        <v>52</v>
      </c>
      <c r="C28" s="78" t="s">
        <v>59</v>
      </c>
      <c r="D28" s="11" t="s">
        <v>31</v>
      </c>
      <c r="E28" s="33">
        <f>E29+E30+E31+E32</f>
        <v>111.2</v>
      </c>
      <c r="F28" s="33">
        <f>F29+F30+F31+F32</f>
        <v>0</v>
      </c>
      <c r="G28" s="33">
        <f t="shared" si="23"/>
        <v>0</v>
      </c>
      <c r="H28" s="12">
        <f t="shared" ref="H28:I28" si="51">SUM(H30:H31)</f>
        <v>0</v>
      </c>
      <c r="I28" s="12">
        <f t="shared" si="51"/>
        <v>0</v>
      </c>
      <c r="J28" s="12" t="e">
        <f t="shared" si="24"/>
        <v>#DIV/0!</v>
      </c>
      <c r="K28" s="12">
        <f t="shared" ref="K28:L28" si="52">SUM(K30:K31)</f>
        <v>0</v>
      </c>
      <c r="L28" s="12">
        <f t="shared" si="52"/>
        <v>0</v>
      </c>
      <c r="M28" s="12" t="e">
        <f t="shared" si="2"/>
        <v>#DIV/0!</v>
      </c>
      <c r="N28" s="12">
        <f t="shared" ref="N28:O28" si="53">SUM(N30:N31)</f>
        <v>7.5</v>
      </c>
      <c r="O28" s="12">
        <f t="shared" si="53"/>
        <v>0</v>
      </c>
      <c r="P28" s="12">
        <f t="shared" si="4"/>
        <v>0</v>
      </c>
      <c r="Q28" s="33">
        <f>Q29+Q30+Q31+Q32</f>
        <v>7.5</v>
      </c>
      <c r="R28" s="33">
        <f>R29+R30+R31+R32</f>
        <v>0</v>
      </c>
      <c r="S28" s="33">
        <f t="shared" si="5"/>
        <v>0</v>
      </c>
      <c r="T28" s="12">
        <f t="shared" ref="T28:U28" si="54">SUM(T30:T31)</f>
        <v>0</v>
      </c>
      <c r="U28" s="12">
        <f t="shared" si="54"/>
        <v>0</v>
      </c>
      <c r="V28" s="12" t="e">
        <f t="shared" si="7"/>
        <v>#DIV/0!</v>
      </c>
      <c r="W28" s="12">
        <f t="shared" ref="W28:X28" si="55">SUM(W30:W31)</f>
        <v>0</v>
      </c>
      <c r="X28" s="12">
        <f t="shared" si="55"/>
        <v>0</v>
      </c>
      <c r="Y28" s="12" t="e">
        <f t="shared" si="9"/>
        <v>#DIV/0!</v>
      </c>
      <c r="Z28" s="12">
        <f t="shared" ref="Z28:AA28" si="56">SUM(Z30:Z31)</f>
        <v>35</v>
      </c>
      <c r="AA28" s="12">
        <f t="shared" si="56"/>
        <v>0</v>
      </c>
      <c r="AB28" s="12">
        <f t="shared" si="11"/>
        <v>0</v>
      </c>
      <c r="AC28" s="33">
        <f>AC29+AC30+AC31+AC32</f>
        <v>42.5</v>
      </c>
      <c r="AD28" s="33">
        <f>AD29+AD30+AD31+AD32</f>
        <v>0</v>
      </c>
      <c r="AE28" s="33">
        <f t="shared" si="12"/>
        <v>0</v>
      </c>
      <c r="AF28" s="12">
        <f t="shared" ref="AF28:AM28" si="57">SUM(AF30:AF31)</f>
        <v>0</v>
      </c>
      <c r="AG28" s="12">
        <f t="shared" si="57"/>
        <v>0</v>
      </c>
      <c r="AH28" s="12" t="e">
        <f t="shared" si="14"/>
        <v>#DIV/0!</v>
      </c>
      <c r="AI28" s="12">
        <f t="shared" si="57"/>
        <v>0</v>
      </c>
      <c r="AJ28" s="12">
        <f t="shared" si="57"/>
        <v>0</v>
      </c>
      <c r="AK28" s="12" t="e">
        <f t="shared" si="15"/>
        <v>#DIV/0!</v>
      </c>
      <c r="AL28" s="12">
        <f t="shared" si="57"/>
        <v>61.2</v>
      </c>
      <c r="AM28" s="12">
        <f t="shared" si="57"/>
        <v>0</v>
      </c>
      <c r="AN28" s="12">
        <f t="shared" si="16"/>
        <v>0</v>
      </c>
      <c r="AO28" s="33">
        <f>AO29+AO30+AO31+AO32</f>
        <v>103.7</v>
      </c>
      <c r="AP28" s="33">
        <f>AP29+AP30+AP31+AP32</f>
        <v>0</v>
      </c>
      <c r="AQ28" s="33">
        <f t="shared" si="17"/>
        <v>0</v>
      </c>
      <c r="AR28" s="12">
        <f t="shared" ref="AR28:AY28" si="58">SUM(AR30:AR31)</f>
        <v>0</v>
      </c>
      <c r="AS28" s="12">
        <f t="shared" si="58"/>
        <v>0</v>
      </c>
      <c r="AT28" s="12" t="e">
        <f t="shared" si="19"/>
        <v>#DIV/0!</v>
      </c>
      <c r="AU28" s="12">
        <f t="shared" si="58"/>
        <v>0</v>
      </c>
      <c r="AV28" s="12">
        <f t="shared" si="58"/>
        <v>0</v>
      </c>
      <c r="AW28" s="12" t="e">
        <f t="shared" si="20"/>
        <v>#DIV/0!</v>
      </c>
      <c r="AX28" s="12">
        <f t="shared" si="58"/>
        <v>7.5</v>
      </c>
      <c r="AY28" s="12">
        <f t="shared" si="58"/>
        <v>0</v>
      </c>
      <c r="AZ28" s="12">
        <f t="shared" si="21"/>
        <v>0</v>
      </c>
      <c r="BA28" s="63" t="s">
        <v>67</v>
      </c>
      <c r="BB28" s="69"/>
    </row>
    <row r="29" spans="1:54" s="13" customFormat="1" ht="20.45" customHeight="1">
      <c r="A29" s="67"/>
      <c r="B29" s="76"/>
      <c r="C29" s="79"/>
      <c r="D29" s="11" t="s">
        <v>32</v>
      </c>
      <c r="E29" s="33">
        <f t="shared" ref="E29:F30" si="59">AO29+AR29+AU29+AX29</f>
        <v>0</v>
      </c>
      <c r="F29" s="33">
        <f t="shared" si="59"/>
        <v>0</v>
      </c>
      <c r="G29" s="33" t="e">
        <f t="shared" si="23"/>
        <v>#DIV/0!</v>
      </c>
      <c r="H29" s="12">
        <v>0</v>
      </c>
      <c r="I29" s="12">
        <v>0</v>
      </c>
      <c r="J29" s="12" t="e">
        <f t="shared" si="24"/>
        <v>#DIV/0!</v>
      </c>
      <c r="K29" s="12">
        <v>0</v>
      </c>
      <c r="L29" s="12">
        <v>0</v>
      </c>
      <c r="M29" s="12" t="e">
        <f t="shared" si="2"/>
        <v>#DIV/0!</v>
      </c>
      <c r="N29" s="12">
        <v>0</v>
      </c>
      <c r="O29" s="12">
        <v>0</v>
      </c>
      <c r="P29" s="12" t="e">
        <f t="shared" si="4"/>
        <v>#DIV/0!</v>
      </c>
      <c r="Q29" s="33">
        <f t="shared" ref="Q29:R32" si="60">H29+K29+N29</f>
        <v>0</v>
      </c>
      <c r="R29" s="33">
        <f t="shared" si="60"/>
        <v>0</v>
      </c>
      <c r="S29" s="33" t="e">
        <f t="shared" si="5"/>
        <v>#DIV/0!</v>
      </c>
      <c r="T29" s="12">
        <v>0</v>
      </c>
      <c r="U29" s="12">
        <v>0</v>
      </c>
      <c r="V29" s="12" t="e">
        <f t="shared" si="7"/>
        <v>#DIV/0!</v>
      </c>
      <c r="W29" s="12">
        <v>0</v>
      </c>
      <c r="X29" s="12">
        <v>0</v>
      </c>
      <c r="Y29" s="12" t="e">
        <f t="shared" si="9"/>
        <v>#DIV/0!</v>
      </c>
      <c r="Z29" s="12">
        <v>0</v>
      </c>
      <c r="AA29" s="12">
        <v>0</v>
      </c>
      <c r="AB29" s="12" t="e">
        <f t="shared" si="11"/>
        <v>#DIV/0!</v>
      </c>
      <c r="AC29" s="33">
        <f t="shared" ref="AC29:AD32" si="61">Q29+T29+W29+Z29</f>
        <v>0</v>
      </c>
      <c r="AD29" s="33">
        <f t="shared" si="61"/>
        <v>0</v>
      </c>
      <c r="AE29" s="33" t="e">
        <f t="shared" si="12"/>
        <v>#DIV/0!</v>
      </c>
      <c r="AF29" s="12">
        <v>0</v>
      </c>
      <c r="AG29" s="12">
        <v>0</v>
      </c>
      <c r="AH29" s="12" t="e">
        <f t="shared" si="14"/>
        <v>#DIV/0!</v>
      </c>
      <c r="AI29" s="12">
        <v>0</v>
      </c>
      <c r="AJ29" s="12">
        <v>0</v>
      </c>
      <c r="AK29" s="12" t="e">
        <f t="shared" si="15"/>
        <v>#DIV/0!</v>
      </c>
      <c r="AL29" s="12">
        <v>0</v>
      </c>
      <c r="AM29" s="12">
        <v>0</v>
      </c>
      <c r="AN29" s="12" t="e">
        <f t="shared" si="16"/>
        <v>#DIV/0!</v>
      </c>
      <c r="AO29" s="33">
        <f t="shared" ref="AO29:AP32" si="62">AC29+AF29+AI29+AL29</f>
        <v>0</v>
      </c>
      <c r="AP29" s="33">
        <f t="shared" si="62"/>
        <v>0</v>
      </c>
      <c r="AQ29" s="33" t="e">
        <f t="shared" si="17"/>
        <v>#DIV/0!</v>
      </c>
      <c r="AR29" s="12">
        <v>0</v>
      </c>
      <c r="AS29" s="12">
        <v>0</v>
      </c>
      <c r="AT29" s="12" t="e">
        <f t="shared" si="19"/>
        <v>#DIV/0!</v>
      </c>
      <c r="AU29" s="12">
        <v>0</v>
      </c>
      <c r="AV29" s="12">
        <v>0</v>
      </c>
      <c r="AW29" s="12" t="e">
        <f t="shared" si="20"/>
        <v>#DIV/0!</v>
      </c>
      <c r="AX29" s="12">
        <v>0</v>
      </c>
      <c r="AY29" s="12">
        <v>0</v>
      </c>
      <c r="AZ29" s="12" t="e">
        <f t="shared" si="21"/>
        <v>#DIV/0!</v>
      </c>
      <c r="BA29" s="64"/>
      <c r="BB29" s="70"/>
    </row>
    <row r="30" spans="1:54" s="13" customFormat="1" ht="60.75" customHeight="1">
      <c r="A30" s="67"/>
      <c r="B30" s="76"/>
      <c r="C30" s="79"/>
      <c r="D30" s="31" t="s">
        <v>33</v>
      </c>
      <c r="E30" s="33">
        <f t="shared" si="59"/>
        <v>0</v>
      </c>
      <c r="F30" s="33">
        <f t="shared" si="59"/>
        <v>0</v>
      </c>
      <c r="G30" s="33" t="e">
        <f t="shared" si="23"/>
        <v>#DIV/0!</v>
      </c>
      <c r="H30" s="12">
        <v>0</v>
      </c>
      <c r="I30" s="12">
        <v>0</v>
      </c>
      <c r="J30" s="12" t="e">
        <f t="shared" si="24"/>
        <v>#DIV/0!</v>
      </c>
      <c r="K30" s="12">
        <v>0</v>
      </c>
      <c r="L30" s="12">
        <v>0</v>
      </c>
      <c r="M30" s="12" t="e">
        <f t="shared" si="2"/>
        <v>#DIV/0!</v>
      </c>
      <c r="N30" s="12">
        <v>0</v>
      </c>
      <c r="O30" s="12">
        <v>0</v>
      </c>
      <c r="P30" s="12" t="e">
        <f t="shared" si="4"/>
        <v>#DIV/0!</v>
      </c>
      <c r="Q30" s="33">
        <f t="shared" si="60"/>
        <v>0</v>
      </c>
      <c r="R30" s="33">
        <f t="shared" si="60"/>
        <v>0</v>
      </c>
      <c r="S30" s="33" t="e">
        <f t="shared" si="5"/>
        <v>#DIV/0!</v>
      </c>
      <c r="T30" s="12">
        <v>0</v>
      </c>
      <c r="U30" s="12">
        <v>0</v>
      </c>
      <c r="V30" s="12" t="e">
        <f t="shared" si="7"/>
        <v>#DIV/0!</v>
      </c>
      <c r="W30" s="12">
        <v>0</v>
      </c>
      <c r="X30" s="12">
        <v>0</v>
      </c>
      <c r="Y30" s="12" t="e">
        <f t="shared" si="9"/>
        <v>#DIV/0!</v>
      </c>
      <c r="Z30" s="12">
        <v>0</v>
      </c>
      <c r="AA30" s="12">
        <v>0</v>
      </c>
      <c r="AB30" s="12" t="e">
        <f t="shared" si="11"/>
        <v>#DIV/0!</v>
      </c>
      <c r="AC30" s="33">
        <f t="shared" si="61"/>
        <v>0</v>
      </c>
      <c r="AD30" s="33">
        <f t="shared" si="61"/>
        <v>0</v>
      </c>
      <c r="AE30" s="33" t="e">
        <f t="shared" si="12"/>
        <v>#DIV/0!</v>
      </c>
      <c r="AF30" s="12">
        <v>0</v>
      </c>
      <c r="AG30" s="12">
        <v>0</v>
      </c>
      <c r="AH30" s="12" t="e">
        <f t="shared" si="14"/>
        <v>#DIV/0!</v>
      </c>
      <c r="AI30" s="12">
        <v>0</v>
      </c>
      <c r="AJ30" s="12">
        <v>0</v>
      </c>
      <c r="AK30" s="12" t="e">
        <f t="shared" si="15"/>
        <v>#DIV/0!</v>
      </c>
      <c r="AL30" s="12">
        <v>0</v>
      </c>
      <c r="AM30" s="12">
        <v>0</v>
      </c>
      <c r="AN30" s="12" t="e">
        <f t="shared" si="16"/>
        <v>#DIV/0!</v>
      </c>
      <c r="AO30" s="33">
        <f t="shared" si="62"/>
        <v>0</v>
      </c>
      <c r="AP30" s="33">
        <f t="shared" si="62"/>
        <v>0</v>
      </c>
      <c r="AQ30" s="33" t="e">
        <f t="shared" si="17"/>
        <v>#DIV/0!</v>
      </c>
      <c r="AR30" s="12">
        <v>0</v>
      </c>
      <c r="AS30" s="12">
        <v>0</v>
      </c>
      <c r="AT30" s="12" t="e">
        <f t="shared" si="19"/>
        <v>#DIV/0!</v>
      </c>
      <c r="AU30" s="12">
        <v>0</v>
      </c>
      <c r="AV30" s="12">
        <v>0</v>
      </c>
      <c r="AW30" s="12" t="e">
        <f t="shared" si="20"/>
        <v>#DIV/0!</v>
      </c>
      <c r="AX30" s="12">
        <v>0</v>
      </c>
      <c r="AY30" s="12">
        <v>0</v>
      </c>
      <c r="AZ30" s="12" t="e">
        <f t="shared" si="21"/>
        <v>#DIV/0!</v>
      </c>
      <c r="BA30" s="64"/>
      <c r="BB30" s="70"/>
    </row>
    <row r="31" spans="1:54" s="17" customFormat="1" ht="58.5" customHeight="1">
      <c r="A31" s="67"/>
      <c r="B31" s="76"/>
      <c r="C31" s="79"/>
      <c r="D31" s="31" t="s">
        <v>34</v>
      </c>
      <c r="E31" s="33">
        <f>AO31+AR31+AU31+AX31</f>
        <v>111.2</v>
      </c>
      <c r="F31" s="33">
        <f>AP31+AS31+AV31+AY31</f>
        <v>0</v>
      </c>
      <c r="G31" s="33">
        <f t="shared" si="23"/>
        <v>0</v>
      </c>
      <c r="H31" s="12">
        <v>0</v>
      </c>
      <c r="I31" s="12">
        <v>0</v>
      </c>
      <c r="J31" s="12" t="e">
        <f t="shared" si="24"/>
        <v>#DIV/0!</v>
      </c>
      <c r="K31" s="12">
        <v>0</v>
      </c>
      <c r="L31" s="12">
        <v>0</v>
      </c>
      <c r="M31" s="12" t="e">
        <f t="shared" si="2"/>
        <v>#DIV/0!</v>
      </c>
      <c r="N31" s="12">
        <v>7.5</v>
      </c>
      <c r="O31" s="12"/>
      <c r="P31" s="12">
        <f t="shared" si="4"/>
        <v>0</v>
      </c>
      <c r="Q31" s="33">
        <f t="shared" si="60"/>
        <v>7.5</v>
      </c>
      <c r="R31" s="33">
        <f t="shared" si="60"/>
        <v>0</v>
      </c>
      <c r="S31" s="33">
        <f t="shared" si="5"/>
        <v>0</v>
      </c>
      <c r="T31" s="12">
        <v>0</v>
      </c>
      <c r="U31" s="12">
        <v>0</v>
      </c>
      <c r="V31" s="12" t="e">
        <f t="shared" si="7"/>
        <v>#DIV/0!</v>
      </c>
      <c r="W31" s="12">
        <v>0</v>
      </c>
      <c r="X31" s="12">
        <v>0</v>
      </c>
      <c r="Y31" s="12" t="e">
        <f t="shared" si="9"/>
        <v>#DIV/0!</v>
      </c>
      <c r="Z31" s="12">
        <v>35</v>
      </c>
      <c r="AA31" s="12">
        <v>0</v>
      </c>
      <c r="AB31" s="12">
        <f t="shared" si="11"/>
        <v>0</v>
      </c>
      <c r="AC31" s="33">
        <f t="shared" si="61"/>
        <v>42.5</v>
      </c>
      <c r="AD31" s="33">
        <f t="shared" si="61"/>
        <v>0</v>
      </c>
      <c r="AE31" s="33">
        <f t="shared" si="12"/>
        <v>0</v>
      </c>
      <c r="AF31" s="12">
        <v>0</v>
      </c>
      <c r="AG31" s="12">
        <v>0</v>
      </c>
      <c r="AH31" s="12" t="e">
        <f t="shared" si="14"/>
        <v>#DIV/0!</v>
      </c>
      <c r="AI31" s="12">
        <v>0</v>
      </c>
      <c r="AJ31" s="12">
        <v>0</v>
      </c>
      <c r="AK31" s="12" t="e">
        <f t="shared" si="15"/>
        <v>#DIV/0!</v>
      </c>
      <c r="AL31" s="12">
        <v>61.2</v>
      </c>
      <c r="AM31" s="12">
        <v>0</v>
      </c>
      <c r="AN31" s="12">
        <f t="shared" si="16"/>
        <v>0</v>
      </c>
      <c r="AO31" s="33">
        <f t="shared" si="62"/>
        <v>103.7</v>
      </c>
      <c r="AP31" s="33">
        <f t="shared" si="62"/>
        <v>0</v>
      </c>
      <c r="AQ31" s="33">
        <f t="shared" si="17"/>
        <v>0</v>
      </c>
      <c r="AR31" s="12">
        <v>0</v>
      </c>
      <c r="AS31" s="12">
        <v>0</v>
      </c>
      <c r="AT31" s="12" t="e">
        <f t="shared" si="19"/>
        <v>#DIV/0!</v>
      </c>
      <c r="AU31" s="12">
        <v>0</v>
      </c>
      <c r="AV31" s="12">
        <v>0</v>
      </c>
      <c r="AW31" s="12" t="e">
        <f t="shared" si="20"/>
        <v>#DIV/0!</v>
      </c>
      <c r="AX31" s="12">
        <v>7.5</v>
      </c>
      <c r="AY31" s="12">
        <v>0</v>
      </c>
      <c r="AZ31" s="12">
        <f t="shared" si="21"/>
        <v>0</v>
      </c>
      <c r="BA31" s="64"/>
      <c r="BB31" s="70"/>
    </row>
    <row r="32" spans="1:54" s="13" customFormat="1" ht="28.9" customHeight="1">
      <c r="A32" s="68"/>
      <c r="B32" s="77"/>
      <c r="C32" s="80"/>
      <c r="D32" s="31" t="s">
        <v>35</v>
      </c>
      <c r="E32" s="33">
        <f>AO32+AR32+AU32+AX32</f>
        <v>0</v>
      </c>
      <c r="F32" s="33">
        <f>AP32+AS32+AV32+AY32</f>
        <v>0</v>
      </c>
      <c r="G32" s="33" t="e">
        <f t="shared" si="23"/>
        <v>#DIV/0!</v>
      </c>
      <c r="H32" s="14">
        <v>0</v>
      </c>
      <c r="I32" s="14">
        <v>0</v>
      </c>
      <c r="J32" s="12" t="e">
        <f t="shared" si="24"/>
        <v>#DIV/0!</v>
      </c>
      <c r="K32" s="14">
        <v>0</v>
      </c>
      <c r="L32" s="14">
        <v>0</v>
      </c>
      <c r="M32" s="12" t="e">
        <f t="shared" si="2"/>
        <v>#DIV/0!</v>
      </c>
      <c r="N32" s="14">
        <v>0</v>
      </c>
      <c r="O32" s="14">
        <v>0</v>
      </c>
      <c r="P32" s="12" t="e">
        <f t="shared" si="4"/>
        <v>#DIV/0!</v>
      </c>
      <c r="Q32" s="33">
        <f t="shared" si="60"/>
        <v>0</v>
      </c>
      <c r="R32" s="33">
        <f t="shared" si="60"/>
        <v>0</v>
      </c>
      <c r="S32" s="33" t="e">
        <f t="shared" si="5"/>
        <v>#DIV/0!</v>
      </c>
      <c r="T32" s="14">
        <v>0</v>
      </c>
      <c r="U32" s="14">
        <v>0</v>
      </c>
      <c r="V32" s="12" t="e">
        <f t="shared" si="7"/>
        <v>#DIV/0!</v>
      </c>
      <c r="W32" s="14">
        <v>0</v>
      </c>
      <c r="X32" s="14">
        <v>0</v>
      </c>
      <c r="Y32" s="12" t="e">
        <f t="shared" si="9"/>
        <v>#DIV/0!</v>
      </c>
      <c r="Z32" s="14">
        <v>0</v>
      </c>
      <c r="AA32" s="14">
        <v>0</v>
      </c>
      <c r="AB32" s="12" t="e">
        <f t="shared" si="11"/>
        <v>#DIV/0!</v>
      </c>
      <c r="AC32" s="33">
        <f t="shared" si="61"/>
        <v>0</v>
      </c>
      <c r="AD32" s="33">
        <f t="shared" si="61"/>
        <v>0</v>
      </c>
      <c r="AE32" s="33" t="e">
        <f t="shared" si="12"/>
        <v>#DIV/0!</v>
      </c>
      <c r="AF32" s="14">
        <v>0</v>
      </c>
      <c r="AG32" s="14">
        <v>0</v>
      </c>
      <c r="AH32" s="12" t="e">
        <f t="shared" si="14"/>
        <v>#DIV/0!</v>
      </c>
      <c r="AI32" s="14">
        <v>0</v>
      </c>
      <c r="AJ32" s="14">
        <v>0</v>
      </c>
      <c r="AK32" s="12" t="e">
        <f t="shared" si="15"/>
        <v>#DIV/0!</v>
      </c>
      <c r="AL32" s="14">
        <v>0</v>
      </c>
      <c r="AM32" s="14">
        <v>0</v>
      </c>
      <c r="AN32" s="12" t="e">
        <f t="shared" si="16"/>
        <v>#DIV/0!</v>
      </c>
      <c r="AO32" s="33">
        <f t="shared" si="62"/>
        <v>0</v>
      </c>
      <c r="AP32" s="33">
        <f t="shared" si="62"/>
        <v>0</v>
      </c>
      <c r="AQ32" s="33" t="e">
        <f t="shared" si="17"/>
        <v>#DIV/0!</v>
      </c>
      <c r="AR32" s="14">
        <v>0</v>
      </c>
      <c r="AS32" s="14">
        <v>0</v>
      </c>
      <c r="AT32" s="12" t="e">
        <f t="shared" si="19"/>
        <v>#DIV/0!</v>
      </c>
      <c r="AU32" s="14">
        <v>0</v>
      </c>
      <c r="AV32" s="14">
        <v>0</v>
      </c>
      <c r="AW32" s="12" t="e">
        <f t="shared" si="20"/>
        <v>#DIV/0!</v>
      </c>
      <c r="AX32" s="14">
        <v>0</v>
      </c>
      <c r="AY32" s="14">
        <v>0</v>
      </c>
      <c r="AZ32" s="12" t="e">
        <f t="shared" si="21"/>
        <v>#DIV/0!</v>
      </c>
      <c r="BA32" s="65"/>
      <c r="BB32" s="71"/>
    </row>
    <row r="33" spans="1:54" s="17" customFormat="1" ht="18.600000000000001" customHeight="1">
      <c r="A33" s="81" t="s">
        <v>37</v>
      </c>
      <c r="B33" s="82"/>
      <c r="C33" s="78"/>
      <c r="D33" s="11" t="s">
        <v>31</v>
      </c>
      <c r="E33" s="33">
        <f>E34+E35+E36+E37</f>
        <v>36354.050000000003</v>
      </c>
      <c r="F33" s="33">
        <f>F34+F35+F36+F37</f>
        <v>6875.4</v>
      </c>
      <c r="G33" s="33">
        <f t="shared" si="23"/>
        <v>18.912335764515916</v>
      </c>
      <c r="H33" s="12">
        <f t="shared" ref="H33:I33" si="63">SUM(H35:H36)</f>
        <v>2251.1</v>
      </c>
      <c r="I33" s="12">
        <f t="shared" si="63"/>
        <v>1479.5</v>
      </c>
      <c r="J33" s="12">
        <f t="shared" si="24"/>
        <v>65.723424103771492</v>
      </c>
      <c r="K33" s="12">
        <f t="shared" ref="K33:L33" si="64">SUM(K35:K36)</f>
        <v>2853.89</v>
      </c>
      <c r="L33" s="12">
        <f t="shared" si="64"/>
        <v>2800.7999999999997</v>
      </c>
      <c r="M33" s="12">
        <f t="shared" si="2"/>
        <v>98.139732084978746</v>
      </c>
      <c r="N33" s="12">
        <f t="shared" ref="N33:O33" si="65">SUM(N35:N36)</f>
        <v>2661.39</v>
      </c>
      <c r="O33" s="12">
        <f t="shared" si="65"/>
        <v>2595.1</v>
      </c>
      <c r="P33" s="12">
        <f t="shared" si="4"/>
        <v>97.509196322222607</v>
      </c>
      <c r="Q33" s="33">
        <f>Q34+Q35+Q36+Q37</f>
        <v>7766.3799999999992</v>
      </c>
      <c r="R33" s="33">
        <f>R34+R35+R36+R37</f>
        <v>6875.4</v>
      </c>
      <c r="S33" s="33">
        <f t="shared" si="5"/>
        <v>88.527731066468547</v>
      </c>
      <c r="T33" s="12">
        <f t="shared" ref="T33:U33" si="66">SUM(T35:T36)</f>
        <v>2943.39</v>
      </c>
      <c r="U33" s="12">
        <f t="shared" si="66"/>
        <v>0</v>
      </c>
      <c r="V33" s="12">
        <f t="shared" si="7"/>
        <v>0</v>
      </c>
      <c r="W33" s="12">
        <f t="shared" ref="W33" si="67">SUM(W35:W36)</f>
        <v>2943.39</v>
      </c>
      <c r="X33" s="12">
        <f>SUM(X35:X36)</f>
        <v>0</v>
      </c>
      <c r="Y33" s="12">
        <f t="shared" si="9"/>
        <v>0</v>
      </c>
      <c r="Z33" s="12">
        <f t="shared" ref="Z33:AA33" si="68">SUM(Z35:Z36)</f>
        <v>3778.89</v>
      </c>
      <c r="AA33" s="12">
        <f t="shared" si="68"/>
        <v>0</v>
      </c>
      <c r="AB33" s="12">
        <f t="shared" si="11"/>
        <v>0</v>
      </c>
      <c r="AC33" s="33">
        <f>AC34+AC35+AC36+AC37</f>
        <v>17432.05</v>
      </c>
      <c r="AD33" s="33">
        <f>AD34+AD35+AD36+AD37</f>
        <v>6875.4</v>
      </c>
      <c r="AE33" s="33">
        <f t="shared" si="12"/>
        <v>39.441144328980236</v>
      </c>
      <c r="AF33" s="12">
        <f t="shared" ref="AF33:AM33" si="69">SUM(AF35:AF36)</f>
        <v>2838.4</v>
      </c>
      <c r="AG33" s="12">
        <f t="shared" si="69"/>
        <v>0</v>
      </c>
      <c r="AH33" s="12">
        <f t="shared" si="14"/>
        <v>0</v>
      </c>
      <c r="AI33" s="12">
        <f t="shared" si="69"/>
        <v>2838.4</v>
      </c>
      <c r="AJ33" s="12">
        <f t="shared" si="69"/>
        <v>0</v>
      </c>
      <c r="AK33" s="12">
        <f t="shared" si="15"/>
        <v>0</v>
      </c>
      <c r="AL33" s="12">
        <f t="shared" si="69"/>
        <v>3700.2</v>
      </c>
      <c r="AM33" s="12">
        <f t="shared" si="69"/>
        <v>0</v>
      </c>
      <c r="AN33" s="12">
        <f t="shared" si="16"/>
        <v>0</v>
      </c>
      <c r="AO33" s="33">
        <f>AO34+AO35+AO36+AO37</f>
        <v>26809.050000000003</v>
      </c>
      <c r="AP33" s="33">
        <f>AP34+AP35+AP36+AP37</f>
        <v>6875.4</v>
      </c>
      <c r="AQ33" s="33">
        <f t="shared" si="17"/>
        <v>25.645817363912553</v>
      </c>
      <c r="AR33" s="12">
        <f t="shared" ref="AR33:AY33" si="70">SUM(AR35:AR36)</f>
        <v>2844.7000000000003</v>
      </c>
      <c r="AS33" s="12">
        <f t="shared" si="70"/>
        <v>0</v>
      </c>
      <c r="AT33" s="12">
        <f t="shared" si="19"/>
        <v>0</v>
      </c>
      <c r="AU33" s="12">
        <f t="shared" si="70"/>
        <v>2844.7000000000003</v>
      </c>
      <c r="AV33" s="12">
        <f t="shared" si="70"/>
        <v>0</v>
      </c>
      <c r="AW33" s="12">
        <f t="shared" si="20"/>
        <v>0</v>
      </c>
      <c r="AX33" s="12">
        <f t="shared" si="70"/>
        <v>3855.6000000000004</v>
      </c>
      <c r="AY33" s="12">
        <f t="shared" si="70"/>
        <v>0</v>
      </c>
      <c r="AZ33" s="12">
        <f t="shared" si="21"/>
        <v>0</v>
      </c>
      <c r="BA33" s="87"/>
      <c r="BB33" s="69"/>
    </row>
    <row r="34" spans="1:54" s="17" customFormat="1" ht="18.600000000000001" customHeight="1">
      <c r="A34" s="83"/>
      <c r="B34" s="84"/>
      <c r="C34" s="79"/>
      <c r="D34" s="11" t="s">
        <v>32</v>
      </c>
      <c r="E34" s="33">
        <f t="shared" ref="E34:F35" si="71">AO34+AR34+AU34+AX34</f>
        <v>0</v>
      </c>
      <c r="F34" s="33">
        <f t="shared" si="71"/>
        <v>0</v>
      </c>
      <c r="G34" s="33" t="e">
        <f t="shared" si="23"/>
        <v>#DIV/0!</v>
      </c>
      <c r="H34" s="12">
        <v>0</v>
      </c>
      <c r="I34" s="12">
        <v>0</v>
      </c>
      <c r="J34" s="12" t="e">
        <f t="shared" si="24"/>
        <v>#DIV/0!</v>
      </c>
      <c r="K34" s="12">
        <v>0</v>
      </c>
      <c r="L34" s="12">
        <v>0</v>
      </c>
      <c r="M34" s="12" t="e">
        <f t="shared" si="2"/>
        <v>#DIV/0!</v>
      </c>
      <c r="N34" s="12">
        <v>0</v>
      </c>
      <c r="O34" s="12">
        <v>0</v>
      </c>
      <c r="P34" s="12" t="e">
        <f t="shared" si="4"/>
        <v>#DIV/0!</v>
      </c>
      <c r="Q34" s="33">
        <f t="shared" ref="Q34:R37" si="72">H34+K34+N34</f>
        <v>0</v>
      </c>
      <c r="R34" s="33">
        <f t="shared" si="72"/>
        <v>0</v>
      </c>
      <c r="S34" s="33" t="e">
        <f t="shared" si="5"/>
        <v>#DIV/0!</v>
      </c>
      <c r="T34" s="12">
        <v>0</v>
      </c>
      <c r="U34" s="12">
        <v>0</v>
      </c>
      <c r="V34" s="12" t="e">
        <f t="shared" si="7"/>
        <v>#DIV/0!</v>
      </c>
      <c r="W34" s="12">
        <v>0</v>
      </c>
      <c r="X34" s="12">
        <v>0</v>
      </c>
      <c r="Y34" s="12" t="e">
        <f t="shared" si="9"/>
        <v>#DIV/0!</v>
      </c>
      <c r="Z34" s="12">
        <v>0</v>
      </c>
      <c r="AA34" s="12">
        <v>0</v>
      </c>
      <c r="AB34" s="12" t="e">
        <f t="shared" si="11"/>
        <v>#DIV/0!</v>
      </c>
      <c r="AC34" s="33">
        <f t="shared" ref="AC34:AD37" si="73">Q34+T34+W34+Z34</f>
        <v>0</v>
      </c>
      <c r="AD34" s="33">
        <f t="shared" si="73"/>
        <v>0</v>
      </c>
      <c r="AE34" s="33" t="e">
        <f t="shared" si="12"/>
        <v>#DIV/0!</v>
      </c>
      <c r="AF34" s="12">
        <v>0</v>
      </c>
      <c r="AG34" s="12">
        <v>0</v>
      </c>
      <c r="AH34" s="12" t="e">
        <f t="shared" si="14"/>
        <v>#DIV/0!</v>
      </c>
      <c r="AI34" s="12">
        <v>0</v>
      </c>
      <c r="AJ34" s="12">
        <v>0</v>
      </c>
      <c r="AK34" s="12" t="e">
        <f t="shared" si="15"/>
        <v>#DIV/0!</v>
      </c>
      <c r="AL34" s="12">
        <v>0</v>
      </c>
      <c r="AM34" s="12">
        <v>0</v>
      </c>
      <c r="AN34" s="12" t="e">
        <f t="shared" si="16"/>
        <v>#DIV/0!</v>
      </c>
      <c r="AO34" s="33">
        <f t="shared" ref="AO34:AP37" si="74">AC34+AF34+AI34+AL34</f>
        <v>0</v>
      </c>
      <c r="AP34" s="33">
        <f t="shared" si="74"/>
        <v>0</v>
      </c>
      <c r="AQ34" s="33" t="e">
        <f t="shared" si="17"/>
        <v>#DIV/0!</v>
      </c>
      <c r="AR34" s="12">
        <v>0</v>
      </c>
      <c r="AS34" s="12">
        <v>0</v>
      </c>
      <c r="AT34" s="12" t="e">
        <f t="shared" si="19"/>
        <v>#DIV/0!</v>
      </c>
      <c r="AU34" s="12">
        <v>0</v>
      </c>
      <c r="AV34" s="12">
        <v>0</v>
      </c>
      <c r="AW34" s="12" t="e">
        <f t="shared" si="20"/>
        <v>#DIV/0!</v>
      </c>
      <c r="AX34" s="12">
        <v>0</v>
      </c>
      <c r="AY34" s="12">
        <v>0</v>
      </c>
      <c r="AZ34" s="12" t="e">
        <f t="shared" si="21"/>
        <v>#DIV/0!</v>
      </c>
      <c r="BA34" s="88"/>
      <c r="BB34" s="70"/>
    </row>
    <row r="35" spans="1:54" s="17" customFormat="1" ht="60" customHeight="1">
      <c r="A35" s="83"/>
      <c r="B35" s="84"/>
      <c r="C35" s="79"/>
      <c r="D35" s="31" t="s">
        <v>33</v>
      </c>
      <c r="E35" s="33">
        <f t="shared" si="71"/>
        <v>0</v>
      </c>
      <c r="F35" s="33">
        <f t="shared" si="71"/>
        <v>0</v>
      </c>
      <c r="G35" s="33" t="e">
        <f t="shared" si="23"/>
        <v>#DIV/0!</v>
      </c>
      <c r="H35" s="12">
        <v>0</v>
      </c>
      <c r="I35" s="12">
        <v>0</v>
      </c>
      <c r="J35" s="12" t="e">
        <f t="shared" si="24"/>
        <v>#DIV/0!</v>
      </c>
      <c r="K35" s="12">
        <v>0</v>
      </c>
      <c r="L35" s="12">
        <v>0</v>
      </c>
      <c r="M35" s="12" t="e">
        <f t="shared" si="2"/>
        <v>#DIV/0!</v>
      </c>
      <c r="N35" s="12">
        <v>0</v>
      </c>
      <c r="O35" s="12">
        <v>0</v>
      </c>
      <c r="P35" s="12" t="e">
        <f t="shared" si="4"/>
        <v>#DIV/0!</v>
      </c>
      <c r="Q35" s="33">
        <f t="shared" si="72"/>
        <v>0</v>
      </c>
      <c r="R35" s="33">
        <f t="shared" si="72"/>
        <v>0</v>
      </c>
      <c r="S35" s="33" t="e">
        <f t="shared" si="5"/>
        <v>#DIV/0!</v>
      </c>
      <c r="T35" s="12">
        <v>0</v>
      </c>
      <c r="U35" s="12">
        <v>0</v>
      </c>
      <c r="V35" s="12" t="e">
        <f t="shared" si="7"/>
        <v>#DIV/0!</v>
      </c>
      <c r="W35" s="12">
        <v>0</v>
      </c>
      <c r="X35" s="12">
        <v>0</v>
      </c>
      <c r="Y35" s="12" t="e">
        <f t="shared" si="9"/>
        <v>#DIV/0!</v>
      </c>
      <c r="Z35" s="12">
        <v>0</v>
      </c>
      <c r="AA35" s="12">
        <v>0</v>
      </c>
      <c r="AB35" s="12" t="e">
        <f t="shared" si="11"/>
        <v>#DIV/0!</v>
      </c>
      <c r="AC35" s="33">
        <f t="shared" si="73"/>
        <v>0</v>
      </c>
      <c r="AD35" s="33">
        <f t="shared" si="73"/>
        <v>0</v>
      </c>
      <c r="AE35" s="33" t="e">
        <f t="shared" si="12"/>
        <v>#DIV/0!</v>
      </c>
      <c r="AF35" s="12">
        <v>0</v>
      </c>
      <c r="AG35" s="12">
        <v>0</v>
      </c>
      <c r="AH35" s="12" t="e">
        <f t="shared" si="14"/>
        <v>#DIV/0!</v>
      </c>
      <c r="AI35" s="12">
        <v>0</v>
      </c>
      <c r="AJ35" s="12">
        <v>0</v>
      </c>
      <c r="AK35" s="12" t="e">
        <f t="shared" si="15"/>
        <v>#DIV/0!</v>
      </c>
      <c r="AL35" s="12">
        <v>0</v>
      </c>
      <c r="AM35" s="12">
        <v>0</v>
      </c>
      <c r="AN35" s="12" t="e">
        <f t="shared" si="16"/>
        <v>#DIV/0!</v>
      </c>
      <c r="AO35" s="33">
        <f t="shared" si="74"/>
        <v>0</v>
      </c>
      <c r="AP35" s="33">
        <f t="shared" si="74"/>
        <v>0</v>
      </c>
      <c r="AQ35" s="33" t="e">
        <f t="shared" si="17"/>
        <v>#DIV/0!</v>
      </c>
      <c r="AR35" s="12">
        <v>0</v>
      </c>
      <c r="AS35" s="12">
        <v>0</v>
      </c>
      <c r="AT35" s="12" t="e">
        <f t="shared" si="19"/>
        <v>#DIV/0!</v>
      </c>
      <c r="AU35" s="12">
        <v>0</v>
      </c>
      <c r="AV35" s="12">
        <v>0</v>
      </c>
      <c r="AW35" s="12" t="e">
        <f t="shared" si="20"/>
        <v>#DIV/0!</v>
      </c>
      <c r="AX35" s="12">
        <v>0</v>
      </c>
      <c r="AY35" s="12">
        <v>0</v>
      </c>
      <c r="AZ35" s="12" t="e">
        <f t="shared" si="21"/>
        <v>#DIV/0!</v>
      </c>
      <c r="BA35" s="88"/>
      <c r="BB35" s="70"/>
    </row>
    <row r="36" spans="1:54" s="17" customFormat="1" ht="21.6" customHeight="1">
      <c r="A36" s="83"/>
      <c r="B36" s="84"/>
      <c r="C36" s="79"/>
      <c r="D36" s="31" t="s">
        <v>34</v>
      </c>
      <c r="E36" s="33">
        <f>AO36+AR36+AU36+AX36</f>
        <v>36354.050000000003</v>
      </c>
      <c r="F36" s="33">
        <f>AP36+AS36+AV36+AY36</f>
        <v>6875.4</v>
      </c>
      <c r="G36" s="33">
        <f t="shared" si="23"/>
        <v>18.912335764515916</v>
      </c>
      <c r="H36" s="12">
        <f>H16+H21+H26+H31</f>
        <v>2251.1</v>
      </c>
      <c r="I36" s="12">
        <f>I16+I21+I26+I31</f>
        <v>1479.5</v>
      </c>
      <c r="J36" s="12">
        <f t="shared" si="24"/>
        <v>65.723424103771492</v>
      </c>
      <c r="K36" s="12">
        <f t="shared" ref="K36:L36" si="75">K16+K21+K26+K31</f>
        <v>2853.89</v>
      </c>
      <c r="L36" s="12">
        <f t="shared" si="75"/>
        <v>2800.7999999999997</v>
      </c>
      <c r="M36" s="12">
        <f t="shared" si="2"/>
        <v>98.139732084978746</v>
      </c>
      <c r="N36" s="12">
        <f t="shared" ref="N36:O36" si="76">N16+N21+N26+N31</f>
        <v>2661.39</v>
      </c>
      <c r="O36" s="12">
        <f t="shared" si="76"/>
        <v>2595.1</v>
      </c>
      <c r="P36" s="12">
        <f t="shared" si="4"/>
        <v>97.509196322222607</v>
      </c>
      <c r="Q36" s="33">
        <f t="shared" si="72"/>
        <v>7766.3799999999992</v>
      </c>
      <c r="R36" s="33">
        <f t="shared" si="72"/>
        <v>6875.4</v>
      </c>
      <c r="S36" s="33">
        <f t="shared" si="5"/>
        <v>88.527731066468547</v>
      </c>
      <c r="T36" s="12">
        <f t="shared" ref="T36:U36" si="77">T16+T21+T26+T31</f>
        <v>2943.39</v>
      </c>
      <c r="U36" s="12">
        <f t="shared" si="77"/>
        <v>0</v>
      </c>
      <c r="V36" s="12">
        <f t="shared" si="7"/>
        <v>0</v>
      </c>
      <c r="W36" s="12">
        <f t="shared" ref="W36:X36" si="78">W16+W21+W26+W31</f>
        <v>2943.39</v>
      </c>
      <c r="X36" s="12">
        <f t="shared" si="78"/>
        <v>0</v>
      </c>
      <c r="Y36" s="12">
        <f t="shared" si="9"/>
        <v>0</v>
      </c>
      <c r="Z36" s="12">
        <f t="shared" ref="Z36:AA36" si="79">Z16+Z21+Z26+Z31</f>
        <v>3778.89</v>
      </c>
      <c r="AA36" s="12">
        <f t="shared" si="79"/>
        <v>0</v>
      </c>
      <c r="AB36" s="12">
        <f t="shared" si="11"/>
        <v>0</v>
      </c>
      <c r="AC36" s="33">
        <f t="shared" si="73"/>
        <v>17432.05</v>
      </c>
      <c r="AD36" s="33">
        <f t="shared" si="73"/>
        <v>6875.4</v>
      </c>
      <c r="AE36" s="33">
        <f t="shared" si="12"/>
        <v>39.441144328980236</v>
      </c>
      <c r="AF36" s="12">
        <f t="shared" ref="AF36:AG36" si="80">AF16+AF21+AF26+AF31</f>
        <v>2838.4</v>
      </c>
      <c r="AG36" s="12">
        <f t="shared" si="80"/>
        <v>0</v>
      </c>
      <c r="AH36" s="12">
        <f t="shared" si="14"/>
        <v>0</v>
      </c>
      <c r="AI36" s="12">
        <f t="shared" ref="AI36:AJ36" si="81">AI16+AI21+AI26+AI31</f>
        <v>2838.4</v>
      </c>
      <c r="AJ36" s="12">
        <f t="shared" si="81"/>
        <v>0</v>
      </c>
      <c r="AK36" s="12">
        <f t="shared" si="15"/>
        <v>0</v>
      </c>
      <c r="AL36" s="12">
        <f t="shared" ref="AL36:AM36" si="82">AL16+AL21+AL26+AL31</f>
        <v>3700.2</v>
      </c>
      <c r="AM36" s="12">
        <f t="shared" si="82"/>
        <v>0</v>
      </c>
      <c r="AN36" s="12">
        <f t="shared" si="16"/>
        <v>0</v>
      </c>
      <c r="AO36" s="33">
        <f t="shared" si="74"/>
        <v>26809.050000000003</v>
      </c>
      <c r="AP36" s="33">
        <f t="shared" si="74"/>
        <v>6875.4</v>
      </c>
      <c r="AQ36" s="33">
        <f t="shared" si="17"/>
        <v>25.645817363912553</v>
      </c>
      <c r="AR36" s="12">
        <f t="shared" ref="AR36:AS36" si="83">AR16+AR21+AR26+AR31</f>
        <v>2844.7000000000003</v>
      </c>
      <c r="AS36" s="12">
        <f t="shared" si="83"/>
        <v>0</v>
      </c>
      <c r="AT36" s="12">
        <f t="shared" si="19"/>
        <v>0</v>
      </c>
      <c r="AU36" s="12">
        <f t="shared" ref="AU36:AV36" si="84">AU16+AU21+AU26+AU31</f>
        <v>2844.7000000000003</v>
      </c>
      <c r="AV36" s="12">
        <f t="shared" si="84"/>
        <v>0</v>
      </c>
      <c r="AW36" s="12">
        <f t="shared" si="20"/>
        <v>0</v>
      </c>
      <c r="AX36" s="12">
        <f t="shared" ref="AX36:AY36" si="85">AX16+AX21+AX26+AX31</f>
        <v>3855.6000000000004</v>
      </c>
      <c r="AY36" s="12">
        <f t="shared" si="85"/>
        <v>0</v>
      </c>
      <c r="AZ36" s="12">
        <f t="shared" si="21"/>
        <v>0</v>
      </c>
      <c r="BA36" s="88"/>
      <c r="BB36" s="70"/>
    </row>
    <row r="37" spans="1:54" s="13" customFormat="1" ht="30" customHeight="1">
      <c r="A37" s="85"/>
      <c r="B37" s="86"/>
      <c r="C37" s="80"/>
      <c r="D37" s="31" t="s">
        <v>35</v>
      </c>
      <c r="E37" s="33">
        <f>AO37+AR37+AU37+AX37</f>
        <v>0</v>
      </c>
      <c r="F37" s="33">
        <f>AP37+AS37+AV37+AY37</f>
        <v>0</v>
      </c>
      <c r="G37" s="33" t="e">
        <f t="shared" si="23"/>
        <v>#DIV/0!</v>
      </c>
      <c r="H37" s="14">
        <v>0</v>
      </c>
      <c r="I37" s="14">
        <v>0</v>
      </c>
      <c r="J37" s="12" t="e">
        <f t="shared" si="24"/>
        <v>#DIV/0!</v>
      </c>
      <c r="K37" s="14">
        <v>0</v>
      </c>
      <c r="L37" s="14">
        <v>0</v>
      </c>
      <c r="M37" s="12" t="e">
        <f t="shared" si="2"/>
        <v>#DIV/0!</v>
      </c>
      <c r="N37" s="14">
        <v>0</v>
      </c>
      <c r="O37" s="14">
        <v>0</v>
      </c>
      <c r="P37" s="12" t="e">
        <f t="shared" si="4"/>
        <v>#DIV/0!</v>
      </c>
      <c r="Q37" s="33">
        <f t="shared" si="72"/>
        <v>0</v>
      </c>
      <c r="R37" s="33">
        <f t="shared" si="72"/>
        <v>0</v>
      </c>
      <c r="S37" s="33" t="e">
        <f t="shared" si="5"/>
        <v>#DIV/0!</v>
      </c>
      <c r="T37" s="14">
        <v>0</v>
      </c>
      <c r="U37" s="14">
        <v>0</v>
      </c>
      <c r="V37" s="12" t="e">
        <f t="shared" si="7"/>
        <v>#DIV/0!</v>
      </c>
      <c r="W37" s="14">
        <v>0</v>
      </c>
      <c r="X37" s="14">
        <v>0</v>
      </c>
      <c r="Y37" s="12" t="e">
        <f t="shared" si="9"/>
        <v>#DIV/0!</v>
      </c>
      <c r="Z37" s="14">
        <v>0</v>
      </c>
      <c r="AA37" s="14">
        <v>0</v>
      </c>
      <c r="AB37" s="12" t="e">
        <f t="shared" si="11"/>
        <v>#DIV/0!</v>
      </c>
      <c r="AC37" s="33">
        <f t="shared" si="73"/>
        <v>0</v>
      </c>
      <c r="AD37" s="33">
        <f t="shared" si="73"/>
        <v>0</v>
      </c>
      <c r="AE37" s="33" t="e">
        <f t="shared" si="12"/>
        <v>#DIV/0!</v>
      </c>
      <c r="AF37" s="14">
        <v>0</v>
      </c>
      <c r="AG37" s="14">
        <v>0</v>
      </c>
      <c r="AH37" s="12" t="e">
        <f t="shared" si="14"/>
        <v>#DIV/0!</v>
      </c>
      <c r="AI37" s="14">
        <v>0</v>
      </c>
      <c r="AJ37" s="14">
        <v>0</v>
      </c>
      <c r="AK37" s="12" t="e">
        <f t="shared" si="15"/>
        <v>#DIV/0!</v>
      </c>
      <c r="AL37" s="14">
        <v>0</v>
      </c>
      <c r="AM37" s="14">
        <v>0</v>
      </c>
      <c r="AN37" s="12" t="e">
        <f t="shared" si="16"/>
        <v>#DIV/0!</v>
      </c>
      <c r="AO37" s="33">
        <f t="shared" si="74"/>
        <v>0</v>
      </c>
      <c r="AP37" s="33">
        <f t="shared" si="74"/>
        <v>0</v>
      </c>
      <c r="AQ37" s="33" t="e">
        <f t="shared" si="17"/>
        <v>#DIV/0!</v>
      </c>
      <c r="AR37" s="14">
        <v>0</v>
      </c>
      <c r="AS37" s="14">
        <v>0</v>
      </c>
      <c r="AT37" s="12" t="e">
        <f t="shared" si="19"/>
        <v>#DIV/0!</v>
      </c>
      <c r="AU37" s="14">
        <v>0</v>
      </c>
      <c r="AV37" s="14">
        <v>0</v>
      </c>
      <c r="AW37" s="12" t="e">
        <f t="shared" si="20"/>
        <v>#DIV/0!</v>
      </c>
      <c r="AX37" s="14">
        <v>0</v>
      </c>
      <c r="AY37" s="14">
        <v>0</v>
      </c>
      <c r="AZ37" s="12" t="e">
        <f t="shared" si="21"/>
        <v>#DIV/0!</v>
      </c>
      <c r="BA37" s="89"/>
      <c r="BB37" s="71"/>
    </row>
    <row r="38" spans="1:54" s="17" customFormat="1" ht="18.600000000000001" customHeight="1">
      <c r="A38" s="81" t="s">
        <v>40</v>
      </c>
      <c r="B38" s="82"/>
      <c r="C38" s="78"/>
      <c r="D38" s="11" t="s">
        <v>31</v>
      </c>
      <c r="E38" s="33">
        <f>E39+E40+E41+E42</f>
        <v>0</v>
      </c>
      <c r="F38" s="33">
        <f>F39+F40+F41+F42</f>
        <v>0</v>
      </c>
      <c r="G38" s="33" t="e">
        <f t="shared" si="23"/>
        <v>#DIV/0!</v>
      </c>
      <c r="H38" s="12">
        <f t="shared" ref="H38:I38" si="86">SUM(H40:H41)</f>
        <v>0</v>
      </c>
      <c r="I38" s="12">
        <f t="shared" si="86"/>
        <v>0</v>
      </c>
      <c r="J38" s="12" t="e">
        <f t="shared" si="24"/>
        <v>#DIV/0!</v>
      </c>
      <c r="K38" s="12">
        <f t="shared" ref="K38:L38" si="87">SUM(K40:K41)</f>
        <v>0</v>
      </c>
      <c r="L38" s="12">
        <f t="shared" si="87"/>
        <v>0</v>
      </c>
      <c r="M38" s="12" t="e">
        <f t="shared" si="2"/>
        <v>#DIV/0!</v>
      </c>
      <c r="N38" s="12">
        <f t="shared" ref="N38:O38" si="88">SUM(N40:N41)</f>
        <v>0</v>
      </c>
      <c r="O38" s="12">
        <f t="shared" si="88"/>
        <v>0</v>
      </c>
      <c r="P38" s="12" t="e">
        <f t="shared" si="4"/>
        <v>#DIV/0!</v>
      </c>
      <c r="Q38" s="33">
        <f>Q39+Q40+Q41+Q42</f>
        <v>0</v>
      </c>
      <c r="R38" s="33">
        <f>R39+R40+R41+R42</f>
        <v>0</v>
      </c>
      <c r="S38" s="33" t="e">
        <f t="shared" si="5"/>
        <v>#DIV/0!</v>
      </c>
      <c r="T38" s="12">
        <f t="shared" ref="T38:U38" si="89">SUM(T40:T41)</f>
        <v>0</v>
      </c>
      <c r="U38" s="12">
        <f t="shared" si="89"/>
        <v>0</v>
      </c>
      <c r="V38" s="12" t="e">
        <f t="shared" si="7"/>
        <v>#DIV/0!</v>
      </c>
      <c r="W38" s="12">
        <f t="shared" ref="W38" si="90">SUM(W40:W41)</f>
        <v>0</v>
      </c>
      <c r="X38" s="12">
        <f>SUM(X40:X41)</f>
        <v>0</v>
      </c>
      <c r="Y38" s="12" t="e">
        <f t="shared" si="9"/>
        <v>#DIV/0!</v>
      </c>
      <c r="Z38" s="12">
        <f t="shared" ref="Z38:AA38" si="91">SUM(Z40:Z41)</f>
        <v>0</v>
      </c>
      <c r="AA38" s="12">
        <f t="shared" si="91"/>
        <v>0</v>
      </c>
      <c r="AB38" s="12" t="e">
        <f t="shared" si="11"/>
        <v>#DIV/0!</v>
      </c>
      <c r="AC38" s="33">
        <f>AC39+AC40+AC41+AC42</f>
        <v>0</v>
      </c>
      <c r="AD38" s="33">
        <f>AD39+AD40+AD41+AD42</f>
        <v>0</v>
      </c>
      <c r="AE38" s="33" t="e">
        <f t="shared" si="12"/>
        <v>#DIV/0!</v>
      </c>
      <c r="AF38" s="12">
        <f t="shared" ref="AF38:AM38" si="92">SUM(AF40:AF41)</f>
        <v>0</v>
      </c>
      <c r="AG38" s="12">
        <f t="shared" si="92"/>
        <v>0</v>
      </c>
      <c r="AH38" s="12" t="e">
        <f t="shared" si="14"/>
        <v>#DIV/0!</v>
      </c>
      <c r="AI38" s="12">
        <f t="shared" si="92"/>
        <v>0</v>
      </c>
      <c r="AJ38" s="12">
        <f t="shared" si="92"/>
        <v>0</v>
      </c>
      <c r="AK38" s="12" t="e">
        <f t="shared" si="15"/>
        <v>#DIV/0!</v>
      </c>
      <c r="AL38" s="12">
        <f t="shared" si="92"/>
        <v>0</v>
      </c>
      <c r="AM38" s="12">
        <f t="shared" si="92"/>
        <v>0</v>
      </c>
      <c r="AN38" s="12" t="e">
        <f t="shared" si="16"/>
        <v>#DIV/0!</v>
      </c>
      <c r="AO38" s="33">
        <f>AO39+AO40+AO41+AO42</f>
        <v>0</v>
      </c>
      <c r="AP38" s="33">
        <f>AP39+AP40+AP41+AP42</f>
        <v>0</v>
      </c>
      <c r="AQ38" s="33" t="e">
        <f t="shared" si="17"/>
        <v>#DIV/0!</v>
      </c>
      <c r="AR38" s="12">
        <f t="shared" ref="AR38:AY38" si="93">SUM(AR40:AR41)</f>
        <v>0</v>
      </c>
      <c r="AS38" s="12">
        <f t="shared" si="93"/>
        <v>0</v>
      </c>
      <c r="AT38" s="12" t="e">
        <f t="shared" si="19"/>
        <v>#DIV/0!</v>
      </c>
      <c r="AU38" s="12">
        <f t="shared" si="93"/>
        <v>0</v>
      </c>
      <c r="AV38" s="12">
        <f t="shared" si="93"/>
        <v>0</v>
      </c>
      <c r="AW38" s="12" t="e">
        <f t="shared" si="20"/>
        <v>#DIV/0!</v>
      </c>
      <c r="AX38" s="12">
        <f t="shared" si="93"/>
        <v>0</v>
      </c>
      <c r="AY38" s="12">
        <f t="shared" si="93"/>
        <v>0</v>
      </c>
      <c r="AZ38" s="12" t="e">
        <f t="shared" si="21"/>
        <v>#DIV/0!</v>
      </c>
      <c r="BA38" s="87"/>
      <c r="BB38" s="69"/>
    </row>
    <row r="39" spans="1:54" s="17" customFormat="1" ht="18.600000000000001" customHeight="1">
      <c r="A39" s="83"/>
      <c r="B39" s="84"/>
      <c r="C39" s="79"/>
      <c r="D39" s="11" t="s">
        <v>32</v>
      </c>
      <c r="E39" s="33">
        <f t="shared" ref="E39:F40" si="94">AO39+AR39+AU39+AX39</f>
        <v>0</v>
      </c>
      <c r="F39" s="33">
        <f t="shared" si="94"/>
        <v>0</v>
      </c>
      <c r="G39" s="33" t="e">
        <f t="shared" si="23"/>
        <v>#DIV/0!</v>
      </c>
      <c r="H39" s="12">
        <v>0</v>
      </c>
      <c r="I39" s="12">
        <v>0</v>
      </c>
      <c r="J39" s="12" t="e">
        <f t="shared" si="24"/>
        <v>#DIV/0!</v>
      </c>
      <c r="K39" s="12">
        <v>0</v>
      </c>
      <c r="L39" s="12">
        <v>0</v>
      </c>
      <c r="M39" s="12" t="e">
        <f t="shared" si="2"/>
        <v>#DIV/0!</v>
      </c>
      <c r="N39" s="12">
        <v>0</v>
      </c>
      <c r="O39" s="12">
        <v>0</v>
      </c>
      <c r="P39" s="12" t="e">
        <f t="shared" si="4"/>
        <v>#DIV/0!</v>
      </c>
      <c r="Q39" s="33">
        <f t="shared" ref="Q39:R42" si="95">H39+K39+N39</f>
        <v>0</v>
      </c>
      <c r="R39" s="33">
        <f t="shared" si="95"/>
        <v>0</v>
      </c>
      <c r="S39" s="33" t="e">
        <f t="shared" si="5"/>
        <v>#DIV/0!</v>
      </c>
      <c r="T39" s="12">
        <v>0</v>
      </c>
      <c r="U39" s="12">
        <v>0</v>
      </c>
      <c r="V39" s="12" t="e">
        <f t="shared" si="7"/>
        <v>#DIV/0!</v>
      </c>
      <c r="W39" s="12">
        <v>0</v>
      </c>
      <c r="X39" s="12">
        <v>0</v>
      </c>
      <c r="Y39" s="12" t="e">
        <f t="shared" si="9"/>
        <v>#DIV/0!</v>
      </c>
      <c r="Z39" s="12">
        <v>0</v>
      </c>
      <c r="AA39" s="12">
        <v>0</v>
      </c>
      <c r="AB39" s="12" t="e">
        <f t="shared" si="11"/>
        <v>#DIV/0!</v>
      </c>
      <c r="AC39" s="33">
        <f t="shared" ref="AC39:AD42" si="96">Q39+T39+W39+Z39</f>
        <v>0</v>
      </c>
      <c r="AD39" s="33">
        <f t="shared" si="96"/>
        <v>0</v>
      </c>
      <c r="AE39" s="33" t="e">
        <f t="shared" si="12"/>
        <v>#DIV/0!</v>
      </c>
      <c r="AF39" s="12">
        <v>0</v>
      </c>
      <c r="AG39" s="12">
        <v>0</v>
      </c>
      <c r="AH39" s="12" t="e">
        <f t="shared" si="14"/>
        <v>#DIV/0!</v>
      </c>
      <c r="AI39" s="12">
        <v>0</v>
      </c>
      <c r="AJ39" s="12">
        <v>0</v>
      </c>
      <c r="AK39" s="12" t="e">
        <f t="shared" si="15"/>
        <v>#DIV/0!</v>
      </c>
      <c r="AL39" s="12">
        <v>0</v>
      </c>
      <c r="AM39" s="12">
        <v>0</v>
      </c>
      <c r="AN39" s="12" t="e">
        <f t="shared" si="16"/>
        <v>#DIV/0!</v>
      </c>
      <c r="AO39" s="33">
        <f t="shared" ref="AO39:AP42" si="97">AC39+AF39+AI39+AL39</f>
        <v>0</v>
      </c>
      <c r="AP39" s="33">
        <f t="shared" si="97"/>
        <v>0</v>
      </c>
      <c r="AQ39" s="33" t="e">
        <f t="shared" si="17"/>
        <v>#DIV/0!</v>
      </c>
      <c r="AR39" s="12">
        <v>0</v>
      </c>
      <c r="AS39" s="12">
        <v>0</v>
      </c>
      <c r="AT39" s="12" t="e">
        <f t="shared" si="19"/>
        <v>#DIV/0!</v>
      </c>
      <c r="AU39" s="12">
        <v>0</v>
      </c>
      <c r="AV39" s="12">
        <v>0</v>
      </c>
      <c r="AW39" s="12" t="e">
        <f t="shared" si="20"/>
        <v>#DIV/0!</v>
      </c>
      <c r="AX39" s="12">
        <v>0</v>
      </c>
      <c r="AY39" s="12">
        <v>0</v>
      </c>
      <c r="AZ39" s="12" t="e">
        <f t="shared" si="21"/>
        <v>#DIV/0!</v>
      </c>
      <c r="BA39" s="88"/>
      <c r="BB39" s="70"/>
    </row>
    <row r="40" spans="1:54" s="17" customFormat="1" ht="60" customHeight="1">
      <c r="A40" s="83"/>
      <c r="B40" s="84"/>
      <c r="C40" s="79"/>
      <c r="D40" s="31" t="s">
        <v>33</v>
      </c>
      <c r="E40" s="33">
        <f t="shared" si="94"/>
        <v>0</v>
      </c>
      <c r="F40" s="33">
        <f t="shared" si="94"/>
        <v>0</v>
      </c>
      <c r="G40" s="33" t="e">
        <f t="shared" si="23"/>
        <v>#DIV/0!</v>
      </c>
      <c r="H40" s="12">
        <v>0</v>
      </c>
      <c r="I40" s="12">
        <v>0</v>
      </c>
      <c r="J40" s="12" t="e">
        <f t="shared" si="24"/>
        <v>#DIV/0!</v>
      </c>
      <c r="K40" s="12">
        <v>0</v>
      </c>
      <c r="L40" s="12">
        <v>0</v>
      </c>
      <c r="M40" s="12" t="e">
        <f t="shared" si="2"/>
        <v>#DIV/0!</v>
      </c>
      <c r="N40" s="12">
        <v>0</v>
      </c>
      <c r="O40" s="12">
        <v>0</v>
      </c>
      <c r="P40" s="12" t="e">
        <f t="shared" si="4"/>
        <v>#DIV/0!</v>
      </c>
      <c r="Q40" s="33">
        <f t="shared" si="95"/>
        <v>0</v>
      </c>
      <c r="R40" s="33">
        <f t="shared" si="95"/>
        <v>0</v>
      </c>
      <c r="S40" s="33" t="e">
        <f t="shared" si="5"/>
        <v>#DIV/0!</v>
      </c>
      <c r="T40" s="12">
        <v>0</v>
      </c>
      <c r="U40" s="12">
        <v>0</v>
      </c>
      <c r="V40" s="12" t="e">
        <f t="shared" si="7"/>
        <v>#DIV/0!</v>
      </c>
      <c r="W40" s="12">
        <v>0</v>
      </c>
      <c r="X40" s="12">
        <v>0</v>
      </c>
      <c r="Y40" s="12" t="e">
        <f t="shared" si="9"/>
        <v>#DIV/0!</v>
      </c>
      <c r="Z40" s="12">
        <v>0</v>
      </c>
      <c r="AA40" s="12">
        <v>0</v>
      </c>
      <c r="AB40" s="12" t="e">
        <f t="shared" si="11"/>
        <v>#DIV/0!</v>
      </c>
      <c r="AC40" s="33">
        <f t="shared" si="96"/>
        <v>0</v>
      </c>
      <c r="AD40" s="33">
        <f t="shared" si="96"/>
        <v>0</v>
      </c>
      <c r="AE40" s="33" t="e">
        <f t="shared" si="12"/>
        <v>#DIV/0!</v>
      </c>
      <c r="AF40" s="12">
        <v>0</v>
      </c>
      <c r="AG40" s="12">
        <v>0</v>
      </c>
      <c r="AH40" s="12" t="e">
        <f t="shared" si="14"/>
        <v>#DIV/0!</v>
      </c>
      <c r="AI40" s="12">
        <v>0</v>
      </c>
      <c r="AJ40" s="12">
        <v>0</v>
      </c>
      <c r="AK40" s="12" t="e">
        <f t="shared" si="15"/>
        <v>#DIV/0!</v>
      </c>
      <c r="AL40" s="12">
        <v>0</v>
      </c>
      <c r="AM40" s="12">
        <v>0</v>
      </c>
      <c r="AN40" s="12" t="e">
        <f t="shared" si="16"/>
        <v>#DIV/0!</v>
      </c>
      <c r="AO40" s="33">
        <f t="shared" si="97"/>
        <v>0</v>
      </c>
      <c r="AP40" s="33">
        <f t="shared" si="97"/>
        <v>0</v>
      </c>
      <c r="AQ40" s="33" t="e">
        <f t="shared" si="17"/>
        <v>#DIV/0!</v>
      </c>
      <c r="AR40" s="12">
        <v>0</v>
      </c>
      <c r="AS40" s="12">
        <v>0</v>
      </c>
      <c r="AT40" s="12" t="e">
        <f t="shared" si="19"/>
        <v>#DIV/0!</v>
      </c>
      <c r="AU40" s="12">
        <v>0</v>
      </c>
      <c r="AV40" s="12">
        <v>0</v>
      </c>
      <c r="AW40" s="12" t="e">
        <f t="shared" si="20"/>
        <v>#DIV/0!</v>
      </c>
      <c r="AX40" s="12">
        <v>0</v>
      </c>
      <c r="AY40" s="12">
        <v>0</v>
      </c>
      <c r="AZ40" s="12" t="e">
        <f t="shared" si="21"/>
        <v>#DIV/0!</v>
      </c>
      <c r="BA40" s="88"/>
      <c r="BB40" s="70"/>
    </row>
    <row r="41" spans="1:54" s="17" customFormat="1" ht="21.6" customHeight="1">
      <c r="A41" s="83"/>
      <c r="B41" s="84"/>
      <c r="C41" s="79"/>
      <c r="D41" s="31" t="s">
        <v>34</v>
      </c>
      <c r="E41" s="33">
        <f>AO41+AR41+AU41+AX41</f>
        <v>0</v>
      </c>
      <c r="F41" s="33">
        <f>AP41+AS41+AV41+AY41</f>
        <v>0</v>
      </c>
      <c r="G41" s="33" t="e">
        <f t="shared" si="23"/>
        <v>#DIV/0!</v>
      </c>
      <c r="H41" s="12">
        <v>0</v>
      </c>
      <c r="I41" s="12">
        <v>0</v>
      </c>
      <c r="J41" s="12" t="e">
        <f t="shared" si="24"/>
        <v>#DIV/0!</v>
      </c>
      <c r="K41" s="12">
        <v>0</v>
      </c>
      <c r="L41" s="12">
        <v>0</v>
      </c>
      <c r="M41" s="12" t="e">
        <f t="shared" si="2"/>
        <v>#DIV/0!</v>
      </c>
      <c r="N41" s="12">
        <v>0</v>
      </c>
      <c r="O41" s="12">
        <v>0</v>
      </c>
      <c r="P41" s="12" t="e">
        <f t="shared" si="4"/>
        <v>#DIV/0!</v>
      </c>
      <c r="Q41" s="33">
        <f t="shared" si="95"/>
        <v>0</v>
      </c>
      <c r="R41" s="33">
        <f t="shared" si="95"/>
        <v>0</v>
      </c>
      <c r="S41" s="33" t="e">
        <f t="shared" si="5"/>
        <v>#DIV/0!</v>
      </c>
      <c r="T41" s="12">
        <v>0</v>
      </c>
      <c r="U41" s="12">
        <v>0</v>
      </c>
      <c r="V41" s="12" t="e">
        <f t="shared" si="7"/>
        <v>#DIV/0!</v>
      </c>
      <c r="W41" s="12">
        <v>0</v>
      </c>
      <c r="X41" s="12">
        <v>0</v>
      </c>
      <c r="Y41" s="12" t="e">
        <f t="shared" si="9"/>
        <v>#DIV/0!</v>
      </c>
      <c r="Z41" s="12">
        <v>0</v>
      </c>
      <c r="AA41" s="12">
        <v>0</v>
      </c>
      <c r="AB41" s="12" t="e">
        <f t="shared" si="11"/>
        <v>#DIV/0!</v>
      </c>
      <c r="AC41" s="33">
        <f t="shared" si="96"/>
        <v>0</v>
      </c>
      <c r="AD41" s="33">
        <f t="shared" si="96"/>
        <v>0</v>
      </c>
      <c r="AE41" s="33" t="e">
        <f t="shared" si="12"/>
        <v>#DIV/0!</v>
      </c>
      <c r="AF41" s="12">
        <v>0</v>
      </c>
      <c r="AG41" s="12">
        <v>0</v>
      </c>
      <c r="AH41" s="12" t="e">
        <f t="shared" si="14"/>
        <v>#DIV/0!</v>
      </c>
      <c r="AI41" s="12">
        <v>0</v>
      </c>
      <c r="AJ41" s="12">
        <v>0</v>
      </c>
      <c r="AK41" s="12" t="e">
        <f t="shared" si="15"/>
        <v>#DIV/0!</v>
      </c>
      <c r="AL41" s="12">
        <v>0</v>
      </c>
      <c r="AM41" s="12">
        <v>0</v>
      </c>
      <c r="AN41" s="12" t="e">
        <f t="shared" si="16"/>
        <v>#DIV/0!</v>
      </c>
      <c r="AO41" s="33">
        <f t="shared" si="97"/>
        <v>0</v>
      </c>
      <c r="AP41" s="33">
        <f t="shared" si="97"/>
        <v>0</v>
      </c>
      <c r="AQ41" s="33" t="e">
        <f t="shared" si="17"/>
        <v>#DIV/0!</v>
      </c>
      <c r="AR41" s="12">
        <v>0</v>
      </c>
      <c r="AS41" s="12">
        <v>0</v>
      </c>
      <c r="AT41" s="12" t="e">
        <f t="shared" si="19"/>
        <v>#DIV/0!</v>
      </c>
      <c r="AU41" s="12">
        <v>0</v>
      </c>
      <c r="AV41" s="12">
        <v>0</v>
      </c>
      <c r="AW41" s="12" t="e">
        <f t="shared" si="20"/>
        <v>#DIV/0!</v>
      </c>
      <c r="AX41" s="12">
        <v>0</v>
      </c>
      <c r="AY41" s="12">
        <v>0</v>
      </c>
      <c r="AZ41" s="12" t="e">
        <f t="shared" si="21"/>
        <v>#DIV/0!</v>
      </c>
      <c r="BA41" s="88"/>
      <c r="BB41" s="70"/>
    </row>
    <row r="42" spans="1:54" s="13" customFormat="1" ht="30" customHeight="1">
      <c r="A42" s="85"/>
      <c r="B42" s="86"/>
      <c r="C42" s="80"/>
      <c r="D42" s="31" t="s">
        <v>35</v>
      </c>
      <c r="E42" s="33">
        <f>AO42+AR42+AU42+AX42</f>
        <v>0</v>
      </c>
      <c r="F42" s="33">
        <f>AP42+AS42+AV42+AY42</f>
        <v>0</v>
      </c>
      <c r="G42" s="33" t="e">
        <f t="shared" si="23"/>
        <v>#DIV/0!</v>
      </c>
      <c r="H42" s="12">
        <v>0</v>
      </c>
      <c r="I42" s="12">
        <v>0</v>
      </c>
      <c r="J42" s="12" t="e">
        <f t="shared" si="24"/>
        <v>#DIV/0!</v>
      </c>
      <c r="K42" s="12">
        <v>0</v>
      </c>
      <c r="L42" s="12">
        <v>0</v>
      </c>
      <c r="M42" s="12" t="e">
        <f t="shared" si="2"/>
        <v>#DIV/0!</v>
      </c>
      <c r="N42" s="12">
        <v>0</v>
      </c>
      <c r="O42" s="12">
        <v>0</v>
      </c>
      <c r="P42" s="12" t="e">
        <f t="shared" si="4"/>
        <v>#DIV/0!</v>
      </c>
      <c r="Q42" s="33">
        <f t="shared" si="95"/>
        <v>0</v>
      </c>
      <c r="R42" s="33">
        <f t="shared" si="95"/>
        <v>0</v>
      </c>
      <c r="S42" s="33" t="e">
        <f t="shared" si="5"/>
        <v>#DIV/0!</v>
      </c>
      <c r="T42" s="12">
        <v>0</v>
      </c>
      <c r="U42" s="12">
        <v>0</v>
      </c>
      <c r="V42" s="12" t="e">
        <f t="shared" si="7"/>
        <v>#DIV/0!</v>
      </c>
      <c r="W42" s="12">
        <v>0</v>
      </c>
      <c r="X42" s="12">
        <v>0</v>
      </c>
      <c r="Y42" s="12" t="e">
        <f t="shared" si="9"/>
        <v>#DIV/0!</v>
      </c>
      <c r="Z42" s="12">
        <v>0</v>
      </c>
      <c r="AA42" s="12">
        <v>0</v>
      </c>
      <c r="AB42" s="12" t="e">
        <f t="shared" si="11"/>
        <v>#DIV/0!</v>
      </c>
      <c r="AC42" s="33">
        <f t="shared" si="96"/>
        <v>0</v>
      </c>
      <c r="AD42" s="33">
        <f t="shared" si="96"/>
        <v>0</v>
      </c>
      <c r="AE42" s="33" t="e">
        <f t="shared" si="12"/>
        <v>#DIV/0!</v>
      </c>
      <c r="AF42" s="12">
        <v>0</v>
      </c>
      <c r="AG42" s="12">
        <v>0</v>
      </c>
      <c r="AH42" s="12" t="e">
        <f t="shared" si="14"/>
        <v>#DIV/0!</v>
      </c>
      <c r="AI42" s="12">
        <v>0</v>
      </c>
      <c r="AJ42" s="12">
        <v>0</v>
      </c>
      <c r="AK42" s="12" t="e">
        <f t="shared" si="15"/>
        <v>#DIV/0!</v>
      </c>
      <c r="AL42" s="12">
        <v>0</v>
      </c>
      <c r="AM42" s="12">
        <v>0</v>
      </c>
      <c r="AN42" s="12" t="e">
        <f t="shared" si="16"/>
        <v>#DIV/0!</v>
      </c>
      <c r="AO42" s="33">
        <f t="shared" si="97"/>
        <v>0</v>
      </c>
      <c r="AP42" s="33">
        <f t="shared" si="97"/>
        <v>0</v>
      </c>
      <c r="AQ42" s="33" t="e">
        <f t="shared" si="17"/>
        <v>#DIV/0!</v>
      </c>
      <c r="AR42" s="12">
        <v>0</v>
      </c>
      <c r="AS42" s="12">
        <v>0</v>
      </c>
      <c r="AT42" s="12" t="e">
        <f t="shared" si="19"/>
        <v>#DIV/0!</v>
      </c>
      <c r="AU42" s="12">
        <v>0</v>
      </c>
      <c r="AV42" s="12">
        <v>0</v>
      </c>
      <c r="AW42" s="12" t="e">
        <f t="shared" si="20"/>
        <v>#DIV/0!</v>
      </c>
      <c r="AX42" s="12">
        <v>0</v>
      </c>
      <c r="AY42" s="12">
        <v>0</v>
      </c>
      <c r="AZ42" s="12" t="e">
        <f t="shared" si="21"/>
        <v>#DIV/0!</v>
      </c>
      <c r="BA42" s="89"/>
      <c r="BB42" s="71"/>
    </row>
    <row r="43" spans="1:54" s="17" customFormat="1" ht="18.600000000000001" customHeight="1">
      <c r="A43" s="81" t="s">
        <v>41</v>
      </c>
      <c r="B43" s="82"/>
      <c r="C43" s="78"/>
      <c r="D43" s="11" t="s">
        <v>31</v>
      </c>
      <c r="E43" s="33">
        <f>E44+E45+E46+E47</f>
        <v>36354.050000000003</v>
      </c>
      <c r="F43" s="33">
        <f>F44+F45+F46+F47</f>
        <v>6875.4</v>
      </c>
      <c r="G43" s="33">
        <f t="shared" si="23"/>
        <v>18.912335764515916</v>
      </c>
      <c r="H43" s="12">
        <f t="shared" ref="H43:I43" si="98">SUM(H45:H46)</f>
        <v>2251.1</v>
      </c>
      <c r="I43" s="12">
        <f t="shared" si="98"/>
        <v>1479.5</v>
      </c>
      <c r="J43" s="12">
        <f t="shared" si="24"/>
        <v>65.723424103771492</v>
      </c>
      <c r="K43" s="12">
        <f t="shared" ref="K43:L43" si="99">SUM(K45:K46)</f>
        <v>2853.89</v>
      </c>
      <c r="L43" s="12">
        <f t="shared" si="99"/>
        <v>2800.7999999999997</v>
      </c>
      <c r="M43" s="12">
        <f t="shared" si="2"/>
        <v>98.139732084978746</v>
      </c>
      <c r="N43" s="12">
        <f t="shared" ref="N43:O43" si="100">SUM(N45:N46)</f>
        <v>2661.39</v>
      </c>
      <c r="O43" s="12">
        <f t="shared" si="100"/>
        <v>2595.1</v>
      </c>
      <c r="P43" s="12">
        <f t="shared" si="4"/>
        <v>97.509196322222607</v>
      </c>
      <c r="Q43" s="33">
        <f>Q44+Q45+Q46+Q47</f>
        <v>7766.3799999999992</v>
      </c>
      <c r="R43" s="33">
        <f>R44+R45+R46+R47</f>
        <v>6875.4</v>
      </c>
      <c r="S43" s="33">
        <f t="shared" si="5"/>
        <v>88.527731066468547</v>
      </c>
      <c r="T43" s="12">
        <f t="shared" ref="T43:U43" si="101">SUM(T45:T46)</f>
        <v>2943.39</v>
      </c>
      <c r="U43" s="12">
        <f t="shared" si="101"/>
        <v>0</v>
      </c>
      <c r="V43" s="12">
        <f t="shared" si="7"/>
        <v>0</v>
      </c>
      <c r="W43" s="12">
        <f t="shared" ref="W43" si="102">SUM(W45:W46)</f>
        <v>2943.39</v>
      </c>
      <c r="X43" s="12">
        <f>SUM(X45:X46)</f>
        <v>0</v>
      </c>
      <c r="Y43" s="12">
        <f t="shared" si="9"/>
        <v>0</v>
      </c>
      <c r="Z43" s="12">
        <f t="shared" ref="Z43:AA43" si="103">SUM(Z45:Z46)</f>
        <v>3778.89</v>
      </c>
      <c r="AA43" s="12">
        <f t="shared" si="103"/>
        <v>0</v>
      </c>
      <c r="AB43" s="12">
        <f t="shared" si="11"/>
        <v>0</v>
      </c>
      <c r="AC43" s="33">
        <f>AC44+AC45+AC46+AC47</f>
        <v>17432.05</v>
      </c>
      <c r="AD43" s="33">
        <f>AD44+AD45+AD46+AD47</f>
        <v>6875.4</v>
      </c>
      <c r="AE43" s="33">
        <f t="shared" si="12"/>
        <v>39.441144328980236</v>
      </c>
      <c r="AF43" s="12">
        <f t="shared" ref="AF43:AM43" si="104">SUM(AF45:AF46)</f>
        <v>2838.4</v>
      </c>
      <c r="AG43" s="12">
        <f t="shared" si="104"/>
        <v>0</v>
      </c>
      <c r="AH43" s="12">
        <f t="shared" si="14"/>
        <v>0</v>
      </c>
      <c r="AI43" s="12">
        <f t="shared" si="104"/>
        <v>2838.4</v>
      </c>
      <c r="AJ43" s="12">
        <f t="shared" si="104"/>
        <v>0</v>
      </c>
      <c r="AK43" s="12">
        <f t="shared" si="15"/>
        <v>0</v>
      </c>
      <c r="AL43" s="12">
        <f t="shared" si="104"/>
        <v>3700.2</v>
      </c>
      <c r="AM43" s="12">
        <f t="shared" si="104"/>
        <v>0</v>
      </c>
      <c r="AN43" s="12">
        <f t="shared" si="16"/>
        <v>0</v>
      </c>
      <c r="AO43" s="33">
        <f>AO44+AO45+AO46+AO47</f>
        <v>26809.050000000003</v>
      </c>
      <c r="AP43" s="33">
        <f>AP44+AP45+AP46+AP47</f>
        <v>6875.4</v>
      </c>
      <c r="AQ43" s="33">
        <f t="shared" si="17"/>
        <v>25.645817363912553</v>
      </c>
      <c r="AR43" s="12">
        <f t="shared" ref="AR43:AY43" si="105">SUM(AR45:AR46)</f>
        <v>2844.7000000000003</v>
      </c>
      <c r="AS43" s="12">
        <f t="shared" si="105"/>
        <v>0</v>
      </c>
      <c r="AT43" s="12">
        <f t="shared" si="19"/>
        <v>0</v>
      </c>
      <c r="AU43" s="12">
        <f t="shared" si="105"/>
        <v>2844.7000000000003</v>
      </c>
      <c r="AV43" s="12">
        <f t="shared" si="105"/>
        <v>0</v>
      </c>
      <c r="AW43" s="12">
        <f t="shared" si="20"/>
        <v>0</v>
      </c>
      <c r="AX43" s="12">
        <f t="shared" si="105"/>
        <v>3855.6000000000004</v>
      </c>
      <c r="AY43" s="12">
        <f t="shared" si="105"/>
        <v>0</v>
      </c>
      <c r="AZ43" s="12">
        <f t="shared" si="21"/>
        <v>0</v>
      </c>
      <c r="BA43" s="87"/>
      <c r="BB43" s="69"/>
    </row>
    <row r="44" spans="1:54" s="17" customFormat="1" ht="18.600000000000001" customHeight="1">
      <c r="A44" s="83"/>
      <c r="B44" s="84"/>
      <c r="C44" s="79"/>
      <c r="D44" s="11" t="s">
        <v>32</v>
      </c>
      <c r="E44" s="33">
        <f t="shared" ref="E44:F45" si="106">AO44+AR44+AU44+AX44</f>
        <v>0</v>
      </c>
      <c r="F44" s="33">
        <f t="shared" si="106"/>
        <v>0</v>
      </c>
      <c r="G44" s="33" t="e">
        <f t="shared" si="23"/>
        <v>#DIV/0!</v>
      </c>
      <c r="H44" s="12">
        <f t="shared" ref="H44:I47" si="107">H34</f>
        <v>0</v>
      </c>
      <c r="I44" s="12">
        <f t="shared" si="107"/>
        <v>0</v>
      </c>
      <c r="J44" s="12" t="e">
        <f t="shared" si="24"/>
        <v>#DIV/0!</v>
      </c>
      <c r="K44" s="12">
        <f t="shared" ref="K44:L47" si="108">K34</f>
        <v>0</v>
      </c>
      <c r="L44" s="12">
        <f t="shared" si="108"/>
        <v>0</v>
      </c>
      <c r="M44" s="12" t="e">
        <f t="shared" si="2"/>
        <v>#DIV/0!</v>
      </c>
      <c r="N44" s="12">
        <f t="shared" ref="N44:O47" si="109">N34</f>
        <v>0</v>
      </c>
      <c r="O44" s="12">
        <f t="shared" si="109"/>
        <v>0</v>
      </c>
      <c r="P44" s="12" t="e">
        <f t="shared" si="4"/>
        <v>#DIV/0!</v>
      </c>
      <c r="Q44" s="33">
        <f t="shared" ref="Q44:R47" si="110">H44+K44+N44</f>
        <v>0</v>
      </c>
      <c r="R44" s="33">
        <f t="shared" si="110"/>
        <v>0</v>
      </c>
      <c r="S44" s="33" t="e">
        <f t="shared" si="5"/>
        <v>#DIV/0!</v>
      </c>
      <c r="T44" s="12">
        <f t="shared" ref="T44:U47" si="111">T34</f>
        <v>0</v>
      </c>
      <c r="U44" s="12">
        <f t="shared" si="111"/>
        <v>0</v>
      </c>
      <c r="V44" s="12" t="e">
        <f t="shared" si="7"/>
        <v>#DIV/0!</v>
      </c>
      <c r="W44" s="12">
        <f t="shared" ref="W44:X47" si="112">W34</f>
        <v>0</v>
      </c>
      <c r="X44" s="12">
        <f t="shared" si="112"/>
        <v>0</v>
      </c>
      <c r="Y44" s="12" t="e">
        <f t="shared" si="9"/>
        <v>#DIV/0!</v>
      </c>
      <c r="Z44" s="12">
        <f t="shared" ref="Z44:AA47" si="113">Z34</f>
        <v>0</v>
      </c>
      <c r="AA44" s="12">
        <f t="shared" si="113"/>
        <v>0</v>
      </c>
      <c r="AB44" s="12" t="e">
        <f t="shared" si="11"/>
        <v>#DIV/0!</v>
      </c>
      <c r="AC44" s="33">
        <f t="shared" ref="AC44:AD47" si="114">Q44+T44+W44+Z44</f>
        <v>0</v>
      </c>
      <c r="AD44" s="33">
        <f t="shared" si="114"/>
        <v>0</v>
      </c>
      <c r="AE44" s="33" t="e">
        <f t="shared" si="12"/>
        <v>#DIV/0!</v>
      </c>
      <c r="AF44" s="12">
        <f t="shared" ref="AF44:AG47" si="115">AF34</f>
        <v>0</v>
      </c>
      <c r="AG44" s="12">
        <f t="shared" si="115"/>
        <v>0</v>
      </c>
      <c r="AH44" s="12" t="e">
        <f t="shared" si="14"/>
        <v>#DIV/0!</v>
      </c>
      <c r="AI44" s="12">
        <f t="shared" ref="AI44:AJ47" si="116">AI34</f>
        <v>0</v>
      </c>
      <c r="AJ44" s="12">
        <f t="shared" si="116"/>
        <v>0</v>
      </c>
      <c r="AK44" s="12" t="e">
        <f t="shared" si="15"/>
        <v>#DIV/0!</v>
      </c>
      <c r="AL44" s="12">
        <f t="shared" ref="AL44:AM47" si="117">AL34</f>
        <v>0</v>
      </c>
      <c r="AM44" s="12">
        <f t="shared" si="117"/>
        <v>0</v>
      </c>
      <c r="AN44" s="12" t="e">
        <f t="shared" si="16"/>
        <v>#DIV/0!</v>
      </c>
      <c r="AO44" s="33">
        <f t="shared" ref="AO44:AP47" si="118">AC44+AF44+AI44+AL44</f>
        <v>0</v>
      </c>
      <c r="AP44" s="33">
        <f t="shared" si="118"/>
        <v>0</v>
      </c>
      <c r="AQ44" s="33" t="e">
        <f t="shared" si="17"/>
        <v>#DIV/0!</v>
      </c>
      <c r="AR44" s="12">
        <f t="shared" ref="AR44:AS47" si="119">AR34</f>
        <v>0</v>
      </c>
      <c r="AS44" s="12">
        <f t="shared" si="119"/>
        <v>0</v>
      </c>
      <c r="AT44" s="12" t="e">
        <f t="shared" si="19"/>
        <v>#DIV/0!</v>
      </c>
      <c r="AU44" s="12">
        <f t="shared" ref="AU44:AV47" si="120">AU34</f>
        <v>0</v>
      </c>
      <c r="AV44" s="12">
        <f t="shared" si="120"/>
        <v>0</v>
      </c>
      <c r="AW44" s="12" t="e">
        <f t="shared" si="20"/>
        <v>#DIV/0!</v>
      </c>
      <c r="AX44" s="12">
        <f t="shared" ref="AX44:AY47" si="121">AX34</f>
        <v>0</v>
      </c>
      <c r="AY44" s="12">
        <f t="shared" si="121"/>
        <v>0</v>
      </c>
      <c r="AZ44" s="12" t="e">
        <f t="shared" si="21"/>
        <v>#DIV/0!</v>
      </c>
      <c r="BA44" s="88"/>
      <c r="BB44" s="70"/>
    </row>
    <row r="45" spans="1:54" s="17" customFormat="1" ht="60" customHeight="1">
      <c r="A45" s="83"/>
      <c r="B45" s="84"/>
      <c r="C45" s="79"/>
      <c r="D45" s="31" t="s">
        <v>33</v>
      </c>
      <c r="E45" s="33">
        <f t="shared" si="106"/>
        <v>0</v>
      </c>
      <c r="F45" s="33">
        <f t="shared" si="106"/>
        <v>0</v>
      </c>
      <c r="G45" s="33" t="e">
        <f t="shared" si="23"/>
        <v>#DIV/0!</v>
      </c>
      <c r="H45" s="12">
        <f t="shared" si="107"/>
        <v>0</v>
      </c>
      <c r="I45" s="12">
        <f t="shared" si="107"/>
        <v>0</v>
      </c>
      <c r="J45" s="12" t="e">
        <f t="shared" si="24"/>
        <v>#DIV/0!</v>
      </c>
      <c r="K45" s="12">
        <f t="shared" si="108"/>
        <v>0</v>
      </c>
      <c r="L45" s="12">
        <f t="shared" si="108"/>
        <v>0</v>
      </c>
      <c r="M45" s="12" t="e">
        <f t="shared" si="2"/>
        <v>#DIV/0!</v>
      </c>
      <c r="N45" s="12">
        <f t="shared" si="109"/>
        <v>0</v>
      </c>
      <c r="O45" s="12">
        <f t="shared" si="109"/>
        <v>0</v>
      </c>
      <c r="P45" s="12" t="e">
        <f t="shared" si="4"/>
        <v>#DIV/0!</v>
      </c>
      <c r="Q45" s="33">
        <f t="shared" si="110"/>
        <v>0</v>
      </c>
      <c r="R45" s="33">
        <f t="shared" si="110"/>
        <v>0</v>
      </c>
      <c r="S45" s="33" t="e">
        <f t="shared" si="5"/>
        <v>#DIV/0!</v>
      </c>
      <c r="T45" s="12">
        <f t="shared" si="111"/>
        <v>0</v>
      </c>
      <c r="U45" s="12">
        <f t="shared" si="111"/>
        <v>0</v>
      </c>
      <c r="V45" s="12" t="e">
        <f t="shared" si="7"/>
        <v>#DIV/0!</v>
      </c>
      <c r="W45" s="12">
        <f t="shared" si="112"/>
        <v>0</v>
      </c>
      <c r="X45" s="12">
        <f t="shared" si="112"/>
        <v>0</v>
      </c>
      <c r="Y45" s="12" t="e">
        <f t="shared" si="9"/>
        <v>#DIV/0!</v>
      </c>
      <c r="Z45" s="12">
        <f t="shared" si="113"/>
        <v>0</v>
      </c>
      <c r="AA45" s="12">
        <f t="shared" si="113"/>
        <v>0</v>
      </c>
      <c r="AB45" s="12" t="e">
        <f t="shared" si="11"/>
        <v>#DIV/0!</v>
      </c>
      <c r="AC45" s="33">
        <f t="shared" si="114"/>
        <v>0</v>
      </c>
      <c r="AD45" s="33">
        <f t="shared" si="114"/>
        <v>0</v>
      </c>
      <c r="AE45" s="33" t="e">
        <f t="shared" si="12"/>
        <v>#DIV/0!</v>
      </c>
      <c r="AF45" s="12">
        <f t="shared" si="115"/>
        <v>0</v>
      </c>
      <c r="AG45" s="12">
        <f t="shared" si="115"/>
        <v>0</v>
      </c>
      <c r="AH45" s="12" t="e">
        <f t="shared" si="14"/>
        <v>#DIV/0!</v>
      </c>
      <c r="AI45" s="12">
        <f t="shared" si="116"/>
        <v>0</v>
      </c>
      <c r="AJ45" s="12">
        <f t="shared" si="116"/>
        <v>0</v>
      </c>
      <c r="AK45" s="12" t="e">
        <f t="shared" si="15"/>
        <v>#DIV/0!</v>
      </c>
      <c r="AL45" s="12">
        <f t="shared" si="117"/>
        <v>0</v>
      </c>
      <c r="AM45" s="12">
        <f t="shared" si="117"/>
        <v>0</v>
      </c>
      <c r="AN45" s="12" t="e">
        <f t="shared" si="16"/>
        <v>#DIV/0!</v>
      </c>
      <c r="AO45" s="33">
        <f t="shared" si="118"/>
        <v>0</v>
      </c>
      <c r="AP45" s="33">
        <f t="shared" si="118"/>
        <v>0</v>
      </c>
      <c r="AQ45" s="33" t="e">
        <f t="shared" si="17"/>
        <v>#DIV/0!</v>
      </c>
      <c r="AR45" s="12">
        <f t="shared" si="119"/>
        <v>0</v>
      </c>
      <c r="AS45" s="12">
        <f t="shared" si="119"/>
        <v>0</v>
      </c>
      <c r="AT45" s="12" t="e">
        <f t="shared" si="19"/>
        <v>#DIV/0!</v>
      </c>
      <c r="AU45" s="12">
        <f t="shared" si="120"/>
        <v>0</v>
      </c>
      <c r="AV45" s="12">
        <f t="shared" si="120"/>
        <v>0</v>
      </c>
      <c r="AW45" s="12" t="e">
        <f t="shared" si="20"/>
        <v>#DIV/0!</v>
      </c>
      <c r="AX45" s="12">
        <f t="shared" si="121"/>
        <v>0</v>
      </c>
      <c r="AY45" s="12">
        <f t="shared" si="121"/>
        <v>0</v>
      </c>
      <c r="AZ45" s="12" t="e">
        <f t="shared" si="21"/>
        <v>#DIV/0!</v>
      </c>
      <c r="BA45" s="88"/>
      <c r="BB45" s="70"/>
    </row>
    <row r="46" spans="1:54" s="17" customFormat="1" ht="21.6" customHeight="1">
      <c r="A46" s="83"/>
      <c r="B46" s="84"/>
      <c r="C46" s="79"/>
      <c r="D46" s="31" t="s">
        <v>34</v>
      </c>
      <c r="E46" s="33">
        <f>AO46+AR46+AU46+AX46</f>
        <v>36354.050000000003</v>
      </c>
      <c r="F46" s="33">
        <f>AP46+AS46+AV46+AY46</f>
        <v>6875.4</v>
      </c>
      <c r="G46" s="33">
        <f t="shared" si="23"/>
        <v>18.912335764515916</v>
      </c>
      <c r="H46" s="12">
        <f t="shared" si="107"/>
        <v>2251.1</v>
      </c>
      <c r="I46" s="12">
        <f t="shared" si="107"/>
        <v>1479.5</v>
      </c>
      <c r="J46" s="12">
        <f t="shared" si="24"/>
        <v>65.723424103771492</v>
      </c>
      <c r="K46" s="12">
        <f t="shared" si="108"/>
        <v>2853.89</v>
      </c>
      <c r="L46" s="12">
        <f t="shared" si="108"/>
        <v>2800.7999999999997</v>
      </c>
      <c r="M46" s="12">
        <f t="shared" si="2"/>
        <v>98.139732084978746</v>
      </c>
      <c r="N46" s="12">
        <f t="shared" si="109"/>
        <v>2661.39</v>
      </c>
      <c r="O46" s="12">
        <f t="shared" si="109"/>
        <v>2595.1</v>
      </c>
      <c r="P46" s="12">
        <f t="shared" si="4"/>
        <v>97.509196322222607</v>
      </c>
      <c r="Q46" s="33">
        <f t="shared" si="110"/>
        <v>7766.3799999999992</v>
      </c>
      <c r="R46" s="33">
        <f t="shared" si="110"/>
        <v>6875.4</v>
      </c>
      <c r="S46" s="33">
        <f t="shared" si="5"/>
        <v>88.527731066468547</v>
      </c>
      <c r="T46" s="12">
        <f t="shared" si="111"/>
        <v>2943.39</v>
      </c>
      <c r="U46" s="12">
        <f t="shared" si="111"/>
        <v>0</v>
      </c>
      <c r="V46" s="12">
        <f t="shared" si="7"/>
        <v>0</v>
      </c>
      <c r="W46" s="12">
        <f t="shared" si="112"/>
        <v>2943.39</v>
      </c>
      <c r="X46" s="12">
        <f t="shared" si="112"/>
        <v>0</v>
      </c>
      <c r="Y46" s="12">
        <f t="shared" si="9"/>
        <v>0</v>
      </c>
      <c r="Z46" s="12">
        <f t="shared" si="113"/>
        <v>3778.89</v>
      </c>
      <c r="AA46" s="12">
        <f t="shared" si="113"/>
        <v>0</v>
      </c>
      <c r="AB46" s="12">
        <f t="shared" si="11"/>
        <v>0</v>
      </c>
      <c r="AC46" s="33">
        <f t="shared" si="114"/>
        <v>17432.05</v>
      </c>
      <c r="AD46" s="33">
        <f t="shared" si="114"/>
        <v>6875.4</v>
      </c>
      <c r="AE46" s="33">
        <f t="shared" si="12"/>
        <v>39.441144328980236</v>
      </c>
      <c r="AF46" s="12">
        <f t="shared" si="115"/>
        <v>2838.4</v>
      </c>
      <c r="AG46" s="12">
        <f t="shared" si="115"/>
        <v>0</v>
      </c>
      <c r="AH46" s="12">
        <f t="shared" si="14"/>
        <v>0</v>
      </c>
      <c r="AI46" s="12">
        <f t="shared" si="116"/>
        <v>2838.4</v>
      </c>
      <c r="AJ46" s="12">
        <f t="shared" si="116"/>
        <v>0</v>
      </c>
      <c r="AK46" s="12">
        <f t="shared" si="15"/>
        <v>0</v>
      </c>
      <c r="AL46" s="12">
        <f t="shared" si="117"/>
        <v>3700.2</v>
      </c>
      <c r="AM46" s="12">
        <f t="shared" si="117"/>
        <v>0</v>
      </c>
      <c r="AN46" s="12">
        <f t="shared" si="16"/>
        <v>0</v>
      </c>
      <c r="AO46" s="33">
        <f>AC46+AF46+AI46+AL46</f>
        <v>26809.050000000003</v>
      </c>
      <c r="AP46" s="33">
        <f t="shared" si="118"/>
        <v>6875.4</v>
      </c>
      <c r="AQ46" s="33">
        <f t="shared" si="17"/>
        <v>25.645817363912553</v>
      </c>
      <c r="AR46" s="12">
        <f t="shared" si="119"/>
        <v>2844.7000000000003</v>
      </c>
      <c r="AS46" s="12">
        <f t="shared" si="119"/>
        <v>0</v>
      </c>
      <c r="AT46" s="12">
        <f t="shared" si="19"/>
        <v>0</v>
      </c>
      <c r="AU46" s="12">
        <f t="shared" si="120"/>
        <v>2844.7000000000003</v>
      </c>
      <c r="AV46" s="12">
        <f t="shared" si="120"/>
        <v>0</v>
      </c>
      <c r="AW46" s="12">
        <f t="shared" si="20"/>
        <v>0</v>
      </c>
      <c r="AX46" s="12">
        <f t="shared" si="121"/>
        <v>3855.6000000000004</v>
      </c>
      <c r="AY46" s="12">
        <f t="shared" si="121"/>
        <v>0</v>
      </c>
      <c r="AZ46" s="12">
        <f t="shared" si="21"/>
        <v>0</v>
      </c>
      <c r="BA46" s="88"/>
      <c r="BB46" s="70"/>
    </row>
    <row r="47" spans="1:54" s="13" customFormat="1" ht="30" customHeight="1">
      <c r="A47" s="85"/>
      <c r="B47" s="86"/>
      <c r="C47" s="80"/>
      <c r="D47" s="31" t="s">
        <v>35</v>
      </c>
      <c r="E47" s="33">
        <f>AO47+AR47+AU47+AX47</f>
        <v>0</v>
      </c>
      <c r="F47" s="33">
        <f>AP47+AS47+AV47+AY47</f>
        <v>0</v>
      </c>
      <c r="G47" s="33" t="e">
        <f t="shared" si="23"/>
        <v>#DIV/0!</v>
      </c>
      <c r="H47" s="12">
        <f t="shared" si="107"/>
        <v>0</v>
      </c>
      <c r="I47" s="12">
        <f t="shared" si="107"/>
        <v>0</v>
      </c>
      <c r="J47" s="12" t="e">
        <f t="shared" si="24"/>
        <v>#DIV/0!</v>
      </c>
      <c r="K47" s="12">
        <f t="shared" si="108"/>
        <v>0</v>
      </c>
      <c r="L47" s="12">
        <f t="shared" si="108"/>
        <v>0</v>
      </c>
      <c r="M47" s="12" t="e">
        <f t="shared" si="2"/>
        <v>#DIV/0!</v>
      </c>
      <c r="N47" s="12">
        <f t="shared" si="109"/>
        <v>0</v>
      </c>
      <c r="O47" s="12">
        <f t="shared" si="109"/>
        <v>0</v>
      </c>
      <c r="P47" s="12" t="e">
        <f t="shared" si="4"/>
        <v>#DIV/0!</v>
      </c>
      <c r="Q47" s="33">
        <f t="shared" si="110"/>
        <v>0</v>
      </c>
      <c r="R47" s="33">
        <f t="shared" si="110"/>
        <v>0</v>
      </c>
      <c r="S47" s="33" t="e">
        <f t="shared" si="5"/>
        <v>#DIV/0!</v>
      </c>
      <c r="T47" s="12">
        <f t="shared" si="111"/>
        <v>0</v>
      </c>
      <c r="U47" s="12">
        <f t="shared" si="111"/>
        <v>0</v>
      </c>
      <c r="V47" s="12" t="e">
        <f t="shared" si="7"/>
        <v>#DIV/0!</v>
      </c>
      <c r="W47" s="12">
        <f t="shared" si="112"/>
        <v>0</v>
      </c>
      <c r="X47" s="12">
        <f t="shared" si="112"/>
        <v>0</v>
      </c>
      <c r="Y47" s="12" t="e">
        <f t="shared" si="9"/>
        <v>#DIV/0!</v>
      </c>
      <c r="Z47" s="12">
        <f t="shared" si="113"/>
        <v>0</v>
      </c>
      <c r="AA47" s="12">
        <f t="shared" si="113"/>
        <v>0</v>
      </c>
      <c r="AB47" s="12" t="e">
        <f t="shared" si="11"/>
        <v>#DIV/0!</v>
      </c>
      <c r="AC47" s="33">
        <f t="shared" si="114"/>
        <v>0</v>
      </c>
      <c r="AD47" s="33">
        <f t="shared" si="114"/>
        <v>0</v>
      </c>
      <c r="AE47" s="33" t="e">
        <f t="shared" si="12"/>
        <v>#DIV/0!</v>
      </c>
      <c r="AF47" s="12">
        <f t="shared" si="115"/>
        <v>0</v>
      </c>
      <c r="AG47" s="12">
        <f t="shared" si="115"/>
        <v>0</v>
      </c>
      <c r="AH47" s="12" t="e">
        <f t="shared" si="14"/>
        <v>#DIV/0!</v>
      </c>
      <c r="AI47" s="12">
        <f t="shared" si="116"/>
        <v>0</v>
      </c>
      <c r="AJ47" s="12">
        <f t="shared" si="116"/>
        <v>0</v>
      </c>
      <c r="AK47" s="12" t="e">
        <f t="shared" si="15"/>
        <v>#DIV/0!</v>
      </c>
      <c r="AL47" s="12">
        <f t="shared" si="117"/>
        <v>0</v>
      </c>
      <c r="AM47" s="12">
        <f t="shared" si="117"/>
        <v>0</v>
      </c>
      <c r="AN47" s="12" t="e">
        <f t="shared" si="16"/>
        <v>#DIV/0!</v>
      </c>
      <c r="AO47" s="33">
        <f t="shared" si="118"/>
        <v>0</v>
      </c>
      <c r="AP47" s="33">
        <f t="shared" si="118"/>
        <v>0</v>
      </c>
      <c r="AQ47" s="33" t="e">
        <f t="shared" si="17"/>
        <v>#DIV/0!</v>
      </c>
      <c r="AR47" s="12">
        <f t="shared" si="119"/>
        <v>0</v>
      </c>
      <c r="AS47" s="12">
        <f t="shared" si="119"/>
        <v>0</v>
      </c>
      <c r="AT47" s="12" t="e">
        <f t="shared" si="19"/>
        <v>#DIV/0!</v>
      </c>
      <c r="AU47" s="12">
        <f t="shared" si="120"/>
        <v>0</v>
      </c>
      <c r="AV47" s="12">
        <f t="shared" si="120"/>
        <v>0</v>
      </c>
      <c r="AW47" s="12" t="e">
        <f t="shared" si="20"/>
        <v>#DIV/0!</v>
      </c>
      <c r="AX47" s="12">
        <f t="shared" si="121"/>
        <v>0</v>
      </c>
      <c r="AY47" s="12">
        <f t="shared" si="121"/>
        <v>0</v>
      </c>
      <c r="AZ47" s="12" t="e">
        <f t="shared" si="21"/>
        <v>#DIV/0!</v>
      </c>
      <c r="BA47" s="89"/>
      <c r="BB47" s="71"/>
    </row>
    <row r="48" spans="1:54" ht="21.6" customHeight="1">
      <c r="A48" s="72" t="s">
        <v>42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4"/>
    </row>
    <row r="49" spans="1:54" s="17" customFormat="1" ht="18.600000000000001" customHeight="1">
      <c r="A49" s="81" t="s">
        <v>53</v>
      </c>
      <c r="B49" s="93"/>
      <c r="C49" s="82"/>
      <c r="D49" s="11" t="s">
        <v>31</v>
      </c>
      <c r="E49" s="33">
        <f>E50+E51+E52+E53</f>
        <v>32808.899999999994</v>
      </c>
      <c r="F49" s="33">
        <f>F50+F51+F52+F53</f>
        <v>6331.7</v>
      </c>
      <c r="G49" s="33">
        <f t="shared" si="23"/>
        <v>19.298726869843247</v>
      </c>
      <c r="H49" s="12">
        <f t="shared" ref="H49:W49" si="122">SUM(H51:H52)</f>
        <v>2251.1</v>
      </c>
      <c r="I49" s="12">
        <f t="shared" si="122"/>
        <v>1479.5</v>
      </c>
      <c r="J49" s="12">
        <f>I49/H49*100</f>
        <v>65.723424103771492</v>
      </c>
      <c r="K49" s="12">
        <f t="shared" si="122"/>
        <v>2530.1999999999998</v>
      </c>
      <c r="L49" s="12">
        <f t="shared" si="122"/>
        <v>2482.6</v>
      </c>
      <c r="M49" s="12">
        <f t="shared" ref="M49:M58" si="123">L49/K49*100</f>
        <v>98.118725792427469</v>
      </c>
      <c r="N49" s="12">
        <f t="shared" si="122"/>
        <v>2330.1999999999998</v>
      </c>
      <c r="O49" s="12">
        <f t="shared" si="122"/>
        <v>2369.6</v>
      </c>
      <c r="P49" s="12">
        <f t="shared" ref="P49:P58" si="124">O49/N49*100</f>
        <v>101.69084198781222</v>
      </c>
      <c r="Q49" s="33">
        <f>Q50+Q51+Q52+Q53</f>
        <v>7111.4999999999991</v>
      </c>
      <c r="R49" s="33">
        <f>R50+R51+R52+R53</f>
        <v>6331.7</v>
      </c>
      <c r="S49" s="33">
        <f t="shared" ref="S49:S58" si="125">R49/Q49*100</f>
        <v>89.034662166912753</v>
      </c>
      <c r="T49" s="12">
        <f t="shared" si="122"/>
        <v>2635.6</v>
      </c>
      <c r="U49" s="12">
        <f t="shared" si="122"/>
        <v>0</v>
      </c>
      <c r="V49" s="12">
        <f t="shared" ref="V49:V58" si="126">U49/T49*100</f>
        <v>0</v>
      </c>
      <c r="W49" s="12">
        <f t="shared" si="122"/>
        <v>2635.6</v>
      </c>
      <c r="X49" s="12">
        <f>SUM(X51:X52)</f>
        <v>0</v>
      </c>
      <c r="Y49" s="12">
        <f t="shared" ref="Y49:Y58" si="127">X49/W49*100</f>
        <v>0</v>
      </c>
      <c r="Z49" s="12">
        <f t="shared" ref="Z49:AY49" si="128">SUM(Z51:Z52)</f>
        <v>3436.2</v>
      </c>
      <c r="AA49" s="12">
        <f t="shared" si="128"/>
        <v>0</v>
      </c>
      <c r="AB49" s="12">
        <f t="shared" ref="AB49:AB58" si="129">AA49/Z49*100</f>
        <v>0</v>
      </c>
      <c r="AC49" s="33">
        <f>AC50+AC51+AC52+AC53</f>
        <v>15818.899999999998</v>
      </c>
      <c r="AD49" s="33">
        <f>AD50+AD51+AD52+AD53</f>
        <v>6331.7</v>
      </c>
      <c r="AE49" s="33">
        <f t="shared" ref="AE49:AE58" si="130">AD49/AC49*100</f>
        <v>40.026171225559303</v>
      </c>
      <c r="AF49" s="12">
        <f t="shared" si="128"/>
        <v>2586.8000000000002</v>
      </c>
      <c r="AG49" s="12">
        <f t="shared" si="128"/>
        <v>0</v>
      </c>
      <c r="AH49" s="12">
        <f t="shared" ref="AH49:AH58" si="131">AG49/AF49*100</f>
        <v>0</v>
      </c>
      <c r="AI49" s="12">
        <f t="shared" si="128"/>
        <v>2586.8000000000002</v>
      </c>
      <c r="AJ49" s="12">
        <f t="shared" si="128"/>
        <v>0</v>
      </c>
      <c r="AK49" s="12">
        <f t="shared" ref="AK49:AK58" si="132">AJ49/AI49*100</f>
        <v>0</v>
      </c>
      <c r="AL49" s="12">
        <f t="shared" si="128"/>
        <v>3387.3</v>
      </c>
      <c r="AM49" s="12">
        <f t="shared" si="128"/>
        <v>0</v>
      </c>
      <c r="AN49" s="12">
        <f t="shared" ref="AN49:AN58" si="133">AM49/AL49*100</f>
        <v>0</v>
      </c>
      <c r="AO49" s="33">
        <f>AO50+AO51+AO52+AO53</f>
        <v>24379.799999999996</v>
      </c>
      <c r="AP49" s="33">
        <f>AP50+AP51+AP52+AP53</f>
        <v>6331.7</v>
      </c>
      <c r="AQ49" s="33">
        <f t="shared" ref="AQ49:AQ58" si="134">AP49/AO49*100</f>
        <v>25.971090821089593</v>
      </c>
      <c r="AR49" s="12">
        <f t="shared" si="128"/>
        <v>2542.8000000000002</v>
      </c>
      <c r="AS49" s="12">
        <f t="shared" si="128"/>
        <v>0</v>
      </c>
      <c r="AT49" s="12">
        <f t="shared" ref="AT49:AT58" si="135">AS49/AR49*100</f>
        <v>0</v>
      </c>
      <c r="AU49" s="12">
        <f t="shared" si="128"/>
        <v>2542.8000000000002</v>
      </c>
      <c r="AV49" s="12">
        <f t="shared" si="128"/>
        <v>0</v>
      </c>
      <c r="AW49" s="12">
        <f t="shared" ref="AW49:AW58" si="136">AV49/AU49*100</f>
        <v>0</v>
      </c>
      <c r="AX49" s="12">
        <f t="shared" si="128"/>
        <v>3343.5</v>
      </c>
      <c r="AY49" s="12">
        <f t="shared" si="128"/>
        <v>0</v>
      </c>
      <c r="AZ49" s="12">
        <f t="shared" ref="AZ49:AZ58" si="137">AY49/AX49*100</f>
        <v>0</v>
      </c>
      <c r="BA49" s="87"/>
      <c r="BB49" s="69"/>
    </row>
    <row r="50" spans="1:54" s="17" customFormat="1" ht="18.600000000000001" customHeight="1">
      <c r="A50" s="83"/>
      <c r="B50" s="94"/>
      <c r="C50" s="84"/>
      <c r="D50" s="11" t="s">
        <v>32</v>
      </c>
      <c r="E50" s="33">
        <f t="shared" ref="E50:F51" si="138">AO50+AR50+AU50+AX50</f>
        <v>0</v>
      </c>
      <c r="F50" s="33">
        <f t="shared" si="138"/>
        <v>0</v>
      </c>
      <c r="G50" s="33" t="e">
        <f t="shared" si="23"/>
        <v>#DIV/0!</v>
      </c>
      <c r="H50" s="12">
        <f t="shared" ref="H50:I53" si="139">H44</f>
        <v>0</v>
      </c>
      <c r="I50" s="12">
        <f t="shared" si="139"/>
        <v>0</v>
      </c>
      <c r="J50" s="12" t="e">
        <f t="shared" ref="J50:J58" si="140">I50/H50*100</f>
        <v>#DIV/0!</v>
      </c>
      <c r="K50" s="12">
        <f t="shared" ref="K50:L53" si="141">K44</f>
        <v>0</v>
      </c>
      <c r="L50" s="12">
        <f t="shared" si="141"/>
        <v>0</v>
      </c>
      <c r="M50" s="12" t="e">
        <f t="shared" si="123"/>
        <v>#DIV/0!</v>
      </c>
      <c r="N50" s="12">
        <f t="shared" ref="N50:O53" si="142">N44</f>
        <v>0</v>
      </c>
      <c r="O50" s="12">
        <f t="shared" si="142"/>
        <v>0</v>
      </c>
      <c r="P50" s="12" t="e">
        <f t="shared" si="124"/>
        <v>#DIV/0!</v>
      </c>
      <c r="Q50" s="33">
        <f t="shared" ref="Q50:R53" si="143">H50+K50+N50</f>
        <v>0</v>
      </c>
      <c r="R50" s="33">
        <f t="shared" si="143"/>
        <v>0</v>
      </c>
      <c r="S50" s="33" t="e">
        <f t="shared" si="125"/>
        <v>#DIV/0!</v>
      </c>
      <c r="T50" s="12">
        <f t="shared" ref="T50:U53" si="144">T44</f>
        <v>0</v>
      </c>
      <c r="U50" s="12">
        <f t="shared" si="144"/>
        <v>0</v>
      </c>
      <c r="V50" s="12" t="e">
        <f t="shared" si="126"/>
        <v>#DIV/0!</v>
      </c>
      <c r="W50" s="12">
        <f t="shared" ref="W50:X53" si="145">W44</f>
        <v>0</v>
      </c>
      <c r="X50" s="12">
        <f t="shared" si="145"/>
        <v>0</v>
      </c>
      <c r="Y50" s="12" t="e">
        <f t="shared" si="127"/>
        <v>#DIV/0!</v>
      </c>
      <c r="Z50" s="12">
        <f t="shared" ref="Z50:AA53" si="146">Z44</f>
        <v>0</v>
      </c>
      <c r="AA50" s="12">
        <f t="shared" si="146"/>
        <v>0</v>
      </c>
      <c r="AB50" s="12" t="e">
        <f t="shared" si="129"/>
        <v>#DIV/0!</v>
      </c>
      <c r="AC50" s="33">
        <f t="shared" ref="AC50:AD53" si="147">Q50+T50+W50+Z50</f>
        <v>0</v>
      </c>
      <c r="AD50" s="33">
        <f t="shared" si="147"/>
        <v>0</v>
      </c>
      <c r="AE50" s="33" t="e">
        <f t="shared" si="130"/>
        <v>#DIV/0!</v>
      </c>
      <c r="AF50" s="12">
        <f t="shared" ref="AF50:AG53" si="148">AF44</f>
        <v>0</v>
      </c>
      <c r="AG50" s="12">
        <f t="shared" si="148"/>
        <v>0</v>
      </c>
      <c r="AH50" s="12" t="e">
        <f t="shared" si="131"/>
        <v>#DIV/0!</v>
      </c>
      <c r="AI50" s="12">
        <f t="shared" ref="AI50:AJ53" si="149">AI44</f>
        <v>0</v>
      </c>
      <c r="AJ50" s="12">
        <f t="shared" si="149"/>
        <v>0</v>
      </c>
      <c r="AK50" s="12" t="e">
        <f t="shared" si="132"/>
        <v>#DIV/0!</v>
      </c>
      <c r="AL50" s="12">
        <f t="shared" ref="AL50:AM53" si="150">AL44</f>
        <v>0</v>
      </c>
      <c r="AM50" s="12">
        <f t="shared" si="150"/>
        <v>0</v>
      </c>
      <c r="AN50" s="12" t="e">
        <f t="shared" si="133"/>
        <v>#DIV/0!</v>
      </c>
      <c r="AO50" s="33">
        <f t="shared" ref="AO50:AP53" si="151">AC50+AF50+AI50+AL50</f>
        <v>0</v>
      </c>
      <c r="AP50" s="33">
        <f t="shared" si="151"/>
        <v>0</v>
      </c>
      <c r="AQ50" s="33" t="e">
        <f t="shared" si="134"/>
        <v>#DIV/0!</v>
      </c>
      <c r="AR50" s="12">
        <f t="shared" ref="AR50:AS53" si="152">AR44</f>
        <v>0</v>
      </c>
      <c r="AS50" s="12">
        <f t="shared" si="152"/>
        <v>0</v>
      </c>
      <c r="AT50" s="12" t="e">
        <f t="shared" si="135"/>
        <v>#DIV/0!</v>
      </c>
      <c r="AU50" s="12">
        <f t="shared" ref="AU50:AV53" si="153">AU44</f>
        <v>0</v>
      </c>
      <c r="AV50" s="12">
        <f t="shared" si="153"/>
        <v>0</v>
      </c>
      <c r="AW50" s="12" t="e">
        <f t="shared" si="136"/>
        <v>#DIV/0!</v>
      </c>
      <c r="AX50" s="12">
        <f t="shared" ref="AX50:AY53" si="154">AX44</f>
        <v>0</v>
      </c>
      <c r="AY50" s="12">
        <f t="shared" si="154"/>
        <v>0</v>
      </c>
      <c r="AZ50" s="12" t="e">
        <f t="shared" si="137"/>
        <v>#DIV/0!</v>
      </c>
      <c r="BA50" s="88"/>
      <c r="BB50" s="70"/>
    </row>
    <row r="51" spans="1:54" s="17" customFormat="1" ht="60" customHeight="1">
      <c r="A51" s="83"/>
      <c r="B51" s="94"/>
      <c r="C51" s="84"/>
      <c r="D51" s="31" t="s">
        <v>33</v>
      </c>
      <c r="E51" s="33">
        <f t="shared" si="138"/>
        <v>0</v>
      </c>
      <c r="F51" s="33">
        <f t="shared" si="138"/>
        <v>0</v>
      </c>
      <c r="G51" s="33" t="e">
        <f t="shared" si="23"/>
        <v>#DIV/0!</v>
      </c>
      <c r="H51" s="12">
        <f t="shared" si="139"/>
        <v>0</v>
      </c>
      <c r="I51" s="12">
        <f t="shared" si="139"/>
        <v>0</v>
      </c>
      <c r="J51" s="12" t="e">
        <f t="shared" si="140"/>
        <v>#DIV/0!</v>
      </c>
      <c r="K51" s="12">
        <f t="shared" si="141"/>
        <v>0</v>
      </c>
      <c r="L51" s="12">
        <f t="shared" si="141"/>
        <v>0</v>
      </c>
      <c r="M51" s="12" t="e">
        <f t="shared" si="123"/>
        <v>#DIV/0!</v>
      </c>
      <c r="N51" s="12">
        <f t="shared" si="142"/>
        <v>0</v>
      </c>
      <c r="O51" s="12">
        <f t="shared" si="142"/>
        <v>0</v>
      </c>
      <c r="P51" s="12" t="e">
        <f t="shared" si="124"/>
        <v>#DIV/0!</v>
      </c>
      <c r="Q51" s="33">
        <f t="shared" si="143"/>
        <v>0</v>
      </c>
      <c r="R51" s="33">
        <f t="shared" si="143"/>
        <v>0</v>
      </c>
      <c r="S51" s="33" t="e">
        <f t="shared" si="125"/>
        <v>#DIV/0!</v>
      </c>
      <c r="T51" s="12">
        <f t="shared" si="144"/>
        <v>0</v>
      </c>
      <c r="U51" s="12">
        <f t="shared" si="144"/>
        <v>0</v>
      </c>
      <c r="V51" s="12" t="e">
        <f t="shared" si="126"/>
        <v>#DIV/0!</v>
      </c>
      <c r="W51" s="12">
        <f t="shared" si="145"/>
        <v>0</v>
      </c>
      <c r="X51" s="12">
        <f t="shared" si="145"/>
        <v>0</v>
      </c>
      <c r="Y51" s="12" t="e">
        <f t="shared" si="127"/>
        <v>#DIV/0!</v>
      </c>
      <c r="Z51" s="12">
        <f t="shared" si="146"/>
        <v>0</v>
      </c>
      <c r="AA51" s="12">
        <f t="shared" si="146"/>
        <v>0</v>
      </c>
      <c r="AB51" s="12" t="e">
        <f t="shared" si="129"/>
        <v>#DIV/0!</v>
      </c>
      <c r="AC51" s="33">
        <f t="shared" si="147"/>
        <v>0</v>
      </c>
      <c r="AD51" s="33">
        <f t="shared" si="147"/>
        <v>0</v>
      </c>
      <c r="AE51" s="33" t="e">
        <f t="shared" si="130"/>
        <v>#DIV/0!</v>
      </c>
      <c r="AF51" s="12">
        <f t="shared" si="148"/>
        <v>0</v>
      </c>
      <c r="AG51" s="12">
        <f t="shared" si="148"/>
        <v>0</v>
      </c>
      <c r="AH51" s="12" t="e">
        <f t="shared" si="131"/>
        <v>#DIV/0!</v>
      </c>
      <c r="AI51" s="12">
        <f t="shared" si="149"/>
        <v>0</v>
      </c>
      <c r="AJ51" s="12">
        <f t="shared" si="149"/>
        <v>0</v>
      </c>
      <c r="AK51" s="12" t="e">
        <f t="shared" si="132"/>
        <v>#DIV/0!</v>
      </c>
      <c r="AL51" s="12">
        <f t="shared" si="150"/>
        <v>0</v>
      </c>
      <c r="AM51" s="12">
        <f t="shared" si="150"/>
        <v>0</v>
      </c>
      <c r="AN51" s="12" t="e">
        <f t="shared" si="133"/>
        <v>#DIV/0!</v>
      </c>
      <c r="AO51" s="33">
        <f t="shared" si="151"/>
        <v>0</v>
      </c>
      <c r="AP51" s="33">
        <f t="shared" si="151"/>
        <v>0</v>
      </c>
      <c r="AQ51" s="33" t="e">
        <f t="shared" si="134"/>
        <v>#DIV/0!</v>
      </c>
      <c r="AR51" s="12">
        <f t="shared" si="152"/>
        <v>0</v>
      </c>
      <c r="AS51" s="12">
        <f t="shared" si="152"/>
        <v>0</v>
      </c>
      <c r="AT51" s="12" t="e">
        <f t="shared" si="135"/>
        <v>#DIV/0!</v>
      </c>
      <c r="AU51" s="12">
        <f t="shared" si="153"/>
        <v>0</v>
      </c>
      <c r="AV51" s="12">
        <f t="shared" si="153"/>
        <v>0</v>
      </c>
      <c r="AW51" s="12" t="e">
        <f t="shared" si="136"/>
        <v>#DIV/0!</v>
      </c>
      <c r="AX51" s="12">
        <f t="shared" si="154"/>
        <v>0</v>
      </c>
      <c r="AY51" s="12">
        <f t="shared" si="154"/>
        <v>0</v>
      </c>
      <c r="AZ51" s="12" t="e">
        <f t="shared" si="137"/>
        <v>#DIV/0!</v>
      </c>
      <c r="BA51" s="88"/>
      <c r="BB51" s="70"/>
    </row>
    <row r="52" spans="1:54" s="17" customFormat="1" ht="21.6" customHeight="1">
      <c r="A52" s="83"/>
      <c r="B52" s="94"/>
      <c r="C52" s="84"/>
      <c r="D52" s="31" t="s">
        <v>34</v>
      </c>
      <c r="E52" s="33">
        <f>AO52+AR52+AU52+AX52</f>
        <v>32808.899999999994</v>
      </c>
      <c r="F52" s="33">
        <f>AP52+AS52+AV52+AY52</f>
        <v>6331.7</v>
      </c>
      <c r="G52" s="33">
        <f t="shared" si="23"/>
        <v>19.298726869843247</v>
      </c>
      <c r="H52" s="12">
        <v>2251.1</v>
      </c>
      <c r="I52" s="12">
        <v>1479.5</v>
      </c>
      <c r="J52" s="12">
        <f t="shared" si="140"/>
        <v>65.723424103771492</v>
      </c>
      <c r="K52" s="12">
        <v>2530.1999999999998</v>
      </c>
      <c r="L52" s="12">
        <v>2482.6</v>
      </c>
      <c r="M52" s="12">
        <f t="shared" si="123"/>
        <v>98.118725792427469</v>
      </c>
      <c r="N52" s="12">
        <v>2330.1999999999998</v>
      </c>
      <c r="O52" s="12">
        <v>2369.6</v>
      </c>
      <c r="P52" s="12">
        <f t="shared" si="124"/>
        <v>101.69084198781222</v>
      </c>
      <c r="Q52" s="33">
        <f t="shared" si="143"/>
        <v>7111.4999999999991</v>
      </c>
      <c r="R52" s="33">
        <f t="shared" si="143"/>
        <v>6331.7</v>
      </c>
      <c r="S52" s="33">
        <f t="shared" si="125"/>
        <v>89.034662166912753</v>
      </c>
      <c r="T52" s="12">
        <v>2635.6</v>
      </c>
      <c r="U52" s="12">
        <v>0</v>
      </c>
      <c r="V52" s="12">
        <f t="shared" si="126"/>
        <v>0</v>
      </c>
      <c r="W52" s="12">
        <v>2635.6</v>
      </c>
      <c r="X52" s="12">
        <v>0</v>
      </c>
      <c r="Y52" s="12">
        <f t="shared" si="127"/>
        <v>0</v>
      </c>
      <c r="Z52" s="12">
        <f>2635.6+800.6</f>
        <v>3436.2</v>
      </c>
      <c r="AA52" s="12">
        <v>0</v>
      </c>
      <c r="AB52" s="12">
        <f t="shared" si="129"/>
        <v>0</v>
      </c>
      <c r="AC52" s="33">
        <f t="shared" si="147"/>
        <v>15818.899999999998</v>
      </c>
      <c r="AD52" s="33">
        <f t="shared" si="147"/>
        <v>6331.7</v>
      </c>
      <c r="AE52" s="33">
        <f t="shared" si="130"/>
        <v>40.026171225559303</v>
      </c>
      <c r="AF52" s="12">
        <f>2586.8</f>
        <v>2586.8000000000002</v>
      </c>
      <c r="AG52" s="12">
        <v>0</v>
      </c>
      <c r="AH52" s="12">
        <f t="shared" si="131"/>
        <v>0</v>
      </c>
      <c r="AI52" s="12">
        <f>2586.8</f>
        <v>2586.8000000000002</v>
      </c>
      <c r="AJ52" s="12">
        <v>0</v>
      </c>
      <c r="AK52" s="12">
        <f t="shared" si="132"/>
        <v>0</v>
      </c>
      <c r="AL52" s="12">
        <f>2586.8+800.6-0.1</f>
        <v>3387.3</v>
      </c>
      <c r="AM52" s="12">
        <v>0</v>
      </c>
      <c r="AN52" s="12">
        <f t="shared" si="133"/>
        <v>0</v>
      </c>
      <c r="AO52" s="33">
        <f t="shared" si="151"/>
        <v>24379.799999999996</v>
      </c>
      <c r="AP52" s="33">
        <f t="shared" si="151"/>
        <v>6331.7</v>
      </c>
      <c r="AQ52" s="33">
        <f t="shared" si="134"/>
        <v>25.971090821089593</v>
      </c>
      <c r="AR52" s="12">
        <f>2542.8</f>
        <v>2542.8000000000002</v>
      </c>
      <c r="AS52" s="12">
        <v>0</v>
      </c>
      <c r="AT52" s="12">
        <f t="shared" si="135"/>
        <v>0</v>
      </c>
      <c r="AU52" s="12">
        <f>2542.8</f>
        <v>2542.8000000000002</v>
      </c>
      <c r="AV52" s="12">
        <v>0</v>
      </c>
      <c r="AW52" s="12">
        <f t="shared" si="136"/>
        <v>0</v>
      </c>
      <c r="AX52" s="12">
        <f>2542.8+800.6+0.1</f>
        <v>3343.5</v>
      </c>
      <c r="AY52" s="12">
        <v>0</v>
      </c>
      <c r="AZ52" s="12">
        <f t="shared" si="137"/>
        <v>0</v>
      </c>
      <c r="BA52" s="88"/>
      <c r="BB52" s="70"/>
    </row>
    <row r="53" spans="1:54" s="13" customFormat="1" ht="30" customHeight="1">
      <c r="A53" s="85"/>
      <c r="B53" s="95"/>
      <c r="C53" s="86"/>
      <c r="D53" s="31" t="s">
        <v>35</v>
      </c>
      <c r="E53" s="33">
        <f>AO53+AR53+AU53+AX53</f>
        <v>0</v>
      </c>
      <c r="F53" s="33">
        <f>AP53+AS53+AV53+AY53</f>
        <v>0</v>
      </c>
      <c r="G53" s="33" t="e">
        <f t="shared" si="23"/>
        <v>#DIV/0!</v>
      </c>
      <c r="H53" s="12">
        <f t="shared" si="139"/>
        <v>0</v>
      </c>
      <c r="I53" s="12">
        <f t="shared" si="139"/>
        <v>0</v>
      </c>
      <c r="J53" s="12" t="e">
        <f t="shared" si="140"/>
        <v>#DIV/0!</v>
      </c>
      <c r="K53" s="12">
        <f t="shared" si="141"/>
        <v>0</v>
      </c>
      <c r="L53" s="12">
        <f t="shared" si="141"/>
        <v>0</v>
      </c>
      <c r="M53" s="12" t="e">
        <f t="shared" si="123"/>
        <v>#DIV/0!</v>
      </c>
      <c r="N53" s="12">
        <f t="shared" si="142"/>
        <v>0</v>
      </c>
      <c r="O53" s="12">
        <f t="shared" si="142"/>
        <v>0</v>
      </c>
      <c r="P53" s="12" t="e">
        <f t="shared" si="124"/>
        <v>#DIV/0!</v>
      </c>
      <c r="Q53" s="33">
        <f t="shared" si="143"/>
        <v>0</v>
      </c>
      <c r="R53" s="33">
        <f t="shared" si="143"/>
        <v>0</v>
      </c>
      <c r="S53" s="33" t="e">
        <f t="shared" si="125"/>
        <v>#DIV/0!</v>
      </c>
      <c r="T53" s="12">
        <f t="shared" si="144"/>
        <v>0</v>
      </c>
      <c r="U53" s="12">
        <f t="shared" si="144"/>
        <v>0</v>
      </c>
      <c r="V53" s="12" t="e">
        <f t="shared" si="126"/>
        <v>#DIV/0!</v>
      </c>
      <c r="W53" s="12">
        <f t="shared" si="145"/>
        <v>0</v>
      </c>
      <c r="X53" s="12">
        <f t="shared" si="145"/>
        <v>0</v>
      </c>
      <c r="Y53" s="12" t="e">
        <f t="shared" si="127"/>
        <v>#DIV/0!</v>
      </c>
      <c r="Z53" s="12">
        <f t="shared" si="146"/>
        <v>0</v>
      </c>
      <c r="AA53" s="12">
        <f t="shared" si="146"/>
        <v>0</v>
      </c>
      <c r="AB53" s="12" t="e">
        <f t="shared" si="129"/>
        <v>#DIV/0!</v>
      </c>
      <c r="AC53" s="33">
        <f t="shared" si="147"/>
        <v>0</v>
      </c>
      <c r="AD53" s="33">
        <f t="shared" si="147"/>
        <v>0</v>
      </c>
      <c r="AE53" s="33" t="e">
        <f t="shared" si="130"/>
        <v>#DIV/0!</v>
      </c>
      <c r="AF53" s="12">
        <f t="shared" si="148"/>
        <v>0</v>
      </c>
      <c r="AG53" s="12">
        <f t="shared" si="148"/>
        <v>0</v>
      </c>
      <c r="AH53" s="12" t="e">
        <f t="shared" si="131"/>
        <v>#DIV/0!</v>
      </c>
      <c r="AI53" s="12">
        <f t="shared" si="149"/>
        <v>0</v>
      </c>
      <c r="AJ53" s="12">
        <f t="shared" si="149"/>
        <v>0</v>
      </c>
      <c r="AK53" s="12" t="e">
        <f t="shared" si="132"/>
        <v>#DIV/0!</v>
      </c>
      <c r="AL53" s="12">
        <f t="shared" si="150"/>
        <v>0</v>
      </c>
      <c r="AM53" s="12">
        <f t="shared" si="150"/>
        <v>0</v>
      </c>
      <c r="AN53" s="12" t="e">
        <f t="shared" si="133"/>
        <v>#DIV/0!</v>
      </c>
      <c r="AO53" s="33">
        <f t="shared" si="151"/>
        <v>0</v>
      </c>
      <c r="AP53" s="33">
        <f t="shared" si="151"/>
        <v>0</v>
      </c>
      <c r="AQ53" s="33" t="e">
        <f t="shared" si="134"/>
        <v>#DIV/0!</v>
      </c>
      <c r="AR53" s="12">
        <f t="shared" si="152"/>
        <v>0</v>
      </c>
      <c r="AS53" s="12">
        <f t="shared" si="152"/>
        <v>0</v>
      </c>
      <c r="AT53" s="12" t="e">
        <f t="shared" si="135"/>
        <v>#DIV/0!</v>
      </c>
      <c r="AU53" s="12">
        <f t="shared" si="153"/>
        <v>0</v>
      </c>
      <c r="AV53" s="12">
        <f t="shared" si="153"/>
        <v>0</v>
      </c>
      <c r="AW53" s="12" t="e">
        <f t="shared" si="136"/>
        <v>#DIV/0!</v>
      </c>
      <c r="AX53" s="12">
        <f t="shared" si="154"/>
        <v>0</v>
      </c>
      <c r="AY53" s="12">
        <f t="shared" si="154"/>
        <v>0</v>
      </c>
      <c r="AZ53" s="12" t="e">
        <f t="shared" si="137"/>
        <v>#DIV/0!</v>
      </c>
      <c r="BA53" s="89"/>
      <c r="BB53" s="71"/>
    </row>
    <row r="54" spans="1:54" s="17" customFormat="1" ht="18.600000000000001" customHeight="1">
      <c r="A54" s="81" t="s">
        <v>61</v>
      </c>
      <c r="B54" s="93"/>
      <c r="C54" s="82"/>
      <c r="D54" s="11" t="s">
        <v>31</v>
      </c>
      <c r="E54" s="33">
        <f>E55+E56+E57+E58</f>
        <v>3545.2000000000003</v>
      </c>
      <c r="F54" s="33">
        <f>F55+F56+F57+F58</f>
        <v>543.70000000000005</v>
      </c>
      <c r="G54" s="33">
        <f t="shared" si="23"/>
        <v>15.336229267742299</v>
      </c>
      <c r="H54" s="12">
        <f t="shared" ref="H54:W54" si="155">SUM(H56:H57)</f>
        <v>0</v>
      </c>
      <c r="I54" s="12">
        <f t="shared" si="155"/>
        <v>0</v>
      </c>
      <c r="J54" s="12" t="e">
        <f t="shared" si="140"/>
        <v>#DIV/0!</v>
      </c>
      <c r="K54" s="12">
        <f t="shared" si="155"/>
        <v>323.70000000000005</v>
      </c>
      <c r="L54" s="12">
        <f t="shared" si="155"/>
        <v>318.2</v>
      </c>
      <c r="M54" s="12">
        <f t="shared" si="123"/>
        <v>98.300895891257326</v>
      </c>
      <c r="N54" s="12">
        <f t="shared" si="155"/>
        <v>331.20000000000005</v>
      </c>
      <c r="O54" s="12">
        <f t="shared" si="155"/>
        <v>225.5</v>
      </c>
      <c r="P54" s="12">
        <f t="shared" si="124"/>
        <v>68.085748792270522</v>
      </c>
      <c r="Q54" s="33">
        <f>Q55+Q56+Q57+Q58</f>
        <v>654.90000000000009</v>
      </c>
      <c r="R54" s="33">
        <f>R55+R56+R57+R58</f>
        <v>543.70000000000005</v>
      </c>
      <c r="S54" s="33">
        <f t="shared" si="125"/>
        <v>83.020308444037255</v>
      </c>
      <c r="T54" s="12">
        <f t="shared" si="155"/>
        <v>307.8</v>
      </c>
      <c r="U54" s="12">
        <f t="shared" si="155"/>
        <v>0</v>
      </c>
      <c r="V54" s="12">
        <f t="shared" si="126"/>
        <v>0</v>
      </c>
      <c r="W54" s="12">
        <f t="shared" si="155"/>
        <v>307.8</v>
      </c>
      <c r="X54" s="12">
        <f>SUM(X56:X57)</f>
        <v>0</v>
      </c>
      <c r="Y54" s="12">
        <f t="shared" si="127"/>
        <v>0</v>
      </c>
      <c r="Z54" s="12">
        <f t="shared" ref="Z54:AY54" si="156">SUM(Z56:Z57)</f>
        <v>342.70000000000005</v>
      </c>
      <c r="AA54" s="12">
        <f t="shared" si="156"/>
        <v>0</v>
      </c>
      <c r="AB54" s="12">
        <f t="shared" si="129"/>
        <v>0</v>
      </c>
      <c r="AC54" s="33">
        <f>AC55+AC56+AC57+AC58</f>
        <v>1613.2</v>
      </c>
      <c r="AD54" s="33">
        <f>AD55+AD56+AD57+AD58</f>
        <v>543.70000000000005</v>
      </c>
      <c r="AE54" s="33">
        <f t="shared" si="130"/>
        <v>33.703198611455491</v>
      </c>
      <c r="AF54" s="12">
        <f t="shared" si="156"/>
        <v>251.60000000000002</v>
      </c>
      <c r="AG54" s="12">
        <f t="shared" si="156"/>
        <v>0</v>
      </c>
      <c r="AH54" s="12">
        <f t="shared" si="131"/>
        <v>0</v>
      </c>
      <c r="AI54" s="12">
        <f t="shared" si="156"/>
        <v>251.60000000000002</v>
      </c>
      <c r="AJ54" s="12">
        <f t="shared" si="156"/>
        <v>0</v>
      </c>
      <c r="AK54" s="12">
        <f t="shared" si="132"/>
        <v>0</v>
      </c>
      <c r="AL54" s="12">
        <f t="shared" si="156"/>
        <v>312.90000000000003</v>
      </c>
      <c r="AM54" s="12">
        <f t="shared" si="156"/>
        <v>0</v>
      </c>
      <c r="AN54" s="12">
        <f t="shared" si="133"/>
        <v>0</v>
      </c>
      <c r="AO54" s="33">
        <f>AO55+AO56+AO57+AO58</f>
        <v>2429.3000000000002</v>
      </c>
      <c r="AP54" s="33">
        <f>AP55+AP56+AP57+AP58</f>
        <v>543.70000000000005</v>
      </c>
      <c r="AQ54" s="33">
        <f t="shared" si="134"/>
        <v>22.38093277898983</v>
      </c>
      <c r="AR54" s="12">
        <f t="shared" si="156"/>
        <v>301.89999999999998</v>
      </c>
      <c r="AS54" s="12">
        <f t="shared" si="156"/>
        <v>0</v>
      </c>
      <c r="AT54" s="12">
        <f t="shared" si="135"/>
        <v>0</v>
      </c>
      <c r="AU54" s="12">
        <f t="shared" si="156"/>
        <v>301.89999999999998</v>
      </c>
      <c r="AV54" s="12">
        <f t="shared" si="156"/>
        <v>0</v>
      </c>
      <c r="AW54" s="12">
        <f t="shared" si="136"/>
        <v>0</v>
      </c>
      <c r="AX54" s="12">
        <f t="shared" si="156"/>
        <v>512.1</v>
      </c>
      <c r="AY54" s="12">
        <f t="shared" si="156"/>
        <v>0</v>
      </c>
      <c r="AZ54" s="12">
        <f t="shared" si="137"/>
        <v>0</v>
      </c>
      <c r="BA54" s="87"/>
      <c r="BB54" s="69"/>
    </row>
    <row r="55" spans="1:54" s="17" customFormat="1" ht="18.600000000000001" customHeight="1">
      <c r="A55" s="83"/>
      <c r="B55" s="94"/>
      <c r="C55" s="84"/>
      <c r="D55" s="11" t="s">
        <v>32</v>
      </c>
      <c r="E55" s="33">
        <f t="shared" ref="E55:F56" si="157">AO55+AR55+AU55+AX55</f>
        <v>0</v>
      </c>
      <c r="F55" s="33">
        <f t="shared" si="157"/>
        <v>0</v>
      </c>
      <c r="G55" s="33" t="e">
        <f t="shared" si="23"/>
        <v>#DIV/0!</v>
      </c>
      <c r="H55" s="12">
        <v>0</v>
      </c>
      <c r="I55" s="12">
        <v>0</v>
      </c>
      <c r="J55" s="12" t="e">
        <f t="shared" si="140"/>
        <v>#DIV/0!</v>
      </c>
      <c r="K55" s="12">
        <v>0</v>
      </c>
      <c r="L55" s="12">
        <v>0</v>
      </c>
      <c r="M55" s="12" t="e">
        <f t="shared" si="123"/>
        <v>#DIV/0!</v>
      </c>
      <c r="N55" s="12">
        <v>0</v>
      </c>
      <c r="O55" s="12">
        <v>0</v>
      </c>
      <c r="P55" s="12" t="e">
        <f t="shared" si="124"/>
        <v>#DIV/0!</v>
      </c>
      <c r="Q55" s="33">
        <f t="shared" ref="Q55:R58" si="158">H55+K55+N55</f>
        <v>0</v>
      </c>
      <c r="R55" s="33">
        <f t="shared" si="158"/>
        <v>0</v>
      </c>
      <c r="S55" s="33" t="e">
        <f t="shared" si="125"/>
        <v>#DIV/0!</v>
      </c>
      <c r="T55" s="12">
        <v>0</v>
      </c>
      <c r="U55" s="12">
        <v>0</v>
      </c>
      <c r="V55" s="12" t="e">
        <f t="shared" si="126"/>
        <v>#DIV/0!</v>
      </c>
      <c r="W55" s="12">
        <v>0</v>
      </c>
      <c r="X55" s="12">
        <v>0</v>
      </c>
      <c r="Y55" s="12" t="e">
        <f t="shared" si="127"/>
        <v>#DIV/0!</v>
      </c>
      <c r="Z55" s="12">
        <v>0</v>
      </c>
      <c r="AA55" s="12">
        <v>0</v>
      </c>
      <c r="AB55" s="12" t="e">
        <f t="shared" si="129"/>
        <v>#DIV/0!</v>
      </c>
      <c r="AC55" s="33">
        <f t="shared" ref="AC55:AD58" si="159">Q55+T55+W55+Z55</f>
        <v>0</v>
      </c>
      <c r="AD55" s="33">
        <f t="shared" si="159"/>
        <v>0</v>
      </c>
      <c r="AE55" s="33" t="e">
        <f t="shared" si="130"/>
        <v>#DIV/0!</v>
      </c>
      <c r="AF55" s="12">
        <v>0</v>
      </c>
      <c r="AG55" s="12">
        <v>0</v>
      </c>
      <c r="AH55" s="12" t="e">
        <f t="shared" si="131"/>
        <v>#DIV/0!</v>
      </c>
      <c r="AI55" s="12">
        <v>0</v>
      </c>
      <c r="AJ55" s="12">
        <v>0</v>
      </c>
      <c r="AK55" s="12" t="e">
        <f t="shared" si="132"/>
        <v>#DIV/0!</v>
      </c>
      <c r="AL55" s="12">
        <v>0</v>
      </c>
      <c r="AM55" s="12">
        <v>0</v>
      </c>
      <c r="AN55" s="12" t="e">
        <f t="shared" si="133"/>
        <v>#DIV/0!</v>
      </c>
      <c r="AO55" s="33">
        <f t="shared" ref="AO55:AP58" si="160">AC55+AF55+AI55+AL55</f>
        <v>0</v>
      </c>
      <c r="AP55" s="33">
        <f t="shared" si="160"/>
        <v>0</v>
      </c>
      <c r="AQ55" s="33" t="e">
        <f t="shared" si="134"/>
        <v>#DIV/0!</v>
      </c>
      <c r="AR55" s="12">
        <v>0</v>
      </c>
      <c r="AS55" s="12">
        <v>0</v>
      </c>
      <c r="AT55" s="12" t="e">
        <f t="shared" si="135"/>
        <v>#DIV/0!</v>
      </c>
      <c r="AU55" s="12">
        <v>0</v>
      </c>
      <c r="AV55" s="12">
        <v>0</v>
      </c>
      <c r="AW55" s="12" t="e">
        <f t="shared" si="136"/>
        <v>#DIV/0!</v>
      </c>
      <c r="AX55" s="12">
        <v>0</v>
      </c>
      <c r="AY55" s="12">
        <v>0</v>
      </c>
      <c r="AZ55" s="12" t="e">
        <f t="shared" si="137"/>
        <v>#DIV/0!</v>
      </c>
      <c r="BA55" s="88"/>
      <c r="BB55" s="70"/>
    </row>
    <row r="56" spans="1:54" s="17" customFormat="1" ht="60" customHeight="1">
      <c r="A56" s="83"/>
      <c r="B56" s="94"/>
      <c r="C56" s="84"/>
      <c r="D56" s="31" t="s">
        <v>33</v>
      </c>
      <c r="E56" s="33">
        <f t="shared" si="157"/>
        <v>0</v>
      </c>
      <c r="F56" s="33">
        <f t="shared" si="157"/>
        <v>0</v>
      </c>
      <c r="G56" s="33" t="e">
        <f t="shared" si="23"/>
        <v>#DIV/0!</v>
      </c>
      <c r="H56" s="12">
        <v>0</v>
      </c>
      <c r="I56" s="12">
        <v>0</v>
      </c>
      <c r="J56" s="12" t="e">
        <f t="shared" si="140"/>
        <v>#DIV/0!</v>
      </c>
      <c r="K56" s="12">
        <v>0</v>
      </c>
      <c r="L56" s="12">
        <v>0</v>
      </c>
      <c r="M56" s="12" t="e">
        <f t="shared" si="123"/>
        <v>#DIV/0!</v>
      </c>
      <c r="N56" s="12">
        <v>0</v>
      </c>
      <c r="O56" s="12">
        <v>0</v>
      </c>
      <c r="P56" s="12" t="e">
        <f t="shared" si="124"/>
        <v>#DIV/0!</v>
      </c>
      <c r="Q56" s="33">
        <f t="shared" si="158"/>
        <v>0</v>
      </c>
      <c r="R56" s="33">
        <f t="shared" si="158"/>
        <v>0</v>
      </c>
      <c r="S56" s="33" t="e">
        <f t="shared" si="125"/>
        <v>#DIV/0!</v>
      </c>
      <c r="T56" s="12">
        <v>0</v>
      </c>
      <c r="U56" s="12">
        <v>0</v>
      </c>
      <c r="V56" s="12" t="e">
        <f t="shared" si="126"/>
        <v>#DIV/0!</v>
      </c>
      <c r="W56" s="12">
        <v>0</v>
      </c>
      <c r="X56" s="12">
        <v>0</v>
      </c>
      <c r="Y56" s="12" t="e">
        <f t="shared" si="127"/>
        <v>#DIV/0!</v>
      </c>
      <c r="Z56" s="12">
        <v>0</v>
      </c>
      <c r="AA56" s="12">
        <v>0</v>
      </c>
      <c r="AB56" s="12" t="e">
        <f t="shared" si="129"/>
        <v>#DIV/0!</v>
      </c>
      <c r="AC56" s="33">
        <f t="shared" si="159"/>
        <v>0</v>
      </c>
      <c r="AD56" s="33">
        <f t="shared" si="159"/>
        <v>0</v>
      </c>
      <c r="AE56" s="33" t="e">
        <f t="shared" si="130"/>
        <v>#DIV/0!</v>
      </c>
      <c r="AF56" s="12">
        <v>0</v>
      </c>
      <c r="AG56" s="12">
        <v>0</v>
      </c>
      <c r="AH56" s="12" t="e">
        <f t="shared" si="131"/>
        <v>#DIV/0!</v>
      </c>
      <c r="AI56" s="12">
        <v>0</v>
      </c>
      <c r="AJ56" s="12">
        <v>0</v>
      </c>
      <c r="AK56" s="12" t="e">
        <f t="shared" si="132"/>
        <v>#DIV/0!</v>
      </c>
      <c r="AL56" s="12">
        <v>0</v>
      </c>
      <c r="AM56" s="12">
        <v>0</v>
      </c>
      <c r="AN56" s="12" t="e">
        <f t="shared" si="133"/>
        <v>#DIV/0!</v>
      </c>
      <c r="AO56" s="33">
        <f t="shared" si="160"/>
        <v>0</v>
      </c>
      <c r="AP56" s="33">
        <f t="shared" si="160"/>
        <v>0</v>
      </c>
      <c r="AQ56" s="33" t="e">
        <f t="shared" si="134"/>
        <v>#DIV/0!</v>
      </c>
      <c r="AR56" s="12">
        <v>0</v>
      </c>
      <c r="AS56" s="12">
        <v>0</v>
      </c>
      <c r="AT56" s="12" t="e">
        <f t="shared" si="135"/>
        <v>#DIV/0!</v>
      </c>
      <c r="AU56" s="12">
        <v>0</v>
      </c>
      <c r="AV56" s="12">
        <v>0</v>
      </c>
      <c r="AW56" s="12" t="e">
        <f t="shared" si="136"/>
        <v>#DIV/0!</v>
      </c>
      <c r="AX56" s="12">
        <v>0</v>
      </c>
      <c r="AY56" s="12">
        <v>0</v>
      </c>
      <c r="AZ56" s="12" t="e">
        <f t="shared" si="137"/>
        <v>#DIV/0!</v>
      </c>
      <c r="BA56" s="88"/>
      <c r="BB56" s="70"/>
    </row>
    <row r="57" spans="1:54" s="17" customFormat="1" ht="21.6" customHeight="1">
      <c r="A57" s="83"/>
      <c r="B57" s="94"/>
      <c r="C57" s="84"/>
      <c r="D57" s="31" t="s">
        <v>34</v>
      </c>
      <c r="E57" s="33">
        <f>AO57+AR57+AU57+AX57</f>
        <v>3545.2000000000003</v>
      </c>
      <c r="F57" s="33">
        <f>AP57+AS57+AV57+AY57</f>
        <v>543.70000000000005</v>
      </c>
      <c r="G57" s="33">
        <f t="shared" si="23"/>
        <v>15.336229267742299</v>
      </c>
      <c r="H57" s="12">
        <v>0</v>
      </c>
      <c r="I57" s="12">
        <v>0</v>
      </c>
      <c r="J57" s="12" t="e">
        <f t="shared" si="140"/>
        <v>#DIV/0!</v>
      </c>
      <c r="K57" s="12">
        <f>202.8+120.9</f>
        <v>323.70000000000005</v>
      </c>
      <c r="L57" s="12">
        <v>318.2</v>
      </c>
      <c r="M57" s="12">
        <f t="shared" si="123"/>
        <v>98.300895891257326</v>
      </c>
      <c r="N57" s="12">
        <f>202.8+120.9+7.5</f>
        <v>331.20000000000005</v>
      </c>
      <c r="O57" s="12">
        <v>225.5</v>
      </c>
      <c r="P57" s="12">
        <f t="shared" si="124"/>
        <v>68.085748792270522</v>
      </c>
      <c r="Q57" s="33">
        <f t="shared" si="158"/>
        <v>654.90000000000009</v>
      </c>
      <c r="R57" s="33">
        <f t="shared" si="158"/>
        <v>543.70000000000005</v>
      </c>
      <c r="S57" s="33">
        <f t="shared" si="125"/>
        <v>83.020308444037255</v>
      </c>
      <c r="T57" s="12">
        <f>202.8+105</f>
        <v>307.8</v>
      </c>
      <c r="U57" s="12">
        <v>0</v>
      </c>
      <c r="V57" s="12">
        <f t="shared" si="126"/>
        <v>0</v>
      </c>
      <c r="W57" s="12">
        <f>202.8+105</f>
        <v>307.8</v>
      </c>
      <c r="X57" s="12">
        <v>0</v>
      </c>
      <c r="Y57" s="12">
        <f t="shared" si="127"/>
        <v>0</v>
      </c>
      <c r="Z57" s="12">
        <f>202.8+35+104.9</f>
        <v>342.70000000000005</v>
      </c>
      <c r="AA57" s="12">
        <v>0</v>
      </c>
      <c r="AB57" s="12">
        <f t="shared" si="129"/>
        <v>0</v>
      </c>
      <c r="AC57" s="33">
        <f t="shared" si="159"/>
        <v>1613.2</v>
      </c>
      <c r="AD57" s="33">
        <f t="shared" si="159"/>
        <v>543.70000000000005</v>
      </c>
      <c r="AE57" s="33">
        <f t="shared" si="130"/>
        <v>33.703198611455491</v>
      </c>
      <c r="AF57" s="12">
        <f>202.8+48.8</f>
        <v>251.60000000000002</v>
      </c>
      <c r="AG57" s="12">
        <v>0</v>
      </c>
      <c r="AH57" s="12">
        <f t="shared" si="131"/>
        <v>0</v>
      </c>
      <c r="AI57" s="12">
        <f>202.8+48.8</f>
        <v>251.60000000000002</v>
      </c>
      <c r="AJ57" s="12">
        <v>0</v>
      </c>
      <c r="AK57" s="12">
        <f t="shared" si="132"/>
        <v>0</v>
      </c>
      <c r="AL57" s="12">
        <f>202.8+61.2+48.8+0.1</f>
        <v>312.90000000000003</v>
      </c>
      <c r="AM57" s="12">
        <v>0</v>
      </c>
      <c r="AN57" s="12">
        <f t="shared" si="133"/>
        <v>0</v>
      </c>
      <c r="AO57" s="33">
        <f t="shared" si="160"/>
        <v>2429.3000000000002</v>
      </c>
      <c r="AP57" s="33">
        <f t="shared" si="160"/>
        <v>543.70000000000005</v>
      </c>
      <c r="AQ57" s="33">
        <f t="shared" si="134"/>
        <v>22.38093277898983</v>
      </c>
      <c r="AR57" s="12">
        <f>202.8+99.1</f>
        <v>301.89999999999998</v>
      </c>
      <c r="AS57" s="12">
        <v>0</v>
      </c>
      <c r="AT57" s="12">
        <f t="shared" si="135"/>
        <v>0</v>
      </c>
      <c r="AU57" s="12">
        <f>202.8+99.1</f>
        <v>301.89999999999998</v>
      </c>
      <c r="AV57" s="12">
        <v>0</v>
      </c>
      <c r="AW57" s="12">
        <f t="shared" si="136"/>
        <v>0</v>
      </c>
      <c r="AX57" s="12">
        <f>405.6+99.1+7.5-0.1</f>
        <v>512.1</v>
      </c>
      <c r="AY57" s="12">
        <v>0</v>
      </c>
      <c r="AZ57" s="12">
        <f t="shared" si="137"/>
        <v>0</v>
      </c>
      <c r="BA57" s="88"/>
      <c r="BB57" s="70"/>
    </row>
    <row r="58" spans="1:54" s="13" customFormat="1" ht="30" customHeight="1">
      <c r="A58" s="85"/>
      <c r="B58" s="95"/>
      <c r="C58" s="86"/>
      <c r="D58" s="31" t="s">
        <v>35</v>
      </c>
      <c r="E58" s="33">
        <f>AO58+AR58+AU58+AX58</f>
        <v>0</v>
      </c>
      <c r="F58" s="33">
        <f>AP58+AS58+AV58+AY58</f>
        <v>0</v>
      </c>
      <c r="G58" s="33" t="e">
        <f t="shared" si="23"/>
        <v>#DIV/0!</v>
      </c>
      <c r="H58" s="12">
        <v>0</v>
      </c>
      <c r="I58" s="12">
        <v>0</v>
      </c>
      <c r="J58" s="12" t="e">
        <f t="shared" si="140"/>
        <v>#DIV/0!</v>
      </c>
      <c r="K58" s="12">
        <v>0</v>
      </c>
      <c r="L58" s="12">
        <v>0</v>
      </c>
      <c r="M58" s="12" t="e">
        <f t="shared" si="123"/>
        <v>#DIV/0!</v>
      </c>
      <c r="N58" s="12">
        <v>0</v>
      </c>
      <c r="O58" s="12">
        <v>0</v>
      </c>
      <c r="P58" s="12" t="e">
        <f t="shared" si="124"/>
        <v>#DIV/0!</v>
      </c>
      <c r="Q58" s="33">
        <f t="shared" si="158"/>
        <v>0</v>
      </c>
      <c r="R58" s="33">
        <f t="shared" si="158"/>
        <v>0</v>
      </c>
      <c r="S58" s="33" t="e">
        <f t="shared" si="125"/>
        <v>#DIV/0!</v>
      </c>
      <c r="T58" s="12">
        <v>0</v>
      </c>
      <c r="U58" s="12">
        <v>0</v>
      </c>
      <c r="V58" s="12" t="e">
        <f t="shared" si="126"/>
        <v>#DIV/0!</v>
      </c>
      <c r="W58" s="12">
        <v>0</v>
      </c>
      <c r="X58" s="12">
        <v>0</v>
      </c>
      <c r="Y58" s="12" t="e">
        <f t="shared" si="127"/>
        <v>#DIV/0!</v>
      </c>
      <c r="Z58" s="12">
        <v>0</v>
      </c>
      <c r="AA58" s="12">
        <v>0</v>
      </c>
      <c r="AB58" s="12" t="e">
        <f t="shared" si="129"/>
        <v>#DIV/0!</v>
      </c>
      <c r="AC58" s="33">
        <f t="shared" si="159"/>
        <v>0</v>
      </c>
      <c r="AD58" s="33">
        <f t="shared" si="159"/>
        <v>0</v>
      </c>
      <c r="AE58" s="33" t="e">
        <f t="shared" si="130"/>
        <v>#DIV/0!</v>
      </c>
      <c r="AF58" s="12">
        <v>0</v>
      </c>
      <c r="AG58" s="12">
        <v>0</v>
      </c>
      <c r="AH58" s="12" t="e">
        <f t="shared" si="131"/>
        <v>#DIV/0!</v>
      </c>
      <c r="AI58" s="12">
        <v>0</v>
      </c>
      <c r="AJ58" s="12">
        <v>0</v>
      </c>
      <c r="AK58" s="12" t="e">
        <f t="shared" si="132"/>
        <v>#DIV/0!</v>
      </c>
      <c r="AL58" s="12">
        <v>0</v>
      </c>
      <c r="AM58" s="12">
        <v>0</v>
      </c>
      <c r="AN58" s="12" t="e">
        <f t="shared" si="133"/>
        <v>#DIV/0!</v>
      </c>
      <c r="AO58" s="33">
        <f t="shared" si="160"/>
        <v>0</v>
      </c>
      <c r="AP58" s="33">
        <f t="shared" si="160"/>
        <v>0</v>
      </c>
      <c r="AQ58" s="33" t="e">
        <f t="shared" si="134"/>
        <v>#DIV/0!</v>
      </c>
      <c r="AR58" s="12">
        <v>0</v>
      </c>
      <c r="AS58" s="12">
        <v>0</v>
      </c>
      <c r="AT58" s="12" t="e">
        <f t="shared" si="135"/>
        <v>#DIV/0!</v>
      </c>
      <c r="AU58" s="12">
        <v>0</v>
      </c>
      <c r="AV58" s="12">
        <v>0</v>
      </c>
      <c r="AW58" s="12" t="e">
        <f t="shared" si="136"/>
        <v>#DIV/0!</v>
      </c>
      <c r="AX58" s="12">
        <v>0</v>
      </c>
      <c r="AY58" s="12">
        <v>0</v>
      </c>
      <c r="AZ58" s="12" t="e">
        <f t="shared" si="137"/>
        <v>#DIV/0!</v>
      </c>
      <c r="BA58" s="89"/>
      <c r="BB58" s="71"/>
    </row>
    <row r="59" spans="1:54" ht="20.45" customHeight="1"/>
    <row r="60" spans="1:54" ht="15.75">
      <c r="C60" s="37" t="s">
        <v>26</v>
      </c>
      <c r="N60" s="90" t="s">
        <v>38</v>
      </c>
      <c r="O60" s="90"/>
      <c r="P60" s="90"/>
      <c r="Q60" s="20"/>
      <c r="R60" s="20"/>
      <c r="Z60" s="9"/>
      <c r="AC60" s="38"/>
      <c r="AD60" s="38"/>
      <c r="AO60" s="20"/>
      <c r="AP60" s="20"/>
    </row>
    <row r="61" spans="1:54" ht="15.75">
      <c r="C61" s="38" t="s">
        <v>27</v>
      </c>
      <c r="L61" s="91" t="s">
        <v>28</v>
      </c>
      <c r="M61" s="91"/>
      <c r="N61" s="91"/>
      <c r="O61" s="91"/>
      <c r="P61" s="91"/>
      <c r="Q61" s="20"/>
      <c r="R61" s="20"/>
      <c r="W61" s="9"/>
      <c r="X61" s="9"/>
      <c r="Z61" s="9"/>
      <c r="AA61" s="9"/>
      <c r="AC61" s="38"/>
      <c r="AD61" s="38"/>
      <c r="AO61" s="20"/>
      <c r="AP61" s="20"/>
    </row>
    <row r="62" spans="1:54" ht="19.899999999999999" customHeight="1">
      <c r="A62" s="27"/>
      <c r="C62" s="38" t="s">
        <v>69</v>
      </c>
      <c r="L62" s="39" t="s">
        <v>39</v>
      </c>
      <c r="M62" s="92"/>
      <c r="N62" s="92"/>
      <c r="O62" s="92"/>
      <c r="P62" s="92"/>
      <c r="Q62" s="20"/>
      <c r="R62" s="20"/>
      <c r="W62" s="9"/>
      <c r="X62" s="9"/>
      <c r="Z62" s="9"/>
      <c r="AA62" s="9"/>
      <c r="AC62" s="38"/>
      <c r="AD62" s="38"/>
      <c r="AO62" s="20"/>
      <c r="AP62" s="20"/>
    </row>
    <row r="63" spans="1:54" ht="25.15" customHeight="1">
      <c r="C63" s="37" t="s">
        <v>46</v>
      </c>
      <c r="L63" s="91" t="s">
        <v>68</v>
      </c>
      <c r="M63" s="91"/>
      <c r="N63" s="91"/>
      <c r="O63" s="91"/>
      <c r="P63" s="91"/>
      <c r="Q63" s="20"/>
      <c r="R63" s="20"/>
      <c r="W63" s="9"/>
      <c r="X63" s="9"/>
      <c r="Z63" s="9"/>
      <c r="AA63" s="9"/>
      <c r="AC63" s="38"/>
      <c r="AD63" s="38"/>
      <c r="AO63" s="20"/>
      <c r="AP63" s="20"/>
    </row>
    <row r="64" spans="1:54" ht="15.75">
      <c r="A64" s="25"/>
      <c r="B64" s="13"/>
      <c r="C64" s="38" t="s">
        <v>54</v>
      </c>
      <c r="Q64" s="20"/>
      <c r="R64" s="20"/>
      <c r="W64" s="9"/>
      <c r="X64" s="9"/>
      <c r="Z64" s="9"/>
      <c r="AA64" s="9"/>
      <c r="AC64" s="25"/>
      <c r="AD64" s="25"/>
    </row>
    <row r="71" spans="10:54" s="13" customFormat="1" ht="13.5">
      <c r="BB71" s="28"/>
    </row>
    <row r="72" spans="10:54" s="13" customFormat="1" ht="15.75">
      <c r="AA72" s="26"/>
      <c r="BB72" s="28"/>
    </row>
    <row r="73" spans="10:54" s="13" customFormat="1" ht="15.75">
      <c r="Z73" s="20"/>
      <c r="AA73" s="26"/>
      <c r="AD73" s="16"/>
      <c r="AF73" s="16"/>
      <c r="AI73" s="16"/>
      <c r="AL73" s="16"/>
      <c r="AO73" s="16"/>
      <c r="AP73" s="16"/>
      <c r="AR73" s="16"/>
      <c r="AU73" s="16"/>
      <c r="AX73" s="16"/>
      <c r="BB73" s="28"/>
    </row>
    <row r="74" spans="10:54" s="13" customFormat="1" ht="15.75">
      <c r="Z74" s="26"/>
      <c r="AA74" s="26"/>
      <c r="BB74" s="28"/>
    </row>
    <row r="75" spans="10:54" s="13" customFormat="1" ht="15.75">
      <c r="Z75" s="26"/>
      <c r="AA75" s="26"/>
      <c r="AC75" s="17"/>
      <c r="BB75" s="28"/>
    </row>
    <row r="76" spans="10:54" s="17" customFormat="1" ht="13.5">
      <c r="Z76" s="13"/>
      <c r="AA76" s="13"/>
      <c r="BB76" s="24"/>
    </row>
    <row r="77" spans="10:54" s="17" customFormat="1">
      <c r="BB77" s="24"/>
    </row>
    <row r="78" spans="10:54" s="17" customFormat="1">
      <c r="BB78" s="24"/>
    </row>
    <row r="79" spans="10:54" s="17" customFormat="1" ht="15.75">
      <c r="J79" s="2"/>
      <c r="K79" s="2"/>
      <c r="L79" s="2"/>
      <c r="M79" s="2"/>
      <c r="N79" s="2"/>
      <c r="O79" s="2"/>
      <c r="P79" s="2"/>
      <c r="Q79" s="2"/>
      <c r="R79" s="2"/>
      <c r="T79" s="29"/>
      <c r="U79" s="29"/>
      <c r="V79" s="2"/>
      <c r="W79" s="29"/>
      <c r="X79" s="29"/>
      <c r="Y79" s="2"/>
      <c r="AB79" s="2"/>
      <c r="AH79" s="2"/>
      <c r="AK79" s="2"/>
      <c r="AN79" s="2"/>
      <c r="AT79" s="2"/>
      <c r="AW79" s="2"/>
      <c r="AZ79" s="2"/>
      <c r="BB79" s="24"/>
    </row>
    <row r="80" spans="10:54" s="17" customFormat="1">
      <c r="BB80" s="24"/>
    </row>
    <row r="81" spans="54:54" s="13" customFormat="1" ht="13.5">
      <c r="BB81" s="28"/>
    </row>
  </sheetData>
  <mergeCells count="87">
    <mergeCell ref="L63:P63"/>
    <mergeCell ref="A54:C58"/>
    <mergeCell ref="BA54:BA58"/>
    <mergeCell ref="A33:B37"/>
    <mergeCell ref="C33:C37"/>
    <mergeCell ref="BA33:BA37"/>
    <mergeCell ref="A43:B47"/>
    <mergeCell ref="C43:C47"/>
    <mergeCell ref="BA43:BA47"/>
    <mergeCell ref="A49:C53"/>
    <mergeCell ref="BA49:BA53"/>
    <mergeCell ref="BB49:BB53"/>
    <mergeCell ref="S1:Y1"/>
    <mergeCell ref="S2:Y2"/>
    <mergeCell ref="BA13:BA17"/>
    <mergeCell ref="AE10:AE11"/>
    <mergeCell ref="AF10:AH10"/>
    <mergeCell ref="S10:S11"/>
    <mergeCell ref="T10:V10"/>
    <mergeCell ref="BB38:BB42"/>
    <mergeCell ref="BB54:BB58"/>
    <mergeCell ref="N60:P60"/>
    <mergeCell ref="L61:P61"/>
    <mergeCell ref="M62:P62"/>
    <mergeCell ref="BB43:BB47"/>
    <mergeCell ref="A48:BB48"/>
    <mergeCell ref="A23:A27"/>
    <mergeCell ref="B23:B27"/>
    <mergeCell ref="C23:C27"/>
    <mergeCell ref="BA23:BA27"/>
    <mergeCell ref="BB23:BB27"/>
    <mergeCell ref="A28:A32"/>
    <mergeCell ref="B28:B32"/>
    <mergeCell ref="C28:C32"/>
    <mergeCell ref="BA28:BA32"/>
    <mergeCell ref="BB28:BB32"/>
    <mergeCell ref="BB33:BB37"/>
    <mergeCell ref="A38:B42"/>
    <mergeCell ref="C38:C42"/>
    <mergeCell ref="BA38:BA42"/>
    <mergeCell ref="BB13:BB17"/>
    <mergeCell ref="A18:A22"/>
    <mergeCell ref="B18:B22"/>
    <mergeCell ref="C18:C22"/>
    <mergeCell ref="BA18:BA22"/>
    <mergeCell ref="BB18:BB22"/>
    <mergeCell ref="A13:A17"/>
    <mergeCell ref="B13:B17"/>
    <mergeCell ref="C13:C17"/>
    <mergeCell ref="BA9:BA11"/>
    <mergeCell ref="BB9:BB11"/>
    <mergeCell ref="AC9:AE9"/>
    <mergeCell ref="AF9:AN9"/>
    <mergeCell ref="AO9:AQ9"/>
    <mergeCell ref="AR9:AZ9"/>
    <mergeCell ref="AQ10:AQ11"/>
    <mergeCell ref="AR10:AT10"/>
    <mergeCell ref="AU10:AW10"/>
    <mergeCell ref="AX10:AZ10"/>
    <mergeCell ref="AI10:AK10"/>
    <mergeCell ref="AL10:AN10"/>
    <mergeCell ref="AO10:AO11"/>
    <mergeCell ref="AP10:AP11"/>
    <mergeCell ref="N10:P10"/>
    <mergeCell ref="Q10:Q11"/>
    <mergeCell ref="R10:R11"/>
    <mergeCell ref="Q9:S9"/>
    <mergeCell ref="T9:AB9"/>
    <mergeCell ref="H9:P9"/>
    <mergeCell ref="H10:J10"/>
    <mergeCell ref="K10:M10"/>
    <mergeCell ref="Z10:AB10"/>
    <mergeCell ref="W10:Y10"/>
    <mergeCell ref="AC10:AC11"/>
    <mergeCell ref="AD10:AD11"/>
    <mergeCell ref="A7:AD7"/>
    <mergeCell ref="T3:Y3"/>
    <mergeCell ref="U5:Y5"/>
    <mergeCell ref="B6:Y6"/>
    <mergeCell ref="A9:A11"/>
    <mergeCell ref="B9:B11"/>
    <mergeCell ref="C9:C11"/>
    <mergeCell ref="D9:D11"/>
    <mergeCell ref="E9:G9"/>
    <mergeCell ref="E10:E11"/>
    <mergeCell ref="F10:F11"/>
    <mergeCell ref="G10:G11"/>
  </mergeCells>
  <conditionalFormatting sqref="BA33:BB33 BB38 BB43 BA49:BB49 BA54:BB54 BA28:BB28 BA18:BB18 BA23:BB23 G31:BA32 G26:BA26 G21:BA21 G16:BA16 BA50:BA53 BA55:BA58 G14:G15 E18:F18 E23:F23 E28:F28 E33:F33 E38:F38 E43:F43 E49:F49 E54:F54 H13:AZ15 E13:G13 G17:AZ20 G27:AZ30 K33:AZ36 G33:J47 K37:BA47 BA13:BB13 G49:AZ58 G22:AZ25">
    <cfRule type="cellIs" dxfId="1" priority="1" stopIfTrue="1" operator="notEqual">
      <formula>#REF!</formula>
    </cfRule>
  </conditionalFormatting>
  <pageMargins left="0.59055118110236227" right="0.19685039370078741" top="0.39370078740157483" bottom="0.19685039370078741" header="0.31496062992125984" footer="0.31496062992125984"/>
  <pageSetup paperSize="8" scale="5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01.04.2021</vt:lpstr>
      <vt:lpstr>'на 01.04.2021'!Заголовки_для_печати</vt:lpstr>
      <vt:lpstr>'на 01.04.2021'!Область_печати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2021-04-15T11:27:37Z</dcterms:modified>
</cp:coreProperties>
</file>