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'!$A$1:$BB$57</definedName>
  </definedNames>
  <calcPr fullCalcOnLoad="1"/>
</workbook>
</file>

<file path=xl/sharedStrings.xml><?xml version="1.0" encoding="utf-8"?>
<sst xmlns="http://schemas.openxmlformats.org/spreadsheetml/2006/main" count="655" uniqueCount="309">
  <si>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</si>
  <si>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</si>
  <si>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</si>
  <si>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</si>
  <si>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</si>
  <si>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</si>
  <si>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</si>
  <si>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</si>
  <si>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</si>
  <si>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</si>
  <si>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</si>
  <si>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</si>
  <si>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</si>
  <si>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</si>
  <si>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</si>
  <si>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</si>
  <si>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</si>
  <si>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</si>
  <si>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</si>
  <si>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</si>
  <si>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</si>
  <si>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</si>
  <si>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</si>
  <si>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</si>
  <si>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</si>
  <si>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</si>
  <si>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</si>
  <si>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</si>
  <si>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</si>
  <si>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</si>
  <si>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</si>
  <si>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</si>
  <si>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</si>
  <si>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</si>
  <si>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</si>
  <si>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</si>
  <si>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</si>
  <si>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</si>
  <si>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</si>
  <si>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</si>
  <si>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</si>
  <si>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</si>
  <si>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</si>
  <si>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</si>
  <si>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</si>
  <si>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</si>
  <si>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</si>
  <si>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</si>
  <si>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</si>
  <si>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</si>
  <si>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</si>
  <si>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</si>
  <si>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</si>
  <si>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</si>
  <si>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</si>
  <si>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</si>
  <si>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</si>
  <si>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</si>
  <si>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</si>
  <si>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</si>
  <si>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</si>
  <si>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</si>
  <si>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</si>
  <si>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</si>
  <si>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</si>
  <si>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</si>
  <si>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</si>
  <si>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</si>
  <si>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</si>
  <si>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</si>
  <si>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</si>
  <si>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</si>
  <si>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</si>
  <si>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</si>
  <si>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</si>
  <si>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</si>
  <si>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</si>
  <si>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</si>
  <si>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</si>
  <si>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</si>
  <si>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</si>
  <si>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</si>
  <si>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</si>
  <si>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</si>
  <si>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</si>
  <si>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</si>
  <si>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</si>
  <si>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</si>
  <si>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</si>
  <si>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</si>
  <si>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</si>
  <si>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</si>
  <si>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</si>
  <si>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</si>
  <si>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</si>
  <si>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</si>
  <si>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</si>
  <si>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</si>
  <si>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</si>
  <si>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</si>
  <si>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</si>
  <si>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</si>
  <si>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</si>
  <si>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</si>
  <si>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</si>
  <si>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</si>
  <si>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</si>
  <si>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</si>
  <si>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</si>
  <si>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</si>
  <si>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</si>
  <si>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</si>
  <si>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</si>
  <si>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</si>
  <si>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</si>
  <si>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</si>
  <si>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</si>
  <si>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</si>
  <si>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</si>
  <si>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</si>
  <si>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</si>
  <si>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</si>
  <si>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</si>
  <si>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</si>
  <si>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</si>
  <si>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</si>
  <si>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</si>
  <si>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</si>
  <si>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</si>
  <si>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</si>
  <si>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</si>
  <si>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</si>
  <si>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</si>
  <si>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</si>
  <si>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</si>
  <si>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</si>
  <si>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</si>
  <si>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</si>
  <si>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</si>
  <si>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</si>
  <si>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</si>
  <si>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</si>
  <si>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</si>
  <si>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</si>
  <si>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</si>
  <si>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</si>
  <si>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</si>
  <si>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</si>
  <si>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</si>
  <si>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</si>
  <si>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</si>
  <si>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</si>
  <si>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</si>
  <si>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</si>
  <si>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</si>
  <si>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</si>
  <si>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</si>
  <si>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</si>
  <si>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</si>
  <si>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</si>
  <si>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</si>
  <si>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</si>
  <si>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</si>
  <si>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</si>
  <si>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</si>
  <si>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</si>
  <si>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</si>
  <si>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</si>
  <si>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</si>
  <si>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</si>
  <si>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</si>
  <si>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</si>
  <si>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</si>
  <si>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</si>
  <si>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</si>
  <si>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</si>
  <si>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</si>
  <si>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</si>
  <si>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</si>
  <si>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</si>
  <si>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</si>
  <si>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</si>
  <si>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</si>
  <si>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</si>
  <si>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</si>
  <si>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</si>
  <si>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</si>
  <si>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</si>
  <si>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</si>
  <si>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</si>
  <si>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</si>
  <si>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</si>
  <si>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</si>
  <si>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</si>
  <si>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</si>
  <si>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</si>
  <si>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</si>
  <si>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</si>
  <si>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</si>
  <si>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</si>
  <si>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</si>
  <si>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</si>
  <si>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</si>
  <si>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</si>
  <si>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</si>
  <si>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</si>
  <si>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</si>
  <si>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</si>
  <si>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</si>
  <si>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</si>
  <si>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</si>
  <si>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</si>
  <si>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</si>
  <si>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</si>
  <si>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</si>
  <si>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</si>
  <si>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</si>
  <si>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</si>
  <si>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</si>
  <si>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</si>
  <si>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</si>
  <si>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</si>
  <si>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</si>
  <si>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</si>
  <si>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</si>
  <si>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</si>
  <si>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</si>
  <si>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</si>
  <si>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</si>
  <si>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</si>
  <si>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</si>
  <si>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</si>
  <si>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</si>
  <si>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</si>
  <si>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</si>
  <si>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</si>
  <si>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</si>
  <si>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</si>
  <si>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</si>
  <si>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</si>
  <si>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</si>
  <si>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</si>
  <si>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</si>
  <si>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</si>
  <si>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</si>
  <si>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</si>
  <si>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</si>
  <si>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</si>
  <si>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</si>
  <si>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</si>
  <si>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</si>
  <si>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</si>
  <si>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</si>
  <si>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</si>
  <si>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</si>
  <si>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</si>
  <si>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</si>
  <si>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</si>
  <si>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</si>
  <si>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</si>
  <si>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</si>
  <si>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</si>
  <si>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</si>
  <si>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</si>
  <si>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</si>
  <si>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</si>
  <si>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</si>
  <si>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</si>
  <si>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</si>
  <si>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</si>
  <si>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</si>
  <si>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</si>
  <si>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</si>
  <si>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</si>
  <si>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</si>
  <si>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</si>
  <si>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</si>
  <si>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</si>
  <si>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</si>
  <si>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</si>
  <si>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</si>
  <si>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</si>
  <si>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</si>
  <si>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финансовой поддержки  социально ориентированным некоммерческим организациям, предоставляющим гражданам услуги (работы) в социальной сфере (1, 2, 3, 4)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</si>
  <si>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</si>
  <si>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</si>
  <si>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</si>
  <si>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</si>
  <si>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</si>
  <si>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</si>
  <si>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</si>
  <si>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Финанасовые затраты на реализацию (тыс. руб.)
</t>
  </si>
  <si>
    <t>Федеральный бюджет</t>
  </si>
  <si>
    <t>Бюджет ХМАО-Югры</t>
  </si>
  <si>
    <t>Инвестиции в объекты муниципальной собственности</t>
  </si>
  <si>
    <t>Прочие расходы</t>
  </si>
  <si>
    <t xml:space="preserve">Соисполнитель 1
Органы администрации города Урай (управление по физической культуре, спорту и туризму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</si>
  <si>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>управление по развитию местного самоуправления администрации города Урай, органы администрации города Урай (управление по физической культуре, спорту и туризму администрации города Урай, пресс-служба администрации города Урай)</t>
  </si>
  <si>
    <t xml:space="preserve">Ответственный исполнитель
(управление по развитию местного самоуправления администрации города Урай)
</t>
  </si>
  <si>
    <t>Начальник управления по развитию местного самоуправления</t>
  </si>
  <si>
    <t>Н.В. Емшанова</t>
  </si>
  <si>
    <t>Ответственный исполнитель/соисполнитель</t>
  </si>
  <si>
    <t>Исполнитель: Е.В.Ви, тел. 2-33-48 (вн. 032)</t>
  </si>
  <si>
    <t>3.</t>
  </si>
  <si>
    <t>управление по развитию местного самоуправления администрации города Урай</t>
  </si>
  <si>
    <t xml:space="preserve">Проведение конкурсов проектов среди социально ориентированных некоммерческих организаций города Урай </t>
  </si>
  <si>
    <t xml:space="preserve">В отчетный период в целях оказания финансовой поддержки в форме субсидий заключено 13 соглашений с 11-ю социально ориентированными некоммерческими организацими на общую сумму 10763,2 тыс.  руб.                                                                                 </t>
  </si>
  <si>
    <t>Отчет о ходе исполнения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2018-2030 годы"                                                                                                     за 6 месяцев  2021 года</t>
  </si>
  <si>
    <t>На 01.07.2021 г. 18-ти СОНКО предоставлено 17 помещений общей площадью 4179,6 кв.м., (в т.ч., 1949,8 кв.м. - из Перечня) и 51 единицa движимого имущества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</si>
</sst>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 ;\-#,##0.0\ "/>
    <numFmt numFmtId="177" formatCode="#,##0.000"/>
    <numFmt numFmtId="178" formatCode="#,##0.00_ ;\-#,##0.00\ "/>
    <numFmt numFmtId="179" formatCode="#,##0_ ;\-#,##0\ 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"/>
    <numFmt numFmtId="188" formatCode="0.0000"/>
    <numFmt numFmtId="189" formatCode="0.00000"/>
    <numFmt numFmtId="190" formatCode="0.000000"/>
    <numFmt numFmtId="191" formatCode="_-* #,##0.0_р_._-;\-* #,##0.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4" fontId="5" fillId="0" borderId="10" xfId="0" applyNumberFormat="1" applyFont="1" applyBorder="1" applyAlignment="1" applyProtection="1">
      <alignment horizontal="center" vertical="top" wrapText="1"/>
      <protection hidden="1"/>
    </xf>
    <xf numFmtId="17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0" xfId="0" applyNumberFormat="1" applyFont="1" applyAlignment="1" applyProtection="1">
      <alignment vertical="center"/>
      <protection hidden="1"/>
    </xf>
    <xf numFmtId="174" fontId="5" fillId="33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5" fillId="0" borderId="11" xfId="0" applyNumberFormat="1" applyFont="1" applyBorder="1" applyAlignment="1" applyProtection="1">
      <alignment vertical="center"/>
      <protection hidden="1"/>
    </xf>
    <xf numFmtId="174" fontId="5" fillId="0" borderId="12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6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4" fontId="4" fillId="0" borderId="0" xfId="61" applyNumberFormat="1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7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4" fontId="2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4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4" fontId="7" fillId="0" borderId="0" xfId="0" applyNumberFormat="1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vertical="center"/>
    </xf>
    <xf numFmtId="2" fontId="4" fillId="0" borderId="10" xfId="61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4" fillId="35" borderId="10" xfId="0" applyNumberFormat="1" applyFont="1" applyFill="1" applyBorder="1" applyAlignment="1">
      <alignment horizontal="center" vertical="center"/>
    </xf>
    <xf numFmtId="175" fontId="4" fillId="35" borderId="10" xfId="0" applyNumberFormat="1" applyFont="1" applyFill="1" applyBorder="1" applyAlignment="1">
      <alignment horizontal="center" vertical="center"/>
    </xf>
    <xf numFmtId="175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174" fontId="21" fillId="35" borderId="10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 wrapText="1"/>
    </xf>
    <xf numFmtId="2" fontId="2" fillId="0" borderId="10" xfId="61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74" fontId="4" fillId="6" borderId="10" xfId="61" applyNumberFormat="1" applyFont="1" applyFill="1" applyBorder="1" applyAlignment="1">
      <alignment horizontal="center" vertical="center" wrapText="1"/>
    </xf>
    <xf numFmtId="174" fontId="4" fillId="35" borderId="10" xfId="61" applyNumberFormat="1" applyFont="1" applyFill="1" applyBorder="1" applyAlignment="1">
      <alignment horizontal="center" vertical="center" wrapText="1"/>
    </xf>
    <xf numFmtId="191" fontId="2" fillId="0" borderId="10" xfId="61" applyNumberFormat="1" applyFont="1" applyFill="1" applyBorder="1" applyAlignment="1">
      <alignment horizontal="center" vertical="center" wrapText="1"/>
    </xf>
    <xf numFmtId="174" fontId="5" fillId="0" borderId="13" xfId="0" applyNumberFormat="1" applyFont="1" applyBorder="1" applyAlignment="1" applyProtection="1">
      <alignment horizontal="center" vertical="top" wrapText="1"/>
      <protection hidden="1"/>
    </xf>
    <xf numFmtId="174" fontId="5" fillId="0" borderId="16" xfId="0" applyNumberFormat="1" applyFont="1" applyBorder="1" applyAlignment="1" applyProtection="1">
      <alignment horizontal="center" vertical="top" wrapText="1"/>
      <protection hidden="1"/>
    </xf>
    <xf numFmtId="174" fontId="5" fillId="0" borderId="11" xfId="0" applyNumberFormat="1" applyFont="1" applyBorder="1" applyAlignment="1" applyProtection="1">
      <alignment horizontal="center" vertical="top" wrapText="1"/>
      <protection hidden="1"/>
    </xf>
    <xf numFmtId="174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4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4" fontId="5" fillId="0" borderId="10" xfId="0" applyNumberFormat="1" applyFont="1" applyBorder="1" applyAlignment="1" applyProtection="1">
      <alignment vertical="center"/>
      <protection hidden="1"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74" fontId="2" fillId="0" borderId="20" xfId="0" applyNumberFormat="1" applyFont="1" applyFill="1" applyBorder="1" applyAlignment="1">
      <alignment horizontal="left" vertical="center"/>
    </xf>
    <xf numFmtId="174" fontId="2" fillId="0" borderId="21" xfId="0" applyNumberFormat="1" applyFont="1" applyFill="1" applyBorder="1" applyAlignment="1">
      <alignment horizontal="left" vertical="center"/>
    </xf>
    <xf numFmtId="174" fontId="2" fillId="0" borderId="18" xfId="0" applyNumberFormat="1" applyFont="1" applyFill="1" applyBorder="1" applyAlignment="1">
      <alignment horizontal="left" vertical="center"/>
    </xf>
    <xf numFmtId="174" fontId="2" fillId="0" borderId="22" xfId="0" applyNumberFormat="1" applyFont="1" applyFill="1" applyBorder="1" applyAlignment="1">
      <alignment horizontal="left" vertical="center"/>
    </xf>
    <xf numFmtId="174" fontId="2" fillId="0" borderId="23" xfId="0" applyNumberFormat="1" applyFont="1" applyFill="1" applyBorder="1" applyAlignment="1">
      <alignment horizontal="left" vertical="center"/>
    </xf>
    <xf numFmtId="174" fontId="2" fillId="0" borderId="12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35" borderId="20" xfId="0" applyNumberFormat="1" applyFont="1" applyFill="1" applyBorder="1" applyAlignment="1">
      <alignment horizontal="left" vertical="center" wrapText="1"/>
    </xf>
    <xf numFmtId="174" fontId="4" fillId="35" borderId="21" xfId="0" applyNumberFormat="1" applyFont="1" applyFill="1" applyBorder="1" applyAlignment="1">
      <alignment horizontal="left" vertical="center" wrapText="1"/>
    </xf>
    <xf numFmtId="174" fontId="4" fillId="35" borderId="18" xfId="0" applyNumberFormat="1" applyFont="1" applyFill="1" applyBorder="1" applyAlignment="1">
      <alignment horizontal="left" vertical="center" wrapText="1"/>
    </xf>
    <xf numFmtId="174" fontId="4" fillId="35" borderId="22" xfId="0" applyNumberFormat="1" applyFont="1" applyFill="1" applyBorder="1" applyAlignment="1">
      <alignment horizontal="left" vertical="center" wrapText="1"/>
    </xf>
    <xf numFmtId="174" fontId="4" fillId="35" borderId="23" xfId="0" applyNumberFormat="1" applyFont="1" applyFill="1" applyBorder="1" applyAlignment="1">
      <alignment horizontal="left" vertical="center" wrapText="1"/>
    </xf>
    <xf numFmtId="174" fontId="4" fillId="35" borderId="12" xfId="0" applyNumberFormat="1" applyFont="1" applyFill="1" applyBorder="1" applyAlignment="1">
      <alignment horizontal="left" vertical="center" wrapText="1"/>
    </xf>
    <xf numFmtId="174" fontId="4" fillId="35" borderId="13" xfId="0" applyNumberFormat="1" applyFont="1" applyFill="1" applyBorder="1" applyAlignment="1">
      <alignment horizontal="left" vertical="center" wrapText="1"/>
    </xf>
    <xf numFmtId="174" fontId="4" fillId="35" borderId="11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right"/>
    </xf>
    <xf numFmtId="174" fontId="4" fillId="35" borderId="19" xfId="0" applyNumberFormat="1" applyFont="1" applyFill="1" applyBorder="1" applyAlignment="1">
      <alignment horizontal="center" vertical="center" wrapText="1"/>
    </xf>
    <xf numFmtId="174" fontId="4" fillId="35" borderId="17" xfId="0" applyNumberFormat="1" applyFont="1" applyFill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left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left" vertical="center" wrapText="1"/>
    </xf>
    <xf numFmtId="174" fontId="4" fillId="35" borderId="17" xfId="0" applyNumberFormat="1" applyFont="1" applyFill="1" applyBorder="1" applyAlignment="1">
      <alignment horizontal="left" vertical="center" wrapText="1"/>
    </xf>
    <xf numFmtId="174" fontId="4" fillId="35" borderId="1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8" t="s">
        <v>40</v>
      </c>
      <c r="B1" s="159"/>
      <c r="C1" s="160" t="s">
        <v>41</v>
      </c>
      <c r="D1" s="152" t="s">
        <v>46</v>
      </c>
      <c r="E1" s="153"/>
      <c r="F1" s="154"/>
      <c r="G1" s="152" t="s">
        <v>18</v>
      </c>
      <c r="H1" s="153"/>
      <c r="I1" s="154"/>
      <c r="J1" s="152" t="s">
        <v>19</v>
      </c>
      <c r="K1" s="153"/>
      <c r="L1" s="154"/>
      <c r="M1" s="152" t="s">
        <v>23</v>
      </c>
      <c r="N1" s="153"/>
      <c r="O1" s="154"/>
      <c r="P1" s="155" t="s">
        <v>24</v>
      </c>
      <c r="Q1" s="156"/>
      <c r="R1" s="152" t="s">
        <v>25</v>
      </c>
      <c r="S1" s="153"/>
      <c r="T1" s="154"/>
      <c r="U1" s="152" t="s">
        <v>26</v>
      </c>
      <c r="V1" s="153"/>
      <c r="W1" s="154"/>
      <c r="X1" s="155" t="s">
        <v>27</v>
      </c>
      <c r="Y1" s="157"/>
      <c r="Z1" s="156"/>
      <c r="AA1" s="155" t="s">
        <v>28</v>
      </c>
      <c r="AB1" s="156"/>
      <c r="AC1" s="152" t="s">
        <v>29</v>
      </c>
      <c r="AD1" s="153"/>
      <c r="AE1" s="154"/>
      <c r="AF1" s="152" t="s">
        <v>30</v>
      </c>
      <c r="AG1" s="153"/>
      <c r="AH1" s="154"/>
      <c r="AI1" s="152" t="s">
        <v>31</v>
      </c>
      <c r="AJ1" s="153"/>
      <c r="AK1" s="154"/>
      <c r="AL1" s="155" t="s">
        <v>32</v>
      </c>
      <c r="AM1" s="156"/>
      <c r="AN1" s="152" t="s">
        <v>33</v>
      </c>
      <c r="AO1" s="153"/>
      <c r="AP1" s="154"/>
      <c r="AQ1" s="152" t="s">
        <v>34</v>
      </c>
      <c r="AR1" s="153"/>
      <c r="AS1" s="154"/>
      <c r="AT1" s="152" t="s">
        <v>35</v>
      </c>
      <c r="AU1" s="153"/>
      <c r="AV1" s="154"/>
    </row>
    <row r="2" spans="1:48" ht="39" customHeight="1">
      <c r="A2" s="159"/>
      <c r="B2" s="159"/>
      <c r="C2" s="160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60" t="s">
        <v>84</v>
      </c>
      <c r="B3" s="160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60"/>
      <c r="B4" s="160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0"/>
      <c r="B5" s="160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0"/>
      <c r="B6" s="160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60"/>
      <c r="B7" s="160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0"/>
      <c r="B8" s="160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0"/>
      <c r="B9" s="16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U1:W1"/>
    <mergeCell ref="AF1:AH1"/>
    <mergeCell ref="AI1:AK1"/>
    <mergeCell ref="AL1:AM1"/>
    <mergeCell ref="AN1:AP1"/>
    <mergeCell ref="AQ1:AS1"/>
    <mergeCell ref="X1:Z1"/>
    <mergeCell ref="AA1:AB1"/>
    <mergeCell ref="AC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62" t="s">
        <v>59</v>
      </c>
      <c r="B1" s="162"/>
      <c r="C1" s="162"/>
      <c r="D1" s="162"/>
      <c r="E1" s="162"/>
    </row>
    <row r="2" spans="1:5" ht="15">
      <c r="A2" s="13"/>
      <c r="B2" s="13"/>
      <c r="C2" s="13"/>
      <c r="D2" s="13"/>
      <c r="E2" s="13"/>
    </row>
    <row r="3" spans="1:5" ht="15">
      <c r="A3" s="163" t="s">
        <v>131</v>
      </c>
      <c r="B3" s="163"/>
      <c r="C3" s="163"/>
      <c r="D3" s="163"/>
      <c r="E3" s="163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61" t="s">
        <v>80</v>
      </c>
      <c r="B26" s="161"/>
      <c r="C26" s="161"/>
      <c r="D26" s="161"/>
      <c r="E26" s="161"/>
    </row>
    <row r="27" spans="1:5" ht="15">
      <c r="A27" s="29"/>
      <c r="B27" s="29"/>
      <c r="C27" s="29"/>
      <c r="D27" s="29"/>
      <c r="E27" s="29"/>
    </row>
    <row r="28" spans="1:5" ht="15">
      <c r="A28" s="161" t="s">
        <v>81</v>
      </c>
      <c r="B28" s="161"/>
      <c r="C28" s="161"/>
      <c r="D28" s="161"/>
      <c r="E28" s="161"/>
    </row>
    <row r="29" spans="1:5" ht="15">
      <c r="A29" s="161"/>
      <c r="B29" s="161"/>
      <c r="C29" s="161"/>
      <c r="D29" s="161"/>
      <c r="E29" s="161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3"/>
  <sheetViews>
    <sheetView tabSelected="1" view="pageBreakPreview" zoomScale="85" zoomScaleNormal="80" zoomScaleSheetLayoutView="85" zoomScalePageLayoutView="0" workbookViewId="0" topLeftCell="A4">
      <pane xSplit="7" ySplit="6" topLeftCell="AS10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BA16" sqref="BA16:BA20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0" customWidth="1"/>
    <col min="5" max="5" width="11.421875" style="31" customWidth="1"/>
    <col min="6" max="6" width="11.00390625" style="31" customWidth="1"/>
    <col min="7" max="7" width="11.57421875" style="12" customWidth="1"/>
    <col min="8" max="33" width="11.00390625" style="12" customWidth="1"/>
    <col min="34" max="34" width="12.00390625" style="12" customWidth="1"/>
    <col min="35" max="52" width="11.00390625" style="12" customWidth="1"/>
    <col min="53" max="53" width="40.57421875" style="122" customWidth="1"/>
    <col min="54" max="54" width="60.00390625" style="122" customWidth="1"/>
    <col min="55" max="16384" width="9.140625" style="32" customWidth="1"/>
  </cols>
  <sheetData>
    <row r="1" spans="2:54" ht="18" customHeight="1" hidden="1">
      <c r="B1" s="102" t="s">
        <v>264</v>
      </c>
      <c r="C1" s="102" t="s">
        <v>264</v>
      </c>
      <c r="D1" s="103"/>
      <c r="E1" s="104"/>
      <c r="F1" s="104"/>
      <c r="G1" s="12" t="s">
        <v>263</v>
      </c>
      <c r="AX1" s="12" t="s">
        <v>259</v>
      </c>
      <c r="BA1" s="121"/>
      <c r="BB1" s="121"/>
    </row>
    <row r="2" spans="2:54" ht="16.5" customHeight="1" hidden="1">
      <c r="B2" s="108" t="s">
        <v>267</v>
      </c>
      <c r="C2" s="108" t="s">
        <v>267</v>
      </c>
      <c r="D2" s="103"/>
      <c r="E2" s="104"/>
      <c r="F2" s="104"/>
      <c r="G2" s="108" t="s">
        <v>258</v>
      </c>
      <c r="AX2" s="12" t="s">
        <v>260</v>
      </c>
      <c r="BA2" s="121"/>
      <c r="BB2" s="121"/>
    </row>
    <row r="3" spans="2:52" ht="18" customHeight="1" hidden="1">
      <c r="B3" s="109"/>
      <c r="C3" s="109"/>
      <c r="D3" s="103" t="s">
        <v>265</v>
      </c>
      <c r="E3" s="104"/>
      <c r="F3" s="104"/>
      <c r="G3" s="109"/>
      <c r="H3" s="110"/>
      <c r="I3" s="103" t="s">
        <v>266</v>
      </c>
      <c r="AX3" s="12" t="s">
        <v>261</v>
      </c>
      <c r="AY3" s="32"/>
      <c r="AZ3" s="32"/>
    </row>
    <row r="4" spans="5:54" ht="9" customHeight="1">
      <c r="E4" s="30"/>
      <c r="F4" s="30"/>
      <c r="BA4" s="121"/>
      <c r="BB4" s="121"/>
    </row>
    <row r="5" spans="4:54" ht="12" customHeight="1" hidden="1">
      <c r="D5" s="184" t="s">
        <v>307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BA5" s="121"/>
      <c r="BB5" s="121"/>
    </row>
    <row r="6" spans="2:52" ht="56.25" customHeight="1">
      <c r="B6" s="116"/>
      <c r="C6" s="116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12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06"/>
      <c r="AZ6" s="106"/>
    </row>
    <row r="7" spans="1:54" ht="17.25" customHeight="1">
      <c r="A7" s="185" t="s">
        <v>0</v>
      </c>
      <c r="B7" s="167" t="s">
        <v>290</v>
      </c>
      <c r="C7" s="167" t="s">
        <v>301</v>
      </c>
      <c r="D7" s="167" t="s">
        <v>1</v>
      </c>
      <c r="E7" s="167" t="s">
        <v>291</v>
      </c>
      <c r="F7" s="167"/>
      <c r="G7" s="167"/>
      <c r="H7" s="200" t="s">
        <v>37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199" t="s">
        <v>274</v>
      </c>
      <c r="BB7" s="199" t="s">
        <v>271</v>
      </c>
    </row>
    <row r="8" spans="1:54" ht="18" customHeight="1">
      <c r="A8" s="186"/>
      <c r="B8" s="167"/>
      <c r="C8" s="167"/>
      <c r="D8" s="167"/>
      <c r="E8" s="167"/>
      <c r="F8" s="167"/>
      <c r="G8" s="167"/>
      <c r="H8" s="188" t="s">
        <v>18</v>
      </c>
      <c r="I8" s="188"/>
      <c r="J8" s="189"/>
      <c r="K8" s="190" t="s">
        <v>19</v>
      </c>
      <c r="L8" s="188"/>
      <c r="M8" s="189"/>
      <c r="N8" s="190" t="s">
        <v>23</v>
      </c>
      <c r="O8" s="188"/>
      <c r="P8" s="189"/>
      <c r="Q8" s="190" t="s">
        <v>24</v>
      </c>
      <c r="R8" s="188"/>
      <c r="S8" s="189"/>
      <c r="T8" s="190" t="s">
        <v>25</v>
      </c>
      <c r="U8" s="188"/>
      <c r="V8" s="189"/>
      <c r="W8" s="190" t="s">
        <v>26</v>
      </c>
      <c r="X8" s="188"/>
      <c r="Y8" s="189"/>
      <c r="Z8" s="190" t="s">
        <v>27</v>
      </c>
      <c r="AA8" s="188"/>
      <c r="AB8" s="189"/>
      <c r="AC8" s="190" t="s">
        <v>28</v>
      </c>
      <c r="AD8" s="188"/>
      <c r="AE8" s="189"/>
      <c r="AF8" s="190" t="s">
        <v>29</v>
      </c>
      <c r="AG8" s="188"/>
      <c r="AH8" s="189"/>
      <c r="AI8" s="190" t="s">
        <v>30</v>
      </c>
      <c r="AJ8" s="188"/>
      <c r="AK8" s="189"/>
      <c r="AL8" s="190" t="s">
        <v>31</v>
      </c>
      <c r="AM8" s="188"/>
      <c r="AN8" s="189"/>
      <c r="AO8" s="190" t="s">
        <v>32</v>
      </c>
      <c r="AP8" s="188"/>
      <c r="AQ8" s="189"/>
      <c r="AR8" s="190" t="s">
        <v>33</v>
      </c>
      <c r="AS8" s="188"/>
      <c r="AT8" s="189"/>
      <c r="AU8" s="190" t="s">
        <v>34</v>
      </c>
      <c r="AV8" s="188"/>
      <c r="AW8" s="189"/>
      <c r="AX8" s="167" t="s">
        <v>35</v>
      </c>
      <c r="AY8" s="167"/>
      <c r="AZ8" s="167"/>
      <c r="BA8" s="199"/>
      <c r="BB8" s="199"/>
    </row>
    <row r="9" spans="1:54" ht="33" customHeight="1">
      <c r="A9" s="187"/>
      <c r="B9" s="167"/>
      <c r="C9" s="167"/>
      <c r="D9" s="167"/>
      <c r="E9" s="107" t="s">
        <v>257</v>
      </c>
      <c r="F9" s="107" t="s">
        <v>22</v>
      </c>
      <c r="G9" s="107" t="s">
        <v>273</v>
      </c>
      <c r="H9" s="107" t="s">
        <v>257</v>
      </c>
      <c r="I9" s="107" t="s">
        <v>22</v>
      </c>
      <c r="J9" s="107" t="s">
        <v>273</v>
      </c>
      <c r="K9" s="107" t="s">
        <v>257</v>
      </c>
      <c r="L9" s="107" t="s">
        <v>22</v>
      </c>
      <c r="M9" s="107" t="s">
        <v>273</v>
      </c>
      <c r="N9" s="107" t="s">
        <v>257</v>
      </c>
      <c r="O9" s="107" t="s">
        <v>22</v>
      </c>
      <c r="P9" s="107" t="s">
        <v>273</v>
      </c>
      <c r="Q9" s="107" t="s">
        <v>257</v>
      </c>
      <c r="R9" s="107" t="s">
        <v>22</v>
      </c>
      <c r="S9" s="107" t="s">
        <v>273</v>
      </c>
      <c r="T9" s="107" t="s">
        <v>257</v>
      </c>
      <c r="U9" s="107" t="s">
        <v>22</v>
      </c>
      <c r="V9" s="107" t="s">
        <v>273</v>
      </c>
      <c r="W9" s="107" t="s">
        <v>257</v>
      </c>
      <c r="X9" s="107" t="s">
        <v>22</v>
      </c>
      <c r="Y9" s="107" t="s">
        <v>273</v>
      </c>
      <c r="Z9" s="107" t="s">
        <v>257</v>
      </c>
      <c r="AA9" s="107" t="s">
        <v>22</v>
      </c>
      <c r="AB9" s="107" t="s">
        <v>273</v>
      </c>
      <c r="AC9" s="107" t="s">
        <v>257</v>
      </c>
      <c r="AD9" s="107" t="s">
        <v>22</v>
      </c>
      <c r="AE9" s="107" t="s">
        <v>273</v>
      </c>
      <c r="AF9" s="107" t="s">
        <v>257</v>
      </c>
      <c r="AG9" s="107" t="s">
        <v>22</v>
      </c>
      <c r="AH9" s="107" t="s">
        <v>273</v>
      </c>
      <c r="AI9" s="107" t="s">
        <v>257</v>
      </c>
      <c r="AJ9" s="107" t="s">
        <v>22</v>
      </c>
      <c r="AK9" s="107" t="s">
        <v>273</v>
      </c>
      <c r="AL9" s="107" t="s">
        <v>257</v>
      </c>
      <c r="AM9" s="107" t="s">
        <v>22</v>
      </c>
      <c r="AN9" s="107" t="s">
        <v>273</v>
      </c>
      <c r="AO9" s="107" t="s">
        <v>257</v>
      </c>
      <c r="AP9" s="107" t="s">
        <v>22</v>
      </c>
      <c r="AQ9" s="107" t="s">
        <v>273</v>
      </c>
      <c r="AR9" s="107" t="s">
        <v>257</v>
      </c>
      <c r="AS9" s="107" t="s">
        <v>22</v>
      </c>
      <c r="AT9" s="107" t="s">
        <v>273</v>
      </c>
      <c r="AU9" s="107" t="s">
        <v>257</v>
      </c>
      <c r="AV9" s="107" t="s">
        <v>22</v>
      </c>
      <c r="AW9" s="107" t="s">
        <v>273</v>
      </c>
      <c r="AX9" s="107" t="s">
        <v>257</v>
      </c>
      <c r="AY9" s="107" t="s">
        <v>22</v>
      </c>
      <c r="AZ9" s="107" t="s">
        <v>273</v>
      </c>
      <c r="BA9" s="199"/>
      <c r="BB9" s="199"/>
    </row>
    <row r="10" spans="1:54" ht="25.5" customHeight="1">
      <c r="A10" s="167" t="s">
        <v>262</v>
      </c>
      <c r="B10" s="168" t="s">
        <v>283</v>
      </c>
      <c r="C10" s="168" t="s">
        <v>297</v>
      </c>
      <c r="D10" s="35" t="s">
        <v>42</v>
      </c>
      <c r="E10" s="117">
        <f>SUM(E11:E14)</f>
        <v>10966.666970000002</v>
      </c>
      <c r="F10" s="117">
        <f>SUM(F11:F14)</f>
        <v>6918.1440999999995</v>
      </c>
      <c r="G10" s="117">
        <f>F10/E10*100</f>
        <v>63.0833791062044</v>
      </c>
      <c r="H10" s="117">
        <f>SUM(H11:H14)</f>
        <v>0</v>
      </c>
      <c r="I10" s="117">
        <f>SUM(I11:I14)</f>
        <v>0</v>
      </c>
      <c r="J10" s="117">
        <v>0</v>
      </c>
      <c r="K10" s="117">
        <f>SUM(K11:K14)</f>
        <v>1475.48074</v>
      </c>
      <c r="L10" s="117">
        <f>SUM(L11:L14)</f>
        <v>1475.48074</v>
      </c>
      <c r="M10" s="117">
        <f>L10/K10*100</f>
        <v>100</v>
      </c>
      <c r="N10" s="117">
        <f>SUM(N11:N14)</f>
        <v>1414.07389</v>
      </c>
      <c r="O10" s="117">
        <f>SUM(O11:O14)</f>
        <v>1414.1</v>
      </c>
      <c r="P10" s="117">
        <f>O10/N10*100</f>
        <v>100.00184643816597</v>
      </c>
      <c r="Q10" s="117">
        <f>SUM(Q11:Q14)</f>
        <v>2889.5546299999996</v>
      </c>
      <c r="R10" s="117">
        <f>SUM(R11:R14)</f>
        <v>2889.58074</v>
      </c>
      <c r="S10" s="117">
        <f>R10/Q10*100</f>
        <v>100.00090359945885</v>
      </c>
      <c r="T10" s="117">
        <f>SUM(T11:T14)</f>
        <v>1155.06489</v>
      </c>
      <c r="U10" s="117">
        <v>2305.9</v>
      </c>
      <c r="V10" s="117">
        <f>U10/T10*100</f>
        <v>199.63380585483816</v>
      </c>
      <c r="W10" s="117">
        <f>SUM(W11:W14)</f>
        <v>1150.84295</v>
      </c>
      <c r="X10" s="117">
        <f>SUM(X11:X14)</f>
        <v>0</v>
      </c>
      <c r="Y10" s="117">
        <f>X10/W10*100</f>
        <v>0</v>
      </c>
      <c r="Z10" s="117">
        <f>SUM(Z11:Z14)</f>
        <v>1722.65552</v>
      </c>
      <c r="AA10" s="117">
        <f>SUM(AA11:AA14)</f>
        <v>1722.65552</v>
      </c>
      <c r="AB10" s="117">
        <f>AA10/Z10*100</f>
        <v>100</v>
      </c>
      <c r="AC10" s="117">
        <f>SUM(AC11:AC14)</f>
        <v>6918.11799</v>
      </c>
      <c r="AD10" s="117">
        <f>SUM(AD11:AD14)</f>
        <v>6918.1440999999995</v>
      </c>
      <c r="AE10" s="117">
        <f>AD10/AC10*100</f>
        <v>100.000377414783</v>
      </c>
      <c r="AF10" s="117">
        <f>SUM(AF11:AF14)</f>
        <v>488.11072</v>
      </c>
      <c r="AG10" s="117">
        <f>SUM(AG11:AG14)</f>
        <v>0</v>
      </c>
      <c r="AH10" s="117">
        <f>AG10/AF10*100</f>
        <v>0</v>
      </c>
      <c r="AI10" s="117">
        <f>SUM(AI11:AI14)</f>
        <v>405.99072</v>
      </c>
      <c r="AJ10" s="117">
        <f>SUM(AJ11:AJ14)</f>
        <v>0</v>
      </c>
      <c r="AK10" s="117">
        <f>AJ10/AI10*100</f>
        <v>0</v>
      </c>
      <c r="AL10" s="117">
        <f>SUM(AL11:AL14)</f>
        <v>903.66427</v>
      </c>
      <c r="AM10" s="117">
        <f>SUM(AM11:AM14)</f>
        <v>0</v>
      </c>
      <c r="AN10" s="117">
        <f>AM10/AL10*100</f>
        <v>0</v>
      </c>
      <c r="AO10" s="117">
        <f>SUM(AO11:AO14)</f>
        <v>8715.8837</v>
      </c>
      <c r="AP10" s="117">
        <f>SUM(AP11:AP14)</f>
        <v>6918.1440999999995</v>
      </c>
      <c r="AQ10" s="117">
        <f>AP10/AO10*100</f>
        <v>79.37398361568316</v>
      </c>
      <c r="AR10" s="117">
        <f>SUM(AR11:AR14)</f>
        <v>740.50811</v>
      </c>
      <c r="AS10" s="117">
        <f>SUM(AS11:AS14)</f>
        <v>0</v>
      </c>
      <c r="AT10" s="117">
        <f>AS10/AR10*100</f>
        <v>0</v>
      </c>
      <c r="AU10" s="117">
        <f>SUM(AU11:AU14)</f>
        <v>759.86411</v>
      </c>
      <c r="AV10" s="117">
        <f>SUM(AV11:AV14)</f>
        <v>0</v>
      </c>
      <c r="AW10" s="117">
        <v>0</v>
      </c>
      <c r="AX10" s="117">
        <f>SUM(AX11:AX14)</f>
        <v>750.41105</v>
      </c>
      <c r="AY10" s="117">
        <f>SUM(AY11:AY14)</f>
        <v>0</v>
      </c>
      <c r="AZ10" s="117">
        <f>AY10/AX10*100</f>
        <v>0</v>
      </c>
      <c r="BA10" s="178" t="s">
        <v>306</v>
      </c>
      <c r="BB10" s="178"/>
    </row>
    <row r="11" spans="1:54" ht="27" customHeight="1">
      <c r="A11" s="167"/>
      <c r="B11" s="169"/>
      <c r="C11" s="169"/>
      <c r="D11" s="35" t="s">
        <v>38</v>
      </c>
      <c r="E11" s="134">
        <f aca="true" t="shared" si="0" ref="E11:F14">AO11+AR11+AU11+AX11</f>
        <v>0</v>
      </c>
      <c r="F11" s="117">
        <f t="shared" si="0"/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f aca="true" t="shared" si="1" ref="Q11:R14">N11+K11+H11</f>
        <v>0</v>
      </c>
      <c r="R11" s="117">
        <f t="shared" si="1"/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f aca="true" t="shared" si="2" ref="AC11:AD14">Z11+W11+T11+Q11</f>
        <v>0</v>
      </c>
      <c r="AD11" s="117">
        <f t="shared" si="2"/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34">
        <v>0</v>
      </c>
      <c r="AM11" s="117">
        <v>0</v>
      </c>
      <c r="AN11" s="117">
        <v>0</v>
      </c>
      <c r="AO11" s="117">
        <f>AL11+AI11+AF11+AC11</f>
        <v>0</v>
      </c>
      <c r="AP11" s="117">
        <f>AJ11+AM11+AG11+AD11</f>
        <v>0</v>
      </c>
      <c r="AQ11" s="117">
        <v>0</v>
      </c>
      <c r="AR11" s="117">
        <v>0</v>
      </c>
      <c r="AS11" s="117">
        <v>0</v>
      </c>
      <c r="AT11" s="117">
        <v>0</v>
      </c>
      <c r="AU11" s="117">
        <v>0</v>
      </c>
      <c r="AV11" s="117">
        <v>0</v>
      </c>
      <c r="AW11" s="117">
        <v>0</v>
      </c>
      <c r="AX11" s="117">
        <v>0</v>
      </c>
      <c r="AY11" s="117">
        <v>0</v>
      </c>
      <c r="AZ11" s="117">
        <v>0</v>
      </c>
      <c r="BA11" s="179"/>
      <c r="BB11" s="179"/>
    </row>
    <row r="12" spans="1:54" ht="28.5" customHeight="1">
      <c r="A12" s="167"/>
      <c r="B12" s="169"/>
      <c r="C12" s="169"/>
      <c r="D12" s="113" t="s">
        <v>272</v>
      </c>
      <c r="E12" s="134">
        <f t="shared" si="0"/>
        <v>0</v>
      </c>
      <c r="F12" s="117">
        <f t="shared" si="0"/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f t="shared" si="1"/>
        <v>0</v>
      </c>
      <c r="R12" s="117">
        <f t="shared" si="1"/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f t="shared" si="2"/>
        <v>0</v>
      </c>
      <c r="AD12" s="117">
        <f t="shared" si="2"/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34">
        <v>0</v>
      </c>
      <c r="AM12" s="117">
        <v>0</v>
      </c>
      <c r="AN12" s="117">
        <v>0</v>
      </c>
      <c r="AO12" s="117">
        <f>AL12+AI12+AF12+AC12</f>
        <v>0</v>
      </c>
      <c r="AP12" s="117">
        <f>AJ12+AM12+AG12+AD12</f>
        <v>0</v>
      </c>
      <c r="AQ12" s="117">
        <v>0</v>
      </c>
      <c r="AR12" s="117">
        <v>0</v>
      </c>
      <c r="AS12" s="117">
        <v>0</v>
      </c>
      <c r="AT12" s="117">
        <v>0</v>
      </c>
      <c r="AU12" s="117">
        <v>0</v>
      </c>
      <c r="AV12" s="117">
        <v>0</v>
      </c>
      <c r="AW12" s="117">
        <v>0</v>
      </c>
      <c r="AX12" s="117">
        <v>0</v>
      </c>
      <c r="AY12" s="117">
        <v>0</v>
      </c>
      <c r="AZ12" s="117">
        <v>0</v>
      </c>
      <c r="BA12" s="179"/>
      <c r="BB12" s="179"/>
    </row>
    <row r="13" spans="1:54" ht="31.5" customHeight="1">
      <c r="A13" s="167"/>
      <c r="B13" s="169"/>
      <c r="C13" s="169"/>
      <c r="D13" s="113" t="s">
        <v>285</v>
      </c>
      <c r="E13" s="117">
        <f>AO13+AR13+AU13+AX13</f>
        <v>10966.666970000002</v>
      </c>
      <c r="F13" s="117">
        <f>AP13+AS13+AV13+AY13</f>
        <v>6918.1440999999995</v>
      </c>
      <c r="G13" s="117">
        <f>F13/E13*100</f>
        <v>63.0833791062044</v>
      </c>
      <c r="H13" s="117">
        <v>0</v>
      </c>
      <c r="I13" s="117">
        <v>0</v>
      </c>
      <c r="J13" s="117">
        <v>0</v>
      </c>
      <c r="K13" s="117">
        <v>1475.48074</v>
      </c>
      <c r="L13" s="150">
        <v>1475.48074</v>
      </c>
      <c r="M13" s="117">
        <f>L13/K13*100</f>
        <v>100</v>
      </c>
      <c r="N13" s="117">
        <v>1414.07389</v>
      </c>
      <c r="O13" s="150">
        <v>1414.1</v>
      </c>
      <c r="P13" s="117">
        <f>O13/N13*100</f>
        <v>100.00184643816597</v>
      </c>
      <c r="Q13" s="117">
        <f t="shared" si="1"/>
        <v>2889.5546299999996</v>
      </c>
      <c r="R13" s="117">
        <f t="shared" si="1"/>
        <v>2889.58074</v>
      </c>
      <c r="S13" s="117">
        <f>R13/Q13*100</f>
        <v>100.00090359945885</v>
      </c>
      <c r="T13" s="117">
        <v>1155.06489</v>
      </c>
      <c r="U13" s="149">
        <v>2305.90784</v>
      </c>
      <c r="V13" s="117">
        <f>U13/T13*100</f>
        <v>199.63448460458352</v>
      </c>
      <c r="W13" s="117">
        <v>1150.84295</v>
      </c>
      <c r="X13" s="149">
        <v>0</v>
      </c>
      <c r="Y13" s="117">
        <f>X13/W13*100</f>
        <v>0</v>
      </c>
      <c r="Z13" s="117">
        <v>1722.65552</v>
      </c>
      <c r="AA13" s="149">
        <v>1722.65552</v>
      </c>
      <c r="AB13" s="117">
        <f>AA13/Z13*100</f>
        <v>100</v>
      </c>
      <c r="AC13" s="117">
        <f>Z13+W13+T13+Q13</f>
        <v>6918.11799</v>
      </c>
      <c r="AD13" s="117">
        <f>AA13+X13+U13+R13</f>
        <v>6918.1440999999995</v>
      </c>
      <c r="AE13" s="117">
        <f>AD13/AC13*100</f>
        <v>100.000377414783</v>
      </c>
      <c r="AF13" s="117">
        <v>488.11072</v>
      </c>
      <c r="AG13" s="149">
        <v>0</v>
      </c>
      <c r="AH13" s="117">
        <f>AG13/AF13*100</f>
        <v>0</v>
      </c>
      <c r="AI13" s="117">
        <v>405.99072</v>
      </c>
      <c r="AJ13" s="149">
        <v>0</v>
      </c>
      <c r="AK13" s="117">
        <f>AJ13/AI13*100</f>
        <v>0</v>
      </c>
      <c r="AL13" s="117">
        <v>903.66427</v>
      </c>
      <c r="AM13" s="149">
        <v>0</v>
      </c>
      <c r="AN13" s="117">
        <f>AM13/AL13*100</f>
        <v>0</v>
      </c>
      <c r="AO13" s="117">
        <f>AL13+AI13+AF13+AC13</f>
        <v>8715.8837</v>
      </c>
      <c r="AP13" s="117">
        <f>AJ13+AM13+AG13+AD13</f>
        <v>6918.1440999999995</v>
      </c>
      <c r="AQ13" s="117">
        <f>AP13/AO13*100</f>
        <v>79.37398361568316</v>
      </c>
      <c r="AR13" s="117">
        <v>740.50811</v>
      </c>
      <c r="AS13" s="149">
        <v>0</v>
      </c>
      <c r="AT13" s="117">
        <f>AS13/AR13*100</f>
        <v>0</v>
      </c>
      <c r="AU13" s="117">
        <v>759.86411</v>
      </c>
      <c r="AV13" s="149">
        <v>0</v>
      </c>
      <c r="AW13" s="117">
        <v>0</v>
      </c>
      <c r="AX13" s="117">
        <v>750.41105</v>
      </c>
      <c r="AY13" s="149">
        <v>0</v>
      </c>
      <c r="AZ13" s="117">
        <f>AY13/AX13*100</f>
        <v>0</v>
      </c>
      <c r="BA13" s="179"/>
      <c r="BB13" s="179"/>
    </row>
    <row r="14" spans="1:54" ht="36.75" customHeight="1">
      <c r="A14" s="167"/>
      <c r="B14" s="170"/>
      <c r="C14" s="170"/>
      <c r="D14" s="118" t="s">
        <v>286</v>
      </c>
      <c r="E14" s="134">
        <f t="shared" si="0"/>
        <v>0</v>
      </c>
      <c r="F14" s="117">
        <f t="shared" si="0"/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f t="shared" si="1"/>
        <v>0</v>
      </c>
      <c r="R14" s="117">
        <f t="shared" si="1"/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f t="shared" si="2"/>
        <v>0</v>
      </c>
      <c r="AD14" s="117">
        <f t="shared" si="2"/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34">
        <v>0</v>
      </c>
      <c r="AM14" s="117">
        <v>0</v>
      </c>
      <c r="AN14" s="117">
        <v>0</v>
      </c>
      <c r="AO14" s="117">
        <f>AL14+AI14+AF14+AC14</f>
        <v>0</v>
      </c>
      <c r="AP14" s="117">
        <f>AJ14+AM14+AG14+AD14</f>
        <v>0</v>
      </c>
      <c r="AQ14" s="117">
        <v>0</v>
      </c>
      <c r="AR14" s="117">
        <v>0</v>
      </c>
      <c r="AS14" s="117">
        <v>0</v>
      </c>
      <c r="AT14" s="117">
        <v>0</v>
      </c>
      <c r="AU14" s="117">
        <v>0</v>
      </c>
      <c r="AV14" s="117">
        <v>0</v>
      </c>
      <c r="AW14" s="117">
        <v>0</v>
      </c>
      <c r="AX14" s="117">
        <v>0</v>
      </c>
      <c r="AY14" s="117">
        <v>0</v>
      </c>
      <c r="AZ14" s="117">
        <v>0</v>
      </c>
      <c r="BA14" s="180"/>
      <c r="BB14" s="180"/>
    </row>
    <row r="15" spans="1:54" ht="51">
      <c r="A15" s="135" t="s">
        <v>268</v>
      </c>
      <c r="B15" s="136" t="s">
        <v>284</v>
      </c>
      <c r="C15" s="136" t="s">
        <v>281</v>
      </c>
      <c r="D15" s="35" t="s">
        <v>289</v>
      </c>
      <c r="E15" s="134" t="s">
        <v>282</v>
      </c>
      <c r="F15" s="117" t="s">
        <v>282</v>
      </c>
      <c r="G15" s="117" t="s">
        <v>282</v>
      </c>
      <c r="H15" s="117" t="s">
        <v>282</v>
      </c>
      <c r="I15" s="117" t="s">
        <v>282</v>
      </c>
      <c r="J15" s="117" t="s">
        <v>282</v>
      </c>
      <c r="K15" s="134" t="s">
        <v>282</v>
      </c>
      <c r="L15" s="117" t="s">
        <v>282</v>
      </c>
      <c r="M15" s="117" t="s">
        <v>282</v>
      </c>
      <c r="N15" s="117" t="s">
        <v>282</v>
      </c>
      <c r="O15" s="117" t="s">
        <v>282</v>
      </c>
      <c r="P15" s="117" t="s">
        <v>282</v>
      </c>
      <c r="Q15" s="134" t="s">
        <v>282</v>
      </c>
      <c r="R15" s="117" t="s">
        <v>282</v>
      </c>
      <c r="S15" s="117" t="s">
        <v>282</v>
      </c>
      <c r="T15" s="117" t="s">
        <v>282</v>
      </c>
      <c r="U15" s="117" t="s">
        <v>282</v>
      </c>
      <c r="V15" s="117" t="s">
        <v>282</v>
      </c>
      <c r="W15" s="134" t="s">
        <v>282</v>
      </c>
      <c r="X15" s="117" t="s">
        <v>282</v>
      </c>
      <c r="Y15" s="117" t="s">
        <v>282</v>
      </c>
      <c r="Z15" s="117" t="s">
        <v>282</v>
      </c>
      <c r="AA15" s="117" t="s">
        <v>282</v>
      </c>
      <c r="AB15" s="117" t="s">
        <v>282</v>
      </c>
      <c r="AC15" s="134" t="s">
        <v>282</v>
      </c>
      <c r="AD15" s="117" t="s">
        <v>282</v>
      </c>
      <c r="AE15" s="117" t="s">
        <v>282</v>
      </c>
      <c r="AF15" s="117" t="s">
        <v>282</v>
      </c>
      <c r="AG15" s="117" t="s">
        <v>282</v>
      </c>
      <c r="AH15" s="117" t="s">
        <v>282</v>
      </c>
      <c r="AI15" s="134" t="s">
        <v>282</v>
      </c>
      <c r="AJ15" s="117" t="s">
        <v>282</v>
      </c>
      <c r="AK15" s="117" t="s">
        <v>282</v>
      </c>
      <c r="AL15" s="117" t="s">
        <v>282</v>
      </c>
      <c r="AM15" s="117" t="s">
        <v>282</v>
      </c>
      <c r="AN15" s="117" t="s">
        <v>282</v>
      </c>
      <c r="AO15" s="134" t="s">
        <v>282</v>
      </c>
      <c r="AP15" s="117" t="s">
        <v>282</v>
      </c>
      <c r="AQ15" s="117" t="s">
        <v>282</v>
      </c>
      <c r="AR15" s="117" t="s">
        <v>282</v>
      </c>
      <c r="AS15" s="117" t="s">
        <v>282</v>
      </c>
      <c r="AT15" s="117" t="s">
        <v>282</v>
      </c>
      <c r="AU15" s="134" t="s">
        <v>282</v>
      </c>
      <c r="AV15" s="117" t="s">
        <v>282</v>
      </c>
      <c r="AW15" s="117" t="s">
        <v>282</v>
      </c>
      <c r="AX15" s="117" t="s">
        <v>282</v>
      </c>
      <c r="AY15" s="117" t="s">
        <v>282</v>
      </c>
      <c r="AZ15" s="117" t="s">
        <v>282</v>
      </c>
      <c r="BA15" s="59" t="s">
        <v>308</v>
      </c>
      <c r="BB15" s="59" t="s">
        <v>282</v>
      </c>
    </row>
    <row r="16" spans="1:54" ht="25.5" customHeight="1">
      <c r="A16" s="167" t="s">
        <v>303</v>
      </c>
      <c r="B16" s="168" t="s">
        <v>305</v>
      </c>
      <c r="C16" s="168" t="s">
        <v>304</v>
      </c>
      <c r="D16" s="35"/>
      <c r="E16" s="117">
        <f>SUM(E17:E20)</f>
        <v>1802</v>
      </c>
      <c r="F16" s="117">
        <f>SUM(F17:F20)</f>
        <v>0</v>
      </c>
      <c r="G16" s="117">
        <f>F16/E16*100</f>
        <v>0</v>
      </c>
      <c r="H16" s="117">
        <f>SUM(H17:H20)</f>
        <v>0</v>
      </c>
      <c r="I16" s="117">
        <f>SUM(I17:I20)</f>
        <v>0</v>
      </c>
      <c r="J16" s="117">
        <v>0</v>
      </c>
      <c r="K16" s="117">
        <f>SUM(K17:K20)</f>
        <v>0</v>
      </c>
      <c r="L16" s="117">
        <f>SUM(L17:L20)</f>
        <v>0</v>
      </c>
      <c r="M16" s="117">
        <v>0</v>
      </c>
      <c r="N16" s="117">
        <f>SUM(N17:N20)</f>
        <v>0</v>
      </c>
      <c r="O16" s="117">
        <f>SUM(O17:O20)</f>
        <v>0</v>
      </c>
      <c r="P16" s="117">
        <v>0</v>
      </c>
      <c r="Q16" s="117">
        <f>SUM(Q17:Q20)</f>
        <v>0</v>
      </c>
      <c r="R16" s="117">
        <f>SUM(R17:R20)</f>
        <v>0</v>
      </c>
      <c r="S16" s="117">
        <v>0</v>
      </c>
      <c r="T16" s="117">
        <f>SUM(T17:T20)</f>
        <v>0</v>
      </c>
      <c r="U16" s="117">
        <f>SUM(U17:U20)</f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f>SUM(Z17:Z20)</f>
        <v>0</v>
      </c>
      <c r="AA16" s="117">
        <f>SUM(AA17:AA20)</f>
        <v>0</v>
      </c>
      <c r="AB16" s="117">
        <v>0</v>
      </c>
      <c r="AC16" s="117">
        <f>SUM(AC17:AC20)</f>
        <v>0</v>
      </c>
      <c r="AD16" s="117">
        <f>SUM(AD17:AD20)</f>
        <v>0</v>
      </c>
      <c r="AE16" s="117">
        <v>0</v>
      </c>
      <c r="AF16" s="117">
        <f>SUM(AF17:AF20)</f>
        <v>0</v>
      </c>
      <c r="AG16" s="117">
        <f>SUM(AG17:AG20)</f>
        <v>0</v>
      </c>
      <c r="AH16" s="117">
        <v>0</v>
      </c>
      <c r="AI16" s="117">
        <f>SUM(AI17:AI20)</f>
        <v>1802</v>
      </c>
      <c r="AJ16" s="117">
        <f>SUM(AJ17:AJ20)</f>
        <v>0</v>
      </c>
      <c r="AK16" s="117">
        <v>0</v>
      </c>
      <c r="AL16" s="117">
        <f>SUM(AL17:AL20)</f>
        <v>0</v>
      </c>
      <c r="AM16" s="117">
        <f>SUM(AM17:AM20)</f>
        <v>0</v>
      </c>
      <c r="AN16" s="117">
        <v>0</v>
      </c>
      <c r="AO16" s="117">
        <f>SUM(AO17:AO20)</f>
        <v>1802</v>
      </c>
      <c r="AP16" s="117">
        <f>SUM(AP17:AP20)</f>
        <v>0</v>
      </c>
      <c r="AQ16" s="117">
        <f>AP16/AO16*100</f>
        <v>0</v>
      </c>
      <c r="AR16" s="117">
        <f>SUM(AR17:AR20)</f>
        <v>0</v>
      </c>
      <c r="AS16" s="117">
        <f>SUM(AS17:AS20)</f>
        <v>0</v>
      </c>
      <c r="AT16" s="117">
        <v>0</v>
      </c>
      <c r="AU16" s="117">
        <f>SUM(AU17:AU20)</f>
        <v>0</v>
      </c>
      <c r="AV16" s="117">
        <f>SUM(AV17:AV20)</f>
        <v>0</v>
      </c>
      <c r="AW16" s="117">
        <v>0</v>
      </c>
      <c r="AX16" s="117">
        <f>SUM(AX17:AX20)</f>
        <v>0</v>
      </c>
      <c r="AY16" s="117">
        <f>SUM(AY17:AY20)</f>
        <v>0</v>
      </c>
      <c r="AZ16" s="117">
        <v>0</v>
      </c>
      <c r="BA16" s="178"/>
      <c r="BB16" s="178"/>
    </row>
    <row r="17" spans="1:54" ht="27" customHeight="1">
      <c r="A17" s="167"/>
      <c r="B17" s="169"/>
      <c r="C17" s="169"/>
      <c r="D17" s="35" t="s">
        <v>38</v>
      </c>
      <c r="E17" s="134">
        <f aca="true" t="shared" si="3" ref="E17:F20">AO17+AR17+AU17+AX17</f>
        <v>0</v>
      </c>
      <c r="F17" s="117">
        <f t="shared" si="3"/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f aca="true" t="shared" si="4" ref="Q17:R20">N17+K17+H17</f>
        <v>0</v>
      </c>
      <c r="R17" s="117">
        <f t="shared" si="4"/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f aca="true" t="shared" si="5" ref="AC17:AD20">Z17+W17+T17+Q17</f>
        <v>0</v>
      </c>
      <c r="AD17" s="117">
        <f t="shared" si="5"/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34">
        <v>0</v>
      </c>
      <c r="AM17" s="117">
        <v>0</v>
      </c>
      <c r="AN17" s="117">
        <v>0</v>
      </c>
      <c r="AO17" s="117">
        <f>AL17+AI17+AF17+AC17</f>
        <v>0</v>
      </c>
      <c r="AP17" s="117">
        <f>AJ17+AM17+AG17+AD17</f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17">
        <v>0</v>
      </c>
      <c r="AW17" s="117">
        <v>0</v>
      </c>
      <c r="AX17" s="117">
        <v>0</v>
      </c>
      <c r="AY17" s="117">
        <v>0</v>
      </c>
      <c r="AZ17" s="117">
        <v>0</v>
      </c>
      <c r="BA17" s="179"/>
      <c r="BB17" s="179"/>
    </row>
    <row r="18" spans="1:54" ht="28.5" customHeight="1">
      <c r="A18" s="167"/>
      <c r="B18" s="169"/>
      <c r="C18" s="169"/>
      <c r="D18" s="113" t="s">
        <v>272</v>
      </c>
      <c r="E18" s="134">
        <f t="shared" si="3"/>
        <v>0</v>
      </c>
      <c r="F18" s="117">
        <f t="shared" si="3"/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f t="shared" si="4"/>
        <v>0</v>
      </c>
      <c r="R18" s="117">
        <f t="shared" si="4"/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f t="shared" si="5"/>
        <v>0</v>
      </c>
      <c r="AD18" s="117">
        <f t="shared" si="5"/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34">
        <v>0</v>
      </c>
      <c r="AM18" s="117">
        <v>0</v>
      </c>
      <c r="AN18" s="117">
        <v>0</v>
      </c>
      <c r="AO18" s="117">
        <f>AL18+AI18+AF18+AC18</f>
        <v>0</v>
      </c>
      <c r="AP18" s="117">
        <f>AJ18+AM18+AG18+AD18</f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79"/>
      <c r="BB18" s="179"/>
    </row>
    <row r="19" spans="1:54" ht="31.5" customHeight="1">
      <c r="A19" s="167"/>
      <c r="B19" s="169"/>
      <c r="C19" s="169"/>
      <c r="D19" s="113" t="s">
        <v>285</v>
      </c>
      <c r="E19" s="117">
        <f t="shared" si="3"/>
        <v>1802</v>
      </c>
      <c r="F19" s="117">
        <f t="shared" si="3"/>
        <v>0</v>
      </c>
      <c r="G19" s="117">
        <f>F19/E19*100</f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f t="shared" si="4"/>
        <v>0</v>
      </c>
      <c r="R19" s="117">
        <f t="shared" si="4"/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49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f t="shared" si="5"/>
        <v>0</v>
      </c>
      <c r="AD19" s="117">
        <f t="shared" si="5"/>
        <v>0</v>
      </c>
      <c r="AE19" s="117">
        <v>0</v>
      </c>
      <c r="AF19" s="117"/>
      <c r="AG19" s="149">
        <v>0</v>
      </c>
      <c r="AH19" s="117">
        <v>0</v>
      </c>
      <c r="AI19" s="117">
        <v>1802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f>AL19+AI19+AF19+AC19</f>
        <v>1802</v>
      </c>
      <c r="AP19" s="117">
        <f>AJ19+AM19+AG19+AD19</f>
        <v>0</v>
      </c>
      <c r="AQ19" s="117">
        <f>AP19/AO19*100</f>
        <v>0</v>
      </c>
      <c r="AR19" s="117">
        <v>0</v>
      </c>
      <c r="AS19" s="117">
        <v>0</v>
      </c>
      <c r="AT19" s="117">
        <v>0</v>
      </c>
      <c r="AU19" s="117">
        <v>0</v>
      </c>
      <c r="AV19" s="117">
        <v>0</v>
      </c>
      <c r="AW19" s="117">
        <v>0</v>
      </c>
      <c r="AX19" s="117">
        <v>0</v>
      </c>
      <c r="AY19" s="117">
        <v>0</v>
      </c>
      <c r="AZ19" s="117">
        <v>0</v>
      </c>
      <c r="BA19" s="179"/>
      <c r="BB19" s="179"/>
    </row>
    <row r="20" spans="1:54" ht="33.75" customHeight="1">
      <c r="A20" s="167"/>
      <c r="B20" s="170"/>
      <c r="C20" s="170"/>
      <c r="D20" s="118" t="s">
        <v>286</v>
      </c>
      <c r="E20" s="134">
        <f t="shared" si="3"/>
        <v>0</v>
      </c>
      <c r="F20" s="117">
        <f t="shared" si="3"/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f t="shared" si="4"/>
        <v>0</v>
      </c>
      <c r="R20" s="117">
        <f t="shared" si="4"/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f t="shared" si="5"/>
        <v>0</v>
      </c>
      <c r="AD20" s="117">
        <f t="shared" si="5"/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34">
        <v>0</v>
      </c>
      <c r="AM20" s="117">
        <v>0</v>
      </c>
      <c r="AN20" s="117">
        <v>0</v>
      </c>
      <c r="AO20" s="117">
        <f>AL20+AI20+AF20+AC20</f>
        <v>0</v>
      </c>
      <c r="AP20" s="117">
        <f>AJ20+AM20+AG20+AD20</f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80"/>
      <c r="BB20" s="180"/>
    </row>
    <row r="21" spans="1:54" s="124" customFormat="1" ht="27" customHeight="1">
      <c r="A21" s="171" t="s">
        <v>287</v>
      </c>
      <c r="B21" s="172"/>
      <c r="C21" s="177"/>
      <c r="D21" s="119" t="s">
        <v>42</v>
      </c>
      <c r="E21" s="151">
        <f>SUM(E22:E25)</f>
        <v>12768.66697</v>
      </c>
      <c r="F21" s="151">
        <f>SUM(F22:F25)</f>
        <v>6918.1440999999995</v>
      </c>
      <c r="G21" s="123">
        <f>F21/E21*100</f>
        <v>54.18062916241914</v>
      </c>
      <c r="H21" s="123">
        <f>SUM(H22:H25)</f>
        <v>0</v>
      </c>
      <c r="I21" s="123">
        <f>SUM(I22:I25)</f>
        <v>0</v>
      </c>
      <c r="J21" s="123">
        <v>0</v>
      </c>
      <c r="K21" s="123">
        <f>SUM(K22:K25)</f>
        <v>1475.48074</v>
      </c>
      <c r="L21" s="123">
        <f>SUM(L22:L25)</f>
        <v>1475.48074</v>
      </c>
      <c r="M21" s="123">
        <f>L21/K21*100</f>
        <v>100</v>
      </c>
      <c r="N21" s="123">
        <f>SUM(N22:N25)</f>
        <v>1414.07389</v>
      </c>
      <c r="O21" s="123">
        <f>SUM(O22:O25)</f>
        <v>1414.1</v>
      </c>
      <c r="P21" s="123">
        <f>O21/N21*100</f>
        <v>100.00184643816597</v>
      </c>
      <c r="Q21" s="123">
        <f>SUM(Q22:Q25)</f>
        <v>2889.5546299999996</v>
      </c>
      <c r="R21" s="123">
        <f>SUM(R22:R25)</f>
        <v>2889.58074</v>
      </c>
      <c r="S21" s="123">
        <f>R21/Q21*100</f>
        <v>100.00090359945885</v>
      </c>
      <c r="T21" s="123">
        <f>SUM(T22:T25)</f>
        <v>1155.06489</v>
      </c>
      <c r="U21" s="123">
        <f>SUM(U22:U25)</f>
        <v>2305.90784</v>
      </c>
      <c r="V21" s="123">
        <f>U21/T21*100</f>
        <v>199.63448460458352</v>
      </c>
      <c r="W21" s="123">
        <f>SUM(W22:W25)</f>
        <v>1150.84295</v>
      </c>
      <c r="X21" s="123">
        <f>SUM(X22:X25)</f>
        <v>0</v>
      </c>
      <c r="Y21" s="123">
        <f>X21/W21*100</f>
        <v>0</v>
      </c>
      <c r="Z21" s="123">
        <f>SUM(Z22:Z25)</f>
        <v>1722.65552</v>
      </c>
      <c r="AA21" s="123">
        <f>SUM(AA22:AA25)</f>
        <v>1722.65552</v>
      </c>
      <c r="AB21" s="123">
        <f>AA21/Z21*100</f>
        <v>100</v>
      </c>
      <c r="AC21" s="123">
        <f>SUM(AC22:AC25)</f>
        <v>6918.11799</v>
      </c>
      <c r="AD21" s="123">
        <f>SUM(AD22:AD25)</f>
        <v>6918.1440999999995</v>
      </c>
      <c r="AE21" s="123">
        <f>AD21/AC21*100</f>
        <v>100.000377414783</v>
      </c>
      <c r="AF21" s="123">
        <f>SUM(AF22:AF25)</f>
        <v>488.11072</v>
      </c>
      <c r="AG21" s="123">
        <f>SUM(AG22:AG25)</f>
        <v>0</v>
      </c>
      <c r="AH21" s="123">
        <f>AG21/AF21*100</f>
        <v>0</v>
      </c>
      <c r="AI21" s="123">
        <f>SUM(AI22:AI25)</f>
        <v>2207.99072</v>
      </c>
      <c r="AJ21" s="123">
        <f>SUM(AJ22:AJ25)</f>
        <v>0</v>
      </c>
      <c r="AK21" s="123">
        <f>AJ21/AI21*100</f>
        <v>0</v>
      </c>
      <c r="AL21" s="123">
        <f>SUM(AL22:AL25)</f>
        <v>903.66427</v>
      </c>
      <c r="AM21" s="123">
        <f>SUM(AM22:AM25)</f>
        <v>0</v>
      </c>
      <c r="AN21" s="123">
        <f>AM21/AL21*100</f>
        <v>0</v>
      </c>
      <c r="AO21" s="123">
        <f>SUM(AO22:AO25)</f>
        <v>10517.883699999998</v>
      </c>
      <c r="AP21" s="123">
        <f>SUM(AP22:AP25)</f>
        <v>6918.1440999999995</v>
      </c>
      <c r="AQ21" s="123">
        <f>AP21/AO21*100</f>
        <v>65.77505796151749</v>
      </c>
      <c r="AR21" s="123">
        <f>SUM(AR22:AR25)</f>
        <v>740.50811</v>
      </c>
      <c r="AS21" s="123">
        <f>SUM(AS22:AS25)</f>
        <v>0</v>
      </c>
      <c r="AT21" s="123">
        <f>AS21/AR21*100</f>
        <v>0</v>
      </c>
      <c r="AU21" s="123">
        <f>SUM(AU22:AU25)</f>
        <v>759.86411</v>
      </c>
      <c r="AV21" s="123">
        <f>SUM(AV22:AV25)</f>
        <v>0</v>
      </c>
      <c r="AW21" s="123">
        <f>SUM(AW23:AW25)</f>
        <v>0</v>
      </c>
      <c r="AX21" s="123">
        <f>SUM(AX22:AX25)</f>
        <v>750.41105</v>
      </c>
      <c r="AY21" s="123">
        <f>SUM(AY22:AY25)</f>
        <v>0</v>
      </c>
      <c r="AZ21" s="123">
        <f>AY21/AX21*100</f>
        <v>0</v>
      </c>
      <c r="BA21" s="164"/>
      <c r="BB21" s="164"/>
    </row>
    <row r="22" spans="1:54" s="124" customFormat="1" ht="27.75" customHeight="1">
      <c r="A22" s="173"/>
      <c r="B22" s="174"/>
      <c r="C22" s="177"/>
      <c r="D22" s="119" t="s">
        <v>38</v>
      </c>
      <c r="E22" s="146">
        <f>AO22+AR22+AU22+AX22</f>
        <v>0</v>
      </c>
      <c r="F22" s="123">
        <f>I22+L22+O22+U22+X22+AA22+AG22+AJ22+AM22+AS22+AV22+AY22</f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f>H22+K22+N22</f>
        <v>0</v>
      </c>
      <c r="R22" s="123">
        <f>I22+L22+O22</f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f>H22+K22+N22+T22+W22+Z22</f>
        <v>0</v>
      </c>
      <c r="AD22" s="123">
        <f>I22+L22+O22+U22+X22+AA22</f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46">
        <v>0</v>
      </c>
      <c r="AM22" s="123">
        <v>0</v>
      </c>
      <c r="AN22" s="123">
        <v>0</v>
      </c>
      <c r="AO22" s="123">
        <f>H22+K22+N22+T22+W22+Z22+AF22+AI22+AL22</f>
        <v>0</v>
      </c>
      <c r="AP22" s="123">
        <f>AD22+AG22+AJ22+AM22</f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v>0</v>
      </c>
      <c r="AW22" s="123">
        <v>0</v>
      </c>
      <c r="AX22" s="123">
        <v>0</v>
      </c>
      <c r="AY22" s="123">
        <v>0</v>
      </c>
      <c r="AZ22" s="123">
        <v>0</v>
      </c>
      <c r="BA22" s="165"/>
      <c r="BB22" s="165"/>
    </row>
    <row r="23" spans="1:54" s="124" customFormat="1" ht="27.75" customHeight="1">
      <c r="A23" s="173"/>
      <c r="B23" s="174"/>
      <c r="C23" s="177"/>
      <c r="D23" s="120" t="s">
        <v>272</v>
      </c>
      <c r="E23" s="123">
        <f>H23+K23+N23+T23+W23+Z23+AF23+AI23+AL23+AR23+AU23+AX23</f>
        <v>0</v>
      </c>
      <c r="F23" s="123">
        <f>I23+L23+O23+U23+X23+AA23+AG23+AJ23+AM23+AS23+AV23+AY23</f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f>H23+K23+N23</f>
        <v>0</v>
      </c>
      <c r="R23" s="123">
        <f>I23+L23+O23</f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f>H23+K23+N23+T23+W23+Z23</f>
        <v>0</v>
      </c>
      <c r="AD23" s="123">
        <f>I23+L23+O23+U23+X23+AA23</f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f>H23+K23+N23+T23+W23+Z23+AF23+AI23+AL23</f>
        <v>0</v>
      </c>
      <c r="AP23" s="123">
        <f>I23+L23+O23+U23+X23+AA23+AG23+AJ23+AM23</f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v>0</v>
      </c>
      <c r="AW23" s="123">
        <v>0</v>
      </c>
      <c r="AX23" s="123">
        <v>0</v>
      </c>
      <c r="AY23" s="123">
        <v>0</v>
      </c>
      <c r="AZ23" s="123">
        <v>0</v>
      </c>
      <c r="BA23" s="165"/>
      <c r="BB23" s="165"/>
    </row>
    <row r="24" spans="1:54" s="124" customFormat="1" ht="29.25" customHeight="1">
      <c r="A24" s="173"/>
      <c r="B24" s="174"/>
      <c r="C24" s="177"/>
      <c r="D24" s="120" t="s">
        <v>285</v>
      </c>
      <c r="E24" s="123">
        <f>AO24+AR24+AU24+AX24</f>
        <v>12768.66697</v>
      </c>
      <c r="F24" s="123">
        <f>AP24+AS24+AV24+AY24</f>
        <v>6918.1440999999995</v>
      </c>
      <c r="G24" s="123">
        <f>F24/E24*100</f>
        <v>54.18062916241914</v>
      </c>
      <c r="H24" s="123">
        <f>H13+H19</f>
        <v>0</v>
      </c>
      <c r="I24" s="123">
        <f>I13+I19</f>
        <v>0</v>
      </c>
      <c r="J24" s="123">
        <v>0</v>
      </c>
      <c r="K24" s="123">
        <f>K13+K19</f>
        <v>1475.48074</v>
      </c>
      <c r="L24" s="123">
        <f>L13+L19</f>
        <v>1475.48074</v>
      </c>
      <c r="M24" s="123">
        <f>L24/K24*100</f>
        <v>100</v>
      </c>
      <c r="N24" s="123">
        <f>N13+N19</f>
        <v>1414.07389</v>
      </c>
      <c r="O24" s="123">
        <f>O13+O19</f>
        <v>1414.1</v>
      </c>
      <c r="P24" s="123">
        <f>O24/N24*100</f>
        <v>100.00184643816597</v>
      </c>
      <c r="Q24" s="123">
        <f>SUM(H24+K24+N24)</f>
        <v>2889.5546299999996</v>
      </c>
      <c r="R24" s="123">
        <f>SUM(I24+L24+O24)</f>
        <v>2889.58074</v>
      </c>
      <c r="S24" s="123">
        <f>R24/Q24*100</f>
        <v>100.00090359945885</v>
      </c>
      <c r="T24" s="123">
        <f>T13+T19</f>
        <v>1155.06489</v>
      </c>
      <c r="U24" s="123">
        <f>U13+U19</f>
        <v>2305.90784</v>
      </c>
      <c r="V24" s="123">
        <f>U24/T24*100</f>
        <v>199.63448460458352</v>
      </c>
      <c r="W24" s="123">
        <f>W13+W19</f>
        <v>1150.84295</v>
      </c>
      <c r="X24" s="123">
        <f>X13+X19</f>
        <v>0</v>
      </c>
      <c r="Y24" s="123">
        <f>X24/W24*100</f>
        <v>0</v>
      </c>
      <c r="Z24" s="123">
        <f>Z13+Z19</f>
        <v>1722.65552</v>
      </c>
      <c r="AA24" s="123">
        <f>AA13+AA19</f>
        <v>1722.65552</v>
      </c>
      <c r="AB24" s="123">
        <f>AA24/Z24*100</f>
        <v>100</v>
      </c>
      <c r="AC24" s="123">
        <f>Q24+T24+W24+Z24</f>
        <v>6918.11799</v>
      </c>
      <c r="AD24" s="123">
        <f>R24+U24+X24+AA24</f>
        <v>6918.1440999999995</v>
      </c>
      <c r="AE24" s="123">
        <f>AD24/AC24*100</f>
        <v>100.000377414783</v>
      </c>
      <c r="AF24" s="123">
        <f>AF13+AF19</f>
        <v>488.11072</v>
      </c>
      <c r="AG24" s="123">
        <f>AG13+AG19</f>
        <v>0</v>
      </c>
      <c r="AH24" s="123">
        <f>AG24/AF24*100</f>
        <v>0</v>
      </c>
      <c r="AI24" s="123">
        <f>AI13+AI19</f>
        <v>2207.99072</v>
      </c>
      <c r="AJ24" s="123">
        <f>AJ13+AJ19</f>
        <v>0</v>
      </c>
      <c r="AK24" s="123">
        <f>AJ24/AI24*100</f>
        <v>0</v>
      </c>
      <c r="AL24" s="123">
        <f>AL13+AL19</f>
        <v>903.66427</v>
      </c>
      <c r="AM24" s="123">
        <f>AM13+AM19</f>
        <v>0</v>
      </c>
      <c r="AN24" s="123">
        <f>AN13</f>
        <v>0</v>
      </c>
      <c r="AO24" s="123">
        <f>AC24+AF24+AI24+AL24</f>
        <v>10517.883699999998</v>
      </c>
      <c r="AP24" s="123">
        <f>AD24+AG24+AJ24+AM24</f>
        <v>6918.1440999999995</v>
      </c>
      <c r="AQ24" s="123">
        <f>AP24/AO24*100</f>
        <v>65.77505796151749</v>
      </c>
      <c r="AR24" s="123">
        <f>AR13+AR19</f>
        <v>740.50811</v>
      </c>
      <c r="AS24" s="123">
        <f>AS13+AS19</f>
        <v>0</v>
      </c>
      <c r="AT24" s="123">
        <f>AS24/AR24*100</f>
        <v>0</v>
      </c>
      <c r="AU24" s="123">
        <f>AU13+AU19</f>
        <v>759.86411</v>
      </c>
      <c r="AV24" s="123">
        <f>AV13+AV19</f>
        <v>0</v>
      </c>
      <c r="AW24" s="123">
        <f>AV24/AU24*100</f>
        <v>0</v>
      </c>
      <c r="AX24" s="123">
        <f>AX13+AX19</f>
        <v>750.41105</v>
      </c>
      <c r="AY24" s="123">
        <f>AY13+AY19</f>
        <v>0</v>
      </c>
      <c r="AZ24" s="123">
        <f>AY24/AX24*100</f>
        <v>0</v>
      </c>
      <c r="BA24" s="165"/>
      <c r="BB24" s="165"/>
    </row>
    <row r="25" spans="1:54" s="124" customFormat="1" ht="36.75" customHeight="1">
      <c r="A25" s="175"/>
      <c r="B25" s="176"/>
      <c r="C25" s="177"/>
      <c r="D25" s="119" t="s">
        <v>286</v>
      </c>
      <c r="E25" s="123">
        <f>AO25+AR25+AU25+AX25</f>
        <v>0</v>
      </c>
      <c r="F25" s="123">
        <f>AP25+AS25+AV25+AY25</f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v>0</v>
      </c>
      <c r="AW25" s="123">
        <v>0</v>
      </c>
      <c r="AX25" s="123">
        <v>0</v>
      </c>
      <c r="AY25" s="123">
        <v>0</v>
      </c>
      <c r="AZ25" s="123">
        <v>0</v>
      </c>
      <c r="BA25" s="166"/>
      <c r="BB25" s="166"/>
    </row>
    <row r="26" spans="1:54" s="12" customFormat="1" ht="28.5" customHeight="1">
      <c r="A26" s="191" t="s">
        <v>294</v>
      </c>
      <c r="B26" s="192"/>
      <c r="C26" s="203"/>
      <c r="D26" s="118" t="s">
        <v>42</v>
      </c>
      <c r="E26" s="117">
        <f>AO26+AR26+AU26+AX26</f>
        <v>0</v>
      </c>
      <c r="F26" s="117">
        <f aca="true" t="shared" si="6" ref="F26:AZ30">AP26+AS26+AV26+AY26</f>
        <v>0</v>
      </c>
      <c r="G26" s="117">
        <f t="shared" si="6"/>
        <v>0</v>
      </c>
      <c r="H26" s="117">
        <f t="shared" si="6"/>
        <v>0</v>
      </c>
      <c r="I26" s="117">
        <f t="shared" si="6"/>
        <v>0</v>
      </c>
      <c r="J26" s="117">
        <f t="shared" si="6"/>
        <v>0</v>
      </c>
      <c r="K26" s="117">
        <f t="shared" si="6"/>
        <v>0</v>
      </c>
      <c r="L26" s="117">
        <f t="shared" si="6"/>
        <v>0</v>
      </c>
      <c r="M26" s="117">
        <f t="shared" si="6"/>
        <v>0</v>
      </c>
      <c r="N26" s="117">
        <f t="shared" si="6"/>
        <v>0</v>
      </c>
      <c r="O26" s="117">
        <f t="shared" si="6"/>
        <v>0</v>
      </c>
      <c r="P26" s="117">
        <f t="shared" si="6"/>
        <v>0</v>
      </c>
      <c r="Q26" s="117">
        <f t="shared" si="6"/>
        <v>0</v>
      </c>
      <c r="R26" s="117">
        <f t="shared" si="6"/>
        <v>0</v>
      </c>
      <c r="S26" s="117">
        <f t="shared" si="6"/>
        <v>0</v>
      </c>
      <c r="T26" s="117">
        <f t="shared" si="6"/>
        <v>0</v>
      </c>
      <c r="U26" s="117">
        <f t="shared" si="6"/>
        <v>0</v>
      </c>
      <c r="V26" s="117">
        <v>0</v>
      </c>
      <c r="W26" s="117">
        <f t="shared" si="6"/>
        <v>0</v>
      </c>
      <c r="X26" s="117">
        <f t="shared" si="6"/>
        <v>0</v>
      </c>
      <c r="Y26" s="117">
        <f t="shared" si="6"/>
        <v>0</v>
      </c>
      <c r="Z26" s="117">
        <f t="shared" si="6"/>
        <v>0</v>
      </c>
      <c r="AA26" s="117">
        <f t="shared" si="6"/>
        <v>0</v>
      </c>
      <c r="AB26" s="117">
        <f t="shared" si="6"/>
        <v>0</v>
      </c>
      <c r="AC26" s="117">
        <f t="shared" si="6"/>
        <v>0</v>
      </c>
      <c r="AD26" s="117">
        <f t="shared" si="6"/>
        <v>0</v>
      </c>
      <c r="AE26" s="117">
        <f t="shared" si="6"/>
        <v>0</v>
      </c>
      <c r="AF26" s="117">
        <f t="shared" si="6"/>
        <v>0</v>
      </c>
      <c r="AG26" s="117">
        <f t="shared" si="6"/>
        <v>0</v>
      </c>
      <c r="AH26" s="117">
        <f t="shared" si="6"/>
        <v>0</v>
      </c>
      <c r="AI26" s="117">
        <f t="shared" si="6"/>
        <v>0</v>
      </c>
      <c r="AJ26" s="117">
        <f t="shared" si="6"/>
        <v>0</v>
      </c>
      <c r="AK26" s="117">
        <f t="shared" si="6"/>
        <v>0</v>
      </c>
      <c r="AL26" s="117">
        <f t="shared" si="6"/>
        <v>0</v>
      </c>
      <c r="AM26" s="117">
        <f t="shared" si="6"/>
        <v>0</v>
      </c>
      <c r="AN26" s="117">
        <f t="shared" si="6"/>
        <v>0</v>
      </c>
      <c r="AO26" s="117">
        <f t="shared" si="6"/>
        <v>0</v>
      </c>
      <c r="AP26" s="117">
        <f t="shared" si="6"/>
        <v>0</v>
      </c>
      <c r="AQ26" s="117">
        <f t="shared" si="6"/>
        <v>0</v>
      </c>
      <c r="AR26" s="117">
        <f t="shared" si="6"/>
        <v>0</v>
      </c>
      <c r="AS26" s="117">
        <f t="shared" si="6"/>
        <v>0</v>
      </c>
      <c r="AT26" s="117">
        <f t="shared" si="6"/>
        <v>0</v>
      </c>
      <c r="AU26" s="117">
        <f t="shared" si="6"/>
        <v>0</v>
      </c>
      <c r="AV26" s="117">
        <f t="shared" si="6"/>
        <v>0</v>
      </c>
      <c r="AW26" s="117">
        <f t="shared" si="6"/>
        <v>0</v>
      </c>
      <c r="AX26" s="117">
        <f t="shared" si="6"/>
        <v>0</v>
      </c>
      <c r="AY26" s="117">
        <f t="shared" si="6"/>
        <v>0</v>
      </c>
      <c r="AZ26" s="117">
        <f t="shared" si="6"/>
        <v>0</v>
      </c>
      <c r="BA26" s="181"/>
      <c r="BB26" s="181"/>
    </row>
    <row r="27" spans="1:54" s="12" customFormat="1" ht="28.5" customHeight="1">
      <c r="A27" s="193"/>
      <c r="B27" s="194"/>
      <c r="C27" s="204"/>
      <c r="D27" s="118" t="s">
        <v>38</v>
      </c>
      <c r="E27" s="117">
        <f>AO27+AR27+AU27+AX27</f>
        <v>0</v>
      </c>
      <c r="F27" s="117">
        <f t="shared" si="6"/>
        <v>0</v>
      </c>
      <c r="G27" s="117">
        <f t="shared" si="6"/>
        <v>0</v>
      </c>
      <c r="H27" s="117">
        <f t="shared" si="6"/>
        <v>0</v>
      </c>
      <c r="I27" s="117">
        <f t="shared" si="6"/>
        <v>0</v>
      </c>
      <c r="J27" s="117">
        <f t="shared" si="6"/>
        <v>0</v>
      </c>
      <c r="K27" s="117">
        <f t="shared" si="6"/>
        <v>0</v>
      </c>
      <c r="L27" s="117">
        <f t="shared" si="6"/>
        <v>0</v>
      </c>
      <c r="M27" s="117">
        <f t="shared" si="6"/>
        <v>0</v>
      </c>
      <c r="N27" s="117">
        <f t="shared" si="6"/>
        <v>0</v>
      </c>
      <c r="O27" s="117">
        <f t="shared" si="6"/>
        <v>0</v>
      </c>
      <c r="P27" s="117">
        <f t="shared" si="6"/>
        <v>0</v>
      </c>
      <c r="Q27" s="117">
        <f t="shared" si="6"/>
        <v>0</v>
      </c>
      <c r="R27" s="117">
        <f t="shared" si="6"/>
        <v>0</v>
      </c>
      <c r="S27" s="117">
        <f t="shared" si="6"/>
        <v>0</v>
      </c>
      <c r="T27" s="117">
        <f t="shared" si="6"/>
        <v>0</v>
      </c>
      <c r="U27" s="117">
        <f t="shared" si="6"/>
        <v>0</v>
      </c>
      <c r="V27" s="117">
        <v>0</v>
      </c>
      <c r="W27" s="117">
        <f t="shared" si="6"/>
        <v>0</v>
      </c>
      <c r="X27" s="117">
        <f t="shared" si="6"/>
        <v>0</v>
      </c>
      <c r="Y27" s="117">
        <f t="shared" si="6"/>
        <v>0</v>
      </c>
      <c r="Z27" s="117">
        <f t="shared" si="6"/>
        <v>0</v>
      </c>
      <c r="AA27" s="117">
        <f t="shared" si="6"/>
        <v>0</v>
      </c>
      <c r="AB27" s="117">
        <f t="shared" si="6"/>
        <v>0</v>
      </c>
      <c r="AC27" s="117">
        <f t="shared" si="6"/>
        <v>0</v>
      </c>
      <c r="AD27" s="117">
        <f t="shared" si="6"/>
        <v>0</v>
      </c>
      <c r="AE27" s="117">
        <f t="shared" si="6"/>
        <v>0</v>
      </c>
      <c r="AF27" s="117">
        <f t="shared" si="6"/>
        <v>0</v>
      </c>
      <c r="AG27" s="117">
        <f t="shared" si="6"/>
        <v>0</v>
      </c>
      <c r="AH27" s="117">
        <f t="shared" si="6"/>
        <v>0</v>
      </c>
      <c r="AI27" s="117">
        <f t="shared" si="6"/>
        <v>0</v>
      </c>
      <c r="AJ27" s="117">
        <f t="shared" si="6"/>
        <v>0</v>
      </c>
      <c r="AK27" s="117">
        <f t="shared" si="6"/>
        <v>0</v>
      </c>
      <c r="AL27" s="117">
        <f t="shared" si="6"/>
        <v>0</v>
      </c>
      <c r="AM27" s="117">
        <f t="shared" si="6"/>
        <v>0</v>
      </c>
      <c r="AN27" s="117">
        <f t="shared" si="6"/>
        <v>0</v>
      </c>
      <c r="AO27" s="117">
        <f t="shared" si="6"/>
        <v>0</v>
      </c>
      <c r="AP27" s="117">
        <f t="shared" si="6"/>
        <v>0</v>
      </c>
      <c r="AQ27" s="117">
        <f t="shared" si="6"/>
        <v>0</v>
      </c>
      <c r="AR27" s="117">
        <f t="shared" si="6"/>
        <v>0</v>
      </c>
      <c r="AS27" s="117">
        <f t="shared" si="6"/>
        <v>0</v>
      </c>
      <c r="AT27" s="117">
        <f t="shared" si="6"/>
        <v>0</v>
      </c>
      <c r="AU27" s="117">
        <f t="shared" si="6"/>
        <v>0</v>
      </c>
      <c r="AV27" s="117">
        <f t="shared" si="6"/>
        <v>0</v>
      </c>
      <c r="AW27" s="117">
        <f t="shared" si="6"/>
        <v>0</v>
      </c>
      <c r="AX27" s="117">
        <f t="shared" si="6"/>
        <v>0</v>
      </c>
      <c r="AY27" s="117">
        <f t="shared" si="6"/>
        <v>0</v>
      </c>
      <c r="AZ27" s="117">
        <f t="shared" si="6"/>
        <v>0</v>
      </c>
      <c r="BA27" s="182"/>
      <c r="BB27" s="182"/>
    </row>
    <row r="28" spans="1:54" s="12" customFormat="1" ht="27.75" customHeight="1">
      <c r="A28" s="193"/>
      <c r="B28" s="194"/>
      <c r="C28" s="204"/>
      <c r="D28" s="113" t="s">
        <v>272</v>
      </c>
      <c r="E28" s="117">
        <f>AO28+AR28+AU28+AX28</f>
        <v>0</v>
      </c>
      <c r="F28" s="117">
        <f t="shared" si="6"/>
        <v>0</v>
      </c>
      <c r="G28" s="117">
        <f t="shared" si="6"/>
        <v>0</v>
      </c>
      <c r="H28" s="117">
        <f t="shared" si="6"/>
        <v>0</v>
      </c>
      <c r="I28" s="117">
        <f t="shared" si="6"/>
        <v>0</v>
      </c>
      <c r="J28" s="117">
        <f t="shared" si="6"/>
        <v>0</v>
      </c>
      <c r="K28" s="117">
        <f t="shared" si="6"/>
        <v>0</v>
      </c>
      <c r="L28" s="117">
        <f t="shared" si="6"/>
        <v>0</v>
      </c>
      <c r="M28" s="117">
        <f t="shared" si="6"/>
        <v>0</v>
      </c>
      <c r="N28" s="117">
        <f t="shared" si="6"/>
        <v>0</v>
      </c>
      <c r="O28" s="117">
        <f t="shared" si="6"/>
        <v>0</v>
      </c>
      <c r="P28" s="117">
        <f t="shared" si="6"/>
        <v>0</v>
      </c>
      <c r="Q28" s="117">
        <f t="shared" si="6"/>
        <v>0</v>
      </c>
      <c r="R28" s="117">
        <f t="shared" si="6"/>
        <v>0</v>
      </c>
      <c r="S28" s="117">
        <f t="shared" si="6"/>
        <v>0</v>
      </c>
      <c r="T28" s="117">
        <f t="shared" si="6"/>
        <v>0</v>
      </c>
      <c r="U28" s="117">
        <f t="shared" si="6"/>
        <v>0</v>
      </c>
      <c r="V28" s="117">
        <v>0</v>
      </c>
      <c r="W28" s="117">
        <f t="shared" si="6"/>
        <v>0</v>
      </c>
      <c r="X28" s="117">
        <f t="shared" si="6"/>
        <v>0</v>
      </c>
      <c r="Y28" s="117">
        <f t="shared" si="6"/>
        <v>0</v>
      </c>
      <c r="Z28" s="117">
        <f t="shared" si="6"/>
        <v>0</v>
      </c>
      <c r="AA28" s="117">
        <f t="shared" si="6"/>
        <v>0</v>
      </c>
      <c r="AB28" s="117">
        <f t="shared" si="6"/>
        <v>0</v>
      </c>
      <c r="AC28" s="117">
        <f t="shared" si="6"/>
        <v>0</v>
      </c>
      <c r="AD28" s="117">
        <f t="shared" si="6"/>
        <v>0</v>
      </c>
      <c r="AE28" s="117">
        <f t="shared" si="6"/>
        <v>0</v>
      </c>
      <c r="AF28" s="117">
        <f t="shared" si="6"/>
        <v>0</v>
      </c>
      <c r="AG28" s="117">
        <f t="shared" si="6"/>
        <v>0</v>
      </c>
      <c r="AH28" s="117">
        <f t="shared" si="6"/>
        <v>0</v>
      </c>
      <c r="AI28" s="117">
        <f t="shared" si="6"/>
        <v>0</v>
      </c>
      <c r="AJ28" s="117">
        <f t="shared" si="6"/>
        <v>0</v>
      </c>
      <c r="AK28" s="117">
        <f t="shared" si="6"/>
        <v>0</v>
      </c>
      <c r="AL28" s="117">
        <f t="shared" si="6"/>
        <v>0</v>
      </c>
      <c r="AM28" s="117">
        <f t="shared" si="6"/>
        <v>0</v>
      </c>
      <c r="AN28" s="117">
        <f t="shared" si="6"/>
        <v>0</v>
      </c>
      <c r="AO28" s="117">
        <f t="shared" si="6"/>
        <v>0</v>
      </c>
      <c r="AP28" s="117">
        <f t="shared" si="6"/>
        <v>0</v>
      </c>
      <c r="AQ28" s="117">
        <f t="shared" si="6"/>
        <v>0</v>
      </c>
      <c r="AR28" s="117">
        <f t="shared" si="6"/>
        <v>0</v>
      </c>
      <c r="AS28" s="117">
        <f t="shared" si="6"/>
        <v>0</v>
      </c>
      <c r="AT28" s="117">
        <f t="shared" si="6"/>
        <v>0</v>
      </c>
      <c r="AU28" s="117">
        <f t="shared" si="6"/>
        <v>0</v>
      </c>
      <c r="AV28" s="117">
        <f t="shared" si="6"/>
        <v>0</v>
      </c>
      <c r="AW28" s="117">
        <f t="shared" si="6"/>
        <v>0</v>
      </c>
      <c r="AX28" s="117">
        <f t="shared" si="6"/>
        <v>0</v>
      </c>
      <c r="AY28" s="117">
        <f t="shared" si="6"/>
        <v>0</v>
      </c>
      <c r="AZ28" s="117">
        <f t="shared" si="6"/>
        <v>0</v>
      </c>
      <c r="BA28" s="182"/>
      <c r="BB28" s="182"/>
    </row>
    <row r="29" spans="1:54" s="12" customFormat="1" ht="27.75" customHeight="1">
      <c r="A29" s="193"/>
      <c r="B29" s="194"/>
      <c r="C29" s="204"/>
      <c r="D29" s="113" t="s">
        <v>285</v>
      </c>
      <c r="E29" s="117">
        <f>AO29+AR29+AU29+AX29</f>
        <v>0</v>
      </c>
      <c r="F29" s="117">
        <f t="shared" si="6"/>
        <v>0</v>
      </c>
      <c r="G29" s="117">
        <f t="shared" si="6"/>
        <v>0</v>
      </c>
      <c r="H29" s="117">
        <f t="shared" si="6"/>
        <v>0</v>
      </c>
      <c r="I29" s="117">
        <f t="shared" si="6"/>
        <v>0</v>
      </c>
      <c r="J29" s="117">
        <f t="shared" si="6"/>
        <v>0</v>
      </c>
      <c r="K29" s="117">
        <f t="shared" si="6"/>
        <v>0</v>
      </c>
      <c r="L29" s="117">
        <f t="shared" si="6"/>
        <v>0</v>
      </c>
      <c r="M29" s="117">
        <f t="shared" si="6"/>
        <v>0</v>
      </c>
      <c r="N29" s="117">
        <f t="shared" si="6"/>
        <v>0</v>
      </c>
      <c r="O29" s="117">
        <f t="shared" si="6"/>
        <v>0</v>
      </c>
      <c r="P29" s="117">
        <f t="shared" si="6"/>
        <v>0</v>
      </c>
      <c r="Q29" s="117">
        <f t="shared" si="6"/>
        <v>0</v>
      </c>
      <c r="R29" s="117">
        <f t="shared" si="6"/>
        <v>0</v>
      </c>
      <c r="S29" s="117">
        <f t="shared" si="6"/>
        <v>0</v>
      </c>
      <c r="T29" s="117">
        <f t="shared" si="6"/>
        <v>0</v>
      </c>
      <c r="U29" s="117">
        <f t="shared" si="6"/>
        <v>0</v>
      </c>
      <c r="V29" s="117">
        <v>0</v>
      </c>
      <c r="W29" s="117">
        <f t="shared" si="6"/>
        <v>0</v>
      </c>
      <c r="X29" s="117">
        <f t="shared" si="6"/>
        <v>0</v>
      </c>
      <c r="Y29" s="117">
        <f t="shared" si="6"/>
        <v>0</v>
      </c>
      <c r="Z29" s="117">
        <f t="shared" si="6"/>
        <v>0</v>
      </c>
      <c r="AA29" s="117">
        <f t="shared" si="6"/>
        <v>0</v>
      </c>
      <c r="AB29" s="117">
        <f t="shared" si="6"/>
        <v>0</v>
      </c>
      <c r="AC29" s="117">
        <f t="shared" si="6"/>
        <v>0</v>
      </c>
      <c r="AD29" s="117">
        <f t="shared" si="6"/>
        <v>0</v>
      </c>
      <c r="AE29" s="117">
        <f t="shared" si="6"/>
        <v>0</v>
      </c>
      <c r="AF29" s="117">
        <f t="shared" si="6"/>
        <v>0</v>
      </c>
      <c r="AG29" s="117">
        <f t="shared" si="6"/>
        <v>0</v>
      </c>
      <c r="AH29" s="117">
        <f t="shared" si="6"/>
        <v>0</v>
      </c>
      <c r="AI29" s="117">
        <f t="shared" si="6"/>
        <v>0</v>
      </c>
      <c r="AJ29" s="117">
        <f t="shared" si="6"/>
        <v>0</v>
      </c>
      <c r="AK29" s="117">
        <f t="shared" si="6"/>
        <v>0</v>
      </c>
      <c r="AL29" s="117">
        <f t="shared" si="6"/>
        <v>0</v>
      </c>
      <c r="AM29" s="117">
        <f t="shared" si="6"/>
        <v>0</v>
      </c>
      <c r="AN29" s="117">
        <f t="shared" si="6"/>
        <v>0</v>
      </c>
      <c r="AO29" s="117">
        <f t="shared" si="6"/>
        <v>0</v>
      </c>
      <c r="AP29" s="117">
        <f t="shared" si="6"/>
        <v>0</v>
      </c>
      <c r="AQ29" s="117">
        <f t="shared" si="6"/>
        <v>0</v>
      </c>
      <c r="AR29" s="117">
        <f t="shared" si="6"/>
        <v>0</v>
      </c>
      <c r="AS29" s="117">
        <f t="shared" si="6"/>
        <v>0</v>
      </c>
      <c r="AT29" s="117">
        <f t="shared" si="6"/>
        <v>0</v>
      </c>
      <c r="AU29" s="117">
        <f t="shared" si="6"/>
        <v>0</v>
      </c>
      <c r="AV29" s="117">
        <f t="shared" si="6"/>
        <v>0</v>
      </c>
      <c r="AW29" s="117">
        <f t="shared" si="6"/>
        <v>0</v>
      </c>
      <c r="AX29" s="117">
        <f t="shared" si="6"/>
        <v>0</v>
      </c>
      <c r="AY29" s="117">
        <f t="shared" si="6"/>
        <v>0</v>
      </c>
      <c r="AZ29" s="117">
        <f t="shared" si="6"/>
        <v>0</v>
      </c>
      <c r="BA29" s="182"/>
      <c r="BB29" s="182"/>
    </row>
    <row r="30" spans="1:54" s="12" customFormat="1" ht="27.75" customHeight="1">
      <c r="A30" s="193"/>
      <c r="B30" s="194"/>
      <c r="C30" s="204"/>
      <c r="D30" s="118" t="s">
        <v>286</v>
      </c>
      <c r="E30" s="117">
        <f>AO30+AR30+AU30+AX30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17">
        <f t="shared" si="6"/>
        <v>0</v>
      </c>
      <c r="M30" s="117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117">
        <f t="shared" si="6"/>
        <v>0</v>
      </c>
      <c r="S30" s="117">
        <f t="shared" si="6"/>
        <v>0</v>
      </c>
      <c r="T30" s="117">
        <f t="shared" si="6"/>
        <v>0</v>
      </c>
      <c r="U30" s="117">
        <f t="shared" si="6"/>
        <v>0</v>
      </c>
      <c r="V30" s="117">
        <v>0</v>
      </c>
      <c r="W30" s="117">
        <f t="shared" si="6"/>
        <v>0</v>
      </c>
      <c r="X30" s="117">
        <f t="shared" si="6"/>
        <v>0</v>
      </c>
      <c r="Y30" s="117">
        <f t="shared" si="6"/>
        <v>0</v>
      </c>
      <c r="Z30" s="117">
        <f t="shared" si="6"/>
        <v>0</v>
      </c>
      <c r="AA30" s="117">
        <f t="shared" si="6"/>
        <v>0</v>
      </c>
      <c r="AB30" s="117">
        <f t="shared" si="6"/>
        <v>0</v>
      </c>
      <c r="AC30" s="117">
        <f t="shared" si="6"/>
        <v>0</v>
      </c>
      <c r="AD30" s="117">
        <f t="shared" si="6"/>
        <v>0</v>
      </c>
      <c r="AE30" s="117">
        <f t="shared" si="6"/>
        <v>0</v>
      </c>
      <c r="AF30" s="117">
        <f t="shared" si="6"/>
        <v>0</v>
      </c>
      <c r="AG30" s="117">
        <f t="shared" si="6"/>
        <v>0</v>
      </c>
      <c r="AH30" s="117">
        <f t="shared" si="6"/>
        <v>0</v>
      </c>
      <c r="AI30" s="117">
        <f t="shared" si="6"/>
        <v>0</v>
      </c>
      <c r="AJ30" s="117">
        <f t="shared" si="6"/>
        <v>0</v>
      </c>
      <c r="AK30" s="117">
        <f t="shared" si="6"/>
        <v>0</v>
      </c>
      <c r="AL30" s="117">
        <f t="shared" si="6"/>
        <v>0</v>
      </c>
      <c r="AM30" s="117">
        <f t="shared" si="6"/>
        <v>0</v>
      </c>
      <c r="AN30" s="117">
        <f t="shared" si="6"/>
        <v>0</v>
      </c>
      <c r="AO30" s="117">
        <f t="shared" si="6"/>
        <v>0</v>
      </c>
      <c r="AP30" s="117">
        <f t="shared" si="6"/>
        <v>0</v>
      </c>
      <c r="AQ30" s="117">
        <f t="shared" si="6"/>
        <v>0</v>
      </c>
      <c r="AR30" s="117">
        <f t="shared" si="6"/>
        <v>0</v>
      </c>
      <c r="AS30" s="117">
        <f t="shared" si="6"/>
        <v>0</v>
      </c>
      <c r="AT30" s="117">
        <f t="shared" si="6"/>
        <v>0</v>
      </c>
      <c r="AU30" s="117">
        <f t="shared" si="6"/>
        <v>0</v>
      </c>
      <c r="AV30" s="117">
        <f t="shared" si="6"/>
        <v>0</v>
      </c>
      <c r="AW30" s="117">
        <f t="shared" si="6"/>
        <v>0</v>
      </c>
      <c r="AX30" s="117">
        <f t="shared" si="6"/>
        <v>0</v>
      </c>
      <c r="AY30" s="117">
        <f t="shared" si="6"/>
        <v>0</v>
      </c>
      <c r="AZ30" s="117">
        <f t="shared" si="6"/>
        <v>0</v>
      </c>
      <c r="BA30" s="182"/>
      <c r="BB30" s="182"/>
    </row>
    <row r="31" spans="1:54" s="12" customFormat="1" ht="28.5" customHeight="1">
      <c r="A31" s="191" t="s">
        <v>295</v>
      </c>
      <c r="B31" s="192"/>
      <c r="C31" s="208"/>
      <c r="D31" s="145" t="s">
        <v>42</v>
      </c>
      <c r="E31" s="142">
        <f>E21</f>
        <v>12768.66697</v>
      </c>
      <c r="F31" s="142">
        <f aca="true" t="shared" si="7" ref="F31:AZ34">F21</f>
        <v>6918.1440999999995</v>
      </c>
      <c r="G31" s="142">
        <f t="shared" si="7"/>
        <v>54.18062916241914</v>
      </c>
      <c r="H31" s="142">
        <f t="shared" si="7"/>
        <v>0</v>
      </c>
      <c r="I31" s="142">
        <f t="shared" si="7"/>
        <v>0</v>
      </c>
      <c r="J31" s="142">
        <f t="shared" si="7"/>
        <v>0</v>
      </c>
      <c r="K31" s="142">
        <f t="shared" si="7"/>
        <v>1475.48074</v>
      </c>
      <c r="L31" s="142">
        <f t="shared" si="7"/>
        <v>1475.48074</v>
      </c>
      <c r="M31" s="142">
        <f t="shared" si="7"/>
        <v>100</v>
      </c>
      <c r="N31" s="142">
        <f t="shared" si="7"/>
        <v>1414.07389</v>
      </c>
      <c r="O31" s="142">
        <f t="shared" si="7"/>
        <v>1414.1</v>
      </c>
      <c r="P31" s="142">
        <f t="shared" si="7"/>
        <v>100.00184643816597</v>
      </c>
      <c r="Q31" s="142">
        <f t="shared" si="7"/>
        <v>2889.5546299999996</v>
      </c>
      <c r="R31" s="142">
        <f t="shared" si="7"/>
        <v>2889.58074</v>
      </c>
      <c r="S31" s="142">
        <f t="shared" si="7"/>
        <v>100.00090359945885</v>
      </c>
      <c r="T31" s="142">
        <f t="shared" si="7"/>
        <v>1155.06489</v>
      </c>
      <c r="U31" s="142">
        <f t="shared" si="7"/>
        <v>2305.90784</v>
      </c>
      <c r="V31" s="117">
        <f>U31/T31*100</f>
        <v>199.63448460458352</v>
      </c>
      <c r="W31" s="142">
        <f t="shared" si="7"/>
        <v>1150.84295</v>
      </c>
      <c r="X31" s="142">
        <f t="shared" si="7"/>
        <v>0</v>
      </c>
      <c r="Y31" s="142">
        <f t="shared" si="7"/>
        <v>0</v>
      </c>
      <c r="Z31" s="142">
        <f t="shared" si="7"/>
        <v>1722.65552</v>
      </c>
      <c r="AA31" s="142">
        <f t="shared" si="7"/>
        <v>1722.65552</v>
      </c>
      <c r="AB31" s="142">
        <f t="shared" si="7"/>
        <v>100</v>
      </c>
      <c r="AC31" s="142">
        <f t="shared" si="7"/>
        <v>6918.11799</v>
      </c>
      <c r="AD31" s="142">
        <f t="shared" si="7"/>
        <v>6918.1440999999995</v>
      </c>
      <c r="AE31" s="142">
        <f t="shared" si="7"/>
        <v>100.000377414783</v>
      </c>
      <c r="AF31" s="142">
        <f t="shared" si="7"/>
        <v>488.11072</v>
      </c>
      <c r="AG31" s="142">
        <f t="shared" si="7"/>
        <v>0</v>
      </c>
      <c r="AH31" s="142">
        <f t="shared" si="7"/>
        <v>0</v>
      </c>
      <c r="AI31" s="142">
        <f t="shared" si="7"/>
        <v>2207.99072</v>
      </c>
      <c r="AJ31" s="142">
        <f t="shared" si="7"/>
        <v>0</v>
      </c>
      <c r="AK31" s="142">
        <f t="shared" si="7"/>
        <v>0</v>
      </c>
      <c r="AL31" s="142">
        <f t="shared" si="7"/>
        <v>903.66427</v>
      </c>
      <c r="AM31" s="142">
        <f t="shared" si="7"/>
        <v>0</v>
      </c>
      <c r="AN31" s="142">
        <f t="shared" si="7"/>
        <v>0</v>
      </c>
      <c r="AO31" s="142">
        <f t="shared" si="7"/>
        <v>10517.883699999998</v>
      </c>
      <c r="AP31" s="142">
        <f t="shared" si="7"/>
        <v>6918.1440999999995</v>
      </c>
      <c r="AQ31" s="142">
        <f t="shared" si="7"/>
        <v>65.77505796151749</v>
      </c>
      <c r="AR31" s="142">
        <f t="shared" si="7"/>
        <v>740.50811</v>
      </c>
      <c r="AS31" s="142">
        <f t="shared" si="7"/>
        <v>0</v>
      </c>
      <c r="AT31" s="142">
        <f t="shared" si="7"/>
        <v>0</v>
      </c>
      <c r="AU31" s="142">
        <f t="shared" si="7"/>
        <v>759.86411</v>
      </c>
      <c r="AV31" s="142">
        <f t="shared" si="7"/>
        <v>0</v>
      </c>
      <c r="AW31" s="142">
        <f t="shared" si="7"/>
        <v>0</v>
      </c>
      <c r="AX31" s="142">
        <f t="shared" si="7"/>
        <v>750.41105</v>
      </c>
      <c r="AY31" s="142">
        <f t="shared" si="7"/>
        <v>0</v>
      </c>
      <c r="AZ31" s="142">
        <f t="shared" si="7"/>
        <v>0</v>
      </c>
      <c r="BA31" s="181"/>
      <c r="BB31" s="181"/>
    </row>
    <row r="32" spans="1:54" s="12" customFormat="1" ht="28.5" customHeight="1">
      <c r="A32" s="193"/>
      <c r="B32" s="194"/>
      <c r="C32" s="209"/>
      <c r="D32" s="142" t="s">
        <v>292</v>
      </c>
      <c r="E32" s="142">
        <f>E22</f>
        <v>0</v>
      </c>
      <c r="F32" s="142">
        <f aca="true" t="shared" si="8" ref="F32:T32">F22</f>
        <v>0</v>
      </c>
      <c r="G32" s="142">
        <f t="shared" si="8"/>
        <v>0</v>
      </c>
      <c r="H32" s="142">
        <f t="shared" si="8"/>
        <v>0</v>
      </c>
      <c r="I32" s="142">
        <f t="shared" si="8"/>
        <v>0</v>
      </c>
      <c r="J32" s="142">
        <f t="shared" si="8"/>
        <v>0</v>
      </c>
      <c r="K32" s="142">
        <f t="shared" si="8"/>
        <v>0</v>
      </c>
      <c r="L32" s="142">
        <f t="shared" si="8"/>
        <v>0</v>
      </c>
      <c r="M32" s="142">
        <f t="shared" si="8"/>
        <v>0</v>
      </c>
      <c r="N32" s="142">
        <f t="shared" si="8"/>
        <v>0</v>
      </c>
      <c r="O32" s="142">
        <f t="shared" si="8"/>
        <v>0</v>
      </c>
      <c r="P32" s="142">
        <f t="shared" si="8"/>
        <v>0</v>
      </c>
      <c r="Q32" s="142">
        <f t="shared" si="8"/>
        <v>0</v>
      </c>
      <c r="R32" s="142">
        <f t="shared" si="8"/>
        <v>0</v>
      </c>
      <c r="S32" s="142">
        <f t="shared" si="8"/>
        <v>0</v>
      </c>
      <c r="T32" s="142">
        <f t="shared" si="8"/>
        <v>0</v>
      </c>
      <c r="U32" s="142">
        <f t="shared" si="7"/>
        <v>0</v>
      </c>
      <c r="V32" s="117">
        <v>0</v>
      </c>
      <c r="W32" s="142">
        <f t="shared" si="7"/>
        <v>0</v>
      </c>
      <c r="X32" s="142">
        <f t="shared" si="7"/>
        <v>0</v>
      </c>
      <c r="Y32" s="142">
        <f t="shared" si="7"/>
        <v>0</v>
      </c>
      <c r="Z32" s="142">
        <f t="shared" si="7"/>
        <v>0</v>
      </c>
      <c r="AA32" s="142">
        <f t="shared" si="7"/>
        <v>0</v>
      </c>
      <c r="AB32" s="142">
        <f t="shared" si="7"/>
        <v>0</v>
      </c>
      <c r="AC32" s="142">
        <f t="shared" si="7"/>
        <v>0</v>
      </c>
      <c r="AD32" s="142">
        <f t="shared" si="7"/>
        <v>0</v>
      </c>
      <c r="AE32" s="142">
        <f t="shared" si="7"/>
        <v>0</v>
      </c>
      <c r="AF32" s="142">
        <f t="shared" si="7"/>
        <v>0</v>
      </c>
      <c r="AG32" s="142">
        <f t="shared" si="7"/>
        <v>0</v>
      </c>
      <c r="AH32" s="142">
        <f t="shared" si="7"/>
        <v>0</v>
      </c>
      <c r="AI32" s="142">
        <f t="shared" si="7"/>
        <v>0</v>
      </c>
      <c r="AJ32" s="142">
        <f t="shared" si="7"/>
        <v>0</v>
      </c>
      <c r="AK32" s="142">
        <f t="shared" si="7"/>
        <v>0</v>
      </c>
      <c r="AL32" s="142">
        <f t="shared" si="7"/>
        <v>0</v>
      </c>
      <c r="AM32" s="142">
        <f t="shared" si="7"/>
        <v>0</v>
      </c>
      <c r="AN32" s="142">
        <f t="shared" si="7"/>
        <v>0</v>
      </c>
      <c r="AO32" s="142">
        <f t="shared" si="7"/>
        <v>0</v>
      </c>
      <c r="AP32" s="142">
        <f t="shared" si="7"/>
        <v>0</v>
      </c>
      <c r="AQ32" s="142">
        <f t="shared" si="7"/>
        <v>0</v>
      </c>
      <c r="AR32" s="142">
        <f t="shared" si="7"/>
        <v>0</v>
      </c>
      <c r="AS32" s="142">
        <f t="shared" si="7"/>
        <v>0</v>
      </c>
      <c r="AT32" s="142">
        <f t="shared" si="7"/>
        <v>0</v>
      </c>
      <c r="AU32" s="142">
        <f t="shared" si="7"/>
        <v>0</v>
      </c>
      <c r="AV32" s="142">
        <f t="shared" si="7"/>
        <v>0</v>
      </c>
      <c r="AW32" s="142">
        <f t="shared" si="7"/>
        <v>0</v>
      </c>
      <c r="AX32" s="142">
        <f t="shared" si="7"/>
        <v>0</v>
      </c>
      <c r="AY32" s="142">
        <f t="shared" si="7"/>
        <v>0</v>
      </c>
      <c r="AZ32" s="142">
        <f t="shared" si="7"/>
        <v>0</v>
      </c>
      <c r="BA32" s="182"/>
      <c r="BB32" s="182"/>
    </row>
    <row r="33" spans="1:54" s="12" customFormat="1" ht="28.5" customHeight="1">
      <c r="A33" s="193"/>
      <c r="B33" s="194"/>
      <c r="C33" s="209"/>
      <c r="D33" s="142" t="s">
        <v>293</v>
      </c>
      <c r="E33" s="142">
        <f>E23</f>
        <v>0</v>
      </c>
      <c r="F33" s="142">
        <f t="shared" si="7"/>
        <v>0</v>
      </c>
      <c r="G33" s="142">
        <f t="shared" si="7"/>
        <v>0</v>
      </c>
      <c r="H33" s="142">
        <f t="shared" si="7"/>
        <v>0</v>
      </c>
      <c r="I33" s="142">
        <f t="shared" si="7"/>
        <v>0</v>
      </c>
      <c r="J33" s="142">
        <f t="shared" si="7"/>
        <v>0</v>
      </c>
      <c r="K33" s="142">
        <f t="shared" si="7"/>
        <v>0</v>
      </c>
      <c r="L33" s="142">
        <f t="shared" si="7"/>
        <v>0</v>
      </c>
      <c r="M33" s="142">
        <f t="shared" si="7"/>
        <v>0</v>
      </c>
      <c r="N33" s="142">
        <f t="shared" si="7"/>
        <v>0</v>
      </c>
      <c r="O33" s="142">
        <f t="shared" si="7"/>
        <v>0</v>
      </c>
      <c r="P33" s="142">
        <f t="shared" si="7"/>
        <v>0</v>
      </c>
      <c r="Q33" s="142">
        <f t="shared" si="7"/>
        <v>0</v>
      </c>
      <c r="R33" s="142">
        <f t="shared" si="7"/>
        <v>0</v>
      </c>
      <c r="S33" s="142">
        <f t="shared" si="7"/>
        <v>0</v>
      </c>
      <c r="T33" s="142">
        <f t="shared" si="7"/>
        <v>0</v>
      </c>
      <c r="U33" s="142">
        <f t="shared" si="7"/>
        <v>0</v>
      </c>
      <c r="V33" s="117">
        <v>0</v>
      </c>
      <c r="W33" s="142">
        <f t="shared" si="7"/>
        <v>0</v>
      </c>
      <c r="X33" s="142">
        <f t="shared" si="7"/>
        <v>0</v>
      </c>
      <c r="Y33" s="142">
        <f t="shared" si="7"/>
        <v>0</v>
      </c>
      <c r="Z33" s="142">
        <f t="shared" si="7"/>
        <v>0</v>
      </c>
      <c r="AA33" s="142">
        <f t="shared" si="7"/>
        <v>0</v>
      </c>
      <c r="AB33" s="142">
        <f t="shared" si="7"/>
        <v>0</v>
      </c>
      <c r="AC33" s="142">
        <f t="shared" si="7"/>
        <v>0</v>
      </c>
      <c r="AD33" s="142">
        <f t="shared" si="7"/>
        <v>0</v>
      </c>
      <c r="AE33" s="142">
        <f t="shared" si="7"/>
        <v>0</v>
      </c>
      <c r="AF33" s="142">
        <f t="shared" si="7"/>
        <v>0</v>
      </c>
      <c r="AG33" s="142">
        <f t="shared" si="7"/>
        <v>0</v>
      </c>
      <c r="AH33" s="142">
        <f t="shared" si="7"/>
        <v>0</v>
      </c>
      <c r="AI33" s="142">
        <f t="shared" si="7"/>
        <v>0</v>
      </c>
      <c r="AJ33" s="142">
        <f t="shared" si="7"/>
        <v>0</v>
      </c>
      <c r="AK33" s="142">
        <f t="shared" si="7"/>
        <v>0</v>
      </c>
      <c r="AL33" s="142">
        <f t="shared" si="7"/>
        <v>0</v>
      </c>
      <c r="AM33" s="142">
        <f t="shared" si="7"/>
        <v>0</v>
      </c>
      <c r="AN33" s="142">
        <f t="shared" si="7"/>
        <v>0</v>
      </c>
      <c r="AO33" s="142">
        <f t="shared" si="7"/>
        <v>0</v>
      </c>
      <c r="AP33" s="142">
        <f t="shared" si="7"/>
        <v>0</v>
      </c>
      <c r="AQ33" s="142">
        <f t="shared" si="7"/>
        <v>0</v>
      </c>
      <c r="AR33" s="142">
        <f t="shared" si="7"/>
        <v>0</v>
      </c>
      <c r="AS33" s="142">
        <f t="shared" si="7"/>
        <v>0</v>
      </c>
      <c r="AT33" s="142">
        <f t="shared" si="7"/>
        <v>0</v>
      </c>
      <c r="AU33" s="142">
        <f t="shared" si="7"/>
        <v>0</v>
      </c>
      <c r="AV33" s="142">
        <f t="shared" si="7"/>
        <v>0</v>
      </c>
      <c r="AW33" s="142">
        <f t="shared" si="7"/>
        <v>0</v>
      </c>
      <c r="AX33" s="142">
        <f t="shared" si="7"/>
        <v>0</v>
      </c>
      <c r="AY33" s="142">
        <f t="shared" si="7"/>
        <v>0</v>
      </c>
      <c r="AZ33" s="142">
        <f t="shared" si="7"/>
        <v>0</v>
      </c>
      <c r="BA33" s="182"/>
      <c r="BB33" s="182"/>
    </row>
    <row r="34" spans="1:54" s="12" customFormat="1" ht="28.5" customHeight="1">
      <c r="A34" s="193"/>
      <c r="B34" s="194"/>
      <c r="C34" s="209"/>
      <c r="D34" s="148" t="s">
        <v>285</v>
      </c>
      <c r="E34" s="142">
        <f>E24</f>
        <v>12768.66697</v>
      </c>
      <c r="F34" s="142">
        <f t="shared" si="7"/>
        <v>6918.1440999999995</v>
      </c>
      <c r="G34" s="142">
        <f t="shared" si="7"/>
        <v>54.18062916241914</v>
      </c>
      <c r="H34" s="142">
        <f t="shared" si="7"/>
        <v>0</v>
      </c>
      <c r="I34" s="142">
        <f t="shared" si="7"/>
        <v>0</v>
      </c>
      <c r="J34" s="142">
        <f t="shared" si="7"/>
        <v>0</v>
      </c>
      <c r="K34" s="142">
        <f t="shared" si="7"/>
        <v>1475.48074</v>
      </c>
      <c r="L34" s="142">
        <f t="shared" si="7"/>
        <v>1475.48074</v>
      </c>
      <c r="M34" s="142">
        <f t="shared" si="7"/>
        <v>100</v>
      </c>
      <c r="N34" s="142">
        <f t="shared" si="7"/>
        <v>1414.07389</v>
      </c>
      <c r="O34" s="142">
        <f t="shared" si="7"/>
        <v>1414.1</v>
      </c>
      <c r="P34" s="142">
        <f t="shared" si="7"/>
        <v>100.00184643816597</v>
      </c>
      <c r="Q34" s="142">
        <f t="shared" si="7"/>
        <v>2889.5546299999996</v>
      </c>
      <c r="R34" s="142">
        <f t="shared" si="7"/>
        <v>2889.58074</v>
      </c>
      <c r="S34" s="142">
        <f t="shared" si="7"/>
        <v>100.00090359945885</v>
      </c>
      <c r="T34" s="142">
        <f t="shared" si="7"/>
        <v>1155.06489</v>
      </c>
      <c r="U34" s="142">
        <f t="shared" si="7"/>
        <v>2305.90784</v>
      </c>
      <c r="V34" s="117">
        <f>U34/T34*100</f>
        <v>199.63448460458352</v>
      </c>
      <c r="W34" s="142">
        <f t="shared" si="7"/>
        <v>1150.84295</v>
      </c>
      <c r="X34" s="142">
        <f t="shared" si="7"/>
        <v>0</v>
      </c>
      <c r="Y34" s="142">
        <f t="shared" si="7"/>
        <v>0</v>
      </c>
      <c r="Z34" s="142">
        <f t="shared" si="7"/>
        <v>1722.65552</v>
      </c>
      <c r="AA34" s="142">
        <f t="shared" si="7"/>
        <v>1722.65552</v>
      </c>
      <c r="AB34" s="142">
        <f t="shared" si="7"/>
        <v>100</v>
      </c>
      <c r="AC34" s="142">
        <f t="shared" si="7"/>
        <v>6918.11799</v>
      </c>
      <c r="AD34" s="142">
        <f t="shared" si="7"/>
        <v>6918.1440999999995</v>
      </c>
      <c r="AE34" s="142">
        <f t="shared" si="7"/>
        <v>100.000377414783</v>
      </c>
      <c r="AF34" s="142">
        <f t="shared" si="7"/>
        <v>488.11072</v>
      </c>
      <c r="AG34" s="142">
        <f t="shared" si="7"/>
        <v>0</v>
      </c>
      <c r="AH34" s="142">
        <f t="shared" si="7"/>
        <v>0</v>
      </c>
      <c r="AI34" s="142">
        <f t="shared" si="7"/>
        <v>2207.99072</v>
      </c>
      <c r="AJ34" s="142">
        <f t="shared" si="7"/>
        <v>0</v>
      </c>
      <c r="AK34" s="142">
        <f t="shared" si="7"/>
        <v>0</v>
      </c>
      <c r="AL34" s="142">
        <f t="shared" si="7"/>
        <v>903.66427</v>
      </c>
      <c r="AM34" s="142">
        <f t="shared" si="7"/>
        <v>0</v>
      </c>
      <c r="AN34" s="142">
        <f t="shared" si="7"/>
        <v>0</v>
      </c>
      <c r="AO34" s="142">
        <f t="shared" si="7"/>
        <v>10517.883699999998</v>
      </c>
      <c r="AP34" s="142">
        <f t="shared" si="7"/>
        <v>6918.1440999999995</v>
      </c>
      <c r="AQ34" s="142">
        <f t="shared" si="7"/>
        <v>65.77505796151749</v>
      </c>
      <c r="AR34" s="142">
        <f t="shared" si="7"/>
        <v>740.50811</v>
      </c>
      <c r="AS34" s="142">
        <f t="shared" si="7"/>
        <v>0</v>
      </c>
      <c r="AT34" s="142">
        <f t="shared" si="7"/>
        <v>0</v>
      </c>
      <c r="AU34" s="142">
        <f t="shared" si="7"/>
        <v>759.86411</v>
      </c>
      <c r="AV34" s="142">
        <f t="shared" si="7"/>
        <v>0</v>
      </c>
      <c r="AW34" s="142">
        <f t="shared" si="7"/>
        <v>0</v>
      </c>
      <c r="AX34" s="142">
        <f t="shared" si="7"/>
        <v>750.41105</v>
      </c>
      <c r="AY34" s="142">
        <f t="shared" si="7"/>
        <v>0</v>
      </c>
      <c r="AZ34" s="142">
        <f t="shared" si="7"/>
        <v>0</v>
      </c>
      <c r="BA34" s="182"/>
      <c r="BB34" s="182"/>
    </row>
    <row r="35" spans="1:54" s="12" customFormat="1" ht="27.75" customHeight="1">
      <c r="A35" s="195"/>
      <c r="B35" s="196"/>
      <c r="C35" s="210"/>
      <c r="D35" s="118" t="s">
        <v>286</v>
      </c>
      <c r="E35" s="117">
        <f aca="true" t="shared" si="9" ref="E35:U35">AO35+AR35+AU35+AX35</f>
        <v>0</v>
      </c>
      <c r="F35" s="117">
        <f t="shared" si="9"/>
        <v>0</v>
      </c>
      <c r="G35" s="117">
        <f t="shared" si="9"/>
        <v>0</v>
      </c>
      <c r="H35" s="117">
        <f t="shared" si="9"/>
        <v>0</v>
      </c>
      <c r="I35" s="117">
        <f t="shared" si="9"/>
        <v>0</v>
      </c>
      <c r="J35" s="117">
        <f t="shared" si="9"/>
        <v>0</v>
      </c>
      <c r="K35" s="117">
        <f t="shared" si="9"/>
        <v>0</v>
      </c>
      <c r="L35" s="117">
        <f t="shared" si="9"/>
        <v>0</v>
      </c>
      <c r="M35" s="117">
        <f t="shared" si="9"/>
        <v>0</v>
      </c>
      <c r="N35" s="117">
        <f t="shared" si="9"/>
        <v>0</v>
      </c>
      <c r="O35" s="117">
        <f t="shared" si="9"/>
        <v>0</v>
      </c>
      <c r="P35" s="117">
        <f t="shared" si="9"/>
        <v>0</v>
      </c>
      <c r="Q35" s="117">
        <f t="shared" si="9"/>
        <v>0</v>
      </c>
      <c r="R35" s="117">
        <f t="shared" si="9"/>
        <v>0</v>
      </c>
      <c r="S35" s="117">
        <f t="shared" si="9"/>
        <v>0</v>
      </c>
      <c r="T35" s="117">
        <f t="shared" si="9"/>
        <v>0</v>
      </c>
      <c r="U35" s="117">
        <f t="shared" si="9"/>
        <v>0</v>
      </c>
      <c r="V35" s="117">
        <v>0</v>
      </c>
      <c r="W35" s="117">
        <f aca="true" t="shared" si="10" ref="W35:AZ35">BG35+BJ35+BM35+BP35</f>
        <v>0</v>
      </c>
      <c r="X35" s="117">
        <f t="shared" si="10"/>
        <v>0</v>
      </c>
      <c r="Y35" s="117">
        <f t="shared" si="10"/>
        <v>0</v>
      </c>
      <c r="Z35" s="117">
        <f t="shared" si="10"/>
        <v>0</v>
      </c>
      <c r="AA35" s="117">
        <f t="shared" si="10"/>
        <v>0</v>
      </c>
      <c r="AB35" s="117">
        <f t="shared" si="10"/>
        <v>0</v>
      </c>
      <c r="AC35" s="117">
        <f t="shared" si="10"/>
        <v>0</v>
      </c>
      <c r="AD35" s="117">
        <f t="shared" si="10"/>
        <v>0</v>
      </c>
      <c r="AE35" s="117">
        <f t="shared" si="10"/>
        <v>0</v>
      </c>
      <c r="AF35" s="117">
        <f t="shared" si="10"/>
        <v>0</v>
      </c>
      <c r="AG35" s="117">
        <f t="shared" si="10"/>
        <v>0</v>
      </c>
      <c r="AH35" s="117">
        <f t="shared" si="10"/>
        <v>0</v>
      </c>
      <c r="AI35" s="117">
        <f t="shared" si="10"/>
        <v>0</v>
      </c>
      <c r="AJ35" s="117">
        <f t="shared" si="10"/>
        <v>0</v>
      </c>
      <c r="AK35" s="117">
        <f t="shared" si="10"/>
        <v>0</v>
      </c>
      <c r="AL35" s="117">
        <f t="shared" si="10"/>
        <v>0</v>
      </c>
      <c r="AM35" s="117">
        <f t="shared" si="10"/>
        <v>0</v>
      </c>
      <c r="AN35" s="117">
        <f t="shared" si="10"/>
        <v>0</v>
      </c>
      <c r="AO35" s="117">
        <f t="shared" si="10"/>
        <v>0</v>
      </c>
      <c r="AP35" s="117">
        <f t="shared" si="10"/>
        <v>0</v>
      </c>
      <c r="AQ35" s="117">
        <f t="shared" si="10"/>
        <v>0</v>
      </c>
      <c r="AR35" s="117">
        <f t="shared" si="10"/>
        <v>0</v>
      </c>
      <c r="AS35" s="117">
        <f t="shared" si="10"/>
        <v>0</v>
      </c>
      <c r="AT35" s="117">
        <f t="shared" si="10"/>
        <v>0</v>
      </c>
      <c r="AU35" s="117">
        <f t="shared" si="10"/>
        <v>0</v>
      </c>
      <c r="AV35" s="117">
        <f t="shared" si="10"/>
        <v>0</v>
      </c>
      <c r="AW35" s="117">
        <f t="shared" si="10"/>
        <v>0</v>
      </c>
      <c r="AX35" s="117">
        <f t="shared" si="10"/>
        <v>0</v>
      </c>
      <c r="AY35" s="117">
        <f t="shared" si="10"/>
        <v>0</v>
      </c>
      <c r="AZ35" s="117">
        <f t="shared" si="10"/>
        <v>0</v>
      </c>
      <c r="BA35" s="182"/>
      <c r="BB35" s="182"/>
    </row>
    <row r="36" spans="1:54" s="12" customFormat="1" ht="28.5" customHeight="1">
      <c r="A36" s="197" t="s">
        <v>44</v>
      </c>
      <c r="B36" s="198"/>
      <c r="C36" s="143"/>
      <c r="D36" s="137"/>
      <c r="E36" s="143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7">
        <v>0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9"/>
      <c r="AR36" s="139"/>
      <c r="AS36" s="140"/>
      <c r="AT36" s="141"/>
      <c r="AU36" s="144"/>
      <c r="AV36" s="144"/>
      <c r="AW36" s="144"/>
      <c r="AX36" s="144"/>
      <c r="AY36" s="144"/>
      <c r="AZ36" s="144"/>
      <c r="BA36" s="183"/>
      <c r="BB36" s="183"/>
    </row>
    <row r="37" spans="1:54" s="12" customFormat="1" ht="28.5" customHeight="1">
      <c r="A37" s="191" t="s">
        <v>298</v>
      </c>
      <c r="B37" s="192"/>
      <c r="C37" s="203"/>
      <c r="D37" s="145" t="s">
        <v>42</v>
      </c>
      <c r="E37" s="142">
        <f>E21</f>
        <v>12768.66697</v>
      </c>
      <c r="F37" s="142">
        <f aca="true" t="shared" si="11" ref="F37:AZ40">F21</f>
        <v>6918.1440999999995</v>
      </c>
      <c r="G37" s="142">
        <f t="shared" si="11"/>
        <v>54.18062916241914</v>
      </c>
      <c r="H37" s="142">
        <f t="shared" si="11"/>
        <v>0</v>
      </c>
      <c r="I37" s="142">
        <f t="shared" si="11"/>
        <v>0</v>
      </c>
      <c r="J37" s="142">
        <f t="shared" si="11"/>
        <v>0</v>
      </c>
      <c r="K37" s="142">
        <f t="shared" si="11"/>
        <v>1475.48074</v>
      </c>
      <c r="L37" s="142">
        <f t="shared" si="11"/>
        <v>1475.48074</v>
      </c>
      <c r="M37" s="142">
        <f t="shared" si="11"/>
        <v>100</v>
      </c>
      <c r="N37" s="142">
        <f t="shared" si="11"/>
        <v>1414.07389</v>
      </c>
      <c r="O37" s="142">
        <f t="shared" si="11"/>
        <v>1414.1</v>
      </c>
      <c r="P37" s="142">
        <f t="shared" si="11"/>
        <v>100.00184643816597</v>
      </c>
      <c r="Q37" s="142">
        <f t="shared" si="11"/>
        <v>2889.5546299999996</v>
      </c>
      <c r="R37" s="142">
        <f t="shared" si="11"/>
        <v>2889.58074</v>
      </c>
      <c r="S37" s="142">
        <f t="shared" si="11"/>
        <v>100.00090359945885</v>
      </c>
      <c r="T37" s="142">
        <f t="shared" si="11"/>
        <v>1155.06489</v>
      </c>
      <c r="U37" s="142">
        <f t="shared" si="11"/>
        <v>2305.90784</v>
      </c>
      <c r="V37" s="117">
        <f>U37/T37*100</f>
        <v>199.63448460458352</v>
      </c>
      <c r="W37" s="142">
        <f t="shared" si="11"/>
        <v>1150.84295</v>
      </c>
      <c r="X37" s="142">
        <f t="shared" si="11"/>
        <v>0</v>
      </c>
      <c r="Y37" s="142">
        <f t="shared" si="11"/>
        <v>0</v>
      </c>
      <c r="Z37" s="142">
        <f t="shared" si="11"/>
        <v>1722.65552</v>
      </c>
      <c r="AA37" s="142">
        <f t="shared" si="11"/>
        <v>1722.65552</v>
      </c>
      <c r="AB37" s="142">
        <f t="shared" si="11"/>
        <v>100</v>
      </c>
      <c r="AC37" s="142">
        <f t="shared" si="11"/>
        <v>6918.11799</v>
      </c>
      <c r="AD37" s="142">
        <f t="shared" si="11"/>
        <v>6918.1440999999995</v>
      </c>
      <c r="AE37" s="142">
        <f t="shared" si="11"/>
        <v>100.000377414783</v>
      </c>
      <c r="AF37" s="142">
        <f t="shared" si="11"/>
        <v>488.11072</v>
      </c>
      <c r="AG37" s="142">
        <f t="shared" si="11"/>
        <v>0</v>
      </c>
      <c r="AH37" s="142">
        <f t="shared" si="11"/>
        <v>0</v>
      </c>
      <c r="AI37" s="142">
        <f t="shared" si="11"/>
        <v>2207.99072</v>
      </c>
      <c r="AJ37" s="142">
        <f t="shared" si="11"/>
        <v>0</v>
      </c>
      <c r="AK37" s="142">
        <f t="shared" si="11"/>
        <v>0</v>
      </c>
      <c r="AL37" s="142">
        <f t="shared" si="11"/>
        <v>903.66427</v>
      </c>
      <c r="AM37" s="142">
        <f t="shared" si="11"/>
        <v>0</v>
      </c>
      <c r="AN37" s="142">
        <f t="shared" si="11"/>
        <v>0</v>
      </c>
      <c r="AO37" s="142">
        <f t="shared" si="11"/>
        <v>10517.883699999998</v>
      </c>
      <c r="AP37" s="142">
        <f t="shared" si="11"/>
        <v>6918.1440999999995</v>
      </c>
      <c r="AQ37" s="142">
        <f t="shared" si="11"/>
        <v>65.77505796151749</v>
      </c>
      <c r="AR37" s="142">
        <f t="shared" si="11"/>
        <v>740.50811</v>
      </c>
      <c r="AS37" s="142">
        <f t="shared" si="11"/>
        <v>0</v>
      </c>
      <c r="AT37" s="142">
        <f t="shared" si="11"/>
        <v>0</v>
      </c>
      <c r="AU37" s="142">
        <f t="shared" si="11"/>
        <v>759.86411</v>
      </c>
      <c r="AV37" s="142">
        <f t="shared" si="11"/>
        <v>0</v>
      </c>
      <c r="AW37" s="142">
        <f t="shared" si="11"/>
        <v>0</v>
      </c>
      <c r="AX37" s="142">
        <f t="shared" si="11"/>
        <v>750.41105</v>
      </c>
      <c r="AY37" s="142">
        <f t="shared" si="11"/>
        <v>0</v>
      </c>
      <c r="AZ37" s="142">
        <f t="shared" si="11"/>
        <v>0</v>
      </c>
      <c r="BA37" s="181"/>
      <c r="BB37" s="181"/>
    </row>
    <row r="38" spans="1:54" s="12" customFormat="1" ht="28.5" customHeight="1">
      <c r="A38" s="193"/>
      <c r="B38" s="194"/>
      <c r="C38" s="204"/>
      <c r="D38" s="142" t="s">
        <v>292</v>
      </c>
      <c r="E38" s="142">
        <f>E22</f>
        <v>0</v>
      </c>
      <c r="F38" s="142">
        <f aca="true" t="shared" si="12" ref="F38:T38">F22</f>
        <v>0</v>
      </c>
      <c r="G38" s="142">
        <f t="shared" si="12"/>
        <v>0</v>
      </c>
      <c r="H38" s="142">
        <f t="shared" si="12"/>
        <v>0</v>
      </c>
      <c r="I38" s="142">
        <f t="shared" si="12"/>
        <v>0</v>
      </c>
      <c r="J38" s="142">
        <f t="shared" si="12"/>
        <v>0</v>
      </c>
      <c r="K38" s="142">
        <f t="shared" si="12"/>
        <v>0</v>
      </c>
      <c r="L38" s="142">
        <f t="shared" si="12"/>
        <v>0</v>
      </c>
      <c r="M38" s="142">
        <f t="shared" si="12"/>
        <v>0</v>
      </c>
      <c r="N38" s="142">
        <f t="shared" si="12"/>
        <v>0</v>
      </c>
      <c r="O38" s="142">
        <f t="shared" si="12"/>
        <v>0</v>
      </c>
      <c r="P38" s="142">
        <f t="shared" si="12"/>
        <v>0</v>
      </c>
      <c r="Q38" s="142">
        <f t="shared" si="12"/>
        <v>0</v>
      </c>
      <c r="R38" s="142">
        <f t="shared" si="12"/>
        <v>0</v>
      </c>
      <c r="S38" s="142">
        <f t="shared" si="12"/>
        <v>0</v>
      </c>
      <c r="T38" s="142">
        <f t="shared" si="12"/>
        <v>0</v>
      </c>
      <c r="U38" s="142">
        <f t="shared" si="11"/>
        <v>0</v>
      </c>
      <c r="V38" s="117">
        <v>0</v>
      </c>
      <c r="W38" s="142">
        <f t="shared" si="11"/>
        <v>0</v>
      </c>
      <c r="X38" s="142">
        <f t="shared" si="11"/>
        <v>0</v>
      </c>
      <c r="Y38" s="142">
        <f t="shared" si="11"/>
        <v>0</v>
      </c>
      <c r="Z38" s="142">
        <f t="shared" si="11"/>
        <v>0</v>
      </c>
      <c r="AA38" s="142">
        <f t="shared" si="11"/>
        <v>0</v>
      </c>
      <c r="AB38" s="142">
        <f t="shared" si="11"/>
        <v>0</v>
      </c>
      <c r="AC38" s="142">
        <f t="shared" si="11"/>
        <v>0</v>
      </c>
      <c r="AD38" s="142">
        <f t="shared" si="11"/>
        <v>0</v>
      </c>
      <c r="AE38" s="142">
        <f t="shared" si="11"/>
        <v>0</v>
      </c>
      <c r="AF38" s="142">
        <f t="shared" si="11"/>
        <v>0</v>
      </c>
      <c r="AG38" s="142">
        <f t="shared" si="11"/>
        <v>0</v>
      </c>
      <c r="AH38" s="142">
        <f t="shared" si="11"/>
        <v>0</v>
      </c>
      <c r="AI38" s="142">
        <f t="shared" si="11"/>
        <v>0</v>
      </c>
      <c r="AJ38" s="142">
        <f t="shared" si="11"/>
        <v>0</v>
      </c>
      <c r="AK38" s="142">
        <f t="shared" si="11"/>
        <v>0</v>
      </c>
      <c r="AL38" s="142">
        <f t="shared" si="11"/>
        <v>0</v>
      </c>
      <c r="AM38" s="142">
        <f t="shared" si="11"/>
        <v>0</v>
      </c>
      <c r="AN38" s="142">
        <f t="shared" si="11"/>
        <v>0</v>
      </c>
      <c r="AO38" s="142">
        <f t="shared" si="11"/>
        <v>0</v>
      </c>
      <c r="AP38" s="142">
        <f t="shared" si="11"/>
        <v>0</v>
      </c>
      <c r="AQ38" s="142">
        <f t="shared" si="11"/>
        <v>0</v>
      </c>
      <c r="AR38" s="142">
        <f t="shared" si="11"/>
        <v>0</v>
      </c>
      <c r="AS38" s="142">
        <f t="shared" si="11"/>
        <v>0</v>
      </c>
      <c r="AT38" s="142">
        <f t="shared" si="11"/>
        <v>0</v>
      </c>
      <c r="AU38" s="142">
        <f t="shared" si="11"/>
        <v>0</v>
      </c>
      <c r="AV38" s="142">
        <f t="shared" si="11"/>
        <v>0</v>
      </c>
      <c r="AW38" s="142">
        <f t="shared" si="11"/>
        <v>0</v>
      </c>
      <c r="AX38" s="142">
        <f t="shared" si="11"/>
        <v>0</v>
      </c>
      <c r="AY38" s="142">
        <f t="shared" si="11"/>
        <v>0</v>
      </c>
      <c r="AZ38" s="142">
        <f t="shared" si="11"/>
        <v>0</v>
      </c>
      <c r="BA38" s="182"/>
      <c r="BB38" s="182"/>
    </row>
    <row r="39" spans="1:54" s="12" customFormat="1" ht="28.5" customHeight="1">
      <c r="A39" s="193"/>
      <c r="B39" s="194"/>
      <c r="C39" s="204"/>
      <c r="D39" s="142" t="s">
        <v>293</v>
      </c>
      <c r="E39" s="142">
        <f>E23</f>
        <v>0</v>
      </c>
      <c r="F39" s="142">
        <f t="shared" si="11"/>
        <v>0</v>
      </c>
      <c r="G39" s="142">
        <f t="shared" si="11"/>
        <v>0</v>
      </c>
      <c r="H39" s="142">
        <f t="shared" si="11"/>
        <v>0</v>
      </c>
      <c r="I39" s="142">
        <f t="shared" si="11"/>
        <v>0</v>
      </c>
      <c r="J39" s="142">
        <f t="shared" si="11"/>
        <v>0</v>
      </c>
      <c r="K39" s="142">
        <f t="shared" si="11"/>
        <v>0</v>
      </c>
      <c r="L39" s="142">
        <f t="shared" si="11"/>
        <v>0</v>
      </c>
      <c r="M39" s="142">
        <f t="shared" si="11"/>
        <v>0</v>
      </c>
      <c r="N39" s="142">
        <f t="shared" si="11"/>
        <v>0</v>
      </c>
      <c r="O39" s="142">
        <f t="shared" si="11"/>
        <v>0</v>
      </c>
      <c r="P39" s="142">
        <f t="shared" si="11"/>
        <v>0</v>
      </c>
      <c r="Q39" s="142">
        <f t="shared" si="11"/>
        <v>0</v>
      </c>
      <c r="R39" s="142">
        <f t="shared" si="11"/>
        <v>0</v>
      </c>
      <c r="S39" s="142">
        <f t="shared" si="11"/>
        <v>0</v>
      </c>
      <c r="T39" s="142">
        <f t="shared" si="11"/>
        <v>0</v>
      </c>
      <c r="U39" s="142">
        <f t="shared" si="11"/>
        <v>0</v>
      </c>
      <c r="V39" s="117">
        <v>0</v>
      </c>
      <c r="W39" s="142">
        <f t="shared" si="11"/>
        <v>0</v>
      </c>
      <c r="X39" s="142">
        <f t="shared" si="11"/>
        <v>0</v>
      </c>
      <c r="Y39" s="142">
        <f t="shared" si="11"/>
        <v>0</v>
      </c>
      <c r="Z39" s="142">
        <f t="shared" si="11"/>
        <v>0</v>
      </c>
      <c r="AA39" s="142">
        <f t="shared" si="11"/>
        <v>0</v>
      </c>
      <c r="AB39" s="142">
        <f t="shared" si="11"/>
        <v>0</v>
      </c>
      <c r="AC39" s="142">
        <f t="shared" si="11"/>
        <v>0</v>
      </c>
      <c r="AD39" s="142">
        <f t="shared" si="11"/>
        <v>0</v>
      </c>
      <c r="AE39" s="142">
        <f t="shared" si="11"/>
        <v>0</v>
      </c>
      <c r="AF39" s="142">
        <f t="shared" si="11"/>
        <v>0</v>
      </c>
      <c r="AG39" s="142">
        <f t="shared" si="11"/>
        <v>0</v>
      </c>
      <c r="AH39" s="142">
        <f t="shared" si="11"/>
        <v>0</v>
      </c>
      <c r="AI39" s="142">
        <f t="shared" si="11"/>
        <v>0</v>
      </c>
      <c r="AJ39" s="142">
        <f t="shared" si="11"/>
        <v>0</v>
      </c>
      <c r="AK39" s="142">
        <f t="shared" si="11"/>
        <v>0</v>
      </c>
      <c r="AL39" s="142">
        <f t="shared" si="11"/>
        <v>0</v>
      </c>
      <c r="AM39" s="142">
        <f t="shared" si="11"/>
        <v>0</v>
      </c>
      <c r="AN39" s="142">
        <f t="shared" si="11"/>
        <v>0</v>
      </c>
      <c r="AO39" s="142">
        <f t="shared" si="11"/>
        <v>0</v>
      </c>
      <c r="AP39" s="142">
        <f t="shared" si="11"/>
        <v>0</v>
      </c>
      <c r="AQ39" s="142">
        <f t="shared" si="11"/>
        <v>0</v>
      </c>
      <c r="AR39" s="142">
        <f t="shared" si="11"/>
        <v>0</v>
      </c>
      <c r="AS39" s="142">
        <f t="shared" si="11"/>
        <v>0</v>
      </c>
      <c r="AT39" s="142">
        <f t="shared" si="11"/>
        <v>0</v>
      </c>
      <c r="AU39" s="142">
        <f t="shared" si="11"/>
        <v>0</v>
      </c>
      <c r="AV39" s="142">
        <f t="shared" si="11"/>
        <v>0</v>
      </c>
      <c r="AW39" s="142">
        <f t="shared" si="11"/>
        <v>0</v>
      </c>
      <c r="AX39" s="142">
        <f t="shared" si="11"/>
        <v>0</v>
      </c>
      <c r="AY39" s="142">
        <f t="shared" si="11"/>
        <v>0</v>
      </c>
      <c r="AZ39" s="142">
        <f t="shared" si="11"/>
        <v>0</v>
      </c>
      <c r="BA39" s="182"/>
      <c r="BB39" s="182"/>
    </row>
    <row r="40" spans="1:54" s="12" customFormat="1" ht="28.5" customHeight="1">
      <c r="A40" s="193"/>
      <c r="B40" s="194"/>
      <c r="C40" s="204"/>
      <c r="D40" s="142" t="s">
        <v>285</v>
      </c>
      <c r="E40" s="142">
        <f>E24</f>
        <v>12768.66697</v>
      </c>
      <c r="F40" s="142">
        <f t="shared" si="11"/>
        <v>6918.1440999999995</v>
      </c>
      <c r="G40" s="142">
        <f t="shared" si="11"/>
        <v>54.18062916241914</v>
      </c>
      <c r="H40" s="142">
        <f t="shared" si="11"/>
        <v>0</v>
      </c>
      <c r="I40" s="142">
        <f t="shared" si="11"/>
        <v>0</v>
      </c>
      <c r="J40" s="142">
        <f t="shared" si="11"/>
        <v>0</v>
      </c>
      <c r="K40" s="142">
        <f t="shared" si="11"/>
        <v>1475.48074</v>
      </c>
      <c r="L40" s="142">
        <f t="shared" si="11"/>
        <v>1475.48074</v>
      </c>
      <c r="M40" s="142">
        <f t="shared" si="11"/>
        <v>100</v>
      </c>
      <c r="N40" s="142">
        <f t="shared" si="11"/>
        <v>1414.07389</v>
      </c>
      <c r="O40" s="142">
        <f t="shared" si="11"/>
        <v>1414.1</v>
      </c>
      <c r="P40" s="142">
        <f t="shared" si="11"/>
        <v>100.00184643816597</v>
      </c>
      <c r="Q40" s="142">
        <f t="shared" si="11"/>
        <v>2889.5546299999996</v>
      </c>
      <c r="R40" s="142">
        <f t="shared" si="11"/>
        <v>2889.58074</v>
      </c>
      <c r="S40" s="142">
        <f t="shared" si="11"/>
        <v>100.00090359945885</v>
      </c>
      <c r="T40" s="142">
        <f t="shared" si="11"/>
        <v>1155.06489</v>
      </c>
      <c r="U40" s="142">
        <f t="shared" si="11"/>
        <v>2305.90784</v>
      </c>
      <c r="V40" s="117">
        <f>U40/T40*100</f>
        <v>199.63448460458352</v>
      </c>
      <c r="W40" s="142">
        <f t="shared" si="11"/>
        <v>1150.84295</v>
      </c>
      <c r="X40" s="142">
        <f t="shared" si="11"/>
        <v>0</v>
      </c>
      <c r="Y40" s="142">
        <f t="shared" si="11"/>
        <v>0</v>
      </c>
      <c r="Z40" s="142">
        <f t="shared" si="11"/>
        <v>1722.65552</v>
      </c>
      <c r="AA40" s="142">
        <f t="shared" si="11"/>
        <v>1722.65552</v>
      </c>
      <c r="AB40" s="142">
        <f t="shared" si="11"/>
        <v>100</v>
      </c>
      <c r="AC40" s="142">
        <f t="shared" si="11"/>
        <v>6918.11799</v>
      </c>
      <c r="AD40" s="142">
        <f t="shared" si="11"/>
        <v>6918.1440999999995</v>
      </c>
      <c r="AE40" s="142">
        <f t="shared" si="11"/>
        <v>100.000377414783</v>
      </c>
      <c r="AF40" s="142">
        <f t="shared" si="11"/>
        <v>488.11072</v>
      </c>
      <c r="AG40" s="142">
        <f t="shared" si="11"/>
        <v>0</v>
      </c>
      <c r="AH40" s="142">
        <f t="shared" si="11"/>
        <v>0</v>
      </c>
      <c r="AI40" s="142">
        <f t="shared" si="11"/>
        <v>2207.99072</v>
      </c>
      <c r="AJ40" s="142">
        <f t="shared" si="11"/>
        <v>0</v>
      </c>
      <c r="AK40" s="142">
        <f t="shared" si="11"/>
        <v>0</v>
      </c>
      <c r="AL40" s="142">
        <f t="shared" si="11"/>
        <v>903.66427</v>
      </c>
      <c r="AM40" s="142">
        <f t="shared" si="11"/>
        <v>0</v>
      </c>
      <c r="AN40" s="142">
        <f t="shared" si="11"/>
        <v>0</v>
      </c>
      <c r="AO40" s="142">
        <f t="shared" si="11"/>
        <v>10517.883699999998</v>
      </c>
      <c r="AP40" s="142">
        <f t="shared" si="11"/>
        <v>6918.1440999999995</v>
      </c>
      <c r="AQ40" s="142">
        <f t="shared" si="11"/>
        <v>65.77505796151749</v>
      </c>
      <c r="AR40" s="142">
        <f t="shared" si="11"/>
        <v>740.50811</v>
      </c>
      <c r="AS40" s="142">
        <f t="shared" si="11"/>
        <v>0</v>
      </c>
      <c r="AT40" s="142">
        <f t="shared" si="11"/>
        <v>0</v>
      </c>
      <c r="AU40" s="142">
        <f t="shared" si="11"/>
        <v>759.86411</v>
      </c>
      <c r="AV40" s="142">
        <f t="shared" si="11"/>
        <v>0</v>
      </c>
      <c r="AW40" s="142">
        <f t="shared" si="11"/>
        <v>0</v>
      </c>
      <c r="AX40" s="142">
        <f t="shared" si="11"/>
        <v>750.41105</v>
      </c>
      <c r="AY40" s="142">
        <f t="shared" si="11"/>
        <v>0</v>
      </c>
      <c r="AZ40" s="142">
        <f t="shared" si="11"/>
        <v>0</v>
      </c>
      <c r="BA40" s="183"/>
      <c r="BB40" s="183"/>
    </row>
    <row r="41" spans="1:54" s="12" customFormat="1" ht="27.75" customHeight="1">
      <c r="A41" s="195"/>
      <c r="B41" s="196"/>
      <c r="C41" s="205"/>
      <c r="D41" s="118" t="s">
        <v>286</v>
      </c>
      <c r="E41" s="117">
        <f aca="true" t="shared" si="13" ref="E41:U41">AO41+AR41+AU41+AX41</f>
        <v>0</v>
      </c>
      <c r="F41" s="117">
        <f t="shared" si="13"/>
        <v>0</v>
      </c>
      <c r="G41" s="117">
        <f t="shared" si="13"/>
        <v>0</v>
      </c>
      <c r="H41" s="117">
        <f t="shared" si="13"/>
        <v>0</v>
      </c>
      <c r="I41" s="117">
        <f t="shared" si="13"/>
        <v>0</v>
      </c>
      <c r="J41" s="117">
        <f t="shared" si="13"/>
        <v>0</v>
      </c>
      <c r="K41" s="117">
        <f t="shared" si="13"/>
        <v>0</v>
      </c>
      <c r="L41" s="117">
        <f t="shared" si="13"/>
        <v>0</v>
      </c>
      <c r="M41" s="117">
        <f t="shared" si="13"/>
        <v>0</v>
      </c>
      <c r="N41" s="117">
        <f t="shared" si="13"/>
        <v>0</v>
      </c>
      <c r="O41" s="117">
        <f t="shared" si="13"/>
        <v>0</v>
      </c>
      <c r="P41" s="117">
        <f t="shared" si="13"/>
        <v>0</v>
      </c>
      <c r="Q41" s="117">
        <f t="shared" si="13"/>
        <v>0</v>
      </c>
      <c r="R41" s="117">
        <f t="shared" si="13"/>
        <v>0</v>
      </c>
      <c r="S41" s="117">
        <f t="shared" si="13"/>
        <v>0</v>
      </c>
      <c r="T41" s="117">
        <f t="shared" si="13"/>
        <v>0</v>
      </c>
      <c r="U41" s="117">
        <f t="shared" si="13"/>
        <v>0</v>
      </c>
      <c r="V41" s="117">
        <v>0</v>
      </c>
      <c r="W41" s="117">
        <f aca="true" t="shared" si="14" ref="W41:AZ41">BG41+BJ41+BM41+BP41</f>
        <v>0</v>
      </c>
      <c r="X41" s="117">
        <f t="shared" si="14"/>
        <v>0</v>
      </c>
      <c r="Y41" s="117">
        <f t="shared" si="14"/>
        <v>0</v>
      </c>
      <c r="Z41" s="117">
        <f t="shared" si="14"/>
        <v>0</v>
      </c>
      <c r="AA41" s="117">
        <f t="shared" si="14"/>
        <v>0</v>
      </c>
      <c r="AB41" s="117">
        <f t="shared" si="14"/>
        <v>0</v>
      </c>
      <c r="AC41" s="117">
        <f t="shared" si="14"/>
        <v>0</v>
      </c>
      <c r="AD41" s="117">
        <f t="shared" si="14"/>
        <v>0</v>
      </c>
      <c r="AE41" s="117">
        <f t="shared" si="14"/>
        <v>0</v>
      </c>
      <c r="AF41" s="117">
        <f t="shared" si="14"/>
        <v>0</v>
      </c>
      <c r="AG41" s="117">
        <f t="shared" si="14"/>
        <v>0</v>
      </c>
      <c r="AH41" s="117">
        <f t="shared" si="14"/>
        <v>0</v>
      </c>
      <c r="AI41" s="117">
        <f t="shared" si="14"/>
        <v>0</v>
      </c>
      <c r="AJ41" s="117">
        <f t="shared" si="14"/>
        <v>0</v>
      </c>
      <c r="AK41" s="117">
        <f t="shared" si="14"/>
        <v>0</v>
      </c>
      <c r="AL41" s="117">
        <f t="shared" si="14"/>
        <v>0</v>
      </c>
      <c r="AM41" s="117">
        <f t="shared" si="14"/>
        <v>0</v>
      </c>
      <c r="AN41" s="117">
        <f t="shared" si="14"/>
        <v>0</v>
      </c>
      <c r="AO41" s="117">
        <f t="shared" si="14"/>
        <v>0</v>
      </c>
      <c r="AP41" s="117">
        <f t="shared" si="14"/>
        <v>0</v>
      </c>
      <c r="AQ41" s="117">
        <f t="shared" si="14"/>
        <v>0</v>
      </c>
      <c r="AR41" s="117">
        <f t="shared" si="14"/>
        <v>0</v>
      </c>
      <c r="AS41" s="117">
        <f t="shared" si="14"/>
        <v>0</v>
      </c>
      <c r="AT41" s="117">
        <f t="shared" si="14"/>
        <v>0</v>
      </c>
      <c r="AU41" s="117">
        <f t="shared" si="14"/>
        <v>0</v>
      </c>
      <c r="AV41" s="117">
        <f t="shared" si="14"/>
        <v>0</v>
      </c>
      <c r="AW41" s="117">
        <f t="shared" si="14"/>
        <v>0</v>
      </c>
      <c r="AX41" s="117">
        <f t="shared" si="14"/>
        <v>0</v>
      </c>
      <c r="AY41" s="117">
        <f t="shared" si="14"/>
        <v>0</v>
      </c>
      <c r="AZ41" s="117">
        <f t="shared" si="14"/>
        <v>0</v>
      </c>
      <c r="BA41" s="147"/>
      <c r="BB41" s="147"/>
    </row>
    <row r="42" spans="1:54" s="12" customFormat="1" ht="28.5" customHeight="1">
      <c r="A42" s="206" t="s">
        <v>296</v>
      </c>
      <c r="B42" s="206"/>
      <c r="C42" s="207"/>
      <c r="D42" s="145" t="s">
        <v>42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17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0</v>
      </c>
      <c r="AF42" s="142">
        <v>0</v>
      </c>
      <c r="AG42" s="142">
        <v>0</v>
      </c>
      <c r="AH42" s="142">
        <v>0</v>
      </c>
      <c r="AI42" s="142">
        <v>0</v>
      </c>
      <c r="AJ42" s="142">
        <v>0</v>
      </c>
      <c r="AK42" s="142">
        <v>0</v>
      </c>
      <c r="AL42" s="142">
        <v>0</v>
      </c>
      <c r="AM42" s="142">
        <v>0</v>
      </c>
      <c r="AN42" s="142">
        <v>0</v>
      </c>
      <c r="AO42" s="142">
        <v>0</v>
      </c>
      <c r="AP42" s="142">
        <v>0</v>
      </c>
      <c r="AQ42" s="142">
        <v>0</v>
      </c>
      <c r="AR42" s="142">
        <v>0</v>
      </c>
      <c r="AS42" s="142">
        <v>0</v>
      </c>
      <c r="AT42" s="142">
        <v>0</v>
      </c>
      <c r="AU42" s="142">
        <v>0</v>
      </c>
      <c r="AV42" s="142">
        <v>0</v>
      </c>
      <c r="AW42" s="142">
        <v>0</v>
      </c>
      <c r="AX42" s="142">
        <v>0</v>
      </c>
      <c r="AY42" s="142">
        <v>0</v>
      </c>
      <c r="AZ42" s="142">
        <v>0</v>
      </c>
      <c r="BA42" s="181"/>
      <c r="BB42" s="181"/>
    </row>
    <row r="43" spans="1:54" s="12" customFormat="1" ht="28.5" customHeight="1">
      <c r="A43" s="206"/>
      <c r="B43" s="206"/>
      <c r="C43" s="207"/>
      <c r="D43" s="142" t="s">
        <v>292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117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  <c r="AF43" s="142">
        <v>0</v>
      </c>
      <c r="AG43" s="142"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2">
        <v>0</v>
      </c>
      <c r="AN43" s="142">
        <v>0</v>
      </c>
      <c r="AO43" s="142">
        <v>0</v>
      </c>
      <c r="AP43" s="142">
        <v>0</v>
      </c>
      <c r="AQ43" s="142">
        <v>0</v>
      </c>
      <c r="AR43" s="142">
        <v>0</v>
      </c>
      <c r="AS43" s="142">
        <v>0</v>
      </c>
      <c r="AT43" s="142">
        <v>0</v>
      </c>
      <c r="AU43" s="142">
        <v>0</v>
      </c>
      <c r="AV43" s="142">
        <v>0</v>
      </c>
      <c r="AW43" s="142">
        <v>0</v>
      </c>
      <c r="AX43" s="142">
        <v>0</v>
      </c>
      <c r="AY43" s="142">
        <v>0</v>
      </c>
      <c r="AZ43" s="142">
        <v>0</v>
      </c>
      <c r="BA43" s="182"/>
      <c r="BB43" s="182"/>
    </row>
    <row r="44" spans="1:54" s="12" customFormat="1" ht="28.5" customHeight="1">
      <c r="A44" s="206"/>
      <c r="B44" s="206"/>
      <c r="C44" s="207"/>
      <c r="D44" s="142" t="s">
        <v>293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17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142">
        <v>0</v>
      </c>
      <c r="AD44" s="142">
        <v>0</v>
      </c>
      <c r="AE44" s="142">
        <v>0</v>
      </c>
      <c r="AF44" s="142">
        <v>0</v>
      </c>
      <c r="AG44" s="142">
        <v>0</v>
      </c>
      <c r="AH44" s="142">
        <v>0</v>
      </c>
      <c r="AI44" s="142">
        <v>0</v>
      </c>
      <c r="AJ44" s="142">
        <v>0</v>
      </c>
      <c r="AK44" s="142">
        <v>0</v>
      </c>
      <c r="AL44" s="142">
        <v>0</v>
      </c>
      <c r="AM44" s="142">
        <v>0</v>
      </c>
      <c r="AN44" s="142">
        <v>0</v>
      </c>
      <c r="AO44" s="142">
        <v>0</v>
      </c>
      <c r="AP44" s="142">
        <v>0</v>
      </c>
      <c r="AQ44" s="142">
        <v>0</v>
      </c>
      <c r="AR44" s="142">
        <v>0</v>
      </c>
      <c r="AS44" s="142">
        <v>0</v>
      </c>
      <c r="AT44" s="142">
        <v>0</v>
      </c>
      <c r="AU44" s="142">
        <v>0</v>
      </c>
      <c r="AV44" s="142">
        <v>0</v>
      </c>
      <c r="AW44" s="142">
        <v>0</v>
      </c>
      <c r="AX44" s="142">
        <v>0</v>
      </c>
      <c r="AY44" s="142">
        <v>0</v>
      </c>
      <c r="AZ44" s="142">
        <v>0</v>
      </c>
      <c r="BA44" s="182"/>
      <c r="BB44" s="182"/>
    </row>
    <row r="45" spans="1:54" s="12" customFormat="1" ht="27.75" customHeight="1">
      <c r="A45" s="206"/>
      <c r="B45" s="206"/>
      <c r="C45" s="207"/>
      <c r="D45" s="142" t="s">
        <v>285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17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2">
        <v>0</v>
      </c>
      <c r="AG45" s="142">
        <v>0</v>
      </c>
      <c r="AH45" s="142">
        <v>0</v>
      </c>
      <c r="AI45" s="142">
        <v>0</v>
      </c>
      <c r="AJ45" s="142">
        <v>0</v>
      </c>
      <c r="AK45" s="142">
        <v>0</v>
      </c>
      <c r="AL45" s="142">
        <v>0</v>
      </c>
      <c r="AM45" s="142">
        <v>0</v>
      </c>
      <c r="AN45" s="142">
        <v>0</v>
      </c>
      <c r="AO45" s="142">
        <v>0</v>
      </c>
      <c r="AP45" s="142">
        <v>0</v>
      </c>
      <c r="AQ45" s="142">
        <v>0</v>
      </c>
      <c r="AR45" s="142">
        <v>0</v>
      </c>
      <c r="AS45" s="142">
        <v>0</v>
      </c>
      <c r="AT45" s="142">
        <v>0</v>
      </c>
      <c r="AU45" s="142">
        <v>0</v>
      </c>
      <c r="AV45" s="142">
        <v>0</v>
      </c>
      <c r="AW45" s="142">
        <v>0</v>
      </c>
      <c r="AX45" s="142">
        <v>0</v>
      </c>
      <c r="AY45" s="142">
        <v>0</v>
      </c>
      <c r="AZ45" s="142">
        <v>0</v>
      </c>
      <c r="BA45" s="183"/>
      <c r="BB45" s="183"/>
    </row>
    <row r="46" spans="1:54" s="12" customFormat="1" ht="27.75" customHeight="1">
      <c r="A46" s="206"/>
      <c r="B46" s="206"/>
      <c r="C46" s="207"/>
      <c r="D46" s="118" t="s">
        <v>286</v>
      </c>
      <c r="E46" s="117">
        <f aca="true" t="shared" si="15" ref="E46:U46">AO46+AR46+AU46+AX46</f>
        <v>0</v>
      </c>
      <c r="F46" s="117">
        <f t="shared" si="15"/>
        <v>0</v>
      </c>
      <c r="G46" s="117">
        <f t="shared" si="15"/>
        <v>0</v>
      </c>
      <c r="H46" s="117">
        <f t="shared" si="15"/>
        <v>0</v>
      </c>
      <c r="I46" s="117">
        <f t="shared" si="15"/>
        <v>0</v>
      </c>
      <c r="J46" s="117">
        <f t="shared" si="15"/>
        <v>0</v>
      </c>
      <c r="K46" s="117">
        <f t="shared" si="15"/>
        <v>0</v>
      </c>
      <c r="L46" s="117">
        <f t="shared" si="15"/>
        <v>0</v>
      </c>
      <c r="M46" s="117">
        <f t="shared" si="15"/>
        <v>0</v>
      </c>
      <c r="N46" s="117">
        <f t="shared" si="15"/>
        <v>0</v>
      </c>
      <c r="O46" s="117">
        <f t="shared" si="15"/>
        <v>0</v>
      </c>
      <c r="P46" s="117">
        <f t="shared" si="15"/>
        <v>0</v>
      </c>
      <c r="Q46" s="117">
        <f t="shared" si="15"/>
        <v>0</v>
      </c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v>0</v>
      </c>
      <c r="W46" s="117">
        <f aca="true" t="shared" si="16" ref="W46:AZ46">BG46+BJ46+BM46+BP46</f>
        <v>0</v>
      </c>
      <c r="X46" s="117">
        <f t="shared" si="16"/>
        <v>0</v>
      </c>
      <c r="Y46" s="117">
        <f t="shared" si="16"/>
        <v>0</v>
      </c>
      <c r="Z46" s="117">
        <f t="shared" si="16"/>
        <v>0</v>
      </c>
      <c r="AA46" s="117">
        <f t="shared" si="16"/>
        <v>0</v>
      </c>
      <c r="AB46" s="117">
        <f t="shared" si="16"/>
        <v>0</v>
      </c>
      <c r="AC46" s="117">
        <f t="shared" si="16"/>
        <v>0</v>
      </c>
      <c r="AD46" s="117">
        <f t="shared" si="16"/>
        <v>0</v>
      </c>
      <c r="AE46" s="117">
        <f t="shared" si="16"/>
        <v>0</v>
      </c>
      <c r="AF46" s="117">
        <f t="shared" si="16"/>
        <v>0</v>
      </c>
      <c r="AG46" s="117">
        <f t="shared" si="16"/>
        <v>0</v>
      </c>
      <c r="AH46" s="117">
        <f t="shared" si="16"/>
        <v>0</v>
      </c>
      <c r="AI46" s="117">
        <f t="shared" si="16"/>
        <v>0</v>
      </c>
      <c r="AJ46" s="117">
        <f t="shared" si="16"/>
        <v>0</v>
      </c>
      <c r="AK46" s="117">
        <f t="shared" si="16"/>
        <v>0</v>
      </c>
      <c r="AL46" s="117">
        <f t="shared" si="16"/>
        <v>0</v>
      </c>
      <c r="AM46" s="117">
        <f t="shared" si="16"/>
        <v>0</v>
      </c>
      <c r="AN46" s="117">
        <f t="shared" si="16"/>
        <v>0</v>
      </c>
      <c r="AO46" s="117">
        <f t="shared" si="16"/>
        <v>0</v>
      </c>
      <c r="AP46" s="117">
        <f t="shared" si="16"/>
        <v>0</v>
      </c>
      <c r="AQ46" s="117">
        <f t="shared" si="16"/>
        <v>0</v>
      </c>
      <c r="AR46" s="117">
        <f t="shared" si="16"/>
        <v>0</v>
      </c>
      <c r="AS46" s="117">
        <f t="shared" si="16"/>
        <v>0</v>
      </c>
      <c r="AT46" s="117">
        <f t="shared" si="16"/>
        <v>0</v>
      </c>
      <c r="AU46" s="117">
        <f t="shared" si="16"/>
        <v>0</v>
      </c>
      <c r="AV46" s="117">
        <f t="shared" si="16"/>
        <v>0</v>
      </c>
      <c r="AW46" s="117">
        <f t="shared" si="16"/>
        <v>0</v>
      </c>
      <c r="AX46" s="117">
        <f t="shared" si="16"/>
        <v>0</v>
      </c>
      <c r="AY46" s="117">
        <f t="shared" si="16"/>
        <v>0</v>
      </c>
      <c r="AZ46" s="117">
        <f t="shared" si="16"/>
        <v>0</v>
      </c>
      <c r="BA46" s="147"/>
      <c r="BB46" s="147"/>
    </row>
    <row r="47" spans="1:52" ht="31.5" customHeight="1">
      <c r="A47" s="34"/>
      <c r="G47" s="43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U47" s="101"/>
      <c r="AV47" s="101"/>
      <c r="AW47" s="101"/>
      <c r="AX47" s="32"/>
      <c r="AY47" s="32"/>
      <c r="AZ47" s="32"/>
    </row>
    <row r="48" spans="1:49" s="128" customFormat="1" ht="15">
      <c r="A48" s="126"/>
      <c r="B48" s="45"/>
      <c r="C48" s="45"/>
      <c r="D48" s="214" t="s">
        <v>270</v>
      </c>
      <c r="E48" s="214"/>
      <c r="F48" s="214"/>
      <c r="G48" s="21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45"/>
      <c r="AS48" s="45"/>
      <c r="AT48" s="45"/>
      <c r="AU48" s="127"/>
      <c r="AV48" s="127"/>
      <c r="AW48" s="127"/>
    </row>
    <row r="49" spans="1:49" s="128" customFormat="1" ht="32.25" customHeight="1">
      <c r="A49" s="126"/>
      <c r="B49" s="45" t="s">
        <v>269</v>
      </c>
      <c r="C49" s="45"/>
      <c r="D49" s="215" t="s">
        <v>275</v>
      </c>
      <c r="E49" s="215"/>
      <c r="F49" s="215"/>
      <c r="G49" s="215"/>
      <c r="N49" s="45"/>
      <c r="O49" s="45"/>
      <c r="P49" s="45"/>
      <c r="Q49" s="45"/>
      <c r="R49" s="45"/>
      <c r="S49" s="45"/>
      <c r="T49" s="45"/>
      <c r="U49" s="45"/>
      <c r="V49" s="45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45"/>
      <c r="AS49" s="45"/>
      <c r="AT49" s="45"/>
      <c r="AU49" s="127"/>
      <c r="AV49" s="127"/>
      <c r="AW49" s="127"/>
    </row>
    <row r="50" spans="1:49" s="128" customFormat="1" ht="18.75" customHeight="1">
      <c r="A50" s="126"/>
      <c r="B50" s="45" t="s">
        <v>299</v>
      </c>
      <c r="C50" s="45"/>
      <c r="D50" s="202" t="s">
        <v>280</v>
      </c>
      <c r="E50" s="202"/>
      <c r="F50" s="202"/>
      <c r="G50" s="202"/>
      <c r="N50" s="45"/>
      <c r="O50" s="45"/>
      <c r="P50" s="45"/>
      <c r="Q50" s="45"/>
      <c r="R50" s="45"/>
      <c r="S50" s="45"/>
      <c r="T50" s="45"/>
      <c r="U50" s="45"/>
      <c r="V50" s="45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45"/>
      <c r="AS50" s="45"/>
      <c r="AT50" s="45"/>
      <c r="AU50" s="127"/>
      <c r="AV50" s="127"/>
      <c r="AW50" s="127"/>
    </row>
    <row r="51" spans="1:49" s="128" customFormat="1" ht="15">
      <c r="A51" s="126"/>
      <c r="B51" s="129" t="s">
        <v>276</v>
      </c>
      <c r="C51" s="129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45"/>
      <c r="AS51" s="45"/>
      <c r="AT51" s="45"/>
      <c r="AU51" s="127"/>
      <c r="AV51" s="127"/>
      <c r="AW51" s="127"/>
    </row>
    <row r="52" spans="1:49" s="128" customFormat="1" ht="27.75" customHeight="1">
      <c r="A52" s="126"/>
      <c r="B52" s="128" t="s">
        <v>278</v>
      </c>
      <c r="C52" s="126" t="s">
        <v>300</v>
      </c>
      <c r="D52" s="131"/>
      <c r="E52" s="130" t="s">
        <v>277</v>
      </c>
      <c r="F52" s="213" t="s">
        <v>279</v>
      </c>
      <c r="G52" s="213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45"/>
      <c r="AS52" s="45"/>
      <c r="AT52" s="45"/>
      <c r="AU52" s="127"/>
      <c r="AV52" s="127"/>
      <c r="AW52" s="127"/>
    </row>
    <row r="53" spans="1:49" s="128" customFormat="1" ht="15">
      <c r="A53" s="132"/>
      <c r="B53" s="133" t="s">
        <v>288</v>
      </c>
      <c r="C53" s="132"/>
      <c r="D53" s="132"/>
      <c r="E53" s="132"/>
      <c r="F53" s="132"/>
      <c r="G53" s="132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45"/>
      <c r="AS53" s="45"/>
      <c r="AT53" s="45"/>
      <c r="AU53" s="127"/>
      <c r="AV53" s="127"/>
      <c r="AW53" s="127"/>
    </row>
    <row r="54" spans="1:54" ht="16.5" customHeight="1">
      <c r="A54" s="33"/>
      <c r="B54" s="212" t="s">
        <v>302</v>
      </c>
      <c r="C54" s="212"/>
      <c r="D54" s="125"/>
      <c r="E54" s="125"/>
      <c r="F54" s="125"/>
      <c r="G54" s="125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U54" s="101"/>
      <c r="AV54" s="101"/>
      <c r="AW54" s="101"/>
      <c r="AX54" s="32"/>
      <c r="AY54" s="32"/>
      <c r="AZ54" s="32"/>
      <c r="BA54" s="32"/>
      <c r="BB54" s="32"/>
    </row>
    <row r="55" spans="1:54" ht="16.5" customHeight="1">
      <c r="A55" s="33"/>
      <c r="B55" s="212"/>
      <c r="C55" s="212"/>
      <c r="D55" s="125"/>
      <c r="E55" s="125"/>
      <c r="F55" s="125"/>
      <c r="G55" s="125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U55" s="101"/>
      <c r="AV55" s="101"/>
      <c r="AW55" s="101"/>
      <c r="AX55" s="32"/>
      <c r="AY55" s="32"/>
      <c r="AZ55" s="32"/>
      <c r="BA55" s="32"/>
      <c r="BB55" s="32"/>
    </row>
    <row r="56" spans="1:54" ht="16.5" customHeight="1">
      <c r="A56" s="33"/>
      <c r="B56" s="212"/>
      <c r="C56" s="212"/>
      <c r="D56" s="125"/>
      <c r="E56" s="125"/>
      <c r="F56" s="125"/>
      <c r="G56" s="125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U56" s="101"/>
      <c r="AV56" s="101"/>
      <c r="AW56" s="101"/>
      <c r="AX56" s="32"/>
      <c r="AY56" s="32"/>
      <c r="AZ56" s="32"/>
      <c r="BA56" s="32"/>
      <c r="BB56" s="32"/>
    </row>
    <row r="57" spans="1:54" ht="16.5" customHeight="1">
      <c r="A57" s="33"/>
      <c r="B57" s="212"/>
      <c r="C57" s="212"/>
      <c r="D57" s="125"/>
      <c r="E57" s="125"/>
      <c r="F57" s="125"/>
      <c r="G57" s="125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U57" s="101"/>
      <c r="AV57" s="101"/>
      <c r="AW57" s="101"/>
      <c r="AX57" s="32"/>
      <c r="AY57" s="32"/>
      <c r="AZ57" s="32"/>
      <c r="BA57" s="32"/>
      <c r="BB57" s="32"/>
    </row>
    <row r="58" spans="1:52" ht="48.75" customHeight="1">
      <c r="A58" s="33"/>
      <c r="D58" s="201"/>
      <c r="E58" s="201"/>
      <c r="F58" s="11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U58" s="101"/>
      <c r="AV58" s="101"/>
      <c r="AW58" s="101"/>
      <c r="AX58" s="32"/>
      <c r="AY58" s="32"/>
      <c r="AZ58" s="32"/>
    </row>
    <row r="59" spans="1:52" ht="33.75" customHeight="1">
      <c r="A59" s="33"/>
      <c r="B59" s="33"/>
      <c r="C59" s="33"/>
      <c r="D59" s="211"/>
      <c r="E59" s="211"/>
      <c r="F59" s="11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U59" s="101"/>
      <c r="AV59" s="101"/>
      <c r="AW59" s="101"/>
      <c r="AX59" s="32"/>
      <c r="AY59" s="32"/>
      <c r="AZ59" s="32"/>
    </row>
    <row r="60" spans="1:52" ht="12.75">
      <c r="A60" s="33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U60" s="101"/>
      <c r="AV60" s="101"/>
      <c r="AW60" s="101"/>
      <c r="AX60" s="32"/>
      <c r="AY60" s="32"/>
      <c r="AZ60" s="32"/>
    </row>
    <row r="61" ht="12.75" customHeight="1">
      <c r="A61" s="33"/>
    </row>
    <row r="62" ht="12.75">
      <c r="A62" s="34"/>
    </row>
    <row r="63" spans="1:49" ht="12.75">
      <c r="A63" s="3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U63" s="43"/>
      <c r="AV63" s="43"/>
      <c r="AW63" s="43"/>
    </row>
    <row r="64" spans="1:49" ht="12.75">
      <c r="A64" s="3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U64" s="43"/>
      <c r="AV64" s="43"/>
      <c r="AW64" s="43"/>
    </row>
    <row r="65" spans="1:49" ht="12.75">
      <c r="A65" s="3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U65" s="43"/>
      <c r="AV65" s="43"/>
      <c r="AW65" s="43"/>
    </row>
    <row r="66" spans="1:49" ht="12.75">
      <c r="A66" s="3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U66" s="43"/>
      <c r="AV66" s="43"/>
      <c r="AW66" s="43"/>
    </row>
    <row r="67" ht="12.75">
      <c r="A67" s="33"/>
    </row>
    <row r="73" spans="4:54" s="12" customFormat="1" ht="49.5" customHeight="1">
      <c r="D73" s="30"/>
      <c r="E73" s="31"/>
      <c r="F73" s="31"/>
      <c r="BA73" s="122"/>
      <c r="BB73" s="122"/>
    </row>
  </sheetData>
  <sheetProtection/>
  <mergeCells count="65">
    <mergeCell ref="BA42:BA45"/>
    <mergeCell ref="A31:B35"/>
    <mergeCell ref="D59:E59"/>
    <mergeCell ref="B55:C55"/>
    <mergeCell ref="B56:C56"/>
    <mergeCell ref="F52:G52"/>
    <mergeCell ref="D48:G48"/>
    <mergeCell ref="D49:G49"/>
    <mergeCell ref="B57:C57"/>
    <mergeCell ref="B54:C54"/>
    <mergeCell ref="D58:E58"/>
    <mergeCell ref="D50:G50"/>
    <mergeCell ref="C37:C41"/>
    <mergeCell ref="A42:B46"/>
    <mergeCell ref="C42:C46"/>
    <mergeCell ref="D7:D9"/>
    <mergeCell ref="C31:C35"/>
    <mergeCell ref="A26:B30"/>
    <mergeCell ref="C26:C30"/>
    <mergeCell ref="E7:G8"/>
    <mergeCell ref="BB7:BB9"/>
    <mergeCell ref="W8:Y8"/>
    <mergeCell ref="B10:B14"/>
    <mergeCell ref="C10:C14"/>
    <mergeCell ref="BA10:BA14"/>
    <mergeCell ref="AF8:AH8"/>
    <mergeCell ref="BA7:BA9"/>
    <mergeCell ref="AC8:AE8"/>
    <mergeCell ref="Q8:S8"/>
    <mergeCell ref="H7:AZ7"/>
    <mergeCell ref="A37:B41"/>
    <mergeCell ref="A36:B36"/>
    <mergeCell ref="AX8:AZ8"/>
    <mergeCell ref="T8:V8"/>
    <mergeCell ref="AO8:AQ8"/>
    <mergeCell ref="AL8:AN8"/>
    <mergeCell ref="AR8:AT8"/>
    <mergeCell ref="AI8:AK8"/>
    <mergeCell ref="AU8:AW8"/>
    <mergeCell ref="D5:N6"/>
    <mergeCell ref="A7:A9"/>
    <mergeCell ref="B7:B9"/>
    <mergeCell ref="C7:C9"/>
    <mergeCell ref="H8:J8"/>
    <mergeCell ref="Z8:AB8"/>
    <mergeCell ref="K8:M8"/>
    <mergeCell ref="N8:P8"/>
    <mergeCell ref="BB37:BB40"/>
    <mergeCell ref="BB42:BB45"/>
    <mergeCell ref="BB26:BB30"/>
    <mergeCell ref="BA26:BA30"/>
    <mergeCell ref="BB31:BB36"/>
    <mergeCell ref="BA16:BA20"/>
    <mergeCell ref="BB16:BB20"/>
    <mergeCell ref="BA21:BA25"/>
    <mergeCell ref="BA31:BA36"/>
    <mergeCell ref="BA37:BA40"/>
    <mergeCell ref="BB21:BB25"/>
    <mergeCell ref="A10:A14"/>
    <mergeCell ref="A16:A20"/>
    <mergeCell ref="B16:B20"/>
    <mergeCell ref="C16:C20"/>
    <mergeCell ref="A21:B25"/>
    <mergeCell ref="C21:C25"/>
    <mergeCell ref="BB10:BB14"/>
  </mergeCells>
  <conditionalFormatting sqref="N23 AW23 AF23:AG24 H21:I21 AA21 X21 K21:L21 U13 AL13 O21 U21 H23:I24 K23:L24 T23:U24 W23:X24 Z23:AA24 AI23:AJ24 AL23:AM24 AR23:AS24 AU23:AV24 AX23:AY24">
    <cfRule type="cellIs" priority="13" dxfId="5" operator="notEqual" stopIfTrue="1">
      <formula>#REF!</formula>
    </cfRule>
  </conditionalFormatting>
  <conditionalFormatting sqref="AW15 M15 S15 Y15 AE15 AK15 AQ15 G15">
    <cfRule type="cellIs" priority="4" dxfId="5" operator="notEqual" stopIfTrue="1">
      <formula>#REF!</formula>
    </cfRule>
  </conditionalFormatting>
  <conditionalFormatting sqref="N24:O24">
    <cfRule type="cellIs" priority="1" dxfId="5" operator="notEqual" stopIfTrue="1">
      <formula>#REF!</formula>
    </cfRule>
  </conditionalFormatting>
  <conditionalFormatting sqref="U19 AL19">
    <cfRule type="cellIs" priority="2" dxfId="5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40" t="s">
        <v>52</v>
      </c>
    </row>
    <row r="2" spans="1:17" ht="12.75">
      <c r="A2" s="52" t="s">
        <v>83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2" t="s">
        <v>0</v>
      </c>
      <c r="B3" s="242" t="s">
        <v>47</v>
      </c>
      <c r="C3" s="242"/>
      <c r="D3" s="42" t="s">
        <v>18</v>
      </c>
      <c r="E3" s="54" t="s">
        <v>19</v>
      </c>
      <c r="F3" s="42" t="s">
        <v>23</v>
      </c>
      <c r="G3" s="54" t="s">
        <v>25</v>
      </c>
      <c r="H3" s="42" t="s">
        <v>26</v>
      </c>
      <c r="I3" s="54" t="s">
        <v>27</v>
      </c>
      <c r="J3" s="42" t="s">
        <v>29</v>
      </c>
      <c r="K3" s="54" t="s">
        <v>30</v>
      </c>
      <c r="L3" s="42" t="s">
        <v>31</v>
      </c>
      <c r="M3" s="54" t="s">
        <v>33</v>
      </c>
      <c r="N3" s="42" t="s">
        <v>34</v>
      </c>
      <c r="O3" s="54" t="s">
        <v>35</v>
      </c>
      <c r="P3" s="42" t="s">
        <v>82</v>
      </c>
      <c r="Q3" s="42" t="s">
        <v>51</v>
      </c>
      <c r="R3" s="41" t="s">
        <v>18</v>
      </c>
      <c r="S3" s="35" t="s">
        <v>19</v>
      </c>
      <c r="T3" s="41" t="s">
        <v>23</v>
      </c>
      <c r="U3" s="35" t="s">
        <v>25</v>
      </c>
      <c r="V3" s="41" t="s">
        <v>26</v>
      </c>
      <c r="W3" s="35" t="s">
        <v>27</v>
      </c>
      <c r="X3" s="41" t="s">
        <v>29</v>
      </c>
      <c r="Y3" s="35" t="s">
        <v>30</v>
      </c>
      <c r="Z3" s="41" t="s">
        <v>31</v>
      </c>
      <c r="AA3" s="35" t="s">
        <v>33</v>
      </c>
      <c r="AB3" s="41" t="s">
        <v>34</v>
      </c>
      <c r="AC3" s="35" t="s">
        <v>35</v>
      </c>
    </row>
    <row r="4" spans="1:17" ht="15" customHeight="1">
      <c r="A4" s="56" t="s">
        <v>85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237" t="s">
        <v>2</v>
      </c>
      <c r="B5" s="220" t="s">
        <v>86</v>
      </c>
      <c r="C5" s="59" t="s">
        <v>21</v>
      </c>
      <c r="D5" s="61" t="s">
        <v>218</v>
      </c>
      <c r="E5" s="61" t="s">
        <v>219</v>
      </c>
      <c r="F5" s="61" t="s">
        <v>220</v>
      </c>
      <c r="G5" s="61" t="s">
        <v>221</v>
      </c>
      <c r="H5" s="61" t="s">
        <v>220</v>
      </c>
      <c r="I5" s="61" t="s">
        <v>222</v>
      </c>
      <c r="J5" s="61" t="s">
        <v>221</v>
      </c>
      <c r="K5" s="61" t="s">
        <v>223</v>
      </c>
      <c r="L5" s="61" t="s">
        <v>224</v>
      </c>
      <c r="M5" s="61" t="s">
        <v>225</v>
      </c>
      <c r="N5" s="61" t="s">
        <v>224</v>
      </c>
      <c r="O5" s="61" t="s">
        <v>226</v>
      </c>
      <c r="P5" s="62"/>
      <c r="Q5" s="62"/>
    </row>
    <row r="6" spans="1:17" ht="105.75" customHeight="1">
      <c r="A6" s="237"/>
      <c r="B6" s="220"/>
      <c r="C6" s="59"/>
      <c r="D6" s="61"/>
      <c r="E6" s="61"/>
      <c r="F6" s="61"/>
      <c r="G6" s="61"/>
      <c r="H6" s="61"/>
      <c r="I6" s="61"/>
      <c r="J6" s="61"/>
      <c r="K6" s="63" t="s">
        <v>201</v>
      </c>
      <c r="L6" s="63" t="s">
        <v>202</v>
      </c>
      <c r="M6" s="63" t="s">
        <v>203</v>
      </c>
      <c r="N6" s="63" t="s">
        <v>204</v>
      </c>
      <c r="O6" s="61" t="s">
        <v>206</v>
      </c>
      <c r="P6" s="62"/>
      <c r="Q6" s="62"/>
    </row>
    <row r="7" spans="1:17" ht="74.25" customHeight="1">
      <c r="A7" s="237"/>
      <c r="B7" s="220"/>
      <c r="C7" s="59" t="s">
        <v>22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237" t="s">
        <v>4</v>
      </c>
      <c r="B8" s="220" t="s">
        <v>87</v>
      </c>
      <c r="C8" s="59" t="s">
        <v>21</v>
      </c>
      <c r="D8" s="61"/>
      <c r="E8" s="62"/>
      <c r="F8" s="62"/>
      <c r="G8" s="62"/>
      <c r="H8" s="62"/>
      <c r="I8" s="63" t="s">
        <v>201</v>
      </c>
      <c r="J8" s="63" t="s">
        <v>202</v>
      </c>
      <c r="K8" s="63" t="s">
        <v>203</v>
      </c>
      <c r="L8" s="63" t="s">
        <v>204</v>
      </c>
      <c r="M8" s="224" t="s">
        <v>206</v>
      </c>
      <c r="N8" s="225"/>
      <c r="O8" s="226"/>
      <c r="P8" s="62"/>
      <c r="Q8" s="62"/>
    </row>
    <row r="9" spans="1:17" ht="33.75" customHeight="1">
      <c r="A9" s="237"/>
      <c r="B9" s="220"/>
      <c r="C9" s="59" t="s">
        <v>22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237" t="s">
        <v>5</v>
      </c>
      <c r="B10" s="220" t="s">
        <v>88</v>
      </c>
      <c r="C10" s="59" t="s">
        <v>21</v>
      </c>
      <c r="D10" s="61" t="s">
        <v>207</v>
      </c>
      <c r="E10" s="61"/>
      <c r="F10" s="61" t="s">
        <v>208</v>
      </c>
      <c r="G10" s="61"/>
      <c r="H10" s="61" t="s">
        <v>209</v>
      </c>
      <c r="I10" s="61" t="s">
        <v>210</v>
      </c>
      <c r="J10" s="61" t="s">
        <v>211</v>
      </c>
      <c r="K10" s="61"/>
      <c r="L10" s="61"/>
      <c r="M10" s="61" t="s">
        <v>212</v>
      </c>
      <c r="N10" s="61"/>
      <c r="O10" s="61"/>
      <c r="P10" s="62"/>
      <c r="Q10" s="62"/>
    </row>
    <row r="11" spans="1:17" ht="40.5" customHeight="1">
      <c r="A11" s="237"/>
      <c r="B11" s="220"/>
      <c r="C11" s="59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237" t="s">
        <v>6</v>
      </c>
      <c r="B12" s="220" t="s">
        <v>229</v>
      </c>
      <c r="C12" s="59" t="s">
        <v>21</v>
      </c>
      <c r="D12" s="61"/>
      <c r="E12" s="61" t="s">
        <v>150</v>
      </c>
      <c r="F12" s="61"/>
      <c r="G12" s="61" t="s">
        <v>151</v>
      </c>
      <c r="H12" s="61" t="s">
        <v>152</v>
      </c>
      <c r="I12" s="61" t="s">
        <v>153</v>
      </c>
      <c r="J12" s="61"/>
      <c r="K12" s="61"/>
      <c r="L12" s="61" t="s">
        <v>152</v>
      </c>
      <c r="M12" s="61"/>
      <c r="N12" s="61"/>
      <c r="O12" s="61" t="s">
        <v>154</v>
      </c>
      <c r="P12" s="62"/>
      <c r="Q12" s="62"/>
    </row>
    <row r="13" spans="1:17" ht="24" customHeight="1">
      <c r="A13" s="237"/>
      <c r="B13" s="220"/>
      <c r="C13" s="59" t="s">
        <v>22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237" t="s">
        <v>10</v>
      </c>
      <c r="B14" s="220" t="s">
        <v>89</v>
      </c>
      <c r="C14" s="59" t="s">
        <v>21</v>
      </c>
      <c r="D14" s="61"/>
      <c r="E14" s="62"/>
      <c r="F14" s="67" t="s">
        <v>241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237"/>
      <c r="B15" s="220"/>
      <c r="C15" s="59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7" t="s">
        <v>90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230"/>
      <c r="AJ16" s="230"/>
      <c r="AK16" s="230"/>
      <c r="AZ16" s="230"/>
      <c r="BA16" s="230"/>
      <c r="BB16" s="230"/>
      <c r="BQ16" s="230"/>
      <c r="BR16" s="230"/>
      <c r="BS16" s="230"/>
      <c r="CH16" s="230"/>
      <c r="CI16" s="230"/>
      <c r="CJ16" s="230"/>
      <c r="CY16" s="230"/>
      <c r="CZ16" s="230"/>
      <c r="DA16" s="230"/>
      <c r="DP16" s="230"/>
      <c r="DQ16" s="230"/>
      <c r="DR16" s="230"/>
      <c r="EG16" s="230"/>
      <c r="EH16" s="230"/>
      <c r="EI16" s="230"/>
      <c r="EX16" s="230"/>
      <c r="EY16" s="230"/>
      <c r="EZ16" s="230"/>
      <c r="FO16" s="230"/>
      <c r="FP16" s="230"/>
      <c r="FQ16" s="230"/>
      <c r="GF16" s="230"/>
      <c r="GG16" s="230"/>
      <c r="GH16" s="230"/>
      <c r="GW16" s="230"/>
      <c r="GX16" s="230"/>
      <c r="GY16" s="230"/>
      <c r="HN16" s="230"/>
      <c r="HO16" s="230"/>
      <c r="HP16" s="230"/>
      <c r="IE16" s="230"/>
      <c r="IF16" s="230"/>
      <c r="IG16" s="230"/>
      <c r="IV16" s="230"/>
    </row>
    <row r="17" spans="1:17" ht="320.25" customHeight="1">
      <c r="A17" s="237" t="s">
        <v>7</v>
      </c>
      <c r="B17" s="220" t="s">
        <v>91</v>
      </c>
      <c r="C17" s="59" t="s">
        <v>21</v>
      </c>
      <c r="D17" s="69" t="s">
        <v>159</v>
      </c>
      <c r="E17" s="69" t="s">
        <v>160</v>
      </c>
      <c r="F17" s="69" t="s">
        <v>161</v>
      </c>
      <c r="G17" s="69" t="s">
        <v>162</v>
      </c>
      <c r="H17" s="69" t="s">
        <v>163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237"/>
      <c r="B18" s="220"/>
      <c r="C18" s="59" t="s">
        <v>22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237" t="s">
        <v>8</v>
      </c>
      <c r="B19" s="220" t="s">
        <v>227</v>
      </c>
      <c r="C19" s="59" t="s">
        <v>21</v>
      </c>
      <c r="D19" s="63" t="s">
        <v>242</v>
      </c>
      <c r="E19" s="63" t="s">
        <v>243</v>
      </c>
      <c r="F19" s="70" t="s">
        <v>172</v>
      </c>
      <c r="G19" s="63" t="s">
        <v>173</v>
      </c>
      <c r="H19" s="71"/>
      <c r="I19" s="71"/>
      <c r="J19" s="71"/>
      <c r="K19" s="63"/>
      <c r="L19" s="63"/>
      <c r="M19" s="63"/>
      <c r="N19" s="63"/>
      <c r="O19" s="63"/>
      <c r="P19" s="63" t="s">
        <v>174</v>
      </c>
      <c r="Q19" s="62"/>
    </row>
    <row r="20" spans="1:17" ht="39.75" customHeight="1">
      <c r="A20" s="237"/>
      <c r="B20" s="220"/>
      <c r="C20" s="59" t="s">
        <v>22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237" t="s">
        <v>9</v>
      </c>
      <c r="B21" s="220" t="s">
        <v>230</v>
      </c>
      <c r="C21" s="59" t="s">
        <v>21</v>
      </c>
      <c r="D21" s="72" t="s">
        <v>244</v>
      </c>
      <c r="E21" s="72" t="s">
        <v>175</v>
      </c>
      <c r="F21" s="72" t="s">
        <v>172</v>
      </c>
      <c r="G21" s="73" t="s">
        <v>176</v>
      </c>
      <c r="H21" s="73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177</v>
      </c>
      <c r="O21" s="72" t="s">
        <v>178</v>
      </c>
      <c r="P21" s="63" t="s">
        <v>179</v>
      </c>
      <c r="Q21" s="62"/>
    </row>
    <row r="22" spans="1:17" ht="31.5" customHeight="1">
      <c r="A22" s="237"/>
      <c r="B22" s="220"/>
      <c r="C22" s="59" t="s">
        <v>22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227" t="s">
        <v>15</v>
      </c>
      <c r="B23" s="232" t="s">
        <v>231</v>
      </c>
      <c r="C23" s="74" t="s">
        <v>21</v>
      </c>
      <c r="D23" s="63" t="str">
        <f>$D$19</f>
        <v>подготовка конкурсной документации</v>
      </c>
      <c r="E23" s="63" t="s">
        <v>245</v>
      </c>
      <c r="F23" s="70" t="s">
        <v>172</v>
      </c>
      <c r="G23" s="63" t="s">
        <v>180</v>
      </c>
      <c r="H23" s="63" t="s">
        <v>181</v>
      </c>
      <c r="I23" s="63" t="s">
        <v>136</v>
      </c>
      <c r="J23" s="63"/>
      <c r="K23" s="63" t="s">
        <v>182</v>
      </c>
      <c r="L23" s="63"/>
      <c r="M23" s="71"/>
      <c r="N23" s="71"/>
      <c r="O23" s="71"/>
      <c r="P23" s="63" t="s">
        <v>183</v>
      </c>
      <c r="Q23" s="71"/>
    </row>
    <row r="24" spans="1:17" s="75" customFormat="1" ht="39.75" customHeight="1">
      <c r="A24" s="229"/>
      <c r="B24" s="232"/>
      <c r="C24" s="74" t="s">
        <v>22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236" t="s">
        <v>16</v>
      </c>
      <c r="B25" s="232" t="s">
        <v>232</v>
      </c>
      <c r="C25" s="74" t="s">
        <v>21</v>
      </c>
      <c r="D25" s="76"/>
      <c r="E25" s="63" t="str">
        <f>$D$19</f>
        <v>подготовка конкурсной документации</v>
      </c>
      <c r="F25" s="70" t="s">
        <v>172</v>
      </c>
      <c r="G25" s="63" t="s">
        <v>184</v>
      </c>
      <c r="H25" s="63" t="str">
        <f>$D$19</f>
        <v>подготовка конкурсной документации</v>
      </c>
      <c r="I25" s="70" t="s">
        <v>172</v>
      </c>
      <c r="J25" s="63" t="s">
        <v>184</v>
      </c>
      <c r="K25" s="71"/>
      <c r="L25" s="71"/>
      <c r="M25" s="71"/>
      <c r="N25" s="71"/>
      <c r="O25" s="71"/>
      <c r="P25" s="72" t="s">
        <v>185</v>
      </c>
      <c r="Q25" s="71"/>
    </row>
    <row r="26" spans="1:17" s="75" customFormat="1" ht="39.75" customHeight="1">
      <c r="A26" s="236"/>
      <c r="B26" s="232"/>
      <c r="C26" s="74" t="s">
        <v>22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7" t="s">
        <v>92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17</v>
      </c>
      <c r="B28" s="60" t="s">
        <v>233</v>
      </c>
      <c r="C28" s="59" t="s">
        <v>21</v>
      </c>
      <c r="D28" s="61" t="s">
        <v>140</v>
      </c>
      <c r="E28" s="61" t="s">
        <v>140</v>
      </c>
      <c r="F28" s="61" t="s">
        <v>140</v>
      </c>
      <c r="G28" s="61" t="s">
        <v>141</v>
      </c>
      <c r="H28" s="61" t="s">
        <v>141</v>
      </c>
      <c r="I28" s="61" t="s">
        <v>141</v>
      </c>
      <c r="J28" s="61" t="s">
        <v>142</v>
      </c>
      <c r="K28" s="61" t="s">
        <v>142</v>
      </c>
      <c r="L28" s="61" t="s">
        <v>142</v>
      </c>
      <c r="M28" s="61" t="s">
        <v>143</v>
      </c>
      <c r="N28" s="61" t="s">
        <v>143</v>
      </c>
      <c r="O28" s="62"/>
      <c r="P28" s="62"/>
      <c r="Q28" s="62"/>
    </row>
    <row r="29" spans="1:17" ht="39.75" customHeight="1">
      <c r="A29" s="59"/>
      <c r="B29" s="60"/>
      <c r="C29" s="59" t="s">
        <v>22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8" t="s">
        <v>93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237" t="s">
        <v>95</v>
      </c>
      <c r="B31" s="220" t="s">
        <v>94</v>
      </c>
      <c r="C31" s="59" t="s">
        <v>21</v>
      </c>
      <c r="D31" s="61" t="s">
        <v>213</v>
      </c>
      <c r="E31" s="61" t="s">
        <v>214</v>
      </c>
      <c r="F31" s="61" t="s">
        <v>215</v>
      </c>
      <c r="G31" s="61" t="s">
        <v>215</v>
      </c>
      <c r="H31" s="61" t="s">
        <v>142</v>
      </c>
      <c r="I31" s="61" t="s">
        <v>143</v>
      </c>
      <c r="J31" s="61" t="s">
        <v>143</v>
      </c>
      <c r="K31" s="61" t="s">
        <v>143</v>
      </c>
      <c r="L31" s="61" t="s">
        <v>143</v>
      </c>
      <c r="M31" s="61" t="s">
        <v>216</v>
      </c>
      <c r="N31" s="61" t="s">
        <v>216</v>
      </c>
      <c r="O31" s="61" t="s">
        <v>216</v>
      </c>
      <c r="P31" s="62"/>
      <c r="Q31" s="62"/>
    </row>
    <row r="32" spans="1:17" ht="45.75" customHeight="1">
      <c r="A32" s="237"/>
      <c r="B32" s="220"/>
      <c r="C32" s="59" t="s"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7" t="s">
        <v>96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237" t="s">
        <v>97</v>
      </c>
      <c r="B34" s="220" t="s">
        <v>98</v>
      </c>
      <c r="C34" s="59" t="s">
        <v>21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237"/>
      <c r="B35" s="220"/>
      <c r="C35" s="59" t="s">
        <v>22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238" t="s">
        <v>99</v>
      </c>
      <c r="B36" s="221" t="s">
        <v>130</v>
      </c>
      <c r="C36" s="59" t="s">
        <v>21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239"/>
      <c r="B37" s="222"/>
      <c r="C37" s="59" t="s">
        <v>22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9" t="s">
        <v>100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237" t="s">
        <v>101</v>
      </c>
      <c r="B39" s="220" t="s">
        <v>228</v>
      </c>
      <c r="C39" s="59" t="s">
        <v>21</v>
      </c>
      <c r="D39" s="98"/>
      <c r="E39" s="98" t="s">
        <v>247</v>
      </c>
      <c r="F39" s="98" t="s">
        <v>246</v>
      </c>
      <c r="G39" s="98" t="s">
        <v>235</v>
      </c>
      <c r="H39" s="233" t="s">
        <v>248</v>
      </c>
      <c r="I39" s="234"/>
      <c r="J39" s="234"/>
      <c r="K39" s="234"/>
      <c r="L39" s="234"/>
      <c r="M39" s="234"/>
      <c r="N39" s="234"/>
      <c r="O39" s="235"/>
      <c r="P39" s="61" t="s">
        <v>190</v>
      </c>
      <c r="Q39" s="62"/>
    </row>
    <row r="40" spans="1:17" ht="39.75" customHeight="1">
      <c r="A40" s="237" t="s">
        <v>11</v>
      </c>
      <c r="B40" s="220" t="s">
        <v>12</v>
      </c>
      <c r="C40" s="59" t="s">
        <v>22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237" t="s">
        <v>102</v>
      </c>
      <c r="B41" s="220" t="s">
        <v>103</v>
      </c>
      <c r="C41" s="59" t="s">
        <v>21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155</v>
      </c>
      <c r="Q41" s="62"/>
    </row>
    <row r="42" spans="1:17" ht="39.75" customHeight="1">
      <c r="A42" s="237"/>
      <c r="B42" s="220"/>
      <c r="C42" s="59" t="s">
        <v>22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237" t="s">
        <v>104</v>
      </c>
      <c r="B43" s="220" t="s">
        <v>105</v>
      </c>
      <c r="C43" s="59" t="s">
        <v>21</v>
      </c>
      <c r="D43" s="63" t="s">
        <v>201</v>
      </c>
      <c r="E43" s="63" t="s">
        <v>202</v>
      </c>
      <c r="F43" s="63" t="s">
        <v>205</v>
      </c>
      <c r="G43" s="217" t="s">
        <v>193</v>
      </c>
      <c r="H43" s="218"/>
      <c r="I43" s="218"/>
      <c r="J43" s="218"/>
      <c r="K43" s="218"/>
      <c r="L43" s="218"/>
      <c r="M43" s="218"/>
      <c r="N43" s="218"/>
      <c r="O43" s="219"/>
      <c r="P43" s="62"/>
      <c r="Q43" s="62"/>
    </row>
    <row r="44" spans="1:17" ht="39.75" customHeight="1">
      <c r="A44" s="237"/>
      <c r="B44" s="220"/>
      <c r="C44" s="59" t="s">
        <v>22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237" t="s">
        <v>106</v>
      </c>
      <c r="B45" s="220" t="s">
        <v>107</v>
      </c>
      <c r="C45" s="59" t="s">
        <v>21</v>
      </c>
      <c r="D45" s="89" t="s">
        <v>191</v>
      </c>
      <c r="E45" s="89" t="s">
        <v>192</v>
      </c>
      <c r="F45" s="89" t="s">
        <v>193</v>
      </c>
      <c r="G45" s="89" t="s">
        <v>193</v>
      </c>
      <c r="H45" s="89" t="s">
        <v>194</v>
      </c>
      <c r="I45" s="89" t="s">
        <v>193</v>
      </c>
      <c r="J45" s="89" t="s">
        <v>193</v>
      </c>
      <c r="K45" s="89" t="s">
        <v>195</v>
      </c>
      <c r="L45" s="89" t="s">
        <v>193</v>
      </c>
      <c r="M45" s="89" t="s">
        <v>196</v>
      </c>
      <c r="N45" s="89" t="s">
        <v>197</v>
      </c>
      <c r="O45" s="89" t="s">
        <v>198</v>
      </c>
      <c r="P45" s="89" t="s">
        <v>199</v>
      </c>
      <c r="Q45" s="62"/>
    </row>
    <row r="46" spans="1:17" ht="39.75" customHeight="1">
      <c r="A46" s="237" t="s">
        <v>13</v>
      </c>
      <c r="B46" s="220" t="s">
        <v>14</v>
      </c>
      <c r="C46" s="59" t="s">
        <v>22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240" t="s">
        <v>109</v>
      </c>
      <c r="B47" s="221" t="s">
        <v>108</v>
      </c>
      <c r="C47" s="59" t="s">
        <v>21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241"/>
      <c r="B48" s="222"/>
      <c r="C48" s="59" t="s">
        <v>22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240" t="s">
        <v>110</v>
      </c>
      <c r="B49" s="221" t="s">
        <v>111</v>
      </c>
      <c r="C49" s="90" t="s">
        <v>21</v>
      </c>
      <c r="D49" s="36" t="s">
        <v>249</v>
      </c>
      <c r="E49" s="36" t="s">
        <v>249</v>
      </c>
      <c r="F49" s="36" t="s">
        <v>249</v>
      </c>
      <c r="G49" s="36" t="s">
        <v>250</v>
      </c>
      <c r="H49" s="36" t="s">
        <v>251</v>
      </c>
      <c r="I49" s="100" t="s">
        <v>252</v>
      </c>
      <c r="J49" s="36" t="s">
        <v>253</v>
      </c>
      <c r="K49" s="36" t="s">
        <v>249</v>
      </c>
      <c r="L49" s="36" t="s">
        <v>254</v>
      </c>
      <c r="M49" s="36" t="s">
        <v>249</v>
      </c>
      <c r="N49" s="100" t="s">
        <v>255</v>
      </c>
      <c r="O49" s="36" t="s">
        <v>249</v>
      </c>
      <c r="P49" s="91"/>
      <c r="Q49" s="91"/>
    </row>
    <row r="50" spans="1:17" ht="39.75" customHeight="1">
      <c r="A50" s="241"/>
      <c r="B50" s="222"/>
      <c r="C50" s="59" t="s">
        <v>22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237" t="s">
        <v>112</v>
      </c>
      <c r="B51" s="220" t="s">
        <v>113</v>
      </c>
      <c r="C51" s="74" t="s">
        <v>21</v>
      </c>
      <c r="D51" s="63" t="s">
        <v>132</v>
      </c>
      <c r="E51" s="63" t="s">
        <v>133</v>
      </c>
      <c r="F51" s="63" t="s">
        <v>134</v>
      </c>
      <c r="G51" s="63" t="s">
        <v>135</v>
      </c>
      <c r="H51" s="63" t="s">
        <v>136</v>
      </c>
      <c r="I51" s="63" t="s">
        <v>137</v>
      </c>
      <c r="J51" s="63" t="s">
        <v>137</v>
      </c>
      <c r="K51" s="63" t="s">
        <v>137</v>
      </c>
      <c r="L51" s="63" t="s">
        <v>138</v>
      </c>
      <c r="M51" s="71"/>
      <c r="N51" s="71"/>
      <c r="O51" s="71"/>
      <c r="P51" s="63" t="s">
        <v>139</v>
      </c>
      <c r="Q51" s="71"/>
    </row>
    <row r="52" spans="1:17" ht="39.75" customHeight="1">
      <c r="A52" s="237"/>
      <c r="B52" s="220"/>
      <c r="C52" s="59" t="s">
        <v>22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237" t="s">
        <v>115</v>
      </c>
      <c r="B53" s="220" t="s">
        <v>114</v>
      </c>
      <c r="C53" s="59" t="s">
        <v>21</v>
      </c>
      <c r="D53" s="89" t="s">
        <v>144</v>
      </c>
      <c r="E53" s="89" t="s">
        <v>144</v>
      </c>
      <c r="F53" s="89" t="s">
        <v>144</v>
      </c>
      <c r="G53" s="89" t="s">
        <v>149</v>
      </c>
      <c r="H53" s="89" t="s">
        <v>145</v>
      </c>
      <c r="I53" s="89" t="s">
        <v>203</v>
      </c>
      <c r="J53" s="89" t="s">
        <v>146</v>
      </c>
      <c r="K53" s="89" t="s">
        <v>147</v>
      </c>
      <c r="L53" s="89" t="s">
        <v>148</v>
      </c>
      <c r="M53" s="89"/>
      <c r="N53" s="87"/>
      <c r="O53" s="61"/>
      <c r="P53" s="61"/>
      <c r="Q53" s="61"/>
    </row>
    <row r="54" spans="1:17" ht="31.5" customHeight="1">
      <c r="A54" s="237"/>
      <c r="B54" s="220"/>
      <c r="C54" s="59" t="s">
        <v>22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237" t="s">
        <v>116</v>
      </c>
      <c r="B55" s="220" t="s">
        <v>117</v>
      </c>
      <c r="C55" s="59" t="s">
        <v>21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237"/>
      <c r="B56" s="220"/>
      <c r="C56" s="59" t="s">
        <v>22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237" t="s">
        <v>118</v>
      </c>
      <c r="B57" s="220" t="s">
        <v>119</v>
      </c>
      <c r="C57" s="59" t="s">
        <v>21</v>
      </c>
      <c r="D57" s="99" t="s">
        <v>236</v>
      </c>
      <c r="E57" s="98"/>
      <c r="F57" s="98" t="s">
        <v>237</v>
      </c>
      <c r="G57" s="223" t="s">
        <v>234</v>
      </c>
      <c r="H57" s="223"/>
      <c r="I57" s="98" t="s">
        <v>238</v>
      </c>
      <c r="J57" s="98" t="s">
        <v>239</v>
      </c>
      <c r="K57" s="224" t="s">
        <v>240</v>
      </c>
      <c r="L57" s="225"/>
      <c r="M57" s="225"/>
      <c r="N57" s="225"/>
      <c r="O57" s="226"/>
      <c r="P57" s="94" t="s">
        <v>200</v>
      </c>
      <c r="Q57" s="62"/>
    </row>
    <row r="58" spans="1:17" ht="39.75" customHeight="1">
      <c r="A58" s="237"/>
      <c r="B58" s="220"/>
      <c r="C58" s="59" t="s">
        <v>22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227" t="s">
        <v>121</v>
      </c>
      <c r="B59" s="227" t="s">
        <v>120</v>
      </c>
      <c r="C59" s="227" t="s">
        <v>21</v>
      </c>
      <c r="D59" s="63"/>
      <c r="E59" s="63" t="s">
        <v>168</v>
      </c>
      <c r="F59" s="63" t="s">
        <v>169</v>
      </c>
      <c r="G59" s="95" t="s">
        <v>170</v>
      </c>
      <c r="H59" s="95" t="s">
        <v>170</v>
      </c>
      <c r="I59" s="95" t="s">
        <v>170</v>
      </c>
      <c r="J59" s="95" t="s">
        <v>170</v>
      </c>
      <c r="K59" s="95" t="s">
        <v>170</v>
      </c>
      <c r="L59" s="95" t="s">
        <v>170</v>
      </c>
      <c r="M59" s="95" t="s">
        <v>170</v>
      </c>
      <c r="N59" s="95" t="s">
        <v>170</v>
      </c>
      <c r="O59" s="95" t="s">
        <v>171</v>
      </c>
      <c r="P59" s="71"/>
      <c r="Q59" s="71"/>
    </row>
    <row r="60" spans="1:17" s="75" customFormat="1" ht="150" customHeight="1">
      <c r="A60" s="228"/>
      <c r="B60" s="228"/>
      <c r="C60" s="228"/>
      <c r="D60" s="63" t="s">
        <v>164</v>
      </c>
      <c r="E60" s="63" t="s">
        <v>164</v>
      </c>
      <c r="F60" s="63" t="s">
        <v>164</v>
      </c>
      <c r="G60" s="63" t="s">
        <v>164</v>
      </c>
      <c r="H60" s="63" t="s">
        <v>164</v>
      </c>
      <c r="I60" s="63" t="s">
        <v>164</v>
      </c>
      <c r="J60" s="63" t="s">
        <v>164</v>
      </c>
      <c r="K60" s="63" t="s">
        <v>164</v>
      </c>
      <c r="L60" s="63" t="s">
        <v>164</v>
      </c>
      <c r="M60" s="63" t="s">
        <v>164</v>
      </c>
      <c r="N60" s="63" t="s">
        <v>164</v>
      </c>
      <c r="O60" s="63" t="s">
        <v>164</v>
      </c>
      <c r="P60" s="71"/>
      <c r="Q60" s="71"/>
    </row>
    <row r="61" spans="1:17" s="75" customFormat="1" ht="316.5" customHeight="1">
      <c r="A61" s="228"/>
      <c r="B61" s="228"/>
      <c r="C61" s="229"/>
      <c r="D61" s="63" t="s">
        <v>165</v>
      </c>
      <c r="E61" s="63" t="s">
        <v>166</v>
      </c>
      <c r="F61" s="63" t="s">
        <v>167</v>
      </c>
      <c r="G61" s="63" t="s">
        <v>167</v>
      </c>
      <c r="H61" s="63" t="s">
        <v>167</v>
      </c>
      <c r="I61" s="63" t="s">
        <v>167</v>
      </c>
      <c r="J61" s="63" t="s">
        <v>167</v>
      </c>
      <c r="K61" s="63" t="s">
        <v>167</v>
      </c>
      <c r="L61" s="63" t="s">
        <v>167</v>
      </c>
      <c r="M61" s="63" t="s">
        <v>167</v>
      </c>
      <c r="N61" s="63" t="s">
        <v>167</v>
      </c>
      <c r="O61" s="63" t="s">
        <v>167</v>
      </c>
      <c r="P61" s="71"/>
      <c r="Q61" s="71"/>
    </row>
    <row r="62" spans="1:17" s="75" customFormat="1" ht="39.75" customHeight="1">
      <c r="A62" s="229"/>
      <c r="B62" s="229"/>
      <c r="C62" s="74" t="s">
        <v>22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237" t="s">
        <v>122</v>
      </c>
      <c r="B63" s="220" t="s">
        <v>123</v>
      </c>
      <c r="C63" s="59" t="s">
        <v>21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237"/>
      <c r="B64" s="220"/>
      <c r="C64" s="59" t="s">
        <v>22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236" t="s">
        <v>124</v>
      </c>
      <c r="B65" s="232" t="s">
        <v>125</v>
      </c>
      <c r="C65" s="74" t="s">
        <v>21</v>
      </c>
      <c r="D65" s="72"/>
      <c r="E65" s="72"/>
      <c r="F65" s="72" t="s">
        <v>186</v>
      </c>
      <c r="G65" s="72" t="s">
        <v>172</v>
      </c>
      <c r="H65" s="72" t="s">
        <v>187</v>
      </c>
      <c r="I65" s="72"/>
      <c r="J65" s="72" t="s">
        <v>187</v>
      </c>
      <c r="K65" s="72"/>
      <c r="L65" s="72"/>
      <c r="M65" s="72" t="s">
        <v>187</v>
      </c>
      <c r="N65" s="72"/>
      <c r="O65" s="72" t="s">
        <v>188</v>
      </c>
      <c r="P65" s="72" t="s">
        <v>189</v>
      </c>
      <c r="Q65" s="71"/>
    </row>
    <row r="66" spans="1:17" s="75" customFormat="1" ht="39.75" customHeight="1">
      <c r="A66" s="236"/>
      <c r="B66" s="232"/>
      <c r="C66" s="74" t="s">
        <v>22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237" t="s">
        <v>126</v>
      </c>
      <c r="B67" s="220" t="s">
        <v>127</v>
      </c>
      <c r="C67" s="59" t="s">
        <v>21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237"/>
      <c r="B68" s="220"/>
      <c r="C68" s="59" t="s">
        <v>22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240" t="s">
        <v>128</v>
      </c>
      <c r="B69" s="221" t="s">
        <v>129</v>
      </c>
      <c r="C69" s="59" t="s">
        <v>21</v>
      </c>
      <c r="D69" s="61"/>
      <c r="E69" s="96" t="s">
        <v>156</v>
      </c>
      <c r="F69" s="96" t="s">
        <v>157</v>
      </c>
      <c r="G69" s="62"/>
      <c r="H69" s="62"/>
      <c r="I69" s="62"/>
      <c r="J69" s="62"/>
      <c r="K69" s="62"/>
      <c r="L69" s="62"/>
      <c r="M69" s="62"/>
      <c r="N69" s="62"/>
      <c r="O69" s="96" t="s">
        <v>158</v>
      </c>
      <c r="P69" s="62"/>
      <c r="Q69" s="62"/>
    </row>
    <row r="70" spans="1:17" ht="39.75" customHeight="1">
      <c r="A70" s="241"/>
      <c r="B70" s="222"/>
      <c r="C70" s="59" t="s">
        <v>22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231" t="s">
        <v>256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48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216" t="s">
        <v>217</v>
      </c>
      <c r="C79" s="216"/>
      <c r="D79" s="216"/>
      <c r="E79" s="21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Ви</cp:lastModifiedBy>
  <cp:lastPrinted>2019-04-03T04:23:47Z</cp:lastPrinted>
  <dcterms:created xsi:type="dcterms:W3CDTF">2011-05-17T05:04:33Z</dcterms:created>
  <dcterms:modified xsi:type="dcterms:W3CDTF">2021-07-09T04:25:03Z</dcterms:modified>
  <cp:category/>
  <cp:version/>
  <cp:contentType/>
  <cp:contentStatus/>
</cp:coreProperties>
</file>