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35" windowWidth="23955" windowHeight="9780"/>
  </bookViews>
  <sheets>
    <sheet name="1-е полугодие 2020 г." sheetId="4" r:id="rId1"/>
  </sheets>
  <definedNames>
    <definedName name="_xlnm._FilterDatabase" localSheetId="0" hidden="1">'1-е полугодие 2020 г.'!$A$9:$AV$224</definedName>
    <definedName name="_xlnm.Print_Titles" localSheetId="0">'1-е полугодие 2020 г.'!$6:$8</definedName>
  </definedNames>
  <calcPr calcId="125725"/>
</workbook>
</file>

<file path=xl/calcChain.xml><?xml version="1.0" encoding="utf-8"?>
<calcChain xmlns="http://schemas.openxmlformats.org/spreadsheetml/2006/main">
  <c r="AN147" i="4"/>
  <c r="F103" l="1"/>
  <c r="AL74"/>
  <c r="AO74"/>
  <c r="AP73"/>
  <c r="AL76"/>
  <c r="F65"/>
  <c r="E65"/>
  <c r="F64"/>
  <c r="E64"/>
  <c r="F63"/>
  <c r="E63"/>
  <c r="F62"/>
  <c r="E62"/>
  <c r="AP61"/>
  <c r="AO61"/>
  <c r="AN61"/>
  <c r="AM61"/>
  <c r="AL61"/>
  <c r="AK61"/>
  <c r="AJ61"/>
  <c r="AI61"/>
  <c r="AH61"/>
  <c r="AG61"/>
  <c r="AF61"/>
  <c r="AE61"/>
  <c r="AD61"/>
  <c r="AC61"/>
  <c r="AB61"/>
  <c r="AA61"/>
  <c r="Z61"/>
  <c r="Y61"/>
  <c r="X61"/>
  <c r="W61"/>
  <c r="V61"/>
  <c r="U61"/>
  <c r="T61"/>
  <c r="S61"/>
  <c r="R61"/>
  <c r="Q61"/>
  <c r="P61"/>
  <c r="O61"/>
  <c r="N61"/>
  <c r="L61"/>
  <c r="K61"/>
  <c r="I61"/>
  <c r="H61"/>
  <c r="E61" s="1"/>
  <c r="X238"/>
  <c r="U238"/>
  <c r="R238"/>
  <c r="AL238"/>
  <c r="AL81"/>
  <c r="AK81"/>
  <c r="AJ81"/>
  <c r="AI81"/>
  <c r="AG81"/>
  <c r="AF81"/>
  <c r="AD81"/>
  <c r="AC81"/>
  <c r="F61" l="1"/>
  <c r="G61" s="1"/>
  <c r="AF27"/>
  <c r="AC27"/>
  <c r="AD27"/>
  <c r="AC23"/>
  <c r="AF23"/>
  <c r="AH23" s="1"/>
  <c r="AE23"/>
  <c r="AB22"/>
  <c r="AB23"/>
  <c r="AC52"/>
  <c r="AF52"/>
  <c r="Z52"/>
  <c r="W52"/>
  <c r="AO27"/>
  <c r="Q27" l="1"/>
  <c r="AO238"/>
  <c r="Q238"/>
  <c r="AF238"/>
  <c r="AH238" s="1"/>
  <c r="H238"/>
  <c r="Q253"/>
  <c r="W253"/>
  <c r="T253"/>
  <c r="AO253"/>
  <c r="AC253"/>
  <c r="N253"/>
  <c r="AO249"/>
  <c r="AN249"/>
  <c r="AM249"/>
  <c r="AL249"/>
  <c r="AK249"/>
  <c r="AJ249"/>
  <c r="AI249"/>
  <c r="AH249"/>
  <c r="AG249"/>
  <c r="AF249"/>
  <c r="AE249"/>
  <c r="AD249"/>
  <c r="AC249"/>
  <c r="AB249"/>
  <c r="AA249"/>
  <c r="Z249"/>
  <c r="X249"/>
  <c r="W249"/>
  <c r="U249"/>
  <c r="T249"/>
  <c r="R249"/>
  <c r="Q249"/>
  <c r="O249"/>
  <c r="N249"/>
  <c r="L249"/>
  <c r="K249"/>
  <c r="I249"/>
  <c r="H249"/>
  <c r="AO52"/>
  <c r="Q52"/>
  <c r="W27"/>
  <c r="W238" s="1"/>
  <c r="N27"/>
  <c r="N238" s="1"/>
  <c r="W23"/>
  <c r="Y23" s="1"/>
  <c r="V27"/>
  <c r="V23"/>
  <c r="R50"/>
  <c r="R25"/>
  <c r="U20"/>
  <c r="R20"/>
  <c r="S23"/>
  <c r="X20"/>
  <c r="Q20"/>
  <c r="S20" l="1"/>
  <c r="AI238"/>
  <c r="AC238"/>
  <c r="AE238" s="1"/>
  <c r="Z238"/>
  <c r="AB238" s="1"/>
  <c r="T238"/>
  <c r="L238"/>
  <c r="K238"/>
  <c r="AP240"/>
  <c r="AO240"/>
  <c r="AP239"/>
  <c r="AP238"/>
  <c r="AP237"/>
  <c r="AO237"/>
  <c r="AM240"/>
  <c r="AL240"/>
  <c r="AM239"/>
  <c r="AL239"/>
  <c r="AM238"/>
  <c r="AM237"/>
  <c r="AL237"/>
  <c r="AJ240"/>
  <c r="AI240"/>
  <c r="AJ239"/>
  <c r="AI239"/>
  <c r="AJ238"/>
  <c r="AJ237"/>
  <c r="AI237"/>
  <c r="AG240"/>
  <c r="AF240"/>
  <c r="AG239"/>
  <c r="AG237"/>
  <c r="AF237"/>
  <c r="AD240"/>
  <c r="AC240"/>
  <c r="AD239"/>
  <c r="AC239"/>
  <c r="AD237"/>
  <c r="AC237"/>
  <c r="AA240"/>
  <c r="Z240"/>
  <c r="AA239"/>
  <c r="Z239"/>
  <c r="AA237"/>
  <c r="Z237"/>
  <c r="X240"/>
  <c r="W240"/>
  <c r="W239"/>
  <c r="W237"/>
  <c r="U240"/>
  <c r="T240"/>
  <c r="U239"/>
  <c r="T239"/>
  <c r="U237"/>
  <c r="T237"/>
  <c r="R240"/>
  <c r="Q240"/>
  <c r="R239"/>
  <c r="Q239"/>
  <c r="S238"/>
  <c r="R237"/>
  <c r="Q237"/>
  <c r="O240"/>
  <c r="N240"/>
  <c r="O239"/>
  <c r="N239"/>
  <c r="O238"/>
  <c r="O237"/>
  <c r="N237"/>
  <c r="L240"/>
  <c r="K240"/>
  <c r="L239"/>
  <c r="K239"/>
  <c r="L237"/>
  <c r="K237"/>
  <c r="I238"/>
  <c r="H239"/>
  <c r="I239"/>
  <c r="H240"/>
  <c r="I240"/>
  <c r="I237"/>
  <c r="H237"/>
  <c r="F253"/>
  <c r="E253"/>
  <c r="AM236" l="1"/>
  <c r="O236"/>
  <c r="Z236"/>
  <c r="S239"/>
  <c r="AB239"/>
  <c r="AJ236"/>
  <c r="L236"/>
  <c r="AC236"/>
  <c r="AE239"/>
  <c r="AD236"/>
  <c r="K236"/>
  <c r="M236" s="1"/>
  <c r="AI236"/>
  <c r="P239"/>
  <c r="V238"/>
  <c r="AA236"/>
  <c r="AB236" s="1"/>
  <c r="AG236"/>
  <c r="AP236"/>
  <c r="T236"/>
  <c r="R236"/>
  <c r="X14"/>
  <c r="W236"/>
  <c r="U236"/>
  <c r="V236" s="1"/>
  <c r="J238"/>
  <c r="AL236"/>
  <c r="Q236"/>
  <c r="M238"/>
  <c r="AP256"/>
  <c r="AO256"/>
  <c r="AM256"/>
  <c r="AL256"/>
  <c r="AJ256"/>
  <c r="AI256"/>
  <c r="AG256"/>
  <c r="AF256"/>
  <c r="AD256"/>
  <c r="AC256"/>
  <c r="AA256"/>
  <c r="Z256"/>
  <c r="X256"/>
  <c r="W256"/>
  <c r="U256"/>
  <c r="T256"/>
  <c r="R256"/>
  <c r="Q256"/>
  <c r="O256"/>
  <c r="N256"/>
  <c r="L256"/>
  <c r="K256"/>
  <c r="AP250"/>
  <c r="AO250"/>
  <c r="AP249"/>
  <c r="AP248"/>
  <c r="AO248"/>
  <c r="AP247"/>
  <c r="AO247"/>
  <c r="AM250"/>
  <c r="AL250"/>
  <c r="AM248"/>
  <c r="AM247"/>
  <c r="AL247"/>
  <c r="AL246" s="1"/>
  <c r="AJ250"/>
  <c r="AI250"/>
  <c r="AJ248"/>
  <c r="AI248"/>
  <c r="AJ247"/>
  <c r="AI247"/>
  <c r="AI246" s="1"/>
  <c r="AG250"/>
  <c r="AF250"/>
  <c r="AG248"/>
  <c r="AF248"/>
  <c r="AG247"/>
  <c r="AF247"/>
  <c r="AD250"/>
  <c r="AC250"/>
  <c r="AD248"/>
  <c r="AC248"/>
  <c r="AD247"/>
  <c r="AC247"/>
  <c r="AA250"/>
  <c r="Z250"/>
  <c r="AA248"/>
  <c r="Z248"/>
  <c r="AA247"/>
  <c r="Z247"/>
  <c r="X250"/>
  <c r="W250"/>
  <c r="W246" s="1"/>
  <c r="X248"/>
  <c r="W248"/>
  <c r="X247"/>
  <c r="W247"/>
  <c r="U250"/>
  <c r="T250"/>
  <c r="U248"/>
  <c r="T248"/>
  <c r="U247"/>
  <c r="T247"/>
  <c r="R250"/>
  <c r="Q250"/>
  <c r="R248"/>
  <c r="Q248"/>
  <c r="R247"/>
  <c r="Q247"/>
  <c r="O250"/>
  <c r="N250"/>
  <c r="O248"/>
  <c r="N248"/>
  <c r="O247"/>
  <c r="N247"/>
  <c r="L250"/>
  <c r="K250"/>
  <c r="L248"/>
  <c r="K248"/>
  <c r="L247"/>
  <c r="K247"/>
  <c r="H248"/>
  <c r="I248"/>
  <c r="E249"/>
  <c r="H250"/>
  <c r="I250"/>
  <c r="I247"/>
  <c r="H247"/>
  <c r="AO18"/>
  <c r="AO239" s="1"/>
  <c r="AO236" s="1"/>
  <c r="AF18"/>
  <c r="AF239" s="1"/>
  <c r="AF236" s="1"/>
  <c r="AP14"/>
  <c r="AO14"/>
  <c r="AP13"/>
  <c r="AO13"/>
  <c r="AP12"/>
  <c r="AO12"/>
  <c r="AP11"/>
  <c r="AO11"/>
  <c r="AM14"/>
  <c r="AL14"/>
  <c r="AM13"/>
  <c r="AL13"/>
  <c r="AM12"/>
  <c r="AL12"/>
  <c r="AM11"/>
  <c r="AL11"/>
  <c r="AL10" s="1"/>
  <c r="AJ14"/>
  <c r="AJ13"/>
  <c r="AJ12"/>
  <c r="AI12"/>
  <c r="AJ11"/>
  <c r="AI11"/>
  <c r="AG14"/>
  <c r="AG13"/>
  <c r="AG12"/>
  <c r="AG11"/>
  <c r="AD14"/>
  <c r="AC14"/>
  <c r="AD13"/>
  <c r="AC13"/>
  <c r="AD12"/>
  <c r="AC12"/>
  <c r="AD11"/>
  <c r="AC11"/>
  <c r="AA14"/>
  <c r="Z14"/>
  <c r="AA13"/>
  <c r="Z13"/>
  <c r="AA12"/>
  <c r="Z12"/>
  <c r="AA11"/>
  <c r="Z11"/>
  <c r="W14"/>
  <c r="W13"/>
  <c r="W12"/>
  <c r="W11"/>
  <c r="U14"/>
  <c r="T14"/>
  <c r="U13"/>
  <c r="T13"/>
  <c r="U12"/>
  <c r="T12"/>
  <c r="U11"/>
  <c r="T11"/>
  <c r="R14"/>
  <c r="Q14"/>
  <c r="R13"/>
  <c r="Q13"/>
  <c r="R12"/>
  <c r="Q12"/>
  <c r="R11"/>
  <c r="Q11"/>
  <c r="O14"/>
  <c r="N14"/>
  <c r="O13"/>
  <c r="N13"/>
  <c r="O12"/>
  <c r="O11"/>
  <c r="N11"/>
  <c r="L14"/>
  <c r="K14"/>
  <c r="L13"/>
  <c r="K13"/>
  <c r="L12"/>
  <c r="K12"/>
  <c r="L11"/>
  <c r="K11"/>
  <c r="H12"/>
  <c r="I12"/>
  <c r="H13"/>
  <c r="I13"/>
  <c r="H14"/>
  <c r="I14"/>
  <c r="I11"/>
  <c r="H11"/>
  <c r="U15"/>
  <c r="T15"/>
  <c r="R15"/>
  <c r="Q15"/>
  <c r="O15"/>
  <c r="N15"/>
  <c r="L15"/>
  <c r="K15"/>
  <c r="E17"/>
  <c r="AC50"/>
  <c r="Z50"/>
  <c r="X50"/>
  <c r="W50"/>
  <c r="U50"/>
  <c r="T50"/>
  <c r="Q50"/>
  <c r="O50"/>
  <c r="L50"/>
  <c r="I50"/>
  <c r="E52"/>
  <c r="I15"/>
  <c r="H15"/>
  <c r="O20"/>
  <c r="N20"/>
  <c r="K20"/>
  <c r="G225"/>
  <c r="H225"/>
  <c r="I225"/>
  <c r="J225"/>
  <c r="K225"/>
  <c r="L225"/>
  <c r="M225"/>
  <c r="N225"/>
  <c r="O225"/>
  <c r="P225"/>
  <c r="Q225"/>
  <c r="R225"/>
  <c r="S225"/>
  <c r="T225"/>
  <c r="U225"/>
  <c r="V225"/>
  <c r="W225"/>
  <c r="X225"/>
  <c r="Y225"/>
  <c r="Z225"/>
  <c r="AA225"/>
  <c r="AB225"/>
  <c r="AP225"/>
  <c r="AO225"/>
  <c r="AM225"/>
  <c r="AL225"/>
  <c r="AJ225"/>
  <c r="AI225"/>
  <c r="AG225"/>
  <c r="AF225"/>
  <c r="AD225"/>
  <c r="AC225"/>
  <c r="K246" l="1"/>
  <c r="AF246"/>
  <c r="Z246"/>
  <c r="AC246"/>
  <c r="N246"/>
  <c r="Q246"/>
  <c r="T246"/>
  <c r="AD10"/>
  <c r="AA10"/>
  <c r="Z10"/>
  <c r="AM10"/>
  <c r="AJ10"/>
  <c r="AG246"/>
  <c r="L246"/>
  <c r="X246"/>
  <c r="O246"/>
  <c r="AA246"/>
  <c r="AJ246"/>
  <c r="R246"/>
  <c r="AD246"/>
  <c r="AP246"/>
  <c r="U246"/>
  <c r="AM246"/>
  <c r="Q10"/>
  <c r="T10"/>
  <c r="AE236"/>
  <c r="AH236"/>
  <c r="AH239"/>
  <c r="S236"/>
  <c r="O10"/>
  <c r="K10"/>
  <c r="AO246"/>
  <c r="AG10"/>
  <c r="H246"/>
  <c r="L10"/>
  <c r="U10"/>
  <c r="R10"/>
  <c r="X13"/>
  <c r="F13" s="1"/>
  <c r="X239"/>
  <c r="Y239" s="1"/>
  <c r="W10"/>
  <c r="AP10"/>
  <c r="AO10"/>
  <c r="H10"/>
  <c r="X12" l="1"/>
  <c r="F12" s="1"/>
  <c r="Y238"/>
  <c r="AN232"/>
  <c r="AK232"/>
  <c r="F229"/>
  <c r="E229"/>
  <c r="E228"/>
  <c r="F228"/>
  <c r="AN227"/>
  <c r="AN225" s="1"/>
  <c r="E227"/>
  <c r="F227"/>
  <c r="F226"/>
  <c r="E226"/>
  <c r="E175"/>
  <c r="AP147"/>
  <c r="AO147"/>
  <c r="AM147"/>
  <c r="AL147"/>
  <c r="AJ147"/>
  <c r="AI147"/>
  <c r="AG147"/>
  <c r="AF147"/>
  <c r="AD147"/>
  <c r="AC147"/>
  <c r="AA147"/>
  <c r="Z147"/>
  <c r="X147"/>
  <c r="W147"/>
  <c r="U147"/>
  <c r="T147"/>
  <c r="R147"/>
  <c r="Q147"/>
  <c r="O147"/>
  <c r="N147"/>
  <c r="L147"/>
  <c r="K147"/>
  <c r="I147"/>
  <c r="H147"/>
  <c r="Q88"/>
  <c r="AI35"/>
  <c r="H30"/>
  <c r="H25"/>
  <c r="H20"/>
  <c r="AP162"/>
  <c r="AO162"/>
  <c r="AP161"/>
  <c r="AO161"/>
  <c r="AP160"/>
  <c r="AO160"/>
  <c r="AP159"/>
  <c r="AO159"/>
  <c r="AO158" s="1"/>
  <c r="AM162"/>
  <c r="AL162"/>
  <c r="AM161"/>
  <c r="AL161"/>
  <c r="AM160"/>
  <c r="AL160"/>
  <c r="AM159"/>
  <c r="AL159"/>
  <c r="AJ162"/>
  <c r="AI162"/>
  <c r="AJ161"/>
  <c r="AI161"/>
  <c r="AJ160"/>
  <c r="AI160"/>
  <c r="AJ159"/>
  <c r="AI159"/>
  <c r="AI158" s="1"/>
  <c r="AG162"/>
  <c r="AF162"/>
  <c r="AF161"/>
  <c r="AG160"/>
  <c r="AF160"/>
  <c r="AG159"/>
  <c r="AF159"/>
  <c r="AD162"/>
  <c r="AC162"/>
  <c r="AD161"/>
  <c r="AC161"/>
  <c r="AD160"/>
  <c r="AC160"/>
  <c r="AD159"/>
  <c r="AC159"/>
  <c r="AA162"/>
  <c r="Z162"/>
  <c r="AA161"/>
  <c r="Z161"/>
  <c r="AA160"/>
  <c r="Z160"/>
  <c r="AA159"/>
  <c r="Z159"/>
  <c r="AA158"/>
  <c r="X162"/>
  <c r="W162"/>
  <c r="X161"/>
  <c r="W161"/>
  <c r="X160"/>
  <c r="W160"/>
  <c r="X159"/>
  <c r="W159"/>
  <c r="W158" s="1"/>
  <c r="U162"/>
  <c r="T162"/>
  <c r="U161"/>
  <c r="T161"/>
  <c r="U160"/>
  <c r="T160"/>
  <c r="U159"/>
  <c r="T159"/>
  <c r="R162"/>
  <c r="Q162"/>
  <c r="R161"/>
  <c r="Q161"/>
  <c r="R160"/>
  <c r="Q160"/>
  <c r="R159"/>
  <c r="Q159"/>
  <c r="Q158" s="1"/>
  <c r="O162"/>
  <c r="N162"/>
  <c r="O161"/>
  <c r="N161"/>
  <c r="O160"/>
  <c r="N160"/>
  <c r="O159"/>
  <c r="O158" s="1"/>
  <c r="N159"/>
  <c r="N158" s="1"/>
  <c r="L162"/>
  <c r="K162"/>
  <c r="L161"/>
  <c r="K161"/>
  <c r="L160"/>
  <c r="K160"/>
  <c r="L159"/>
  <c r="L158" s="1"/>
  <c r="K159"/>
  <c r="H160"/>
  <c r="I160"/>
  <c r="H161"/>
  <c r="I161"/>
  <c r="H162"/>
  <c r="I162"/>
  <c r="I159"/>
  <c r="H159"/>
  <c r="O203"/>
  <c r="N203"/>
  <c r="F207"/>
  <c r="E207"/>
  <c r="F206"/>
  <c r="E206"/>
  <c r="F205"/>
  <c r="E205"/>
  <c r="F204"/>
  <c r="E204"/>
  <c r="AP195"/>
  <c r="AO195"/>
  <c r="AM195"/>
  <c r="AL195"/>
  <c r="AJ195"/>
  <c r="AI195"/>
  <c r="AF195"/>
  <c r="AD195"/>
  <c r="AC195"/>
  <c r="AA195"/>
  <c r="Z195"/>
  <c r="X195"/>
  <c r="W195"/>
  <c r="U195"/>
  <c r="T195"/>
  <c r="R195"/>
  <c r="Q195"/>
  <c r="O195"/>
  <c r="N195"/>
  <c r="L195"/>
  <c r="K195"/>
  <c r="I195"/>
  <c r="H195"/>
  <c r="F199"/>
  <c r="E199"/>
  <c r="E198"/>
  <c r="F197"/>
  <c r="E197"/>
  <c r="F196"/>
  <c r="E196"/>
  <c r="AP190"/>
  <c r="AO190"/>
  <c r="AM190"/>
  <c r="AL190"/>
  <c r="AJ190"/>
  <c r="AI190"/>
  <c r="AG190"/>
  <c r="AF190"/>
  <c r="AD190"/>
  <c r="AC190"/>
  <c r="AA190"/>
  <c r="Z190"/>
  <c r="X190"/>
  <c r="W190"/>
  <c r="U190"/>
  <c r="T190"/>
  <c r="R190"/>
  <c r="Q190"/>
  <c r="O190"/>
  <c r="N190"/>
  <c r="L190"/>
  <c r="K190"/>
  <c r="I190"/>
  <c r="H190"/>
  <c r="F194"/>
  <c r="E194"/>
  <c r="F193"/>
  <c r="E193"/>
  <c r="F192"/>
  <c r="E192"/>
  <c r="F191"/>
  <c r="E191"/>
  <c r="AP185"/>
  <c r="AO185"/>
  <c r="AM185"/>
  <c r="AL185"/>
  <c r="AJ185"/>
  <c r="AI185"/>
  <c r="AG185"/>
  <c r="AF185"/>
  <c r="AD185"/>
  <c r="AC185"/>
  <c r="AA185"/>
  <c r="Z185"/>
  <c r="X185"/>
  <c r="W185"/>
  <c r="U185"/>
  <c r="T185"/>
  <c r="R185"/>
  <c r="Q185"/>
  <c r="O185"/>
  <c r="N185"/>
  <c r="L185"/>
  <c r="K185"/>
  <c r="I185"/>
  <c r="H185"/>
  <c r="F189"/>
  <c r="E189"/>
  <c r="F188"/>
  <c r="E188"/>
  <c r="F187"/>
  <c r="E187"/>
  <c r="F186"/>
  <c r="F185" s="1"/>
  <c r="E186"/>
  <c r="AP124"/>
  <c r="AO124"/>
  <c r="AP123"/>
  <c r="AO123"/>
  <c r="AP122"/>
  <c r="AO122"/>
  <c r="AP121"/>
  <c r="AO121"/>
  <c r="AM124"/>
  <c r="AL124"/>
  <c r="AM123"/>
  <c r="AL123"/>
  <c r="AM122"/>
  <c r="AL122"/>
  <c r="AM121"/>
  <c r="AL121"/>
  <c r="AL120"/>
  <c r="AJ124"/>
  <c r="AI124"/>
  <c r="AJ123"/>
  <c r="AI123"/>
  <c r="AJ122"/>
  <c r="AI122"/>
  <c r="AJ121"/>
  <c r="AI121"/>
  <c r="AG124"/>
  <c r="AF124"/>
  <c r="AG123"/>
  <c r="AF123"/>
  <c r="AG122"/>
  <c r="AF122"/>
  <c r="AG121"/>
  <c r="AF121"/>
  <c r="AD124"/>
  <c r="AC124"/>
  <c r="AD123"/>
  <c r="AC123"/>
  <c r="AD122"/>
  <c r="AC122"/>
  <c r="AD121"/>
  <c r="AC121"/>
  <c r="AA124"/>
  <c r="Z124"/>
  <c r="AA123"/>
  <c r="Z123"/>
  <c r="AA122"/>
  <c r="Z122"/>
  <c r="AA121"/>
  <c r="Z121"/>
  <c r="AA120"/>
  <c r="X124"/>
  <c r="W124"/>
  <c r="X123"/>
  <c r="W123"/>
  <c r="X122"/>
  <c r="W122"/>
  <c r="X121"/>
  <c r="W121"/>
  <c r="U124"/>
  <c r="T124"/>
  <c r="U123"/>
  <c r="T123"/>
  <c r="U122"/>
  <c r="T122"/>
  <c r="U121"/>
  <c r="T121"/>
  <c r="R124"/>
  <c r="Q124"/>
  <c r="R123"/>
  <c r="Q123"/>
  <c r="R122"/>
  <c r="Q122"/>
  <c r="R121"/>
  <c r="Q121"/>
  <c r="O124"/>
  <c r="N124"/>
  <c r="O123"/>
  <c r="N123"/>
  <c r="O122"/>
  <c r="N122"/>
  <c r="O121"/>
  <c r="N121"/>
  <c r="N120"/>
  <c r="L124"/>
  <c r="K124"/>
  <c r="L123"/>
  <c r="K123"/>
  <c r="L122"/>
  <c r="K122"/>
  <c r="L121"/>
  <c r="K121"/>
  <c r="H122"/>
  <c r="I122"/>
  <c r="H123"/>
  <c r="I123"/>
  <c r="H124"/>
  <c r="I124"/>
  <c r="I121"/>
  <c r="H121"/>
  <c r="F151"/>
  <c r="E151"/>
  <c r="F150"/>
  <c r="E150"/>
  <c r="F149"/>
  <c r="E149"/>
  <c r="F148"/>
  <c r="E148"/>
  <c r="AP99"/>
  <c r="AO99"/>
  <c r="AP98"/>
  <c r="AO98"/>
  <c r="AP97"/>
  <c r="AO97"/>
  <c r="AP96"/>
  <c r="AO96"/>
  <c r="AO95" s="1"/>
  <c r="AM99"/>
  <c r="AL99"/>
  <c r="AM98"/>
  <c r="AL98"/>
  <c r="AM97"/>
  <c r="AL97"/>
  <c r="AM96"/>
  <c r="AL96"/>
  <c r="AJ99"/>
  <c r="AI99"/>
  <c r="AJ98"/>
  <c r="AI98"/>
  <c r="AJ97"/>
  <c r="AI97"/>
  <c r="AJ96"/>
  <c r="AI96"/>
  <c r="AI95" s="1"/>
  <c r="AJ95"/>
  <c r="AG99"/>
  <c r="AF99"/>
  <c r="AG98"/>
  <c r="AF98"/>
  <c r="AG97"/>
  <c r="AF97"/>
  <c r="AG96"/>
  <c r="AF96"/>
  <c r="AD99"/>
  <c r="AC99"/>
  <c r="AD98"/>
  <c r="AC98"/>
  <c r="AD97"/>
  <c r="AC97"/>
  <c r="AD96"/>
  <c r="AD95" s="1"/>
  <c r="AC96"/>
  <c r="AA99"/>
  <c r="Z99"/>
  <c r="AA98"/>
  <c r="Z98"/>
  <c r="AA97"/>
  <c r="Z97"/>
  <c r="AA96"/>
  <c r="Z96"/>
  <c r="X99"/>
  <c r="W99"/>
  <c r="X98"/>
  <c r="W98"/>
  <c r="X97"/>
  <c r="W97"/>
  <c r="X96"/>
  <c r="X95" s="1"/>
  <c r="W96"/>
  <c r="W95"/>
  <c r="U99"/>
  <c r="T99"/>
  <c r="U98"/>
  <c r="T98"/>
  <c r="U97"/>
  <c r="T97"/>
  <c r="U96"/>
  <c r="T96"/>
  <c r="T95" s="1"/>
  <c r="R99"/>
  <c r="Q99"/>
  <c r="R98"/>
  <c r="Q98"/>
  <c r="R97"/>
  <c r="Q97"/>
  <c r="R96"/>
  <c r="Q96"/>
  <c r="Q95" s="1"/>
  <c r="O99"/>
  <c r="N99"/>
  <c r="O98"/>
  <c r="N98"/>
  <c r="O97"/>
  <c r="N97"/>
  <c r="O96"/>
  <c r="N96"/>
  <c r="L99"/>
  <c r="K99"/>
  <c r="L98"/>
  <c r="K98"/>
  <c r="L97"/>
  <c r="K97"/>
  <c r="L96"/>
  <c r="K96"/>
  <c r="K95" s="1"/>
  <c r="L95"/>
  <c r="H97"/>
  <c r="I97"/>
  <c r="H98"/>
  <c r="I98"/>
  <c r="H99"/>
  <c r="I99"/>
  <c r="I96"/>
  <c r="F96" s="1"/>
  <c r="H96"/>
  <c r="F104"/>
  <c r="E104"/>
  <c r="E103"/>
  <c r="F102"/>
  <c r="E102"/>
  <c r="F101"/>
  <c r="E101"/>
  <c r="AP75"/>
  <c r="AO75"/>
  <c r="AP74"/>
  <c r="AO73"/>
  <c r="AP72"/>
  <c r="AO72"/>
  <c r="AM75"/>
  <c r="AL75"/>
  <c r="AL224" s="1"/>
  <c r="AL234" s="1"/>
  <c r="AL245" s="1"/>
  <c r="AM74"/>
  <c r="AM73"/>
  <c r="AL222"/>
  <c r="AL232" s="1"/>
  <c r="AL243" s="1"/>
  <c r="AM72"/>
  <c r="AM71" s="1"/>
  <c r="AL72"/>
  <c r="AJ75"/>
  <c r="AI75"/>
  <c r="AJ74"/>
  <c r="AJ223" s="1"/>
  <c r="AJ233" s="1"/>
  <c r="AJ244" s="1"/>
  <c r="AI74"/>
  <c r="AJ73"/>
  <c r="AI73"/>
  <c r="AI222" s="1"/>
  <c r="AI232" s="1"/>
  <c r="AI243" s="1"/>
  <c r="AJ72"/>
  <c r="AI72"/>
  <c r="AG75"/>
  <c r="AF75"/>
  <c r="AG74"/>
  <c r="AF74"/>
  <c r="AG73"/>
  <c r="AF73"/>
  <c r="AG72"/>
  <c r="AG71" s="1"/>
  <c r="AF72"/>
  <c r="AD75"/>
  <c r="AC75"/>
  <c r="AD74"/>
  <c r="AC74"/>
  <c r="AD73"/>
  <c r="AC73"/>
  <c r="AD72"/>
  <c r="AC72"/>
  <c r="AA75"/>
  <c r="Z75"/>
  <c r="Z224" s="1"/>
  <c r="Z234" s="1"/>
  <c r="Z245" s="1"/>
  <c r="AA74"/>
  <c r="Z74"/>
  <c r="Z223" s="1"/>
  <c r="Z233" s="1"/>
  <c r="Z244" s="1"/>
  <c r="AA73"/>
  <c r="Z73"/>
  <c r="Z222" s="1"/>
  <c r="Z232" s="1"/>
  <c r="Z243" s="1"/>
  <c r="AA72"/>
  <c r="Z72"/>
  <c r="Z221" s="1"/>
  <c r="AA71"/>
  <c r="X75"/>
  <c r="W75"/>
  <c r="X74"/>
  <c r="W74"/>
  <c r="X73"/>
  <c r="W73"/>
  <c r="X72"/>
  <c r="W72"/>
  <c r="U75"/>
  <c r="T75"/>
  <c r="U74"/>
  <c r="T74"/>
  <c r="U73"/>
  <c r="T73"/>
  <c r="U72"/>
  <c r="T72"/>
  <c r="R75"/>
  <c r="Q75"/>
  <c r="R74"/>
  <c r="Q74"/>
  <c r="R73"/>
  <c r="Q73"/>
  <c r="R72"/>
  <c r="Q72"/>
  <c r="Q71" s="1"/>
  <c r="O75"/>
  <c r="N75"/>
  <c r="O74"/>
  <c r="N74"/>
  <c r="O73"/>
  <c r="N73"/>
  <c r="O72"/>
  <c r="O71" s="1"/>
  <c r="N72"/>
  <c r="N71" s="1"/>
  <c r="L75"/>
  <c r="K75"/>
  <c r="L74"/>
  <c r="L223" s="1"/>
  <c r="K74"/>
  <c r="L73"/>
  <c r="K73"/>
  <c r="K222" s="1"/>
  <c r="K232" s="1"/>
  <c r="K243" s="1"/>
  <c r="L72"/>
  <c r="L221" s="1"/>
  <c r="K72"/>
  <c r="H74"/>
  <c r="I74"/>
  <c r="F92"/>
  <c r="E92"/>
  <c r="F91"/>
  <c r="E91"/>
  <c r="F90"/>
  <c r="E90"/>
  <c r="F89"/>
  <c r="E89"/>
  <c r="H88"/>
  <c r="F79"/>
  <c r="E79"/>
  <c r="AO224"/>
  <c r="AO234" s="1"/>
  <c r="AO245" s="1"/>
  <c r="AO223"/>
  <c r="AO233" s="1"/>
  <c r="AO244" s="1"/>
  <c r="AL221"/>
  <c r="AD221"/>
  <c r="W224"/>
  <c r="W234" s="1"/>
  <c r="W245" s="1"/>
  <c r="W223"/>
  <c r="W233" s="1"/>
  <c r="W244" s="1"/>
  <c r="U224"/>
  <c r="U234" s="1"/>
  <c r="U245" s="1"/>
  <c r="P13"/>
  <c r="K224"/>
  <c r="K234" s="1"/>
  <c r="K245" s="1"/>
  <c r="M13"/>
  <c r="F52"/>
  <c r="F54"/>
  <c r="E54"/>
  <c r="F53"/>
  <c r="E53"/>
  <c r="F51"/>
  <c r="E51"/>
  <c r="V40"/>
  <c r="AN40"/>
  <c r="F39"/>
  <c r="F38"/>
  <c r="F37"/>
  <c r="F36"/>
  <c r="F34"/>
  <c r="F33"/>
  <c r="E33"/>
  <c r="F32"/>
  <c r="E32"/>
  <c r="F31"/>
  <c r="E31"/>
  <c r="AP25"/>
  <c r="AO25"/>
  <c r="AM25"/>
  <c r="AL25"/>
  <c r="AJ25"/>
  <c r="AI25"/>
  <c r="AF25"/>
  <c r="AC25"/>
  <c r="Z25"/>
  <c r="X25"/>
  <c r="W25"/>
  <c r="U25"/>
  <c r="T25"/>
  <c r="Q25"/>
  <c r="O25"/>
  <c r="N25"/>
  <c r="L25"/>
  <c r="K25"/>
  <c r="I25"/>
  <c r="F29"/>
  <c r="E29"/>
  <c r="F28"/>
  <c r="E28"/>
  <c r="F27"/>
  <c r="F26"/>
  <c r="E26"/>
  <c r="F21"/>
  <c r="P23"/>
  <c r="M23"/>
  <c r="L20"/>
  <c r="M20" s="1"/>
  <c r="I20"/>
  <c r="AI23"/>
  <c r="E24"/>
  <c r="E22"/>
  <c r="E21"/>
  <c r="E18"/>
  <c r="E19"/>
  <c r="E16"/>
  <c r="F100" l="1"/>
  <c r="T71"/>
  <c r="O120"/>
  <c r="R223"/>
  <c r="R233" s="1"/>
  <c r="U120"/>
  <c r="X120"/>
  <c r="Z120"/>
  <c r="AM120"/>
  <c r="G188"/>
  <c r="R224"/>
  <c r="R234" s="1"/>
  <c r="R245" s="1"/>
  <c r="AC158"/>
  <c r="E88"/>
  <c r="AP71"/>
  <c r="AO221"/>
  <c r="O222"/>
  <c r="O232" s="1"/>
  <c r="O224"/>
  <c r="O234" s="1"/>
  <c r="O245" s="1"/>
  <c r="R222"/>
  <c r="R232" s="1"/>
  <c r="R243" s="1"/>
  <c r="AL223"/>
  <c r="AL233" s="1"/>
  <c r="AL244" s="1"/>
  <c r="AO71"/>
  <c r="AC95"/>
  <c r="AF95"/>
  <c r="T120"/>
  <c r="H158"/>
  <c r="K158"/>
  <c r="U221"/>
  <c r="U231" s="1"/>
  <c r="U223"/>
  <c r="U233" s="1"/>
  <c r="X71"/>
  <c r="X223"/>
  <c r="X233" s="1"/>
  <c r="X244" s="1"/>
  <c r="AC71"/>
  <c r="AG222"/>
  <c r="AG232" s="1"/>
  <c r="AG243" s="1"/>
  <c r="R95"/>
  <c r="U95"/>
  <c r="AP95"/>
  <c r="L120"/>
  <c r="AG120"/>
  <c r="AJ120"/>
  <c r="U158"/>
  <c r="X158"/>
  <c r="Z158"/>
  <c r="AM158"/>
  <c r="AP158"/>
  <c r="AA222"/>
  <c r="AA232" s="1"/>
  <c r="AA243" s="1"/>
  <c r="AB243" s="1"/>
  <c r="AA224"/>
  <c r="AA234" s="1"/>
  <c r="AA245" s="1"/>
  <c r="AD222"/>
  <c r="AD232" s="1"/>
  <c r="AD243" s="1"/>
  <c r="AD224"/>
  <c r="AD234" s="1"/>
  <c r="AD245" s="1"/>
  <c r="AF120"/>
  <c r="W71"/>
  <c r="Z71"/>
  <c r="F88"/>
  <c r="H223"/>
  <c r="H233" s="1"/>
  <c r="H244" s="1"/>
  <c r="L222"/>
  <c r="L232" s="1"/>
  <c r="M232" s="1"/>
  <c r="L224"/>
  <c r="L234" s="1"/>
  <c r="L245" s="1"/>
  <c r="O221"/>
  <c r="O231" s="1"/>
  <c r="O242" s="1"/>
  <c r="R221"/>
  <c r="U71"/>
  <c r="U222"/>
  <c r="U232" s="1"/>
  <c r="U243" s="1"/>
  <c r="X224"/>
  <c r="X234" s="1"/>
  <c r="X245" s="1"/>
  <c r="AA223"/>
  <c r="AA233" s="1"/>
  <c r="AD71"/>
  <c r="AD223"/>
  <c r="AD233" s="1"/>
  <c r="AI221"/>
  <c r="AI231" s="1"/>
  <c r="AI242" s="1"/>
  <c r="AI71"/>
  <c r="AO222"/>
  <c r="AO232" s="1"/>
  <c r="AO243" s="1"/>
  <c r="N95"/>
  <c r="Z95"/>
  <c r="AL95"/>
  <c r="Q120"/>
  <c r="AC120"/>
  <c r="AO120"/>
  <c r="F203"/>
  <c r="AJ158"/>
  <c r="AL158"/>
  <c r="AG221"/>
  <c r="AG231" s="1"/>
  <c r="AG242" s="1"/>
  <c r="AJ222"/>
  <c r="AJ232" s="1"/>
  <c r="AJ243" s="1"/>
  <c r="AJ224"/>
  <c r="AJ234" s="1"/>
  <c r="AJ245" s="1"/>
  <c r="W222"/>
  <c r="W232" s="1"/>
  <c r="W243" s="1"/>
  <c r="K120"/>
  <c r="W120"/>
  <c r="AI120"/>
  <c r="K71"/>
  <c r="AJ71"/>
  <c r="AL71"/>
  <c r="O95"/>
  <c r="AA95"/>
  <c r="AM221"/>
  <c r="AM231" s="1"/>
  <c r="AM223"/>
  <c r="AM233" s="1"/>
  <c r="AN233" s="1"/>
  <c r="AN230" s="1"/>
  <c r="AP222"/>
  <c r="AP232" s="1"/>
  <c r="AP243" s="1"/>
  <c r="AP224"/>
  <c r="AP234" s="1"/>
  <c r="AP245" s="1"/>
  <c r="R120"/>
  <c r="AD120"/>
  <c r="AP120"/>
  <c r="E185"/>
  <c r="E190"/>
  <c r="E195"/>
  <c r="R158"/>
  <c r="AD158"/>
  <c r="L71"/>
  <c r="R71"/>
  <c r="N221"/>
  <c r="N231" s="1"/>
  <c r="E147"/>
  <c r="F190"/>
  <c r="G190" s="1"/>
  <c r="I223"/>
  <c r="I233" s="1"/>
  <c r="I244" s="1"/>
  <c r="N223"/>
  <c r="N233" s="1"/>
  <c r="N244" s="1"/>
  <c r="Q222"/>
  <c r="Q232" s="1"/>
  <c r="Q243" s="1"/>
  <c r="Q224"/>
  <c r="Q234" s="1"/>
  <c r="Q245" s="1"/>
  <c r="T221"/>
  <c r="T231" s="1"/>
  <c r="T223"/>
  <c r="T233" s="1"/>
  <c r="T244" s="1"/>
  <c r="AC222"/>
  <c r="AC232" s="1"/>
  <c r="AC243" s="1"/>
  <c r="AC224"/>
  <c r="AC234" s="1"/>
  <c r="AC245" s="1"/>
  <c r="AA221"/>
  <c r="AA231" s="1"/>
  <c r="E100"/>
  <c r="G100" s="1"/>
  <c r="AG95"/>
  <c r="AG224"/>
  <c r="AG234" s="1"/>
  <c r="AG245" s="1"/>
  <c r="AJ221"/>
  <c r="AJ231" s="1"/>
  <c r="AM95"/>
  <c r="AM222"/>
  <c r="AM232" s="1"/>
  <c r="AM243" s="1"/>
  <c r="AM224"/>
  <c r="AM234" s="1"/>
  <c r="AM245" s="1"/>
  <c r="AP221"/>
  <c r="AP231" s="1"/>
  <c r="AP223"/>
  <c r="AP233" s="1"/>
  <c r="AP244" s="1"/>
  <c r="F147"/>
  <c r="G147" s="1"/>
  <c r="E203"/>
  <c r="N224"/>
  <c r="N234" s="1"/>
  <c r="N245" s="1"/>
  <c r="Q221"/>
  <c r="Q223"/>
  <c r="Q233" s="1"/>
  <c r="Q244" s="1"/>
  <c r="T158"/>
  <c r="T222"/>
  <c r="T232" s="1"/>
  <c r="T243" s="1"/>
  <c r="T224"/>
  <c r="T234" s="1"/>
  <c r="T245" s="1"/>
  <c r="W221"/>
  <c r="W231" s="1"/>
  <c r="AC223"/>
  <c r="AC233" s="1"/>
  <c r="AC244" s="1"/>
  <c r="AF158"/>
  <c r="AF71"/>
  <c r="X222"/>
  <c r="X232" s="1"/>
  <c r="H95"/>
  <c r="F99"/>
  <c r="G185"/>
  <c r="X11"/>
  <c r="X15"/>
  <c r="X237"/>
  <c r="X236" s="1"/>
  <c r="Y236" s="1"/>
  <c r="F238"/>
  <c r="F25"/>
  <c r="AI13"/>
  <c r="AI223" s="1"/>
  <c r="AI233" s="1"/>
  <c r="E27"/>
  <c r="N12"/>
  <c r="AD244"/>
  <c r="I158"/>
  <c r="O243"/>
  <c r="R244"/>
  <c r="U244"/>
  <c r="X243"/>
  <c r="Y233"/>
  <c r="AB233"/>
  <c r="AA244"/>
  <c r="AB244" s="1"/>
  <c r="E25"/>
  <c r="AC221"/>
  <c r="AC231" s="1"/>
  <c r="AC10"/>
  <c r="Q231"/>
  <c r="Z231"/>
  <c r="Z220"/>
  <c r="AL231"/>
  <c r="L231"/>
  <c r="L242" s="1"/>
  <c r="L220"/>
  <c r="L233"/>
  <c r="L244" s="1"/>
  <c r="R231"/>
  <c r="AD231"/>
  <c r="AJ220"/>
  <c r="O223"/>
  <c r="O233" s="1"/>
  <c r="H120"/>
  <c r="K221"/>
  <c r="K223"/>
  <c r="K233" s="1"/>
  <c r="K244" s="1"/>
  <c r="F225"/>
  <c r="E225"/>
  <c r="P20"/>
  <c r="E96"/>
  <c r="E99"/>
  <c r="G206"/>
  <c r="G203"/>
  <c r="E23"/>
  <c r="AO220" l="1"/>
  <c r="AL220"/>
  <c r="AE244"/>
  <c r="AE233"/>
  <c r="AB232"/>
  <c r="R220"/>
  <c r="AO231"/>
  <c r="AM244"/>
  <c r="AD220"/>
  <c r="AE243"/>
  <c r="Y232"/>
  <c r="Y243"/>
  <c r="V243"/>
  <c r="S233"/>
  <c r="S243"/>
  <c r="L243"/>
  <c r="M243" s="1"/>
  <c r="AC220"/>
  <c r="W220"/>
  <c r="AE232"/>
  <c r="AP220"/>
  <c r="U220"/>
  <c r="Q220"/>
  <c r="AA220"/>
  <c r="T220"/>
  <c r="V233"/>
  <c r="AM220"/>
  <c r="V232"/>
  <c r="S232"/>
  <c r="X10"/>
  <c r="X221"/>
  <c r="AI244"/>
  <c r="AK233"/>
  <c r="AK230" s="1"/>
  <c r="AD230"/>
  <c r="AD242"/>
  <c r="AD241" s="1"/>
  <c r="AA230"/>
  <c r="AA242"/>
  <c r="AA241" s="1"/>
  <c r="U230"/>
  <c r="U242"/>
  <c r="U241" s="1"/>
  <c r="R230"/>
  <c r="R242"/>
  <c r="R241" s="1"/>
  <c r="AC230"/>
  <c r="AC242"/>
  <c r="AC241" s="1"/>
  <c r="Z230"/>
  <c r="Z242"/>
  <c r="Z241" s="1"/>
  <c r="W230"/>
  <c r="W242"/>
  <c r="W241" s="1"/>
  <c r="T230"/>
  <c r="T242"/>
  <c r="T241" s="1"/>
  <c r="Q230"/>
  <c r="Q242"/>
  <c r="Q241" s="1"/>
  <c r="N242"/>
  <c r="N10"/>
  <c r="P10" s="1"/>
  <c r="N222"/>
  <c r="M244"/>
  <c r="P233"/>
  <c r="O244"/>
  <c r="AM230"/>
  <c r="AM242"/>
  <c r="AJ230"/>
  <c r="AJ242"/>
  <c r="AJ241" s="1"/>
  <c r="AO230"/>
  <c r="AO242"/>
  <c r="AO241" s="1"/>
  <c r="AL230"/>
  <c r="AL242"/>
  <c r="AL241" s="1"/>
  <c r="P238"/>
  <c r="N236"/>
  <c r="P236" s="1"/>
  <c r="E238"/>
  <c r="AP230"/>
  <c r="AP242"/>
  <c r="AP241" s="1"/>
  <c r="O220"/>
  <c r="M223"/>
  <c r="K231"/>
  <c r="K220"/>
  <c r="O230"/>
  <c r="M233"/>
  <c r="L230"/>
  <c r="W15"/>
  <c r="F22"/>
  <c r="G22" s="1"/>
  <c r="F23"/>
  <c r="AO20"/>
  <c r="AL20"/>
  <c r="AI20"/>
  <c r="AF20"/>
  <c r="AH20" s="1"/>
  <c r="AC20"/>
  <c r="AE20" s="1"/>
  <c r="Z20"/>
  <c r="AB20" s="1"/>
  <c r="W20"/>
  <c r="Y20" s="1"/>
  <c r="T20"/>
  <c r="V20" s="1"/>
  <c r="AN74"/>
  <c r="I80"/>
  <c r="H80"/>
  <c r="I77"/>
  <c r="H77"/>
  <c r="AP88"/>
  <c r="AO88"/>
  <c r="AM88"/>
  <c r="AJ88"/>
  <c r="AG88"/>
  <c r="AF88"/>
  <c r="AD88"/>
  <c r="AC88"/>
  <c r="AA88"/>
  <c r="Z88"/>
  <c r="X88"/>
  <c r="W88"/>
  <c r="U88"/>
  <c r="T88"/>
  <c r="R88"/>
  <c r="O88"/>
  <c r="N88"/>
  <c r="L88"/>
  <c r="K88"/>
  <c r="I88"/>
  <c r="AO76"/>
  <c r="AM76"/>
  <c r="AJ76"/>
  <c r="AI76"/>
  <c r="AG76"/>
  <c r="AF76"/>
  <c r="AD76"/>
  <c r="AC76"/>
  <c r="AA76"/>
  <c r="Z76"/>
  <c r="X76"/>
  <c r="W76"/>
  <c r="U76"/>
  <c r="T76"/>
  <c r="R76"/>
  <c r="Q76"/>
  <c r="O76"/>
  <c r="N76"/>
  <c r="L76"/>
  <c r="K76"/>
  <c r="AN79"/>
  <c r="AN76" s="1"/>
  <c r="F145"/>
  <c r="AM241" l="1"/>
  <c r="L241"/>
  <c r="AE241"/>
  <c r="AB241"/>
  <c r="E20"/>
  <c r="X220"/>
  <c r="X231"/>
  <c r="K230"/>
  <c r="M230" s="1"/>
  <c r="K242"/>
  <c r="K241" s="1"/>
  <c r="M241" s="1"/>
  <c r="P244"/>
  <c r="O241"/>
  <c r="N232"/>
  <c r="N220"/>
  <c r="S230"/>
  <c r="V230"/>
  <c r="AB230"/>
  <c r="AE230"/>
  <c r="G238"/>
  <c r="H76"/>
  <c r="H72"/>
  <c r="H221" s="1"/>
  <c r="E77"/>
  <c r="H73"/>
  <c r="E80"/>
  <c r="H75"/>
  <c r="H224" s="1"/>
  <c r="H234" s="1"/>
  <c r="H245" s="1"/>
  <c r="I72"/>
  <c r="I221" s="1"/>
  <c r="I231" s="1"/>
  <c r="I242" s="1"/>
  <c r="F77"/>
  <c r="I222"/>
  <c r="F78"/>
  <c r="I75"/>
  <c r="I224" s="1"/>
  <c r="I234" s="1"/>
  <c r="F80"/>
  <c r="E74"/>
  <c r="AN71"/>
  <c r="X35"/>
  <c r="Y35"/>
  <c r="Z35"/>
  <c r="AA35"/>
  <c r="AB35"/>
  <c r="AC35"/>
  <c r="AD35"/>
  <c r="AE35"/>
  <c r="AG35"/>
  <c r="AH35"/>
  <c r="AJ35"/>
  <c r="AK35"/>
  <c r="AL35"/>
  <c r="AM35"/>
  <c r="AN35"/>
  <c r="AO35"/>
  <c r="AP35"/>
  <c r="AQ35"/>
  <c r="G35"/>
  <c r="H35"/>
  <c r="I35"/>
  <c r="J35"/>
  <c r="K35"/>
  <c r="L35"/>
  <c r="M35"/>
  <c r="N35"/>
  <c r="O35"/>
  <c r="P35"/>
  <c r="Q35"/>
  <c r="R35"/>
  <c r="S35"/>
  <c r="T35"/>
  <c r="U35"/>
  <c r="V35"/>
  <c r="W35"/>
  <c r="AC30"/>
  <c r="F16"/>
  <c r="F17"/>
  <c r="F18"/>
  <c r="F19"/>
  <c r="AK52"/>
  <c r="AK27"/>
  <c r="AK18"/>
  <c r="AK17"/>
  <c r="AK227" s="1"/>
  <c r="AK225" s="1"/>
  <c r="F260"/>
  <c r="E260"/>
  <c r="F259"/>
  <c r="E259"/>
  <c r="F258"/>
  <c r="E258"/>
  <c r="F257"/>
  <c r="E257"/>
  <c r="F255"/>
  <c r="E255"/>
  <c r="F254"/>
  <c r="E254"/>
  <c r="G253"/>
  <c r="F252"/>
  <c r="E252"/>
  <c r="F250"/>
  <c r="E250"/>
  <c r="F249"/>
  <c r="F248"/>
  <c r="E248"/>
  <c r="F247"/>
  <c r="E247"/>
  <c r="E239"/>
  <c r="F239"/>
  <c r="E240"/>
  <c r="F240"/>
  <c r="F237"/>
  <c r="E237"/>
  <c r="AM251"/>
  <c r="AL251"/>
  <c r="AP251"/>
  <c r="AO251"/>
  <c r="AJ251"/>
  <c r="AI251"/>
  <c r="AG251"/>
  <c r="AF251"/>
  <c r="AD251"/>
  <c r="AC251"/>
  <c r="AA251"/>
  <c r="Z251"/>
  <c r="X251"/>
  <c r="W251"/>
  <c r="U251"/>
  <c r="T251"/>
  <c r="R251"/>
  <c r="Q251"/>
  <c r="O251"/>
  <c r="N251"/>
  <c r="L251"/>
  <c r="K251"/>
  <c r="I251"/>
  <c r="H251"/>
  <c r="I246"/>
  <c r="I256"/>
  <c r="H256"/>
  <c r="AQ253"/>
  <c r="AN244"/>
  <c r="AN253"/>
  <c r="AK244"/>
  <c r="AK253"/>
  <c r="AH253"/>
  <c r="AE253"/>
  <c r="AB253"/>
  <c r="Y244"/>
  <c r="Y253"/>
  <c r="V244"/>
  <c r="V253"/>
  <c r="S244"/>
  <c r="S253"/>
  <c r="P253"/>
  <c r="M253"/>
  <c r="H222" l="1"/>
  <c r="E73"/>
  <c r="G239"/>
  <c r="F256"/>
  <c r="E246"/>
  <c r="X242"/>
  <c r="X230"/>
  <c r="Y230" s="1"/>
  <c r="E236"/>
  <c r="F234"/>
  <c r="I245"/>
  <c r="N243"/>
  <c r="P232"/>
  <c r="N230"/>
  <c r="P230" s="1"/>
  <c r="F236"/>
  <c r="H232"/>
  <c r="H243" s="1"/>
  <c r="I232"/>
  <c r="I243" s="1"/>
  <c r="F222"/>
  <c r="F231"/>
  <c r="H231"/>
  <c r="H242" s="1"/>
  <c r="H220"/>
  <c r="M251"/>
  <c r="G249"/>
  <c r="S251"/>
  <c r="E76"/>
  <c r="F76"/>
  <c r="H71"/>
  <c r="E251"/>
  <c r="Y251"/>
  <c r="AH251"/>
  <c r="AN251"/>
  <c r="E256"/>
  <c r="P251"/>
  <c r="V251"/>
  <c r="AB251"/>
  <c r="AE251"/>
  <c r="F251"/>
  <c r="AQ251"/>
  <c r="AK251"/>
  <c r="AN241"/>
  <c r="V241"/>
  <c r="S241"/>
  <c r="F246"/>
  <c r="G76" l="1"/>
  <c r="G236"/>
  <c r="X241"/>
  <c r="Y241" s="1"/>
  <c r="F242"/>
  <c r="J243"/>
  <c r="F243"/>
  <c r="F245"/>
  <c r="I241"/>
  <c r="H241"/>
  <c r="N241"/>
  <c r="P241" s="1"/>
  <c r="P243"/>
  <c r="I230"/>
  <c r="G251"/>
  <c r="G246"/>
  <c r="H230"/>
  <c r="F232"/>
  <c r="J232"/>
  <c r="AG198"/>
  <c r="AE198"/>
  <c r="E116"/>
  <c r="AE195"/>
  <c r="AH95"/>
  <c r="AH52"/>
  <c r="AE52"/>
  <c r="AE27"/>
  <c r="AN158"/>
  <c r="AK158"/>
  <c r="AO100"/>
  <c r="AN100"/>
  <c r="AM100"/>
  <c r="AL100"/>
  <c r="AK100"/>
  <c r="AJ100"/>
  <c r="AI100"/>
  <c r="AG100"/>
  <c r="AF100"/>
  <c r="AB95"/>
  <c r="AH17"/>
  <c r="AH18"/>
  <c r="AE17"/>
  <c r="AE18"/>
  <c r="AD30"/>
  <c r="AB27"/>
  <c r="AB18"/>
  <c r="AB17"/>
  <c r="Y50"/>
  <c r="AB121"/>
  <c r="AE121"/>
  <c r="AH121"/>
  <c r="AK121"/>
  <c r="AN121"/>
  <c r="AB122"/>
  <c r="AE122"/>
  <c r="AH122"/>
  <c r="AK122"/>
  <c r="AN122"/>
  <c r="AN222" s="1"/>
  <c r="AB123"/>
  <c r="AH123"/>
  <c r="AK123"/>
  <c r="AN123"/>
  <c r="AB124"/>
  <c r="AE124"/>
  <c r="AH124"/>
  <c r="AK124"/>
  <c r="AN124"/>
  <c r="AG134"/>
  <c r="AH134"/>
  <c r="AI134"/>
  <c r="AJ134"/>
  <c r="AK134"/>
  <c r="AL134"/>
  <c r="AM134"/>
  <c r="AN134"/>
  <c r="AO134"/>
  <c r="AF134"/>
  <c r="V185"/>
  <c r="V188"/>
  <c r="AN98"/>
  <c r="AK98"/>
  <c r="AH98"/>
  <c r="AE98"/>
  <c r="E98"/>
  <c r="E114"/>
  <c r="Z111"/>
  <c r="V52"/>
  <c r="Y27"/>
  <c r="S18"/>
  <c r="Y18"/>
  <c r="Y17"/>
  <c r="Y15"/>
  <c r="S17"/>
  <c r="P27"/>
  <c r="M52"/>
  <c r="J27"/>
  <c r="J52"/>
  <c r="S50"/>
  <c r="S52"/>
  <c r="I111"/>
  <c r="K111"/>
  <c r="L111"/>
  <c r="N111"/>
  <c r="O111"/>
  <c r="P111"/>
  <c r="H111"/>
  <c r="I100"/>
  <c r="K100"/>
  <c r="L100"/>
  <c r="N100"/>
  <c r="O100"/>
  <c r="P100"/>
  <c r="H100"/>
  <c r="F49"/>
  <c r="E49"/>
  <c r="F48"/>
  <c r="E48"/>
  <c r="F47"/>
  <c r="E47"/>
  <c r="F46"/>
  <c r="E46"/>
  <c r="AQ45"/>
  <c r="AP45"/>
  <c r="AO45"/>
  <c r="AM45"/>
  <c r="AL45"/>
  <c r="AJ45"/>
  <c r="AI34"/>
  <c r="AI14" s="1"/>
  <c r="AI10" s="1"/>
  <c r="AG45"/>
  <c r="AF45"/>
  <c r="AD45"/>
  <c r="AC45"/>
  <c r="AA45"/>
  <c r="Z45"/>
  <c r="O45"/>
  <c r="N45"/>
  <c r="L45"/>
  <c r="K45"/>
  <c r="I45"/>
  <c r="H45"/>
  <c r="F44"/>
  <c r="E44"/>
  <c r="F43"/>
  <c r="E43"/>
  <c r="F42"/>
  <c r="E42"/>
  <c r="F41"/>
  <c r="E41"/>
  <c r="AQ40"/>
  <c r="AP40"/>
  <c r="AO40"/>
  <c r="AM40"/>
  <c r="AL40"/>
  <c r="AJ40"/>
  <c r="AI40"/>
  <c r="AG40"/>
  <c r="AF40"/>
  <c r="AF39" s="1"/>
  <c r="AF14" s="1"/>
  <c r="AD40"/>
  <c r="AC40"/>
  <c r="AA40"/>
  <c r="Z40"/>
  <c r="O40"/>
  <c r="N40"/>
  <c r="L40"/>
  <c r="K40"/>
  <c r="I40"/>
  <c r="H40"/>
  <c r="J230" l="1"/>
  <c r="J241"/>
  <c r="AG161"/>
  <c r="AG195"/>
  <c r="F198"/>
  <c r="AF38"/>
  <c r="AF13" s="1"/>
  <c r="E13" s="1"/>
  <c r="AF224"/>
  <c r="AF234" s="1"/>
  <c r="AF245" s="1"/>
  <c r="E39"/>
  <c r="E34"/>
  <c r="F97"/>
  <c r="E97"/>
  <c r="E95" s="1"/>
  <c r="S15"/>
  <c r="V15"/>
  <c r="V158"/>
  <c r="AB52"/>
  <c r="AH27"/>
  <c r="AE158"/>
  <c r="V161"/>
  <c r="I95"/>
  <c r="Y52"/>
  <c r="Y25"/>
  <c r="F45"/>
  <c r="AH25"/>
  <c r="S27"/>
  <c r="M27"/>
  <c r="S12"/>
  <c r="V25"/>
  <c r="S25"/>
  <c r="P52"/>
  <c r="AN223"/>
  <c r="AN220" s="1"/>
  <c r="AN120"/>
  <c r="AB120"/>
  <c r="I10"/>
  <c r="S13"/>
  <c r="V222"/>
  <c r="V13"/>
  <c r="P12"/>
  <c r="AK120"/>
  <c r="Y12"/>
  <c r="Y13"/>
  <c r="V12"/>
  <c r="S222"/>
  <c r="V50"/>
  <c r="F40"/>
  <c r="E45"/>
  <c r="E40"/>
  <c r="P206"/>
  <c r="L203"/>
  <c r="K203"/>
  <c r="I203"/>
  <c r="H203"/>
  <c r="F177"/>
  <c r="E177"/>
  <c r="F176"/>
  <c r="E176"/>
  <c r="O174"/>
  <c r="N174"/>
  <c r="L174"/>
  <c r="K174"/>
  <c r="I174"/>
  <c r="H174"/>
  <c r="F167"/>
  <c r="E167"/>
  <c r="F166"/>
  <c r="E166"/>
  <c r="O163"/>
  <c r="N163"/>
  <c r="L163"/>
  <c r="K163"/>
  <c r="I163"/>
  <c r="H163"/>
  <c r="E145"/>
  <c r="F144"/>
  <c r="E144"/>
  <c r="O142"/>
  <c r="N142"/>
  <c r="L142"/>
  <c r="K142"/>
  <c r="I142"/>
  <c r="H142"/>
  <c r="F137"/>
  <c r="E137"/>
  <c r="F136"/>
  <c r="E136"/>
  <c r="O134"/>
  <c r="N134"/>
  <c r="L134"/>
  <c r="K134"/>
  <c r="I134"/>
  <c r="H134"/>
  <c r="F115"/>
  <c r="E115"/>
  <c r="F113"/>
  <c r="E113"/>
  <c r="F85"/>
  <c r="E85"/>
  <c r="F84"/>
  <c r="E84"/>
  <c r="F83"/>
  <c r="E83"/>
  <c r="F82"/>
  <c r="E82"/>
  <c r="O81"/>
  <c r="N81"/>
  <c r="L81"/>
  <c r="K81"/>
  <c r="I81"/>
  <c r="H81"/>
  <c r="AQ52"/>
  <c r="AP50"/>
  <c r="AM50"/>
  <c r="AL50"/>
  <c r="AI50"/>
  <c r="AK50" s="1"/>
  <c r="AF50"/>
  <c r="N50"/>
  <c r="K50"/>
  <c r="H50"/>
  <c r="AP30"/>
  <c r="AM30"/>
  <c r="AL30"/>
  <c r="AJ30"/>
  <c r="AG30"/>
  <c r="AF30"/>
  <c r="AA30"/>
  <c r="Z30"/>
  <c r="L30"/>
  <c r="K30"/>
  <c r="I30"/>
  <c r="AK25"/>
  <c r="AE25"/>
  <c r="F24"/>
  <c r="AP20"/>
  <c r="AM20"/>
  <c r="F20" s="1"/>
  <c r="AQ18"/>
  <c r="AQ17"/>
  <c r="AP15"/>
  <c r="AO15"/>
  <c r="AM15"/>
  <c r="AL15"/>
  <c r="AJ15"/>
  <c r="AI15"/>
  <c r="AG15"/>
  <c r="AF15"/>
  <c r="AD15"/>
  <c r="AC15"/>
  <c r="AA15"/>
  <c r="Z15"/>
  <c r="AB15" l="1"/>
  <c r="F195"/>
  <c r="G195" s="1"/>
  <c r="G198"/>
  <c r="F15"/>
  <c r="E30"/>
  <c r="F50"/>
  <c r="E15"/>
  <c r="F30"/>
  <c r="G20"/>
  <c r="AG158"/>
  <c r="AG223"/>
  <c r="AI224"/>
  <c r="F98"/>
  <c r="F95" s="1"/>
  <c r="G95" s="1"/>
  <c r="AF37"/>
  <c r="AF12" s="1"/>
  <c r="E12" s="1"/>
  <c r="E38"/>
  <c r="F174"/>
  <c r="E174"/>
  <c r="F142"/>
  <c r="F14"/>
  <c r="F11"/>
  <c r="AK15"/>
  <c r="AK13"/>
  <c r="AK223" s="1"/>
  <c r="AK12"/>
  <c r="AK222" s="1"/>
  <c r="F161"/>
  <c r="AE161"/>
  <c r="V223"/>
  <c r="AB223"/>
  <c r="AB13"/>
  <c r="AB12"/>
  <c r="Y223"/>
  <c r="S223"/>
  <c r="AB222"/>
  <c r="F163"/>
  <c r="S10"/>
  <c r="E75"/>
  <c r="E134"/>
  <c r="V220"/>
  <c r="V10"/>
  <c r="AE15"/>
  <c r="AH15"/>
  <c r="G27"/>
  <c r="AE12"/>
  <c r="AE223"/>
  <c r="AE13"/>
  <c r="AQ27"/>
  <c r="P25"/>
  <c r="AB25"/>
  <c r="Y222"/>
  <c r="Y10"/>
  <c r="AB10" s="1"/>
  <c r="J50"/>
  <c r="AB50"/>
  <c r="AE50"/>
  <c r="AH50"/>
  <c r="M12"/>
  <c r="M25"/>
  <c r="G18"/>
  <c r="G17"/>
  <c r="P50"/>
  <c r="M50"/>
  <c r="E122"/>
  <c r="F74"/>
  <c r="J12"/>
  <c r="J25"/>
  <c r="F73"/>
  <c r="F75"/>
  <c r="F122"/>
  <c r="E72"/>
  <c r="F72"/>
  <c r="F134"/>
  <c r="E81"/>
  <c r="E142"/>
  <c r="E163"/>
  <c r="F81"/>
  <c r="E161"/>
  <c r="E158" s="1"/>
  <c r="P203"/>
  <c r="P161"/>
  <c r="E111"/>
  <c r="F123"/>
  <c r="AO50"/>
  <c r="E50" s="1"/>
  <c r="E123"/>
  <c r="AK10"/>
  <c r="I120"/>
  <c r="P158"/>
  <c r="F10" l="1"/>
  <c r="AI234"/>
  <c r="AI245" s="1"/>
  <c r="AI220"/>
  <c r="AG233"/>
  <c r="AG244" s="1"/>
  <c r="AG220"/>
  <c r="AF223"/>
  <c r="AF233" s="1"/>
  <c r="AE222"/>
  <c r="AF36"/>
  <c r="AF11" s="1"/>
  <c r="AF10" s="1"/>
  <c r="AF222"/>
  <c r="E37"/>
  <c r="F71"/>
  <c r="P222"/>
  <c r="E71"/>
  <c r="J222"/>
  <c r="AE10"/>
  <c r="AK220"/>
  <c r="F158"/>
  <c r="AB220"/>
  <c r="M222"/>
  <c r="S220"/>
  <c r="P223"/>
  <c r="G15"/>
  <c r="AE220"/>
  <c r="G23"/>
  <c r="G25"/>
  <c r="AH13"/>
  <c r="I220"/>
  <c r="Y220"/>
  <c r="E120"/>
  <c r="F221"/>
  <c r="M10"/>
  <c r="F120"/>
  <c r="G123"/>
  <c r="J10"/>
  <c r="G50"/>
  <c r="G52"/>
  <c r="E224"/>
  <c r="F223"/>
  <c r="G161"/>
  <c r="F224"/>
  <c r="G71" l="1"/>
  <c r="E233"/>
  <c r="AF244"/>
  <c r="AG241"/>
  <c r="F244"/>
  <c r="AI241"/>
  <c r="AK241" s="1"/>
  <c r="E245"/>
  <c r="AF232"/>
  <c r="AF243" s="1"/>
  <c r="E222"/>
  <c r="AH233"/>
  <c r="F233"/>
  <c r="AG230"/>
  <c r="AI230"/>
  <c r="E234"/>
  <c r="AH222"/>
  <c r="AH12"/>
  <c r="AF35"/>
  <c r="E35" s="1"/>
  <c r="AF221"/>
  <c r="E36"/>
  <c r="E223"/>
  <c r="AH223"/>
  <c r="G13"/>
  <c r="G120"/>
  <c r="G158"/>
  <c r="M220"/>
  <c r="P220"/>
  <c r="J220"/>
  <c r="F220"/>
  <c r="E243" l="1"/>
  <c r="G243" s="1"/>
  <c r="AH243"/>
  <c r="F241"/>
  <c r="E244"/>
  <c r="G244" s="1"/>
  <c r="AH244"/>
  <c r="AF231"/>
  <c r="AF242" s="1"/>
  <c r="E242" s="1"/>
  <c r="AF220"/>
  <c r="AH220" s="1"/>
  <c r="E221"/>
  <c r="E220" s="1"/>
  <c r="G233"/>
  <c r="F230"/>
  <c r="AH232"/>
  <c r="E232"/>
  <c r="G232" s="1"/>
  <c r="G223"/>
  <c r="G222"/>
  <c r="AH10"/>
  <c r="E11"/>
  <c r="E10" s="1"/>
  <c r="G10" s="1"/>
  <c r="G12"/>
  <c r="AF241" l="1"/>
  <c r="AH241" s="1"/>
  <c r="E241"/>
  <c r="G241" s="1"/>
  <c r="AF230"/>
  <c r="AH230" s="1"/>
  <c r="E231"/>
  <c r="E230" s="1"/>
  <c r="G230" s="1"/>
  <c r="G220"/>
  <c r="H236" l="1"/>
  <c r="I236"/>
  <c r="J236" l="1"/>
</calcChain>
</file>

<file path=xl/sharedStrings.xml><?xml version="1.0" encoding="utf-8"?>
<sst xmlns="http://schemas.openxmlformats.org/spreadsheetml/2006/main" count="1386" uniqueCount="259">
  <si>
    <t>о ходе исполнения комплексного плана (сетевого графика) реализации</t>
  </si>
  <si>
    <t xml:space="preserve">муниципальной программы  "Профилактика правонрушений на территории города Урай" на 2018-2030 годы </t>
  </si>
  <si>
    <t>№</t>
  </si>
  <si>
    <t>Источники финансирования</t>
  </si>
  <si>
    <t>в том числе</t>
  </si>
  <si>
    <t>Исполнение мероприятия</t>
  </si>
  <si>
    <t>Причина отклонения фактически исполненных расходных обязательств от запланированных</t>
  </si>
  <si>
    <t>январь</t>
  </si>
  <si>
    <t>февраль</t>
  </si>
  <si>
    <t>март</t>
  </si>
  <si>
    <t>апрель</t>
  </si>
  <si>
    <t>май</t>
  </si>
  <si>
    <t>июнь</t>
  </si>
  <si>
    <t>июль</t>
  </si>
  <si>
    <t>август</t>
  </si>
  <si>
    <t>сентябрь</t>
  </si>
  <si>
    <t>октябрь</t>
  </si>
  <si>
    <t>ноябрь</t>
  </si>
  <si>
    <t>декабрь</t>
  </si>
  <si>
    <t>План</t>
  </si>
  <si>
    <t>Факт</t>
  </si>
  <si>
    <t>Исполнение, %</t>
  </si>
  <si>
    <t>8=7/6*100</t>
  </si>
  <si>
    <t>Подпрограмма 1. «Профилактика правонарушений»</t>
  </si>
  <si>
    <t>всего:</t>
  </si>
  <si>
    <t>Федеральный бюджет</t>
  </si>
  <si>
    <t>бюджет ХМАО-Югры</t>
  </si>
  <si>
    <t>Иные источники финансирования</t>
  </si>
  <si>
    <t>Подпрограмма 2 «Профилактика незаконного оборота и потребления наркотических средств и психотропных веществ»</t>
  </si>
  <si>
    <t>без финансирования</t>
  </si>
  <si>
    <t>Подпрограмма 3. Участие в профилактике терроризма, а также минимизации и (или) ликвидации последствий проявлений терроризма</t>
  </si>
  <si>
    <t>4</t>
  </si>
  <si>
    <t>4.1</t>
  </si>
  <si>
    <t>Подпрограмма 4. Участие в профилактике экстремизма, а также минимизации и (или) ликвидации последствий проявлений экстремизма</t>
  </si>
  <si>
    <t>5</t>
  </si>
  <si>
    <t>5.1</t>
  </si>
  <si>
    <t>Подпрограмма 5.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</si>
  <si>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Всего по программе</t>
  </si>
  <si>
    <t>Отчет</t>
  </si>
  <si>
    <t xml:space="preserve"> - </t>
  </si>
  <si>
    <t xml:space="preserve"> -</t>
  </si>
  <si>
    <t>Согласовано:</t>
  </si>
  <si>
    <t>Комитет по финансам  администрации города Урай</t>
  </si>
  <si>
    <t>подпись</t>
  </si>
  <si>
    <t xml:space="preserve">           подпись</t>
  </si>
  <si>
    <t xml:space="preserve">Ответственный исполнитель (соисполнитель) муниципальной  программы:   </t>
  </si>
  <si>
    <t xml:space="preserve">
</t>
  </si>
  <si>
    <t>1</t>
  </si>
  <si>
    <t>1.1</t>
  </si>
  <si>
    <t>1.2</t>
  </si>
  <si>
    <t>2</t>
  </si>
  <si>
    <t>2.1</t>
  </si>
  <si>
    <t>1.3</t>
  </si>
  <si>
    <t>1.4</t>
  </si>
  <si>
    <t>1.5</t>
  </si>
  <si>
    <t>1.6</t>
  </si>
  <si>
    <t>1.7</t>
  </si>
  <si>
    <t>1.8</t>
  </si>
  <si>
    <t>1.9</t>
  </si>
  <si>
    <t>1.10</t>
  </si>
  <si>
    <t>1.11</t>
  </si>
  <si>
    <t>2.2</t>
  </si>
  <si>
    <t>2.3</t>
  </si>
  <si>
    <t>2.4</t>
  </si>
  <si>
    <t>3.1</t>
  </si>
  <si>
    <t>3.2</t>
  </si>
  <si>
    <t>3.3</t>
  </si>
  <si>
    <t>3.4</t>
  </si>
  <si>
    <t>3</t>
  </si>
  <si>
    <t>4.2</t>
  </si>
  <si>
    <t>4.3</t>
  </si>
  <si>
    <t>4.4</t>
  </si>
  <si>
    <t>4.5</t>
  </si>
  <si>
    <t>4.6</t>
  </si>
  <si>
    <t>4.7</t>
  </si>
  <si>
    <t>4.8</t>
  </si>
  <si>
    <t>4.9</t>
  </si>
  <si>
    <t>5.2</t>
  </si>
  <si>
    <t>5.3</t>
  </si>
  <si>
    <t>5.4</t>
  </si>
  <si>
    <t>5.5</t>
  </si>
  <si>
    <t>5.6</t>
  </si>
  <si>
    <t>5.7</t>
  </si>
  <si>
    <t>5.8</t>
  </si>
  <si>
    <t>5.9</t>
  </si>
  <si>
    <t>5.10</t>
  </si>
  <si>
    <t>5.11</t>
  </si>
  <si>
    <t>Создание условий для деятельности народных дружин (1,6)</t>
  </si>
  <si>
    <t xml:space="preserve">Обеспечение функционирования и развития систем видеонаблюдения в сфере общественного порядка и безопасности дорожного движения,информирование населения о необходимости соблюдения правил дорожного движения (в том числе санкциях за их нарушение) (2,3,6)
</t>
  </si>
  <si>
    <t>Осуществление полномочий по созданию и обеспечению деятельности административной комиссии муниципального образования город Урай (4,6)</t>
  </si>
  <si>
    <t>Проведение профилактических мероприятий для несовершеннолетних и молодежи (5,6)</t>
  </si>
  <si>
    <t>Изготовление и распространение средств наглядной и печатной агитации, направленных на  профилактику правонарушений (5,6)</t>
  </si>
  <si>
    <t>Проведение профилактических мероприятий с семьями, находящимися в социально опасном положении (5,6)</t>
  </si>
  <si>
    <t>Организация дополнительных временных рабочих мест для несовершеннолетних подростков, находящихся в конфликте с законом (5,6)</t>
  </si>
  <si>
    <t>Осуществление полномочий по созданию и обеспечению деятельности комиссии по делам несовершеннолетних и защите их прав при администрации города Урай (5)</t>
  </si>
  <si>
    <t>Социальная адаптация, ресоциализация, социальная реабилитация, помощь лицам, пострадавшим от правонарушений или подверженным риску стать таковыми. (5,6)</t>
  </si>
  <si>
    <t>Организационно-методическое обеспечение деятельности коллегиальных органов в сфере профилактики правонарушений (1,2,3,5)</t>
  </si>
  <si>
    <t>Повышение профессионального уровня (семинары, курсы повышения квалификации) работников образовательных организаций, учреждений культуры, спорта, социальной и молодежной политики в сфере профилактики правонарушений (5)</t>
  </si>
  <si>
    <t>2.5</t>
  </si>
  <si>
    <t xml:space="preserve">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употребления наркотических и (или) психотропных веществ
 (8, 9)
</t>
  </si>
  <si>
    <t>2.6</t>
  </si>
  <si>
    <t xml:space="preserve">Участие в проведении межведомственных мероприятий по социальной реабилитации и ресоциализации наркопотребителей, проводимых Управлением социальной защиты населения по городу Ураю   Департамента социального развития Ханты-Мансийского автономного округа - Югры (9) </t>
  </si>
  <si>
    <t>Организация и проведение мероприятий, посвященных «Дню солидарности в борьбе с терроризмом» (10)</t>
  </si>
  <si>
    <t xml:space="preserve">Организация классных часов, бесед   с обучающимися, собраний с родителями в образовательных организациях города с сотрудниками правоохранительных органов для проведения разъяснительных мероприятий по вопросам профилактики  терроризма и обеспечения безопасности населения.
Доведение ответственности за совершение
преступлений против личности, общества и государства, а также
порядка и правил поведения населения при угрозе возникновения террористических актов (10)
</t>
  </si>
  <si>
    <t>Осуществление работы по установке контент-фильтров, блокирующих доступ к Интернет-ресурсам террористической направленности  (10)</t>
  </si>
  <si>
    <t>Приобретение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 (10)</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</si>
  <si>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 террористической деятельности (10)</t>
  </si>
  <si>
    <t xml:space="preserve">Обеспечение эффективного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 (11) </t>
  </si>
  <si>
    <t>Реализация мер по профилактике распространения экстремистской идеологии, по выявлению  зарождающихся конфликтов в сфере межнациональных и этноконфессиональных отношений  (11)</t>
  </si>
  <si>
    <t>Проведение социологических исследований в молодежной среде по вопросу состояния межнациональных, межконфессиональных отношений и экстремистских настроений в городе Урай (11)</t>
  </si>
  <si>
    <t>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 (11)</t>
  </si>
  <si>
    <t xml:space="preserve">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 (11) </t>
  </si>
  <si>
    <t>Повышение профессионального уровня  работников образовательных организаций, учреждений культуры, спорта, социальной и молодежной политики в сфере профилактики экстремизма, внедрение и использование новых методик, направленных на профилактику экстремизма (11)</t>
  </si>
  <si>
    <t>Организация и проведение мероприятий, посвященных «Декаде профилактики экстремизма» (11)</t>
  </si>
  <si>
    <t>Осуществление работы по установке контент-фильтров, блокирующих доступ к Интернет-ресурсам экстремисткой направленности (11)</t>
  </si>
  <si>
    <t>Размещение на сайте органов местного самоуправления города Урай информации по мотивированию граждан к информированию государственных органов о ставших им известных фактах об экстремистской деятельности (11)</t>
  </si>
  <si>
    <t>Развитие и использование потенциала молодежи в интересах укрепления единства российской нации, упрочения мира и согласия (12,14,15)</t>
  </si>
  <si>
    <t>Содействие религиозным организациям в культурно-просветительской и социально значимой деятельности (12,14,15)</t>
  </si>
  <si>
    <t>Содействие этнокультурному многообразию народов России (12,14,15)</t>
  </si>
  <si>
    <t>Развитие кадрового потенциала в сфере межнациональных (межэтнических) отношений, профилактики экстремизма (12,13)</t>
  </si>
  <si>
    <t>Проведение просветительских мероприятий, направленных на популяризацию и поддержку русского языка, как государственного языка Российской Федерации и языка межнационального общения (12,14)</t>
  </si>
  <si>
    <t>Создание условий для сохранения и развития языков народов России (12,15)</t>
  </si>
  <si>
    <t>Реализация мер, направленных на социальную и культурную адаптацию мигрантов (12,14,15)</t>
  </si>
  <si>
    <t>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 (12,14)</t>
  </si>
  <si>
    <t xml:space="preserve">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
(12, 13)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</si>
  <si>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</si>
  <si>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 (12,13,14)</t>
  </si>
  <si>
    <t>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(12)</t>
  </si>
  <si>
    <t>федеральный бюджет</t>
  </si>
  <si>
    <t>местный бюджет</t>
  </si>
  <si>
    <t>иные источники финансирования</t>
  </si>
  <si>
    <r>
      <rPr>
        <sz val="10"/>
        <rFont val="Times New Roman"/>
        <family val="1"/>
        <charset val="204"/>
      </rPr>
      <t>иные</t>
    </r>
    <r>
      <rPr>
        <sz val="8"/>
        <rFont val="Times New Roman"/>
        <family val="1"/>
        <charset val="204"/>
      </rPr>
      <t xml:space="preserve"> источники финансирования</t>
    </r>
  </si>
  <si>
    <t>всего</t>
  </si>
  <si>
    <t>ные источники финансирования</t>
  </si>
  <si>
    <t xml:space="preserve">Секретарь административной комиссии администрации города Урай; 
муниципальное казенное учреждение «Управление материально-технического обеспечения города Урай»
</t>
  </si>
  <si>
    <t>Управление образования и молодежной политики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</si>
  <si>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муниципальное казенное учреждение «Управление материально-технического обеспечения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</si>
  <si>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Управление образования и молодежной политики  администрации города Урай.
</t>
  </si>
  <si>
    <t>Управление образования и молодежной политики  администрации города Урай.</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</si>
  <si>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</si>
  <si>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</si>
  <si>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</si>
  <si>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пресс-служба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</si>
  <si>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</si>
  <si>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</si>
  <si>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</si>
  <si>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</si>
  <si>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пресс-служба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</si>
  <si>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</si>
  <si>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</si>
  <si>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</si>
  <si>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</si>
  <si>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
</t>
  </si>
  <si>
    <t>Органы администрации города Урай: управление по культуре и социальным вопросам администрации города Урай;  пресс-служба администрации города Урай,  Управление образования и молодежной политики администрации  города Урай.</t>
  </si>
  <si>
    <t>Органы администрации города Урай:  управление по культуре и социальным вопросам администрации города Урай,  пресс-служба администрации города Урай</t>
  </si>
  <si>
    <t xml:space="preserve">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</si>
  <si>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Организация деятельности молодёжного волонтёрского движения города Урай по пропаганде здорового образа жизни (7, 8, 9)</t>
  </si>
  <si>
    <t>Управление образования и молодежной политики  администрации города Урай</t>
  </si>
  <si>
    <t>Осуществление работы по установке контент-фильтров, блокирующих доступ к Интернет-ресурсам, содержащим информацию о способах, методах разработки, изготовления и (или) приобретения наркотических средств, психотропных веществ, мониторинг  социальных сетей и иных информационных порталов Интернет-пространства (8, 9)</t>
  </si>
  <si>
    <t xml:space="preserve">Органы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</si>
  <si>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Организационно-методическое обеспечение деятельности коллегиальных органов антинаркотической направленности (7, 8, 9)</t>
  </si>
  <si>
    <t>-</t>
  </si>
  <si>
    <t>5.12</t>
  </si>
  <si>
    <t xml:space="preserve">Оказание информационной и консультационной поддержки некоммерческим организациям для реализации проектов и участия в мероприятиях в сфере межнациональных (межэтнических) отношений, профилактика экстремизма 
</t>
  </si>
  <si>
    <t xml:space="preserve">Органы администрации города Урай: управление по культуре и социальным вопросам администрации города Урай; 
пресс-служба администрации города Урай
</t>
  </si>
  <si>
    <t>_</t>
  </si>
  <si>
    <t>в том числе за счет остатков прошлых лет</t>
  </si>
  <si>
    <t xml:space="preserve">Органы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</si>
  <si>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 Органы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</si>
  <si>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В образовательных организациях города Урай построена трехуровневая система программной контентной фильтрация, в том числе:
-общая сетевая контентная фильтрация, осуществляемая провайдером (белые списки); -техническая защита в организации посредством интернет-шлюза на входе интернета в образовательную организацию;
-на автоматизированных рабочих местах учащихся общеобразовательных организаций, настроен модуль контентной фильтрации Касперского  Endpoint Security для Бизнеса. В целях недопущения несанкционированного доступа учащимися к запрещенным сайтам, преподавателем при проведении учебного процесса постоянно осуществляется контроль, все учащиеся постоянно находятся под присмотром и в поле зрения. В перерывах (переменах) между уроками у учащихся отсутствует возможность пользования компьютерами, поскольку все учащиеся выходят из класса. Таким образом, исключается возможность учащимися пользоваться компьютерами бесконтрольно. В договорах на оказание/предоставление телематических услуг связи, заключенном образовательными организациями с провайдером дополнительно содержатся условия об осуществлении контентной фильтрации при предоставлении услуг Интернет, а также, провайдер использует список сайтов сети Интернет, разрешённых для посещения учащимися в общеобразовательных организациях, при ограничении доступа к сайтам, содержащих информацию о распространении психоактивных веществ.
В Централизованной библиотечной системе МАУ «Культура»  установлена контентная  фильтрация на пользовательские места  в ЦОДах  на уровне провайдера  ООО «ПиП» при помощи сервиса SKY DNS (фильтруются сайты с запрещенным контентом).</t>
  </si>
  <si>
    <t>Управление внутренней политики администрации города Урай, секретарь административной комиссии администрации города Урай</t>
  </si>
  <si>
    <t xml:space="preserve">Управление внутренней политики администрации города Урай, управление по информационным технологиям и связи администрации города Урай, секретарь административной комиссии администрации города Урай
</t>
  </si>
  <si>
    <t>Управление внутренней политики администрации города Урай</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</si>
  <si>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</si>
  <si>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Управление внутренней политики администрации города Урай, муниципальное казенное учреждение «Управление жилищно-коммунального хозяйства города Урай».</t>
  </si>
  <si>
    <t xml:space="preserve">Управление внутренней политики  администрации города Урай. 
</t>
  </si>
  <si>
    <t>«__»_________2020 г. _________________</t>
  </si>
  <si>
    <t xml:space="preserve">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
</t>
  </si>
  <si>
    <t>3.5</t>
  </si>
  <si>
    <t xml:space="preserve">В МБОУ Гимназия им.А.И. Яковлева   прошли  уроки мужества с элементами леп-бука «Страна, в которой мы живем», тематические встречи «Знакомство с пограничниками», «Знакомство с танкистами».  Для обучающихся 7 классов была организована игра «По следам Великой Отечественной войны». 
В МБОУ СОШ №5 проведены Уроки Мужества «Память», встречи с поисковым отрядом «Патриот», с ветеранами трудового фронта, героинями фотовыставки «Сила жизни», с участниками  локальных войн.    
Актив музея «Поиск» и лидеры молодежной организации «БЛИК» раздали флайеры жителям города с информацией о реализации проекта «От стены Памяти к дороге Памяти».   
Волонтеры школьного отряда МБОУ СОШ № 6 приняли участие в городской акции, посвященной Дню памяти о россиянах, исполнявших служебный долг за пределами Отечества «Цветы к обелиску». В школе прошли встречи и беседы с воинами – интернационалистами, с участниками локальных воин, с сотрудниками отдела военкомата ХМАО-Югры по г.Урай. 
Во встречах приняли участие 150 учащихся, воины-афганцы: Нафиков Р.М., Коренченко О.А.; участник боевых действий в Чеченской республике  Данилов А.А.  
В МБОУ СОШ № 12 проведены занятия в Академии начальной военной подготовки для 1-4 классов: «Героизм во время войны», «Техника и вооружение», «Армейская филармония». Охват составил 310 человек.  
Для всех параллелей проведены классные часы «Рассказы о героях»,  «Города-герои», «Пионеры - герои»,   «Нашу память не стереть с годами». Обучающиеся  4-7 классов МБОУ СОШ №4 приняли участие в мероприятии «Мальчишки с нашего двора» и посетили выставку в школьной библиотеке, посвящённую Вячеславу Тетеревникову,  погибшему при исполнении воинского долга в Чеченской республике. Проведены Уроки Мужества для 5-11 классов, где обучающиеся встречались с представителями мужественных профессий, с пограничниками и танкистами.     
В «Центре молодежи и  дополнительного образования» прошло торжественное мероприятие «Славы отцов будем достойны». Ребята встречались с участником войны в Афганистане О.А. Коренченко.  
Всего проведено более 100 мероприятий с охватом 4580 человек.
</t>
  </si>
  <si>
    <t>В настоящий момент контентная фильтрация технически организована на нескольких уровнях и позволяет обеспечивать блокирование доступа к Интернет-ресурсам, содержащим материалы экстремистской и террористической направленности учащихся школ в автоматическом режиме.Схема контентной фильтрации каждой школы:
1 Уровень – Оператор предоставляющий услуги доступа к сети Итернет. 
Требования: ФЗ-149 от 27.07.06г. "Об информации, информационных технологиях и о защите информации" статья 15.
Блокировка информации находящейся в "Единый реестр доменных имен, указателей страниц сайтов в сети "Интернет" и сетевых адресов, позволяющих идентифицировать сайты в сети "Интернет", содержащие информацию, распространение которой в Российской Федерации запрещено" (Единый реестр, http://eais.rkn.gov.ru/).
2 Уровень: Образовательное учреждение.
 Для организации процесса контентной фильтрации  в каждой школе приняты организационно распорядительные документы, утвержденные Методическими рекомендациями по ограничению в образовательных организациях доступа обучающихся к видам информации, распространяемой посредством сети "Интернет", причиняющей вред здоровью и (или) развитию детей, а также не соответствующей задачам образования (утв. Министерством просвещения РФ, Министерством цифрового развития, связи и массовых коммуникаций РФ, Федеральной службы по надзору в сфере связи, информационных технологий и массовых коммуникаций 16 мая 2019 г.).
Каждая школа настраивает свой белый список сайтов, доступ к которым им необходим при образовательном процессе. (учителя используют разные ресурсы для уроков. В каждой школе свои).
3 Уровень – дополнительные средства фильтрации.
- ПО SkyDNS 
- Антивирусные средства  на рабочих станциях. Дополнительная возможность настройки правил фильтрация web контента.</t>
  </si>
  <si>
    <t>На официальном сайте ОМСУ размещена информация по мотивированию граждан о предоставлении ставшей им известной информации о фактах экстремистской деятельности.</t>
  </si>
  <si>
    <t xml:space="preserve">Сроки и место проведения: 07 февраля 2020 года в Центральной библиотеке имени Л. И. Либова Культурно – исторический центр.
 В рамках объявленного в России Года памяти и славы состоялся патриотический турнир по брейн – рингу «Равнение на героев» среди представителей молодежи и национально – культурных общественных организаций, национальных диаспор города Урай. Игра была посвящена защитникам Отечества. Тематикой  стало 75 - летие  Победы в Великой Отечественной войне. Турнир состоял из трех блоков: «Литературное наследие», «Интересные факты», «Герои Великой Отечественной войны».Экспертами патриотического турнира по брейн – рингу «Равнение на героев» выступили Данилов А.В., Джораев Д.Ч., представители Общества танкистов города Урай и Гайдуков М.В., представитель Общества ветеранов боевых действий в Чечне. 
Количество участников: 56 человек В рамках Всероссийской лыжной гонки «Лыжня России-2020» проведены спортивные забеги различных возрастных групп на определенные дистанции. Также прошла массовая гонка, где приняли участие все желающие. Дата проведения 08.02.2020. Охват участников составил 423 человек.
</t>
  </si>
  <si>
    <t xml:space="preserve">Сроки и место проведения: 25 января 2020 года в Центральной библиотеке имени Л. И. Либова Культурно – исторический центр. В рамках объявленного в России Года народного творчества города Урай проведена фольклорная программа «Самовар – PARTY».
Праздник был посвящен одному из самых древних, традиционных и неотъемлемых предметов быта русского народа - самовару. 
Фольклорная программа была насыщена фольклором, музыкой, историей, народными играми и забавами, традиционным чаепитием. На празднике  развернулось игровое действие с чайными частушками и песнями о самоваре, необычными русскими забавами и хороводами, флешмобом с главным героем – Самоваром. Сотрудники Музея истории города Урай продемонстрировали присутствующим  самовары разнообразных форм и видов, представленные на выставке. Участники программы изучили технологию традиционного приготовления кипятка в самоваре, узнали история появления самоваров в России. Представители национальной гостиной «Содружество» познакомили гостей с традициями чаепития народов России, национальной посудой для чайной церемонии. 
Количество участников: 205 человек.
</t>
  </si>
  <si>
    <r>
      <t>В ООО «Центр экологического образования» по программе «Профилактика терроризма и противодействие его идеологии» (в дистанционной форме) прошли обучение: глава города Урай, первый заместитель главы города Урай, начальник управления внутренней политики администрации города Урай, начальник отдела национальной политики и общественной безопасности управления внутренней политики администрации города Урай и специалист-эксперт отдела национальной политики и общественной безопасности.Обучение (в дистанционной форме) в АУ ХМАО – Югры «Региональный институт управления» по теме «Организация деятельности органов местного самоуправления по профилактике и предупреждению терроризма и националистического экстремизма»</t>
    </r>
    <r>
      <rPr>
        <i/>
        <sz val="10"/>
        <rFont val="Times New Roman"/>
        <family val="1"/>
        <charset val="204"/>
      </rPr>
      <t>.</t>
    </r>
  </si>
  <si>
    <t xml:space="preserve">Сроки и место проведения: 11 января, 18 января,  01 февраля, 08 февраля, 29 февраля, 07 марта 2020 года в Центральной библиотеке имени Л. И. Либова в координации с УГНКО «Русичи» организованы и проведены фольклорные посиделки «Вечерки». С целью приобщения подрастающего поколения и молодежи города Урай к традициям русской народной культуры, изучения традиционного народного искусства, обрядов, праздников, обычаев в Центральной библиотеке имени Л.И. Либова проводится цикл фольклорных встреч. На мероприятиях ребята знакомятся с народным певческим творчеством, литературой о фольклоре русского народа, игрой на простейших музыкальных инструментах. Создан вокальный коллектив «Вечерки»,  руководитель И. К. Шамаева, совместно с которым проводятся мероприятия, направленные на популяризацию русской культуры.
Количество участников: 136 человек. Проведено мероприятий: 6.
</t>
  </si>
  <si>
    <t xml:space="preserve">Культурно-исторический центр принял участие окружной акции «Единый день чтения в Югре». 
В Международный день родного языка, 21 февраля в Центральной библиотеке им. Л.И. Либова состоялось эстафетное чтение «Читаем на родном языке». Цель мероприятия содействие языковому и культурному разнообразию. 
Сотрудники библиотеки записывали выступления участников на видеокамеру, создавали видеоролик эстафетное чтение «Читаем на родном языке», которое размещено на Ютубе, в сообществе библиотеки в социальных сетях «ВКонтакте». Участники акции читали вслух отрывки из прозы, сказки на родном языке любимого автора, рассказывали стихотворение, на мансийском, русском, татарском, чувашском, башкирском, украинском и хакасском языках. Участница акции Зоя Иванова в национальном костюме на фоне книжной выставки «Национальная палитра» читала на чувашском, родном ей языке любимую книгу своей юности Леонида Агаркова. Нина Тихонова прочла стихотворение Ювана Шесталова на родном  мансийском языке, сделала краткий обзор газеты «Луима Сэрипос». Завершила акцию Лейсан Байдавлетова с восторгом прочла стихотворение «Не русский я, но россиянин» Мустая Карима на башкирском языке. 
Проведено – 1 мероприятие, количество участников – 10  человек.
</t>
  </si>
  <si>
    <t xml:space="preserve">Во всех общеобразовательных организациях проводится актуализация Социального паспорта школы, в том числе раздела «Иностранные граждане. Мигранты». 
С момента поступления в образовательную организацию проводится наблюдение за поведением и обучением обучающихся, отслеживается процесс адаптации вновь прибывших с использованием диагностических методик; обучающиеся вовлекаются в воспитательные мероприятия, принимают участие во внеурочной деятельности; по мере необходимости осуществляется психологическое консультирование (обучающихся и их родителей). Проводятся консультации родителей по получению инклюзивного образования, при необходимости по Заключению ТПМПК составляется  индивидуальная программа. 
С детьми – мигрантами школьного возраста в муниципальных общеобразовательных организациях  города организована работа по четырем направлениям:
«Учебная адаптация», которая подразумевает овладение мигрантами, обучающимися в школе, русским языком, освоение детьми-мигрантами образовательных программ.
«Социально-психологическая адаптация» предусматривает помощь в социальной и психологической адаптации детей.
«Культурная адаптация» рассматривается  как развитие творческих способностей обучающихся, воспитание коммуникативной культуры, умение общаться с представителями разных культур.
Активное включение родителей детей мигрантов  в процесс адаптации.
Охват мигрантов – 45 человек.
</t>
  </si>
  <si>
    <t>Освещение мероприятий, посвященных Крещению Господню (http://uray.ru/v-urae-organizacionnyj-komitet-obsudil-voprosy-podgotovki-k-prazdniku-kreshhenija-gospodne/
http://uray.ru/19-janvarja-v-urae-sostojatsja-meroprijatija-posvjashhennye-prazdnovaniju-kreshhenija-gospodne-na-vremja-krestnogo-hoda-budet-ogranicheno-dvizhenie-avtotransporta/
http://uray.ru/pravoslavnye-uraja-otmetili-prazdnik-kreshhenie-gospodne/
https://vk.com/znamy_uray86?w=wall-112870481_5035
https://vk.com/znamy_uray86?w=wall-112870481_4971
https://vk.com/znamy_uray86?w=wall-112870481_4943
https://vk.com/znamy_uray86?w=wall-112870481_4910
https://vk.com/official_uray?w=wall-63159149_5807
https://www.instagram.com/p/B7QjKVJhsYG/
https://ok.ru/profile/562873347048/statuses/150943376702440
https://youtu.be/32ist1_NoK4?t=1588
https://youtu.be/FHZUSkswMV4?t=1159
). Освещение рабочего визита епископа Югорского и Няганского Фотия (http://uray.ru/uraj-s-rabochim-vizitom-posetil-episkop-jugorskij-i-njaganskij-fotij/
https://www.instagram.com/p/B9IyKf8o526/). Освещение мероприятий в рамках празднования Масленицы
http://uray.ru/v-pervyj-vesennij-den-v-urae-massovo-i-veselo-otmetili-narodnyj-prazdnik-guljaj-narod-maslenica-u-vorot/
http://uray.ru/v-urae-dan-start-tvorcheskomu-konkursu-na-luchshuju-maslenichnuju-kuklu-chuchelo-sudarynja-maslenica-2020/
http://uray.ru/prazdnik-vesny-i-solnca-1-marta-urajcy-otprazdnujut-tradicionnuju-maslenicu/
https://www.instagram.com/p/B9B__8HBQou/
https://www.instagram.com/p/B9O6SGYBuGc/
https://vk.com/official_uray?w=wall-63159149_6064
https://vk.com/official_uray?w=wall-63159149_6103
https://ok.ru/profile/562873347048/statuses/151183166700520
https://vk.com/znamy_uray86?w=wall-112870481_5483
https://vk.com/znamy_uray86?w=wall-112870481_5434
https://vk.com/znamy_uray86?w=wall-112870481_5322
https://youtu.be/B9aWbTMX9kI?t=1005
).</t>
  </si>
  <si>
    <t xml:space="preserve">Руководитель – Каримова Татьяна Леонидовна. На базе Культурно-исторического центра осуществляет свою деятельность национальная гостиная «Содружество».
Это место духовного и интеллектуального общения представителей разных народов, на котором базируются 4 национально-культурные общественные организации и 9 диаспор, реализуя мероприятия Стратегии государственной национальной политики. За отчетный период состоялось 1 заседание.
</t>
  </si>
  <si>
    <t>Изготовлены листовки  для мигрантов, с информацией по формированию положительного образа мигранта, популяризации легального труда мигрантов в количестве 100 штук</t>
  </si>
  <si>
    <t xml:space="preserve"> 
Управление внутренней политики  администрации города Урай,
секретарь административной комиссии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</si>
  <si>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</si>
  <si>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</si>
  <si>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Управление внутренней политики администрации города Урай,
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культуре и социальным вопросам администрации города Урай,
Управление образования и молодежной политики администрации города Урай.
</t>
  </si>
  <si>
    <t xml:space="preserve">Основные мероприятия муниципальной программы
(их взаимосвязь с целевыми показателями муниципальной программы)
</t>
  </si>
  <si>
    <t xml:space="preserve">Ответственный исполнитель/соисполнитель </t>
  </si>
  <si>
    <t xml:space="preserve">Финансовые затраты на реализацию 
(тыс. рублей)
</t>
  </si>
  <si>
    <t>Инвестиции в объекты муниципальной собственности</t>
  </si>
  <si>
    <t>Прочие расходы</t>
  </si>
  <si>
    <r>
      <t xml:space="preserve">Соисполнитель 2 
</t>
    </r>
    <r>
      <rPr>
        <sz val="10"/>
        <rFont val="Times New Roman"/>
        <family val="1"/>
        <charset val="204"/>
      </rPr>
      <t xml:space="preserve">(Управление образования и молодежной политики администрации города Урай)
</t>
    </r>
  </si>
  <si>
    <r>
      <t xml:space="preserve">Соисполнитель 3 
</t>
    </r>
    <r>
      <rPr>
        <sz val="10"/>
        <rFont val="Times New Roman"/>
        <family val="1"/>
        <charset val="204"/>
      </rPr>
      <t xml:space="preserve">(Муниципальное казенное учреждение «Управление материально-технического обеспечения города Урай»)
</t>
    </r>
  </si>
  <si>
    <r>
      <t xml:space="preserve">Соисполнитель 4 
</t>
    </r>
    <r>
      <rPr>
        <sz val="10"/>
        <rFont val="Times New Roman"/>
        <family val="1"/>
        <charset val="204"/>
      </rPr>
      <t xml:space="preserve">(Муниципальное казенное учреждение «Управление жилищно-коммунального хозяйства города Урай»)
</t>
    </r>
  </si>
  <si>
    <t>«____»_________2020 г. ______________________</t>
  </si>
  <si>
    <t>в том числе:</t>
  </si>
  <si>
    <r>
      <t xml:space="preserve">Соисполнитель 1 </t>
    </r>
    <r>
      <rPr>
        <sz val="10"/>
        <rFont val="Times New Roman"/>
        <family val="1"/>
        <charset val="204"/>
      </rPr>
      <t xml:space="preserve">(органы администрации города Урай:
 управление по развитию местного самоуправления администрации города Урай; 
    управление по физической культуре, спорту и туризму администрации города Урай;
   управление по информационным технологиям и связи администрации города Урай;
   управление по культуре и социальным вопросам администрации города Урай;
   отдел по делам несовершеннолетних и защите их прав администрации города Урай;
   отдел опеки и попечительства администрации города Урай;
   пресс-служба администрации города Урай)
</t>
    </r>
  </si>
  <si>
    <r>
      <t xml:space="preserve">Ответственный исполнитель
</t>
    </r>
    <r>
      <rPr>
        <sz val="10"/>
        <rFont val="Times New Roman"/>
        <family val="1"/>
        <charset val="204"/>
      </rPr>
      <t xml:space="preserve">(Управление внутренней политики                                      администрации города Урай)
</t>
    </r>
  </si>
  <si>
    <t xml:space="preserve">Во всех муниципальных общеобразовательных организациях проводятся встречи с представителями религиозных организаций. В них принимают постоянное участие настоятель местной религиозной организации Православный приход храма Рождества Пресвятой Богородицы города Урая протоиерей Иоанн и имам-хатиб местной мусульманской  религиозной организации «Махалля» Абдульхалим Хазрат. В МБОУ СОШ № 5 прошел цикл занятий «Противоправные действия на межнациональной, религиозной и расовой почве». Была проведена лекция на тему: «Противоправные действия на межнациональной, религиозной и расовой почве» с участием помощника прокурора г. Урай, Зарипова Э. Ш.  
В киноклубе «Подросток» прошел просмотр фильма «Рядом с нами». 
В МБОУ СОШ № 2, прошла беседа учеников 11 класса с сотрудником Аппарата АТК Коренченко О. А. по теме «Антитеррор». 
Во всех школах  были проведены аналитические беседы «Проблемы толерантности», круглые столы «Толерантность и конфликтные ситуации», индивидуальные беседы по профилактике экстремизма и терроризма, консультации с родителями.
Общий охват мероприятиями составил 922 обучающихся.
В мае 2020 года была проведена работа по ознакомлению учащихся с антивербовочными материалами (в связи с ограничительными мерами, связанными с режимом самоизоляции ознакомление учащихся проведено в режиме онлайн). 
Справочно: материалы размещены на сайтах образовательных организаций по следующим ссылкам:
http://12.org.ru/images/doc/antiverbovochnaja-pamjatka-8-povodov-zadumatsja.pdf
http://www.86sch6.edusite.ru/DswMedia/uo-vx-772_20_05_2020_antiverbovochnayapamyatka-8povodovzadumat-sya-.pdf
https://vk.com/club171607853?z=photo-171607853_457242476%2Fwall-171607853_834
http://gimnaziya-uray.ru/index.php/stranichka-bezopasnosti/profilaktika-pravonarushenij
http://86sch5.edusite.ru/DswMedia/fin_antiverbov_listovka.pdf
https://sch4.siteedu.ru/news/antiverbovochnaya-pamyatka/#megamenu
http://86sch2.edusite.ru/mconstr.html?page=/p32aa1.html
</t>
  </si>
  <si>
    <t xml:space="preserve">В городских СМИ регулярно размещаются материалы в рамках пропаганды социально-значимых ценностей и создания условий для мирных межнациональных и межрелигиозных (межконфессиональных) отношений.В информационном пространстве Урая, исходя из проведенного анализа представлена деятельность организаций: 
- Прихода Храма Рождества Пресвятой Богородицы. 
- Центра «Духовное просвещение». 
- Местной мусульманской религиозной организации. 
- Общины коренных малочисленных народов Севера «Элы Хотал». 
- Урайского отделения общественной организации «Спасение Югры».
- Городской национально-культурной общественной организации «Русичи». 
- Общественной организации «Национально-культурная автономия татар города Урай».
Деятельность этих организаций  широко отражается в городских СМИ и на других информационных площадках города и округа. 
Пресс-службой ОМВД России по городу Ураю осуществляется подготовка для дальнейшего размещения в эфире телерадиокомпании «Спектр+» специализированной передачи по вопросам профилактики терроризма, пропагандв социально-значимых ценностей и создания условий для мирных межнациональных и межконфессиональных отношений, а также материалов направленного содержания, раскрывающих технологии привлечения граждан к террористической деятельности с использованием сети Интернет.
</t>
  </si>
  <si>
    <t xml:space="preserve">Организовано взаимодействие между ОМСУ, правоохранительными органами и общественными организациями по профилактике распространения экстремистской идеологии, возникновения межнациональных и межконфессиональных конфликтов.руководителем Аппарата АТК города Урай Р.А. Хусаиновым и сотрудником Аппарата АТК города Урай О.А. Коренченко в течение 2020 года проведено 4 встречи с руководителем Местной мусульманской религиозной организации города Урая Х.А. Газизовым, 3 встречи с руководителем таджикской национальной диаспоры Р.К. Фозиловым, 2 встречи с руководителем узбекской национальной диаспоры З.Т. Оруджиевой.
Руководителем Аппарата АТК города Урай Р.А. Хусаиновым в 2020 году проведены по 2 встречи с руководителями азербайджанской (Р.В. Эмминалиев) и армянской (М.А. Амбарцумян) национальных диаспор.
Сотрудниками Аппарата АТК города Урай установлены доверительные отношения, осуществляются регулярные встречи и телефонные контакты с председателем Урайского представительства Ханты-Мансийской региональной общественной организации «Центр объединения народов Дагестана «Дружба народов» М.А. Джанхуватовым.
В ходе встреч обсуждались вопросы противодействия распространению идеологии терроризма и экстремизма. Представителям национальных диаспор и Имаму мечети города Урай вручены для распространения среди членов диаспор и прихожан мечети экземпляров «Антивербовочной памятки…», утвержденной совместным решением АТК и Оперативного штаба в автономном округе (протокол от 26.07.2016) и экземпляров памятки «Ответственность за распространение информации экстремистской направленности и террористического характера», разработанной Прокуратурой Ханты-Мансийского автономного округа – Югры.
 </t>
  </si>
  <si>
    <t>В целях изучения общественного мнения населения муниципального образования городской округ город Урай по вопросам оценки реализуемых органами исполнительной власти и органами местного самоуправления мер по профилактике экстремизма и терроризма в августе 2020 года отделом общественных связей управления внутренней политики администрации города Урай среди жителей города Урай проведен социологический опрос на тему: «Межнациональные отношения» среди работников предприятий, учреждений, организаций и временно не занятых жителей Урая, всего - 128 респондентов.
Также, в августе проведен опрос на тему: «Ситуационные и возможные риски, связанные с деятельностью религиозных движений на территории города Урай», в котором приняли участие 108 респондентов.
Участниками опроса стали 1015 респондентов - учащиеся старших классов городских школ и студенты Урайского политехнического колледжа. Опрос проведен в сентябре 2020 года.</t>
  </si>
  <si>
    <t xml:space="preserve">Педагоги  общеобразовательных организаций города Урай прошли различные программы повышения квалификации:
«Каждый важен: интерактивные методы профилактики травли», «Основы обеспечения информационно безопасности детей», «Формы и методы проведения межнациональных и межконфессиональных отношений»
Общее количество педагогов, прошедших курсы повышения квалификации – 8 человек.
</t>
  </si>
  <si>
    <t>Начальник управления внутренней политики администрации города Урай</t>
  </si>
  <si>
    <t>Р.А. Хусаинов</t>
  </si>
  <si>
    <t>Исполнитель: , тел.: 8 (34676) 33-2-97 (доб. 304) начальник ОПНиОБ УВП администрации города Урай М.В. Сапожников, специалисть - эксперт ОНПиОБ УВП администрации города Урай О.А. Коренченко</t>
  </si>
  <si>
    <t>за  2020 год</t>
  </si>
  <si>
    <t>2.7</t>
  </si>
  <si>
    <t>Организация и проведение мероприятий, направленных на снижение смертности населения, связанной с отравлениями наркотическими средствами и психотропными веществами (рассылка памяток о неотложной помощи при передозировке наркотиков</t>
  </si>
  <si>
    <t xml:space="preserve">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t>
  </si>
  <si>
    <t>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 (8, 9)</t>
  </si>
  <si>
    <t>1.12</t>
  </si>
  <si>
    <t>Правовое просвещение и правовое информирование населения  о гражданских правах, свободах и обязанностях человека и способах их реализации. (5,6)</t>
  </si>
  <si>
    <t xml:space="preserve"> 
Управление внутренней политики администрации города Урай,
органы администрации города Урай:  отдел по делам несовершеннолетних и защите их прав администрации города Урай, пресс-служба  администрации города Урай;  Управление образования и молодежной политики администрации города Урай.
</t>
  </si>
  <si>
    <t xml:space="preserve">За 2020 год выявлено (пресечено) административных правонарушений при помощи 
членов добровольной народной дружины выявлено 103 административных правонарушений, 
преступлений  -3.
</t>
  </si>
  <si>
    <t xml:space="preserve">Организована встреча волонтеров, с участием членов общественного совета, полиции (в общеобразовательной  школе № 2) с целью формирования негативного отношения к потреблению наркотических веществ (общее число участников 55 человек). В режиме онлайн проведено 2 мероприятия форумы "Здоровая молодежь", организованных молодежными волонтерскими движениями Урая. Привлечно 200 человек (по 100 на каждое). </t>
  </si>
  <si>
    <t xml:space="preserve">Культурно историческим центром города Урай за счет средств местного бюджета - 63 тыс. рублей организован и проведен цикл видеороликов "Жизнь вне зависимости". Сумма межбюджетного трансферта в размере 1014 тыс. рублей  распределена следующим образом:
1) Управление образования и молодежной политики администрации города Урай:
 – 150,0 тыс. рублей (на проведение конкурса социальных проектов #МыпротивНаркотиков» по профилактике наркомании среди волонтерских объединений города Урай).
2) Управление внутренней политики администрации города Урай – 183,85 тыс. рублей:
 – 151,2 тыс. рублей (антинаркотическая пропаганда (социальные антинаркотические ролики, продолжительностью 2-3 минуты на темы «Профилактика потребления наркотиков и психоактивных веществ», «Потребление наркотиков это причина смертности населения, связанная с отравлением наркотическими средствами и психотропными веществами», «Антинаркотическая пропаганда», целевая аудитория возраст от 12 лет, количество социальных роликов 3 шт.);
- изготовление памяток антинаркотичской направленности – 32,65 тыс.рублей;
3) Управление по культуре и социальным вопросам администрации города Урай – 680, 15 тыс. рублей:
 - проект «Центр наглядной профилактики наркомании «Здоровая жизнь» - 380, 1 тыс. рублей;
 - молодежная акция «Мы против наркотиков» – 265, 05 тыс. рублей;
 - проведение тематических встреч, диспутов, дискуссий «Скажи наркотикам «НЕТ» – 35 тыс. рублей. 
</t>
  </si>
  <si>
    <t>Организована работа Антинаркотической комисси города Урай за 2020 год. Проведено 4 заседания антинаркотической комиссии города Урай.</t>
  </si>
  <si>
    <t>За 2020 год на реабилитацию направлен 1 наркозависимый.</t>
  </si>
  <si>
    <t>Управлением внутренней политики администрации города Урай изготовлены (в количестве 400 шт.) и распространяются буклеты для близкого окружения наркозависимых по оказанию первой медицинской помощи при передзозировке наркотиков и психотропных веществ.</t>
  </si>
  <si>
    <t xml:space="preserve">Отделом по делам несовершеннолетних и защите их прав администрации города Урай проведен семинар– практикум для специалистов социальной сферы на тему «Профилактика наркомании и алкоголизма. Коммуникации с группой риска» (охват 40 человек) -186 тыс. рублей за счет среддств межбюджетного трансферта.
27.02.2020 организована  трансляция в сообществе «ВКонтакте» на тему «Сложности в организации мероприятий по профилактике распространения ПАВ в подростковой и молодежной среде. Работа психолога в образовательном учреждении. Подведение итогов прошедшего семинара 25 декабря 2019 года». 
Лектор: Парфенова Светлана Валерьевна - практикующий семейный психолог, медицинский психолог г. Уфа. 
(мероприятие организовано для  психологов, социальных педагогов, заместителей директоров по воспитательной работе образовательных учреждений). 
</t>
  </si>
  <si>
    <t xml:space="preserve">Изготовлены средства наглядной агитации, направленной на профилактику правонарушений изданы буклеты следующей тематики:
- Родителям о подростковом суициде;
- Профилактика заболевания педикулёзом.
</t>
  </si>
  <si>
    <t>В части проведения профилактических мероприятий с семьями, находящимися в социально опасном положении в течение 2020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города Урай специалистами органов и учреждений системы профилактики безнадзорности и правонарушений несовершеннолетних  в отношении 60 семей, находящихся в социально опасном положении. Проведено 120 межведомственных рейдовых мероприятий по контролю обстановки в семьях, находящихся в социально опасном положении, в течение  2020 года посещены 605 семей</t>
  </si>
  <si>
    <t>Осуществления полномочий по созданию и обеспечению деятельности комиссии по делам несовершеннолетних и защите их прав  была обеспечена деятельность муниципальной комиссии по делам несовершеннолетних и защите их прав при администрации города Урай за 2020 год,  комиссией рассмотрено 254 дело об административных правонарушениях, по которым наложено штрафов на сумму 109 тыс. рублей.</t>
  </si>
  <si>
    <t>В части социальной адаптации, ресоциализации, социальной реабилитации, помощи лицам, пострадавшим от правонарушений или подверженным риску стать таковыми в течение 2020 года вынесено 10 постановлений муниципальной комиссии по делам несовершеннолетних и защите их прав при администрации города Урай об оказании социальной и психолого-педагогической помощи несовершеннолетним, пострадавшим от конфликтных детско-родительских отношений или жестокого обращения.</t>
  </si>
  <si>
    <t xml:space="preserve">В части повышения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 проведены следующие мероприятия в дистанционном формате   за 2020 год:
С 18 по 29 декабря 2020 года прошли курсы повышения квалификации по дополнительной профессиональной программе «Основы суицидологии и девиантологии. Психолого - медико- педагогический подход к проблемам диагностики и коррекционной помощи несовершеннолетним с аутоагрессивными и антивитальными тенденциями (профилактические аспекты)».  Обучено 25 специалистов – педагоги-психологи и социальные педагоги образовательных организаций, работники учреждений культуры, работники БУ ХМАО-Югры «Советская психоневрологическая больница». 
</t>
  </si>
  <si>
    <t xml:space="preserve">В целях овладения новыми формами и методами профилактической деятельности и формирования законопослушного поведения несовершеннолетних в ноябре 2019 года обучены 12 модераторов и приобретены 8 социальных навигаторов “Я – человек!!”, имеющих профилактическую направленность в части формирования у несовершеннолетних социально приемлемого поведения, формирования правосознания и умений пользоваться правовыми нормами для оценки своих поступков. За 2020 год в образовательных организациях города Урай проведено 31 мероприятие с использованием социального навигатора, в мероприятиях приняли участие 420  несовершеннолетних обучающихся.
06.02.2020 участниками волонтерского движения “Молодёжная правовая лига” при муниципальной комиссии по делам несовершеннолетних и защите их прав при администрации города Урай проведен квест правовой направленности по теме: “Об ответственности несовершеннолетних за правонарушения, совершаемые в сети Интернет” в Урайской общеобразовательной школе для обучающихся с ограниченными возможностями здоровья, охват обучающихся составил 48 человек.  Этот квест правовой направленности по теме: “Об ответственности несовершеннолетних за правонарушения, совершаемые в сети Интернет”, делает акцент на составах Кодекса об административных правонарушениях Российской Федерации, которые касаются «противоправных» высказываний или выражения своего отношения к разного рода информации, имеющей «околоэкстремистскую» окраску.  Административной комиссией города Урай в газете "64 Меридиан" опубликовано 3 статьи об ответственности за нарушение Закона №102-оз, 1 репортаж на ТРК "Спектр".
</t>
  </si>
  <si>
    <t>Обеспечена деятельность административной комиссии города Урай за 2020 год. Административной комиссией города Урай рассмотрено 273 дела  об административных правонарушениях, по которым наложен штраф на общую сумму  130500  тыс. рублей.</t>
  </si>
  <si>
    <t xml:space="preserve">Радиолинейка, демонстрация видеоролика, созданного при поддержке ОМВД «Служим России! Служим закону!» (Охват 4800 учащихся).
Акция «Это забыть нельзя» (в официальных группах  ВКонтакте размещена памятка о Дне солидарности в борьбе с терроризмом, видеоролик, посвященный  трагедии в Беслане).
Уроки памяти «Дорогой мира и добра» (Охват 2900 учащихся).
</t>
  </si>
  <si>
    <t xml:space="preserve">В течение 2020 года проведены следующие мероприятия:
1) В МБОУ Гимназия им.А.И. Яковлева прошли уроки мужества с элементами леп-бука «Страна, в которой мы живем», тематические встречи «Знакомство с пограничниками», «Знакомство с танкистами».  Для обучающихся 7-х классов была организована игра «По следам Великой Отечественной войны». 
2) В МБОУ СОШ №5 проведены Уроки Мужества «Память», встречи с поисковым отрядом «Патриот», с ветеранами трудового фронта, героинями фотовыставки «Сила жизни», с участниками  локальных войн. 
3) Актив музея «Поиск» и лидеры молодежной организации «БЛИК» раздали флайеры жителям города с информацией о реализации проекта «От стены Памяти к дороге Памяти».   
4) Волонтеры школьного отряда МБОУ СОШ № 6 приняли участие в городской акции, посвященной Дню памяти о россиянах, исполнявших служебный долг за пределами Отечества «Цветы к обелиску». В школе прошли встречи и беседы с воинами – интернационалистами, с участниками локальных войн, с сотрудниками отдела военкомата ХМАО – Югры по г. Урай. 
Во встречах приняли участие 150 учащихся, воины-афганцы: Нафиков Р.М., Коренченко О.А.; участник боевых действий в Чеченской республике  Данилов А.А.  
5) В МБОУ СОШ № 12 проведены занятия в Академии начальной военной подготовки для 1 – 4 классов: «Героизм во время войны», «Техника и вооружение», «Армейская филармония». Охват составил 310 человек.  
6) Для всех параллелей проведены классные часы «Рассказы о героях»,  «Города-герои», «Пионеры – герои», «Нашу память не стереть с годами». Обучающиеся  4 – 7 классов МБОУ СОШ №4 приняли участие в мероприятии «Мальчишки с нашего двора» и посетили выставку в школьной библиотеке, посвящённую Вячеславу Тетеревникову,  погибшему при исполнении воинского долга в Чеченской республике. Проведены Уроки Мужества для 5-11 классов, где обучающиеся встречались с представителями мужественных профессий, с пограничниками и танкистами.     
7) В «Центре молодежи и дополнительного образования» прошло торжественное мероприятие «Славы отцов будем достойны». Ребята встречались с участником войны в Афганистане О.А. Коренченко.  
Всего проведено более 100 мероприятий с охватом 4580 человек.
Целями проведенных мероприятий являлись:
- воспитание у учащихся школ и воспитанников дошкольных учреждений муниципального образования чувства патриотизма, уважительного отношения к истории своей страны, к ветеранам боевых действий, военнослужащим, сотрудникам силовых структур;
- воспитание у детей и подростков чувства стойкого неприятия идей терроризма и экстремизма;
- ветераны боевых действий на примерах из личного опыта рассказали учащимся о мерах безопасности и порядке действий при обнаружении взрывчатых веществ и взрывных устройств, при нахождении в зоне боевых действий и локальных конфликтов и т.п.
По итогам полученной обратной связи от педагогического состава школ и дошкольных образовательных учреждений, а также от учащихся школ и воспитанников дошкольных образовательных учреждений цели мероприятий достигнуты.
</t>
  </si>
  <si>
    <t>В течение 2020 года инженерно-технические средства обеспечения безопасности и антитеррористической защищенности для муниципальных объектов города Урай не приобретались.</t>
  </si>
  <si>
    <t xml:space="preserve">На официальном сайте ОМСУ размещена информация по мотивированию граждан о предоставлении ставшей им известной информации о фактах террористической деятельности, размещена Памятка для граждан и организаций «Ответственность за распространение информации
экстремистской направленности и
террористического характера», разработанная Прокуратурой Ханты-Мансийского автономного округа - Югры
</t>
  </si>
  <si>
    <t>В целях осуществляния мониторинга межнациональных и межконфессиональных отношений подготовлено постановление администрации города Урай от 05.03.2020 № 568 "Об утверждении Положения о Системе мониторинга по профилактике межнациональных, межконфессиональных отношений и раннего предупреждения конфликтных ситуаций в городе Урай". Управлением внутренней политики администрации города Урай на постоянной основе осуществляется мониторинг (в рамках полномочий) с использованием специальной программы ФАДН.</t>
  </si>
  <si>
    <t>Дата проведения 7 января 2020 года.
Сказка «История Рождественского Чуда» по мотивам русской народной сказки «Снегурочка и два Мороза» (постановка Центра «Духовное просвещение»)Для реализации мероприятия предоставлено помещение  Культурно-досугового центра «Нефтяник» (зрительный зал) для репетиций и показа сказки. Была оказана помощь в художественном оформлении сценического пространства, организовано звуковое сопровождение, оказана информационная поддержка.
Дата проведения 13 января 2020 года. 
Новогодний праздник
«Встреча в кругу друзей»
Подготовлен сценарий, оформлен зрительный зал, организовано звуковое сопровождение, оказана информационная поддержка. На встрече чествовали участников и призеров конкурсов различных уровней. Звучали слова благодарности от представителей старшего поколения, были музыкальные и поэтические поздравления, горячий чай и подарки от Деда Мороза. Количество участников – 45 чел.
Дата проведения – 25 января 2020 года.
Фольклорная программа «Самовар – PARTY»
(В рамках Года народного творчества)
Для реализации мероприятия предоставлено помещение в Культурно – историческом центре, подготовлен сценарий, оформлен зрительный зал, организовано звуковое сопровождение, оказана информационная поддержка.
В ноябре 2020 года в Музее истории города Урай была подготовлена интерактивная выставка «История Урая в содружестве народов». Выставка в форме игры показывает путешествие по пути исследователей П.П. Инфантьева и К.Д. Носилова, которые прошли территорию современного Урая и Кондинского района в 1892 года, преодолели более сотни километров по таежным тропам, чтобы добраться до вогульских поселков и записать подробности многих сторон жизни необычного народа – вогулов. Во время игры участники познакомятся поближе с манси, их нравами и бытом. Выставка-игра станет интересной для посетителей разного возраста. Принять участие в выставке можно будет после снятия ограничительных мероприятий, ролик будет размещен 25 декабря 2020 года на сайте и социальных сетях музея. https://vk.com/kic_uray
https://ok.ru/kic.uray/statuses
http://www.museumuray.ru/</t>
  </si>
  <si>
    <t>В октябре 2020 года в Музее истории города Урай был организован конкурс социальных видеороликов «Мы разные, но мы вместе». Цель конкурса - воспитание позитивных ценностей   и установок на уважение, понимание и принятие многообразия этнокультур  города Урай, а также развитие чувства патриотизма и любви к Ураю как многонациональному городу. На конкурс были подготовлены 5 видеороликов, которые были размещены на сайте и социальных сетях музея с 01 по 08 ноября 2020 года. За призовые места были вручены дипломы победителей и сертификаты. Остальным участникам были вручены благодарственные письма. 
https://vk.com/kic_uray?w=wall-47353795_5143
https://vk.com/kic_uray?w=wall-47353795_5124
а. В период времени с 03.09.2020 по 12.12.2020 редакцией общественно-политической газеты МО г. Урай «Знамя» проведены фотомарафон «Урай многонациональный», количество участников 20 человек и конкурс сочинений «В мире и согласии», количество участников 15 человек.</t>
  </si>
  <si>
    <t xml:space="preserve">В период времени с 16 по 27 ноября 2020 года во всех общеобразовательных организациях города Урай проведены мероприятия в рамках Декады профилактики экстремизма и воспитания толерантности. Всего в мероприятиях Декады приняли участие 180 педагогов, 4800 обучающихся, волонтерские и детские организации всех школ.  В ноябре 2020 года Музей истории города Урай организовал и провел акцию «Помнить, чтобы жизнь продолжалась!».  На сайте и социальных  сетях музея был размещен ролик (22 ноября 2020 года). В нем говорилась о том, что Урай – маленькая «модель» России, который строился представителями разных национальностей. В ролике на основе головных уборов разных национальностей было рассказано о вкладе этих народов в развитие города. Итогом акции стали детские рисунки головных уборов разных национальностей. За рисунки дети получили небольшие сувениры.
Ссылки размещения ролика:
https://vk.com/kic_uray?w=wall-47353795_5249
https://ok.ru/kic.uray/statuses/152257591254364
http://www.museumuray.ru/news/akciya-pomnit-chtoby-zhizn-prodolzhalas/
https://www.youtube.com/watch?v=wW9v2cumadM&amp;feature=youtu.be
Количество просмотров: 1433.
</t>
  </si>
  <si>
    <t>На реализацию данного мероприятия учреждениям спорта выделено 20 тыс. рублей (МАУ ДО ДЮСШ «Старт» - 10 тыс. рублей; МАУ ДО ДЮСШ «Звезды Югры» - 10 тыс. рублей). Денежные средства возвращены ГРБС, поскольку введенный режим повышенной готовности в ХМАО-Югре, связанный с распространением новой коронавирусной инфекции (covid-19), накладывает существенные ограничения на проведение официальных спортивных мероприятий.</t>
  </si>
  <si>
    <t>5.13</t>
  </si>
  <si>
    <t>5.14</t>
  </si>
  <si>
    <t xml:space="preserve">Проведение профилактической работы, направленной на гармонизацию межнациональных и межконфессиональных отношений с воспитанниками и тренерско-преподавательским составом спортивных клубов и клубов по месту жительства, развивающие в числе видов спорта различные виды единоборств 
</t>
  </si>
  <si>
    <t xml:space="preserve">Управление внутренней политики администрации города Урай, органы администрации города Урай:
управление по физической культуре, спорту и туризму администрации города Урай, отдел по делам несовершеннолетних и защиты их прав администрации города Урай. 
</t>
  </si>
  <si>
    <t xml:space="preserve">
1) Отделом по делам несовершеннолетних и защите их прав администрации города Урай, ведется Реестр несовершеннолетних лиц, находящихся в социально опасном положении (далее - Реестр). 
2) В процессе деятельности муниципальной комиссии по делам несовершеннолетних и защите их прав при администрации города Урай дважды в месяц Реестр актуализируется,  в него включаются несовершеннолетние, совершившие правонарушения и преступления. 
На основании выносимых на заседаниях комиссии постановлений о проведении индивидуальной профилактической работы  в отношении этих несовершеннолетних проводится индивидуальная профилактическая работа органами и учреждениями муниципальной системы профилактики безнадзорности и правонарушений несовершеннолетних, в том числе к этим учреждениям относится: КУ ХМАО – Югры «Урайский центр занятости населения» и образовательные организации. 
Муниципальная комиссия по делам несовершеннолетних и защите их прав при администрации города Урай координирует проведение индивидуальной профилактической работы на муниципальном уровне. Несовершеннолетние, находящиеся в Реестре, в случае, если они имеют необходимость временного трудоустройства, пользуются приоритетным правом трудоустроиться на временные работы во внеучебное  время. В 2021 году планируется трудоустроить на временные работы около 500 несовершеннолетних, в том числе и находящихся в социально опасном положении. 
</t>
  </si>
  <si>
    <t xml:space="preserve"> </t>
  </si>
  <si>
    <t xml:space="preserve">Проведение профилактической работы, направленной на профилактику экстремизма с молодыми людьми в возрасте от 14 до 23 лет, в том числе состоящими на профилактическом учете и (или) находящихся под административным надзором в связи с причастностью к совершению правонарушений в сфере общественной  безопасности 
</t>
  </si>
  <si>
    <t xml:space="preserve">Управление внутренней политики администрации города Урай,
органы местного    самоуправления администрации города Урай:  отдел по делам несовершеннолетних и защиты    их прав администрации города Урай;  Управление образования    и молодежной политики администрации города Урай.
</t>
  </si>
  <si>
    <t xml:space="preserve">Управлением по физической культуре, спорту и туризму администрации города Урай подготовлен реестр спортивных секций в городе Урай, занимающихся спортивными видами единоборств. В связи с ограничительными мерами, связанными с предотвращением распространения COVID-19 проведение профилактических мероприятий перенесено на 2021 год.  
</t>
  </si>
  <si>
    <t>Музей истории города Урай для горожан подготовил интересную выставку «Зимний Урай». Это фотографии старого Урая, каким он был снежными зимами 1960-х, 1970-х, 1980-х годов, детских зимних забав, спортивных состязаний и т.д. С помощью фотографий людям старшего поколения предоставляется возможность вернуться в город их молодости, а молодым людям - узнать, каким когда-то был Урай.
Выставка  экспонируется с 15 декабря 2020 года до 31 января 2021 года в окнах Культурно-исторического центра. 
Количество посещений выставки будет известно по итогам экспонирования. 
В течение 2020 года проводилась индивидуальная профилактическая работа по постановлениям муниципальной комиссии по делам несовершеннолетних и защите их прав при администрации город Урай специалистами органов и учреждений системы несовершеннолетнего, совершивших правонарушения или преступления. Проведено 120 межведомственных рейдовых мероприятия по патрулированию микрорайонов и улиц города (в том числе в ночное время) с целью выявления мест концентрации подростков и молодежи негативной направленности, нарушений несовершеннолетними “комендантского часа”, а также контролю правил поведения в период режима повышенной готовности, посещены по месту жительства 33 несовершеннолетних, находящихся в социально опасном положении, а также по решению суда, контролируемые УИИ.</t>
  </si>
  <si>
    <t xml:space="preserve">Обеспечена бесперебойная работа систем видеонаблюдения в течении 2020  года, в том числе денежные средства направлены на оплату систем видеонаблюдения АПК "Безопасный город".  Раскрыто 11 преступлений с использованием системы видеонаблюдения АПК "Безопасный город". выполнены работы по введению 6 новых объектов видеонаблюдения. Работы включают в себя разработку проектов, подключение каналов связи, услуги по монтажу оборудования, приобретены камеры видеонаблюдения, оборудование для хранения видеозаписи, материалов для монтажа. </t>
  </si>
  <si>
    <t>Обеспечена деятельность комиссии по профилактике правонарушений города административной комиссии города  (проведено  4 заседания комиссии по профилактике правонарушений города Урай) за 2020 год.</t>
  </si>
  <si>
    <t xml:space="preserve">Комиссией по делам несовершеннолетних и защите их прав организовано взаимодействие с Урайским цетром занятости населения, несовершеннолетним выдано 7 направлений.  </t>
  </si>
</sst>
</file>

<file path=xl/styles.xml><?xml version="1.0" encoding="utf-8"?>
<styleSheet xmlns="http://schemas.openxmlformats.org/spreadsheetml/2006/main">
  <numFmts count="3">
    <numFmt numFmtId="164" formatCode="#,##0.0"/>
    <numFmt numFmtId="165" formatCode="0.0"/>
    <numFmt numFmtId="166" formatCode="000000"/>
  </numFmts>
  <fonts count="17">
    <font>
      <sz val="11"/>
      <color theme="1"/>
      <name val="Calibri"/>
      <family val="2"/>
      <charset val="204"/>
      <scheme val="minor"/>
    </font>
    <font>
      <b/>
      <sz val="12"/>
      <name val="Times New Roman"/>
      <family val="1"/>
      <charset val="204"/>
    </font>
    <font>
      <sz val="11"/>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8"/>
      <name val="Times New Roman"/>
      <family val="1"/>
      <charset val="204"/>
    </font>
    <font>
      <sz val="11"/>
      <name val="Calibri"/>
      <family val="2"/>
      <charset val="204"/>
      <scheme val="minor"/>
    </font>
    <font>
      <b/>
      <sz val="8"/>
      <name val="Times New Roman"/>
      <family val="1"/>
      <charset val="204"/>
    </font>
    <font>
      <sz val="8"/>
      <color theme="1"/>
      <name val="Calibri"/>
      <family val="2"/>
      <charset val="204"/>
      <scheme val="minor"/>
    </font>
    <font>
      <sz val="9"/>
      <name val="Times New Roman"/>
      <family val="1"/>
      <charset val="204"/>
    </font>
    <font>
      <sz val="10"/>
      <color rgb="FF000000"/>
      <name val="Times New Roman"/>
      <family val="1"/>
      <charset val="204"/>
    </font>
    <font>
      <sz val="10"/>
      <color theme="1"/>
      <name val="Times New Roman"/>
      <family val="1"/>
      <charset val="204"/>
    </font>
    <font>
      <b/>
      <sz val="8"/>
      <color theme="1"/>
      <name val="Calibri"/>
      <family val="2"/>
      <charset val="204"/>
      <scheme val="minor"/>
    </font>
    <font>
      <sz val="8"/>
      <name val="Calibri"/>
      <family val="2"/>
      <charset val="204"/>
      <scheme val="minor"/>
    </font>
    <font>
      <i/>
      <sz val="10"/>
      <name val="Times New Roman"/>
      <family val="1"/>
      <charset val="204"/>
    </font>
    <font>
      <b/>
      <sz val="9"/>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3">
    <xf numFmtId="0" fontId="0" fillId="0" borderId="0" xfId="0"/>
    <xf numFmtId="0" fontId="2" fillId="0"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8" fillId="0" borderId="10" xfId="0" applyFont="1" applyFill="1" applyBorder="1" applyAlignment="1">
      <alignment horizontal="center" vertical="center" wrapText="1"/>
    </xf>
    <xf numFmtId="164" fontId="4" fillId="0" borderId="1" xfId="0" applyNumberFormat="1" applyFont="1" applyFill="1" applyBorder="1" applyAlignment="1">
      <alignment horizontal="right" vertical="center"/>
    </xf>
    <xf numFmtId="164" fontId="4" fillId="0" borderId="10" xfId="0" applyNumberFormat="1" applyFont="1" applyFill="1" applyBorder="1" applyAlignment="1">
      <alignment horizontal="right" vertical="center"/>
    </xf>
    <xf numFmtId="164" fontId="4" fillId="0" borderId="9" xfId="0" applyNumberFormat="1" applyFont="1" applyFill="1" applyBorder="1" applyAlignment="1">
      <alignment horizontal="center" vertical="center"/>
    </xf>
    <xf numFmtId="164" fontId="5" fillId="0" borderId="0" xfId="0" applyNumberFormat="1" applyFont="1" applyFill="1"/>
    <xf numFmtId="0" fontId="5" fillId="0" borderId="0" xfId="0" applyFont="1" applyFill="1"/>
    <xf numFmtId="0" fontId="4" fillId="0" borderId="0" xfId="0" applyFont="1" applyFill="1"/>
    <xf numFmtId="0" fontId="8"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xf>
    <xf numFmtId="165" fontId="8"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xf>
    <xf numFmtId="164" fontId="4" fillId="0" borderId="0" xfId="0" applyNumberFormat="1" applyFont="1" applyFill="1"/>
    <xf numFmtId="164" fontId="5" fillId="0" borderId="2"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65" fontId="6" fillId="0" borderId="1" xfId="0" applyNumberFormat="1" applyFont="1" applyFill="1" applyBorder="1" applyAlignment="1">
      <alignment horizontal="center" vertical="center" wrapText="1"/>
    </xf>
    <xf numFmtId="164" fontId="4" fillId="0" borderId="14" xfId="0" applyNumberFormat="1" applyFont="1" applyFill="1" applyBorder="1" applyAlignment="1">
      <alignment horizontal="center" vertical="center"/>
    </xf>
    <xf numFmtId="165" fontId="6"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xf numFmtId="164" fontId="5" fillId="0" borderId="1" xfId="0" applyNumberFormat="1" applyFont="1" applyFill="1" applyBorder="1" applyAlignment="1">
      <alignment horizontal="right" vertical="center"/>
    </xf>
    <xf numFmtId="164" fontId="5" fillId="0" borderId="1" xfId="0" applyNumberFormat="1" applyFont="1" applyFill="1" applyBorder="1" applyAlignment="1">
      <alignment vertical="center" wrapText="1"/>
    </xf>
    <xf numFmtId="0" fontId="4" fillId="0" borderId="0" xfId="0" applyFont="1" applyFill="1" applyAlignment="1"/>
    <xf numFmtId="165" fontId="8" fillId="0" borderId="3"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164" fontId="4" fillId="0" borderId="3" xfId="0" applyNumberFormat="1" applyFont="1" applyFill="1" applyBorder="1" applyAlignment="1">
      <alignment horizontal="right" vertical="center"/>
    </xf>
    <xf numFmtId="0" fontId="5" fillId="0" borderId="1" xfId="0" applyFont="1" applyFill="1" applyBorder="1"/>
    <xf numFmtId="0" fontId="16" fillId="0" borderId="1" xfId="0" applyFont="1" applyFill="1" applyBorder="1" applyAlignment="1">
      <alignment horizontal="center" vertical="center" wrapText="1"/>
    </xf>
    <xf numFmtId="164" fontId="4" fillId="0" borderId="4" xfId="0" applyNumberFormat="1" applyFont="1" applyFill="1" applyBorder="1" applyAlignment="1">
      <alignment horizontal="right" vertical="center"/>
    </xf>
    <xf numFmtId="164" fontId="5" fillId="0" borderId="6" xfId="0" applyNumberFormat="1" applyFont="1" applyFill="1" applyBorder="1" applyAlignment="1">
      <alignment horizontal="center" vertical="center"/>
    </xf>
    <xf numFmtId="0" fontId="5" fillId="0" borderId="1" xfId="0" applyFont="1" applyFill="1" applyBorder="1" applyAlignment="1">
      <alignment horizontal="center"/>
    </xf>
    <xf numFmtId="49" fontId="5" fillId="0" borderId="0" xfId="0" applyNumberFormat="1" applyFont="1" applyFill="1" applyAlignment="1">
      <alignment horizontal="center"/>
    </xf>
    <xf numFmtId="0" fontId="7" fillId="0" borderId="0" xfId="0" applyFont="1" applyFill="1"/>
    <xf numFmtId="164" fontId="7" fillId="0" borderId="0" xfId="0" applyNumberFormat="1" applyFont="1" applyFill="1"/>
    <xf numFmtId="164" fontId="5" fillId="0" borderId="0" xfId="0" applyNumberFormat="1" applyFont="1" applyFill="1" applyBorder="1"/>
    <xf numFmtId="0" fontId="5" fillId="0" borderId="0" xfId="0" applyFont="1" applyFill="1" applyAlignment="1">
      <alignment horizontal="center"/>
    </xf>
    <xf numFmtId="0" fontId="6" fillId="0" borderId="0" xfId="0" applyFont="1" applyFill="1" applyAlignment="1">
      <alignment horizontal="center"/>
    </xf>
    <xf numFmtId="164" fontId="4" fillId="0" borderId="1"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0" fillId="0" borderId="7" xfId="0" applyFill="1" applyBorder="1" applyAlignment="1">
      <alignment horizontal="center"/>
    </xf>
    <xf numFmtId="0" fontId="0" fillId="0" borderId="10" xfId="0" applyFill="1" applyBorder="1" applyAlignment="1">
      <alignment horizontal="center"/>
    </xf>
    <xf numFmtId="164" fontId="4" fillId="0" borderId="6"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10" fillId="0" borderId="0" xfId="0" applyFont="1" applyFill="1" applyAlignment="1">
      <alignment vertical="top"/>
    </xf>
    <xf numFmtId="0" fontId="5" fillId="0" borderId="0" xfId="0" applyFont="1" applyFill="1" applyAlignment="1">
      <alignment wrapText="1"/>
    </xf>
    <xf numFmtId="0" fontId="5" fillId="0" borderId="0" xfId="0" applyFont="1" applyFill="1" applyAlignme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4"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64" fontId="4" fillId="0" borderId="6"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xf>
    <xf numFmtId="49" fontId="2" fillId="0" borderId="0" xfId="0" applyNumberFormat="1" applyFont="1" applyFill="1" applyAlignment="1">
      <alignment horizontal="center"/>
    </xf>
    <xf numFmtId="0" fontId="8" fillId="0" borderId="1" xfId="0" applyFont="1" applyFill="1" applyBorder="1" applyAlignment="1">
      <alignment vertical="center" wrapText="1"/>
    </xf>
    <xf numFmtId="164" fontId="4" fillId="0" borderId="1" xfId="0" applyNumberFormat="1" applyFont="1" applyFill="1" applyBorder="1" applyAlignment="1">
      <alignment vertical="center"/>
    </xf>
    <xf numFmtId="164" fontId="4"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wrapText="1"/>
    </xf>
    <xf numFmtId="0" fontId="5" fillId="0" borderId="0" xfId="0" applyFont="1" applyFill="1" applyAlignment="1"/>
    <xf numFmtId="164" fontId="4"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7" xfId="0" applyNumberFormat="1" applyFont="1" applyFill="1" applyBorder="1" applyAlignment="1">
      <alignment horizontal="center" vertical="center" wrapText="1"/>
    </xf>
    <xf numFmtId="164" fontId="5" fillId="0" borderId="10"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4" fontId="4" fillId="0" borderId="7" xfId="0" applyNumberFormat="1"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0" fontId="11" fillId="0" borderId="3" xfId="0" applyFont="1" applyFill="1" applyBorder="1" applyAlignment="1">
      <alignment horizontal="center" vertical="top"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2" fillId="0" borderId="3" xfId="0" applyFont="1" applyFill="1" applyBorder="1" applyAlignment="1">
      <alignment horizontal="center" vertical="top" wrapText="1"/>
    </xf>
    <xf numFmtId="0" fontId="12" fillId="0" borderId="7" xfId="0" applyFont="1" applyFill="1" applyBorder="1" applyAlignment="1">
      <alignment horizontal="center" vertical="top" wrapText="1"/>
    </xf>
    <xf numFmtId="0" fontId="12" fillId="0" borderId="10" xfId="0" applyFont="1" applyFill="1" applyBorder="1" applyAlignment="1">
      <alignment horizontal="center" vertical="top" wrapText="1"/>
    </xf>
    <xf numFmtId="164" fontId="4" fillId="0" borderId="3" xfId="0" applyNumberFormat="1"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4" fillId="0" borderId="10"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164" fontId="4" fillId="0" borderId="4" xfId="0" applyNumberFormat="1" applyFont="1" applyFill="1" applyBorder="1" applyAlignment="1">
      <alignment horizontal="center" vertical="center"/>
    </xf>
    <xf numFmtId="0" fontId="0" fillId="0" borderId="8" xfId="0" applyFill="1" applyBorder="1"/>
    <xf numFmtId="0" fontId="0" fillId="0" borderId="11" xfId="0" applyFill="1" applyBorder="1"/>
    <xf numFmtId="0" fontId="0" fillId="0" borderId="7" xfId="0" applyFill="1" applyBorder="1"/>
    <xf numFmtId="0" fontId="0" fillId="0" borderId="10" xfId="0" applyFill="1" applyBorder="1"/>
    <xf numFmtId="164" fontId="5" fillId="0" borderId="3" xfId="0" applyNumberFormat="1" applyFont="1" applyFill="1" applyBorder="1" applyAlignment="1">
      <alignment horizontal="center" vertical="center"/>
    </xf>
    <xf numFmtId="164" fontId="5" fillId="0" borderId="7"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0" fontId="0" fillId="0" borderId="8" xfId="0" applyFill="1" applyBorder="1" applyAlignment="1">
      <alignment horizontal="center"/>
    </xf>
    <xf numFmtId="0" fontId="0" fillId="0" borderId="11" xfId="0" applyFill="1" applyBorder="1" applyAlignment="1">
      <alignment horizontal="center"/>
    </xf>
    <xf numFmtId="2" fontId="5" fillId="0" borderId="3" xfId="0" applyNumberFormat="1" applyFont="1" applyFill="1" applyBorder="1" applyAlignment="1" applyProtection="1">
      <alignment horizontal="center" vertical="center" wrapText="1"/>
      <protection locked="0"/>
    </xf>
    <xf numFmtId="2" fontId="0" fillId="0" borderId="7" xfId="0" applyNumberFormat="1" applyFill="1" applyBorder="1" applyAlignment="1">
      <alignment horizontal="center"/>
    </xf>
    <xf numFmtId="2" fontId="0" fillId="0" borderId="10" xfId="0" applyNumberFormat="1" applyFill="1" applyBorder="1" applyAlignment="1">
      <alignment horizontal="center"/>
    </xf>
    <xf numFmtId="49" fontId="5"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xf numFmtId="49" fontId="7" fillId="0" borderId="1" xfId="0" applyNumberFormat="1" applyFont="1" applyFill="1" applyBorder="1" applyAlignment="1">
      <alignment horizontal="center"/>
    </xf>
    <xf numFmtId="49" fontId="4" fillId="0" borderId="3"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0" fillId="0" borderId="7" xfId="0" applyFill="1" applyBorder="1" applyAlignment="1">
      <alignment horizontal="center"/>
    </xf>
    <xf numFmtId="0" fontId="0" fillId="0" borderId="10" xfId="0" applyFill="1" applyBorder="1" applyAlignment="1">
      <alignment horizontal="center"/>
    </xf>
    <xf numFmtId="0" fontId="9" fillId="0" borderId="7" xfId="0" applyFont="1" applyFill="1" applyBorder="1" applyAlignment="1">
      <alignment horizontal="center"/>
    </xf>
    <xf numFmtId="0" fontId="9" fillId="0" borderId="10" xfId="0" applyFont="1" applyFill="1" applyBorder="1" applyAlignment="1">
      <alignment horizontal="center"/>
    </xf>
    <xf numFmtId="49" fontId="7" fillId="0" borderId="7" xfId="0" applyNumberFormat="1" applyFont="1" applyFill="1" applyBorder="1" applyAlignment="1">
      <alignment horizontal="center"/>
    </xf>
    <xf numFmtId="49" fontId="7" fillId="0" borderId="10" xfId="0" applyNumberFormat="1" applyFont="1" applyFill="1" applyBorder="1" applyAlignment="1">
      <alignment horizontal="center"/>
    </xf>
    <xf numFmtId="0" fontId="7" fillId="0" borderId="1" xfId="0" applyFont="1" applyFill="1" applyBorder="1" applyAlignment="1">
      <alignment horizontal="center"/>
    </xf>
    <xf numFmtId="0" fontId="6" fillId="0" borderId="3"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49" fontId="4" fillId="0" borderId="1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xf>
    <xf numFmtId="49" fontId="1" fillId="0" borderId="0" xfId="0" applyNumberFormat="1" applyFont="1" applyFill="1" applyAlignment="1">
      <alignment horizontal="center"/>
    </xf>
    <xf numFmtId="49" fontId="2" fillId="0" borderId="3"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xf>
    <xf numFmtId="164" fontId="5" fillId="0" borderId="3" xfId="0" applyNumberFormat="1" applyFont="1" applyFill="1" applyBorder="1" applyAlignment="1">
      <alignment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0" fontId="6" fillId="0" borderId="3"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13" fillId="0" borderId="7" xfId="0" applyFont="1" applyFill="1" applyBorder="1" applyAlignment="1">
      <alignment horizontal="center"/>
    </xf>
    <xf numFmtId="0" fontId="13" fillId="0" borderId="10" xfId="0" applyFont="1" applyFill="1" applyBorder="1" applyAlignment="1">
      <alignment horizontal="center"/>
    </xf>
    <xf numFmtId="0" fontId="4" fillId="0" borderId="4" xfId="0" applyFont="1" applyFill="1" applyBorder="1" applyAlignment="1" applyProtection="1">
      <alignment horizontal="center" vertical="center" wrapText="1"/>
      <protection locked="0"/>
    </xf>
    <xf numFmtId="0" fontId="0" fillId="0" borderId="5" xfId="0" applyFill="1" applyBorder="1"/>
    <xf numFmtId="0" fontId="0" fillId="0" borderId="0" xfId="0" applyFill="1"/>
    <xf numFmtId="0" fontId="0" fillId="0" borderId="12" xfId="0" applyFill="1" applyBorder="1"/>
    <xf numFmtId="164" fontId="4" fillId="0" borderId="6" xfId="0" applyNumberFormat="1" applyFont="1" applyFill="1" applyBorder="1" applyAlignment="1">
      <alignment horizontal="center" vertical="center"/>
    </xf>
    <xf numFmtId="0" fontId="0" fillId="0" borderId="9" xfId="0" applyFill="1" applyBorder="1" applyAlignment="1">
      <alignment horizontal="center"/>
    </xf>
    <xf numFmtId="0" fontId="0" fillId="0" borderId="13" xfId="0" applyFill="1" applyBorder="1" applyAlignment="1">
      <alignment horizontal="center"/>
    </xf>
    <xf numFmtId="49" fontId="6" fillId="0" borderId="7"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5" fillId="0" borderId="7" xfId="0" applyNumberFormat="1" applyFont="1" applyFill="1" applyBorder="1" applyAlignment="1" applyProtection="1">
      <alignment horizontal="center" vertical="center" wrapText="1"/>
      <protection locked="0"/>
    </xf>
    <xf numFmtId="49" fontId="5" fillId="0" borderId="10" xfId="0" applyNumberFormat="1" applyFont="1" applyFill="1" applyBorder="1" applyAlignment="1" applyProtection="1">
      <alignment horizontal="center" vertical="center" wrapText="1"/>
      <protection locked="0"/>
    </xf>
    <xf numFmtId="2" fontId="6" fillId="0" borderId="3" xfId="0" applyNumberFormat="1" applyFont="1" applyFill="1" applyBorder="1" applyAlignment="1">
      <alignment horizontal="center" vertical="center" wrapText="1"/>
    </xf>
    <xf numFmtId="49" fontId="6" fillId="0" borderId="3" xfId="0" applyNumberFormat="1" applyFont="1" applyFill="1" applyBorder="1" applyAlignment="1" applyProtection="1">
      <alignment horizontal="center" vertical="center" wrapText="1"/>
      <protection locked="0"/>
    </xf>
    <xf numFmtId="0" fontId="5" fillId="0" borderId="3" xfId="0" applyNumberFormat="1" applyFont="1" applyFill="1" applyBorder="1" applyAlignment="1" applyProtection="1">
      <alignment horizontal="center" vertical="center" wrapText="1"/>
      <protection locked="0"/>
    </xf>
    <xf numFmtId="0" fontId="0" fillId="0" borderId="7" xfId="0" applyNumberFormat="1" applyFill="1" applyBorder="1" applyAlignment="1">
      <alignment horizontal="center"/>
    </xf>
    <xf numFmtId="0" fontId="0" fillId="0" borderId="10" xfId="0" applyNumberForma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0" fillId="0" borderId="0" xfId="0" applyFont="1" applyFill="1" applyAlignment="1">
      <alignment vertical="top"/>
    </xf>
    <xf numFmtId="166" fontId="5" fillId="0" borderId="3" xfId="0" applyNumberFormat="1" applyFont="1" applyFill="1" applyBorder="1" applyAlignment="1" applyProtection="1">
      <alignment horizontal="center" vertical="center" wrapText="1"/>
      <protection locked="0"/>
    </xf>
    <xf numFmtId="166" fontId="5" fillId="0" borderId="7" xfId="0" applyNumberFormat="1" applyFont="1" applyFill="1" applyBorder="1" applyAlignment="1" applyProtection="1">
      <alignment horizontal="center" vertical="center" wrapText="1"/>
      <protection locked="0"/>
    </xf>
    <xf numFmtId="166" fontId="5" fillId="0" borderId="10" xfId="0" applyNumberFormat="1" applyFont="1" applyFill="1" applyBorder="1" applyAlignment="1" applyProtection="1">
      <alignment horizontal="center" vertical="center" wrapText="1"/>
      <protection locked="0"/>
    </xf>
    <xf numFmtId="0" fontId="2" fillId="0" borderId="0" xfId="0" applyFont="1" applyFill="1" applyAlignment="1">
      <alignment horizontal="left" wrapText="1"/>
    </xf>
    <xf numFmtId="0" fontId="2" fillId="0" borderId="0" xfId="0" applyFont="1" applyFill="1" applyAlignment="1">
      <alignment horizontal="justify" wrapText="1"/>
    </xf>
    <xf numFmtId="0" fontId="3" fillId="0" borderId="0" xfId="0" applyFont="1" applyFill="1" applyAlignment="1"/>
    <xf numFmtId="0" fontId="5" fillId="0" borderId="0" xfId="0" applyFont="1" applyFill="1" applyAlignment="1">
      <alignment horizontal="justify" wrapText="1"/>
    </xf>
    <xf numFmtId="0" fontId="2" fillId="0" borderId="0" xfId="0" applyFont="1" applyFill="1" applyAlignment="1">
      <alignment wrapText="1"/>
    </xf>
    <xf numFmtId="0" fontId="2" fillId="0" borderId="0" xfId="0" applyFont="1" applyFill="1" applyAlignment="1"/>
    <xf numFmtId="0" fontId="5" fillId="0" borderId="0" xfId="0" applyFont="1" applyFill="1" applyAlignment="1">
      <alignment wrapText="1"/>
    </xf>
    <xf numFmtId="0" fontId="5" fillId="0" borderId="0" xfId="0" applyFont="1" applyFill="1" applyAlignment="1"/>
    <xf numFmtId="164" fontId="5" fillId="0" borderId="8" xfId="0" applyNumberFormat="1" applyFont="1" applyFill="1" applyBorder="1" applyAlignment="1">
      <alignment horizontal="center" vertical="center" wrapText="1"/>
    </xf>
    <xf numFmtId="164" fontId="5" fillId="0" borderId="11" xfId="0" applyNumberFormat="1" applyFont="1" applyFill="1" applyBorder="1" applyAlignment="1">
      <alignment horizontal="center" vertical="center" wrapText="1"/>
    </xf>
    <xf numFmtId="0" fontId="6" fillId="0" borderId="0" xfId="0" applyFont="1" applyFill="1" applyAlignment="1">
      <alignment horizontal="justify" wrapText="1"/>
    </xf>
    <xf numFmtId="0" fontId="4" fillId="0" borderId="5"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164" fontId="5" fillId="0" borderId="4"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0" fillId="0" borderId="1" xfId="0" applyFill="1" applyBorder="1"/>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3" xfId="0" applyFont="1" applyFill="1" applyBorder="1" applyAlignment="1">
      <alignment horizontal="center" vertical="center" wrapText="1"/>
    </xf>
    <xf numFmtId="166" fontId="6" fillId="0" borderId="3" xfId="0" applyNumberFormat="1" applyFont="1" applyFill="1" applyBorder="1" applyAlignment="1">
      <alignment horizontal="center" vertical="center" wrapText="1"/>
    </xf>
    <xf numFmtId="166" fontId="6" fillId="0" borderId="7"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W338"/>
  <sheetViews>
    <sheetView tabSelected="1" zoomScaleNormal="100" workbookViewId="0">
      <pane xSplit="4" ySplit="7" topLeftCell="AD215" activePane="bottomRight" state="frozen"/>
      <selection pane="topRight" activeCell="E1" sqref="E1"/>
      <selection pane="bottomLeft" activeCell="A8" sqref="A8"/>
      <selection pane="bottomRight" activeCell="AR45" sqref="AR45:AR49"/>
    </sheetView>
  </sheetViews>
  <sheetFormatPr defaultColWidth="9.140625" defaultRowHeight="16.5" customHeight="1"/>
  <cols>
    <col min="1" max="1" width="8" style="67" customWidth="1"/>
    <col min="2" max="2" width="23.140625" style="1" customWidth="1"/>
    <col min="3" max="3" width="24.5703125" style="1" customWidth="1"/>
    <col min="4" max="4" width="16.5703125" style="44" customWidth="1"/>
    <col min="5" max="5" width="11.42578125" style="1" customWidth="1"/>
    <col min="6" max="6" width="13.42578125" style="1" customWidth="1"/>
    <col min="7" max="7" width="11.5703125" style="1" customWidth="1"/>
    <col min="8" max="8" width="8.7109375" style="1" customWidth="1"/>
    <col min="9" max="9" width="7.42578125" style="1" customWidth="1"/>
    <col min="10" max="10" width="11.140625" style="1" customWidth="1"/>
    <col min="11" max="11" width="7.85546875" style="1" customWidth="1"/>
    <col min="12" max="12" width="9.42578125" style="1" customWidth="1"/>
    <col min="13" max="13" width="12" style="1" customWidth="1"/>
    <col min="14" max="14" width="8.140625" style="1" customWidth="1"/>
    <col min="15" max="15" width="7.85546875" style="1" customWidth="1"/>
    <col min="16" max="16" width="10.5703125" style="1" customWidth="1"/>
    <col min="17" max="17" width="10.28515625" style="1" customWidth="1"/>
    <col min="18" max="18" width="9.140625" style="1" customWidth="1"/>
    <col min="19" max="19" width="11.85546875" style="1" customWidth="1"/>
    <col min="20" max="20" width="7.7109375" style="1" customWidth="1"/>
    <col min="21" max="21" width="6.7109375" style="1" customWidth="1"/>
    <col min="22" max="22" width="10.5703125" style="1" customWidth="1"/>
    <col min="23" max="23" width="7.5703125" style="1" customWidth="1"/>
    <col min="24" max="24" width="6.7109375" style="1" customWidth="1"/>
    <col min="25" max="25" width="11.42578125" style="1" customWidth="1"/>
    <col min="26" max="26" width="8" style="1" customWidth="1"/>
    <col min="27" max="27" width="6.7109375" style="1" customWidth="1"/>
    <col min="28" max="28" width="11.42578125" style="1" customWidth="1"/>
    <col min="29" max="29" width="8" style="1" customWidth="1"/>
    <col min="30" max="30" width="7.42578125" style="1" customWidth="1"/>
    <col min="31" max="31" width="9.5703125" style="1" customWidth="1"/>
    <col min="32" max="32" width="9.28515625" style="1" customWidth="1"/>
    <col min="33" max="33" width="6.7109375" style="1" customWidth="1"/>
    <col min="34" max="34" width="11" style="1" customWidth="1"/>
    <col min="35" max="35" width="8.7109375" style="1" customWidth="1"/>
    <col min="36" max="36" width="6.7109375" style="1" customWidth="1"/>
    <col min="37" max="37" width="9.7109375" style="1" customWidth="1"/>
    <col min="38" max="38" width="7.7109375" style="1" customWidth="1"/>
    <col min="39" max="39" width="6.7109375" style="1" customWidth="1"/>
    <col min="40" max="41" width="10.28515625" style="1" customWidth="1"/>
    <col min="42" max="42" width="6.7109375" style="1" customWidth="1"/>
    <col min="43" max="43" width="10.85546875" style="1" customWidth="1"/>
    <col min="44" max="44" width="32.85546875" style="4" customWidth="1"/>
    <col min="45" max="45" width="28.5703125" style="1" customWidth="1"/>
    <col min="46" max="47" width="9.140625" style="1"/>
    <col min="48" max="48" width="12.7109375" style="1" customWidth="1"/>
    <col min="49" max="16384" width="9.140625" style="1"/>
  </cols>
  <sheetData>
    <row r="1" spans="1:48" ht="16.5" customHeight="1">
      <c r="A1" s="145" t="s">
        <v>38</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row>
    <row r="2" spans="1:48" ht="16.5" customHeight="1">
      <c r="A2" s="145" t="s">
        <v>0</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row>
    <row r="3" spans="1:48" ht="16.5" customHeight="1">
      <c r="A3" s="145" t="s">
        <v>1</v>
      </c>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row>
    <row r="4" spans="1:48" ht="16.5" customHeight="1">
      <c r="A4" s="146" t="s">
        <v>215</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row>
    <row r="6" spans="1:48" ht="16.5" customHeight="1">
      <c r="A6" s="147" t="s">
        <v>2</v>
      </c>
      <c r="B6" s="150" t="s">
        <v>195</v>
      </c>
      <c r="C6" s="144" t="s">
        <v>196</v>
      </c>
      <c r="D6" s="144" t="s">
        <v>3</v>
      </c>
      <c r="E6" s="153" t="s">
        <v>197</v>
      </c>
      <c r="F6" s="153"/>
      <c r="G6" s="153"/>
      <c r="H6" s="144" t="s">
        <v>4</v>
      </c>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t="s">
        <v>5</v>
      </c>
      <c r="AS6" s="144" t="s">
        <v>6</v>
      </c>
    </row>
    <row r="7" spans="1:48" ht="16.5" customHeight="1">
      <c r="A7" s="148"/>
      <c r="B7" s="151"/>
      <c r="C7" s="144"/>
      <c r="D7" s="144"/>
      <c r="E7" s="153"/>
      <c r="F7" s="153"/>
      <c r="G7" s="153"/>
      <c r="H7" s="144" t="s">
        <v>7</v>
      </c>
      <c r="I7" s="144"/>
      <c r="J7" s="144"/>
      <c r="K7" s="144" t="s">
        <v>8</v>
      </c>
      <c r="L7" s="144"/>
      <c r="M7" s="144"/>
      <c r="N7" s="144" t="s">
        <v>9</v>
      </c>
      <c r="O7" s="144"/>
      <c r="P7" s="144"/>
      <c r="Q7" s="144" t="s">
        <v>10</v>
      </c>
      <c r="R7" s="144"/>
      <c r="S7" s="144"/>
      <c r="T7" s="144" t="s">
        <v>11</v>
      </c>
      <c r="U7" s="144"/>
      <c r="V7" s="144"/>
      <c r="W7" s="144" t="s">
        <v>12</v>
      </c>
      <c r="X7" s="144"/>
      <c r="Y7" s="144"/>
      <c r="Z7" s="144" t="s">
        <v>13</v>
      </c>
      <c r="AA7" s="144"/>
      <c r="AB7" s="144"/>
      <c r="AC7" s="144" t="s">
        <v>14</v>
      </c>
      <c r="AD7" s="144"/>
      <c r="AE7" s="144"/>
      <c r="AF7" s="144" t="s">
        <v>15</v>
      </c>
      <c r="AG7" s="144"/>
      <c r="AH7" s="144"/>
      <c r="AI7" s="144" t="s">
        <v>16</v>
      </c>
      <c r="AJ7" s="144"/>
      <c r="AK7" s="144"/>
      <c r="AL7" s="144" t="s">
        <v>17</v>
      </c>
      <c r="AM7" s="144"/>
      <c r="AN7" s="144"/>
      <c r="AO7" s="144" t="s">
        <v>18</v>
      </c>
      <c r="AP7" s="144"/>
      <c r="AQ7" s="144"/>
      <c r="AR7" s="144"/>
      <c r="AS7" s="144"/>
    </row>
    <row r="8" spans="1:48" s="4" customFormat="1" ht="16.5" customHeight="1">
      <c r="A8" s="149"/>
      <c r="B8" s="152"/>
      <c r="C8" s="144"/>
      <c r="D8" s="144"/>
      <c r="E8" s="62" t="s">
        <v>19</v>
      </c>
      <c r="F8" s="62" t="s">
        <v>20</v>
      </c>
      <c r="G8" s="2" t="s">
        <v>21</v>
      </c>
      <c r="H8" s="60" t="s">
        <v>19</v>
      </c>
      <c r="I8" s="60" t="s">
        <v>20</v>
      </c>
      <c r="J8" s="3" t="s">
        <v>21</v>
      </c>
      <c r="K8" s="60" t="s">
        <v>19</v>
      </c>
      <c r="L8" s="60" t="s">
        <v>20</v>
      </c>
      <c r="M8" s="3" t="s">
        <v>21</v>
      </c>
      <c r="N8" s="60" t="s">
        <v>19</v>
      </c>
      <c r="O8" s="60" t="s">
        <v>20</v>
      </c>
      <c r="P8" s="3" t="s">
        <v>21</v>
      </c>
      <c r="Q8" s="60" t="s">
        <v>19</v>
      </c>
      <c r="R8" s="60" t="s">
        <v>20</v>
      </c>
      <c r="S8" s="3" t="s">
        <v>21</v>
      </c>
      <c r="T8" s="60" t="s">
        <v>19</v>
      </c>
      <c r="U8" s="60" t="s">
        <v>20</v>
      </c>
      <c r="V8" s="3" t="s">
        <v>21</v>
      </c>
      <c r="W8" s="60" t="s">
        <v>19</v>
      </c>
      <c r="X8" s="60" t="s">
        <v>20</v>
      </c>
      <c r="Y8" s="3" t="s">
        <v>21</v>
      </c>
      <c r="Z8" s="60" t="s">
        <v>19</v>
      </c>
      <c r="AA8" s="60" t="s">
        <v>20</v>
      </c>
      <c r="AB8" s="3" t="s">
        <v>21</v>
      </c>
      <c r="AC8" s="60" t="s">
        <v>19</v>
      </c>
      <c r="AD8" s="60" t="s">
        <v>20</v>
      </c>
      <c r="AE8" s="3" t="s">
        <v>21</v>
      </c>
      <c r="AF8" s="60" t="s">
        <v>19</v>
      </c>
      <c r="AG8" s="60" t="s">
        <v>20</v>
      </c>
      <c r="AH8" s="3" t="s">
        <v>21</v>
      </c>
      <c r="AI8" s="60" t="s">
        <v>19</v>
      </c>
      <c r="AJ8" s="60" t="s">
        <v>20</v>
      </c>
      <c r="AK8" s="3" t="s">
        <v>21</v>
      </c>
      <c r="AL8" s="60" t="s">
        <v>19</v>
      </c>
      <c r="AM8" s="60" t="s">
        <v>20</v>
      </c>
      <c r="AN8" s="3" t="s">
        <v>21</v>
      </c>
      <c r="AO8" s="60" t="s">
        <v>19</v>
      </c>
      <c r="AP8" s="60" t="s">
        <v>20</v>
      </c>
      <c r="AQ8" s="3" t="s">
        <v>21</v>
      </c>
      <c r="AR8" s="144"/>
      <c r="AS8" s="144"/>
    </row>
    <row r="9" spans="1:48" s="6" customFormat="1" ht="16.5" customHeight="1">
      <c r="A9" s="61">
        <v>1</v>
      </c>
      <c r="B9" s="60">
        <v>2</v>
      </c>
      <c r="C9" s="60">
        <v>3</v>
      </c>
      <c r="D9" s="55">
        <v>5</v>
      </c>
      <c r="E9" s="62">
        <v>6</v>
      </c>
      <c r="F9" s="62">
        <v>7</v>
      </c>
      <c r="G9" s="2" t="s">
        <v>22</v>
      </c>
      <c r="H9" s="60">
        <v>9</v>
      </c>
      <c r="I9" s="60">
        <v>10</v>
      </c>
      <c r="J9" s="60">
        <v>11</v>
      </c>
      <c r="K9" s="60">
        <v>12</v>
      </c>
      <c r="L9" s="60">
        <v>13</v>
      </c>
      <c r="M9" s="60">
        <v>14</v>
      </c>
      <c r="N9" s="5">
        <v>15</v>
      </c>
      <c r="O9" s="5">
        <v>16</v>
      </c>
      <c r="P9" s="5">
        <v>17</v>
      </c>
      <c r="Q9" s="5">
        <v>18</v>
      </c>
      <c r="R9" s="5">
        <v>19</v>
      </c>
      <c r="S9" s="5">
        <v>20</v>
      </c>
      <c r="T9" s="5">
        <v>21</v>
      </c>
      <c r="U9" s="5">
        <v>22</v>
      </c>
      <c r="V9" s="5">
        <v>23</v>
      </c>
      <c r="W9" s="5">
        <v>24</v>
      </c>
      <c r="X9" s="5">
        <v>25</v>
      </c>
      <c r="Y9" s="5">
        <v>26</v>
      </c>
      <c r="Z9" s="5">
        <v>27</v>
      </c>
      <c r="AA9" s="5">
        <v>28</v>
      </c>
      <c r="AB9" s="5">
        <v>29</v>
      </c>
      <c r="AC9" s="5">
        <v>30</v>
      </c>
      <c r="AD9" s="5">
        <v>31</v>
      </c>
      <c r="AE9" s="5">
        <v>32</v>
      </c>
      <c r="AF9" s="5">
        <v>33</v>
      </c>
      <c r="AG9" s="5">
        <v>34</v>
      </c>
      <c r="AH9" s="5">
        <v>35</v>
      </c>
      <c r="AI9" s="5">
        <v>36</v>
      </c>
      <c r="AJ9" s="5">
        <v>37</v>
      </c>
      <c r="AK9" s="5">
        <v>38</v>
      </c>
      <c r="AL9" s="5">
        <v>39</v>
      </c>
      <c r="AM9" s="5">
        <v>40</v>
      </c>
      <c r="AN9" s="5">
        <v>41</v>
      </c>
      <c r="AO9" s="5">
        <v>42</v>
      </c>
      <c r="AP9" s="5">
        <v>43</v>
      </c>
      <c r="AQ9" s="5">
        <v>44</v>
      </c>
      <c r="AR9" s="5">
        <v>45</v>
      </c>
      <c r="AS9" s="5">
        <v>46</v>
      </c>
    </row>
    <row r="10" spans="1:48" s="13" customFormat="1" ht="16.5" customHeight="1">
      <c r="A10" s="123" t="s">
        <v>47</v>
      </c>
      <c r="B10" s="126" t="s">
        <v>23</v>
      </c>
      <c r="C10" s="140"/>
      <c r="D10" s="7" t="s">
        <v>132</v>
      </c>
      <c r="E10" s="8">
        <f>E12+E13+E11+E14</f>
        <v>11081.400000000001</v>
      </c>
      <c r="F10" s="8">
        <f>F12+F13+F11+F14</f>
        <v>10875.580000000002</v>
      </c>
      <c r="G10" s="9">
        <f>F10/E10*100</f>
        <v>98.142653455339584</v>
      </c>
      <c r="H10" s="10">
        <f>H11+H12+H13+H14</f>
        <v>130.69999999999999</v>
      </c>
      <c r="I10" s="10">
        <f>I11+I12+I13+I14</f>
        <v>130.69999999999999</v>
      </c>
      <c r="J10" s="50">
        <f>I10/H10*100</f>
        <v>100</v>
      </c>
      <c r="K10" s="10">
        <f>K11+K12+K13+K14</f>
        <v>713.59999999999991</v>
      </c>
      <c r="L10" s="10">
        <f>L11+L12+L13+L14</f>
        <v>713.59999999999991</v>
      </c>
      <c r="M10" s="50">
        <f>L10/K10*100</f>
        <v>100</v>
      </c>
      <c r="N10" s="10">
        <f>N11+N12+N13+N14</f>
        <v>1087.3</v>
      </c>
      <c r="O10" s="10">
        <f>O11+O12+O13+O14</f>
        <v>841.1</v>
      </c>
      <c r="P10" s="50">
        <f>O10/N10*100</f>
        <v>77.356755265336162</v>
      </c>
      <c r="Q10" s="10">
        <f>Q11+Q12+Q13+Q14</f>
        <v>1135.5999999999999</v>
      </c>
      <c r="R10" s="10">
        <f>R11+R12+R13+R14</f>
        <v>891.9</v>
      </c>
      <c r="S10" s="50">
        <f>R10/Q10*100</f>
        <v>78.539978865797821</v>
      </c>
      <c r="T10" s="10">
        <f>T11+T12+T13+T14</f>
        <v>1067.2</v>
      </c>
      <c r="U10" s="10">
        <f>U11+U12+U13+U14</f>
        <v>758.8</v>
      </c>
      <c r="V10" s="50">
        <f>U10/T10*100</f>
        <v>71.101949025487258</v>
      </c>
      <c r="W10" s="10">
        <f>W11+W12+W13+W14</f>
        <v>972.8</v>
      </c>
      <c r="X10" s="10">
        <f>X11+X12+X13+X14</f>
        <v>756.98</v>
      </c>
      <c r="Y10" s="50">
        <f>X10/W10*100</f>
        <v>77.814555921052644</v>
      </c>
      <c r="Z10" s="10">
        <f>Z11+Z12+Z13+Z14</f>
        <v>1012.8</v>
      </c>
      <c r="AA10" s="10">
        <f>AA11+AA12+AA13+AA14</f>
        <v>960</v>
      </c>
      <c r="AB10" s="50">
        <f t="shared" ref="AB10:AE25" si="0">AA10/Z10*100</f>
        <v>94.786729857819907</v>
      </c>
      <c r="AC10" s="10">
        <f>AC11+AC12+AC13+AC14</f>
        <v>716.4</v>
      </c>
      <c r="AD10" s="10">
        <f>AD11+AD12+AD13+AD14</f>
        <v>634.59999999999991</v>
      </c>
      <c r="AE10" s="50">
        <f t="shared" si="0"/>
        <v>88.581797878280284</v>
      </c>
      <c r="AF10" s="10">
        <f>AF11+AF12+AF13+AF14</f>
        <v>692</v>
      </c>
      <c r="AG10" s="10">
        <f>AG11+AG12+AG13+AG14</f>
        <v>624.19999999999993</v>
      </c>
      <c r="AH10" s="50">
        <f t="shared" ref="AH10:AH52" si="1">AG10/AF10*100</f>
        <v>90.202312138728317</v>
      </c>
      <c r="AI10" s="10">
        <f>AI11+AI12+AI13+AI14</f>
        <v>1061.5</v>
      </c>
      <c r="AJ10" s="10">
        <f>AJ11+AJ12+AJ13+AJ14</f>
        <v>1301.0999999999999</v>
      </c>
      <c r="AK10" s="49">
        <f>AJ10/AI10*100</f>
        <v>122.57183231276494</v>
      </c>
      <c r="AL10" s="10">
        <f>AL11+AL12+AL13+AL14</f>
        <v>707</v>
      </c>
      <c r="AM10" s="10">
        <f>AM11+AM12+AM13+AM14</f>
        <v>877.3</v>
      </c>
      <c r="AN10" s="49">
        <v>0</v>
      </c>
      <c r="AO10" s="10">
        <f>AO11+AO12+AO13+AO14</f>
        <v>1784.5</v>
      </c>
      <c r="AP10" s="10">
        <f>AP11+AP12+AP13+AP14</f>
        <v>2385.3000000000002</v>
      </c>
      <c r="AQ10" s="49">
        <v>0</v>
      </c>
      <c r="AR10" s="143"/>
      <c r="AS10" s="143"/>
      <c r="AT10" s="11"/>
      <c r="AU10" s="12"/>
      <c r="AV10" s="11"/>
    </row>
    <row r="11" spans="1:48" s="13" customFormat="1" ht="27" customHeight="1">
      <c r="A11" s="123"/>
      <c r="B11" s="126"/>
      <c r="C11" s="140"/>
      <c r="D11" s="14" t="s">
        <v>128</v>
      </c>
      <c r="E11" s="8">
        <f t="shared" ref="E11:F13" si="2">H11+K11+N11+Q11+T11+W11+Z11+AC11+AF11+AI11+AL11+AO11</f>
        <v>0</v>
      </c>
      <c r="F11" s="15">
        <f t="shared" si="2"/>
        <v>0</v>
      </c>
      <c r="G11" s="8">
        <v>0</v>
      </c>
      <c r="H11" s="54">
        <f>H16+H21+H26+H31+H36+H41+H46+H51+H67</f>
        <v>0</v>
      </c>
      <c r="I11" s="54">
        <f>I16+I21+I26+I31+I36+I41+I46+I51+I67</f>
        <v>0</v>
      </c>
      <c r="J11" s="47">
        <v>0</v>
      </c>
      <c r="K11" s="54">
        <f>K16+K21+K26+K31+K36+K41+K46+K51+K67</f>
        <v>0</v>
      </c>
      <c r="L11" s="54">
        <f>L16+L21+L26+L31+L36+L41+L46+L51+L67</f>
        <v>0</v>
      </c>
      <c r="M11" s="47">
        <v>0</v>
      </c>
      <c r="N11" s="54">
        <f>N16+N21+N26+N31+N36+N41+N46+N51+N67</f>
        <v>0</v>
      </c>
      <c r="O11" s="54">
        <f>O16+O21+O26+O31+O36+O41+O46+O51+O67</f>
        <v>0</v>
      </c>
      <c r="P11" s="47">
        <v>0</v>
      </c>
      <c r="Q11" s="54">
        <f>Q16+Q21+Q26+Q31+Q36+Q41+Q46+Q51+Q67</f>
        <v>0</v>
      </c>
      <c r="R11" s="54">
        <f>R16+R21+R26+R31+R36+R41+R46+R51+R67</f>
        <v>0</v>
      </c>
      <c r="S11" s="47">
        <v>0</v>
      </c>
      <c r="T11" s="54">
        <f>T16+T21+T26+T31+T36+T41+T46+T51+T67</f>
        <v>0</v>
      </c>
      <c r="U11" s="54">
        <f>U16+U21+U26+U31+U36+U41+U46+U51+U67</f>
        <v>0</v>
      </c>
      <c r="V11" s="47">
        <v>0</v>
      </c>
      <c r="W11" s="54">
        <f>W16+W21+W26+W31+W36+W41+W46+W51+W67</f>
        <v>0</v>
      </c>
      <c r="X11" s="54">
        <f>X16+X21+X26+X31+X36+X41+X46+X51+X67</f>
        <v>0</v>
      </c>
      <c r="Y11" s="47">
        <v>0</v>
      </c>
      <c r="Z11" s="54">
        <f>Z16+Z21+Z26+Z31+Z36+Z41+Z46+Z51+Z67</f>
        <v>0</v>
      </c>
      <c r="AA11" s="54">
        <f>AA16+AA21+AA26+AA31+AA36+AA41+AA46+AA51+AA67</f>
        <v>0</v>
      </c>
      <c r="AB11" s="46">
        <v>0</v>
      </c>
      <c r="AC11" s="54">
        <f>AC16+AC21+AC26+AC31+AC36+AC41+AC46+AC51+AC67</f>
        <v>0</v>
      </c>
      <c r="AD11" s="54">
        <f>AD16+AD21+AD26+AD31+AD36+AD41+AD46+AD51+AD67</f>
        <v>0</v>
      </c>
      <c r="AE11" s="47">
        <v>0</v>
      </c>
      <c r="AF11" s="54">
        <f>AF16+AF21+AF26+AF31+AF36+AF41+AF46+AF51+AF67</f>
        <v>0</v>
      </c>
      <c r="AG11" s="54">
        <f>AG16+AG21+AG26+AG31+AG36+AG41+AG46+AG51+AG67</f>
        <v>0</v>
      </c>
      <c r="AH11" s="47">
        <v>0</v>
      </c>
      <c r="AI11" s="54">
        <f>AI16+AI21+AI26+AI31+AI36+AI41+AI46+AI51+AI67</f>
        <v>0</v>
      </c>
      <c r="AJ11" s="54">
        <f>AJ16+AJ21+AJ26+AJ31+AJ36+AJ41+AJ46+AJ51+AJ67</f>
        <v>0</v>
      </c>
      <c r="AK11" s="46">
        <v>0</v>
      </c>
      <c r="AL11" s="54">
        <f>AL16+AL21+AL26+AL31+AL36+AL41+AL46+AL51+AL67</f>
        <v>0</v>
      </c>
      <c r="AM11" s="54">
        <f>AM16+AM21+AM26+AM31+AM36+AM41+AM46+AM51+AM67</f>
        <v>0</v>
      </c>
      <c r="AN11" s="46">
        <v>0</v>
      </c>
      <c r="AO11" s="54">
        <f>AO16+AO21+AO26+AO31+AO36+AO41+AO46+AO51+AO67</f>
        <v>0</v>
      </c>
      <c r="AP11" s="54">
        <f>AP16+AP21+AP26+AP31+AP36+AP41+AP46+AP51+AP67</f>
        <v>0</v>
      </c>
      <c r="AQ11" s="46">
        <v>0</v>
      </c>
      <c r="AR11" s="143"/>
      <c r="AS11" s="143"/>
      <c r="AT11" s="11"/>
      <c r="AU11" s="11"/>
      <c r="AV11" s="11"/>
    </row>
    <row r="12" spans="1:48" s="13" customFormat="1" ht="27" customHeight="1">
      <c r="A12" s="123"/>
      <c r="B12" s="126"/>
      <c r="C12" s="140"/>
      <c r="D12" s="16" t="s">
        <v>26</v>
      </c>
      <c r="E12" s="8">
        <f t="shared" si="2"/>
        <v>9806.7000000000007</v>
      </c>
      <c r="F12" s="8">
        <f t="shared" si="2"/>
        <v>9790.4800000000014</v>
      </c>
      <c r="G12" s="8">
        <f>F12/E12*100</f>
        <v>99.834602873545634</v>
      </c>
      <c r="H12" s="54">
        <f t="shared" ref="H12:I12" si="3">H17+H22+H27+H32+H37+H42+H47+H52+H68</f>
        <v>130.69999999999999</v>
      </c>
      <c r="I12" s="54">
        <f t="shared" si="3"/>
        <v>130.69999999999999</v>
      </c>
      <c r="J12" s="47">
        <f t="shared" ref="J12:J52" si="4">I12/H12*100</f>
        <v>100</v>
      </c>
      <c r="K12" s="54">
        <f t="shared" ref="K12:L12" si="5">K17+K22+K27+K32+K37+K42+K47+K52+K68</f>
        <v>648.59999999999991</v>
      </c>
      <c r="L12" s="54">
        <f t="shared" si="5"/>
        <v>648.59999999999991</v>
      </c>
      <c r="M12" s="47">
        <f t="shared" ref="M12:M52" si="6">L12/K12*100</f>
        <v>100</v>
      </c>
      <c r="N12" s="54">
        <f t="shared" ref="N12:O12" si="7">N17+N22+N27+N32+N37+N42+N47+N52+N68</f>
        <v>996.69999999999993</v>
      </c>
      <c r="O12" s="54">
        <f t="shared" si="7"/>
        <v>758.2</v>
      </c>
      <c r="P12" s="47">
        <f>O12/N12*100</f>
        <v>76.071034413564774</v>
      </c>
      <c r="Q12" s="54">
        <f t="shared" ref="Q12:R12" si="8">Q17+Q22+Q27+Q32+Q37+Q42+Q47+Q52+Q68</f>
        <v>1000.8</v>
      </c>
      <c r="R12" s="54">
        <f t="shared" si="8"/>
        <v>809</v>
      </c>
      <c r="S12" s="47">
        <f>R12/Q12*100</f>
        <v>80.835331734612311</v>
      </c>
      <c r="T12" s="54">
        <f t="shared" ref="T12:U12" si="9">T17+T22+T27+T32+T37+T42+T47+T52+T68</f>
        <v>936.2</v>
      </c>
      <c r="U12" s="54">
        <f t="shared" si="9"/>
        <v>676</v>
      </c>
      <c r="V12" s="47">
        <f>U12/T12*100</f>
        <v>72.206793420209365</v>
      </c>
      <c r="W12" s="54">
        <f t="shared" ref="W12:X12" si="10">W17+W22+W27+W32+W37+W42+W47+W52+W68</f>
        <v>807.4</v>
      </c>
      <c r="X12" s="54">
        <f t="shared" si="10"/>
        <v>669.78</v>
      </c>
      <c r="Y12" s="47">
        <f>X12/W12*100</f>
        <v>82.955164726281893</v>
      </c>
      <c r="Z12" s="54">
        <f t="shared" ref="Z12:AA12" si="11">Z17+Z22+Z27+Z32+Z37+Z42+Z47+Z52+Z68</f>
        <v>944</v>
      </c>
      <c r="AA12" s="54">
        <f t="shared" si="11"/>
        <v>814.3</v>
      </c>
      <c r="AB12" s="47">
        <f t="shared" si="0"/>
        <v>86.260593220338976</v>
      </c>
      <c r="AC12" s="54">
        <f t="shared" ref="AC12:AD12" si="12">AC17+AC22+AC27+AC32+AC37+AC42+AC47+AC52+AC68</f>
        <v>598.6</v>
      </c>
      <c r="AD12" s="54">
        <f t="shared" si="12"/>
        <v>550.79999999999995</v>
      </c>
      <c r="AE12" s="47">
        <f t="shared" si="0"/>
        <v>92.014700968927485</v>
      </c>
      <c r="AF12" s="54">
        <f t="shared" ref="AF12:AG12" si="13">AF17+AF22+AF27+AF32+AF37+AF42+AF47+AF52+AF68</f>
        <v>570.70000000000005</v>
      </c>
      <c r="AG12" s="54">
        <f t="shared" si="13"/>
        <v>507.29999999999995</v>
      </c>
      <c r="AH12" s="47">
        <f t="shared" si="1"/>
        <v>88.890835815664957</v>
      </c>
      <c r="AI12" s="54">
        <f t="shared" ref="AI12:AJ12" si="14">AI17+AI22+AI27+AI32+AI37+AI42+AI47+AI52+AI68</f>
        <v>881.6</v>
      </c>
      <c r="AJ12" s="54">
        <f t="shared" si="14"/>
        <v>1121.0999999999999</v>
      </c>
      <c r="AK12" s="46">
        <f>AJ12/AI12*100</f>
        <v>127.16651542649726</v>
      </c>
      <c r="AL12" s="54">
        <f t="shared" ref="AL12:AM12" si="15">AL17+AL22+AL27+AL32+AL37+AL42+AL47+AL52+AL68</f>
        <v>607.20000000000005</v>
      </c>
      <c r="AM12" s="54">
        <f t="shared" si="15"/>
        <v>769.59999999999991</v>
      </c>
      <c r="AN12" s="46">
        <v>0</v>
      </c>
      <c r="AO12" s="54">
        <f t="shared" ref="AO12:AP12" si="16">AO17+AO22+AO27+AO32+AO37+AO42+AO47+AO52+AO68</f>
        <v>1684.2</v>
      </c>
      <c r="AP12" s="54">
        <f t="shared" si="16"/>
        <v>2335.1000000000004</v>
      </c>
      <c r="AQ12" s="46">
        <v>0</v>
      </c>
      <c r="AR12" s="143"/>
      <c r="AS12" s="143"/>
      <c r="AT12" s="11"/>
      <c r="AU12" s="11"/>
      <c r="AV12" s="11"/>
    </row>
    <row r="13" spans="1:48" s="13" customFormat="1" ht="16.5" customHeight="1">
      <c r="A13" s="123"/>
      <c r="B13" s="126"/>
      <c r="C13" s="140"/>
      <c r="D13" s="16" t="s">
        <v>129</v>
      </c>
      <c r="E13" s="8">
        <f t="shared" si="2"/>
        <v>1274.7</v>
      </c>
      <c r="F13" s="8">
        <f t="shared" si="2"/>
        <v>1085.0999999999999</v>
      </c>
      <c r="G13" s="8">
        <f>F13/E13*100</f>
        <v>85.125911979289242</v>
      </c>
      <c r="H13" s="54">
        <f t="shared" ref="H13:I13" si="17">H18+H23+H28+H33+H38+H43+H48+H53+H69</f>
        <v>0</v>
      </c>
      <c r="I13" s="54">
        <f t="shared" si="17"/>
        <v>0</v>
      </c>
      <c r="J13" s="47">
        <v>0</v>
      </c>
      <c r="K13" s="54">
        <f t="shared" ref="K13:L13" si="18">K18+K23+K28+K33+K38+K43+K48+K53+K69</f>
        <v>65</v>
      </c>
      <c r="L13" s="54">
        <f t="shared" si="18"/>
        <v>65</v>
      </c>
      <c r="M13" s="47">
        <f t="shared" si="6"/>
        <v>100</v>
      </c>
      <c r="N13" s="54">
        <f t="shared" ref="N13:O13" si="19">N18+N23+N28+N33+N38+N43+N48+N53+N69</f>
        <v>90.600000000000009</v>
      </c>
      <c r="O13" s="54">
        <f t="shared" si="19"/>
        <v>82.9</v>
      </c>
      <c r="P13" s="47">
        <f>O13/N13*100</f>
        <v>91.501103752759377</v>
      </c>
      <c r="Q13" s="54">
        <f t="shared" ref="Q13:R13" si="20">Q18+Q23+Q28+Q33+Q38+Q43+Q48+Q53+Q69</f>
        <v>134.80000000000001</v>
      </c>
      <c r="R13" s="54">
        <f t="shared" si="20"/>
        <v>82.9</v>
      </c>
      <c r="S13" s="47">
        <f>R13/Q13*100</f>
        <v>61.498516320474771</v>
      </c>
      <c r="T13" s="54">
        <f t="shared" ref="T13:U13" si="21">T18+T23+T28+T33+T38+T43+T48+T53+T69</f>
        <v>131</v>
      </c>
      <c r="U13" s="54">
        <f t="shared" si="21"/>
        <v>82.8</v>
      </c>
      <c r="V13" s="47">
        <f>U13/T13*100</f>
        <v>63.206106870229007</v>
      </c>
      <c r="W13" s="54">
        <f t="shared" ref="W13:X13" si="22">W18+W23+W28+W33+W38+W43+W48+W53+W69</f>
        <v>165.4</v>
      </c>
      <c r="X13" s="54">
        <f t="shared" si="22"/>
        <v>87.2</v>
      </c>
      <c r="Y13" s="47">
        <f>X13/W13*100</f>
        <v>52.720677146311971</v>
      </c>
      <c r="Z13" s="54">
        <f t="shared" ref="Z13:AA13" si="23">Z18+Z23+Z28+Z33+Z38+Z43+Z48+Z53+Z69</f>
        <v>68.8</v>
      </c>
      <c r="AA13" s="54">
        <f t="shared" si="23"/>
        <v>145.69999999999999</v>
      </c>
      <c r="AB13" s="47">
        <f t="shared" si="0"/>
        <v>211.77325581395348</v>
      </c>
      <c r="AC13" s="54">
        <f t="shared" ref="AC13:AD13" si="24">AC18+AC23+AC28+AC33+AC38+AC43+AC48+AC53+AC69</f>
        <v>117.8</v>
      </c>
      <c r="AD13" s="54">
        <f t="shared" si="24"/>
        <v>83.800000000000011</v>
      </c>
      <c r="AE13" s="47">
        <f t="shared" si="0"/>
        <v>71.137521222410882</v>
      </c>
      <c r="AF13" s="54">
        <f t="shared" ref="AF13:AG13" si="25">AF18+AF23+AF28+AF33+AF38+AF43+AF48+AF53+AF69</f>
        <v>121.30000000000001</v>
      </c>
      <c r="AG13" s="54">
        <f t="shared" si="25"/>
        <v>116.9</v>
      </c>
      <c r="AH13" s="47">
        <f t="shared" si="1"/>
        <v>96.372629843363555</v>
      </c>
      <c r="AI13" s="54">
        <f t="shared" ref="AI13:AJ13" si="26">AI18+AI23+AI28+AI33+AI38+AI43+AI48+AI53+AI69</f>
        <v>179.9</v>
      </c>
      <c r="AJ13" s="54">
        <f t="shared" si="26"/>
        <v>180</v>
      </c>
      <c r="AK13" s="46">
        <f>AJ13/AI13*100</f>
        <v>100.05558643690939</v>
      </c>
      <c r="AL13" s="54">
        <f t="shared" ref="AL13:AM13" si="27">AL18+AL23+AL28+AL33+AL38+AL43+AL48+AL53+AL69</f>
        <v>99.8</v>
      </c>
      <c r="AM13" s="54">
        <f t="shared" si="27"/>
        <v>107.69999999999999</v>
      </c>
      <c r="AN13" s="46">
        <v>0</v>
      </c>
      <c r="AO13" s="54">
        <f t="shared" ref="AO13:AP13" si="28">AO18+AO23+AO28+AO33+AO38+AO43+AO48+AO53+AO69</f>
        <v>100.3</v>
      </c>
      <c r="AP13" s="54">
        <f t="shared" si="28"/>
        <v>50.2</v>
      </c>
      <c r="AQ13" s="46">
        <v>0</v>
      </c>
      <c r="AR13" s="143"/>
      <c r="AS13" s="143"/>
      <c r="AT13" s="11"/>
      <c r="AU13" s="11"/>
      <c r="AV13" s="11"/>
    </row>
    <row r="14" spans="1:48" s="13" customFormat="1" ht="28.5" customHeight="1">
      <c r="A14" s="139"/>
      <c r="B14" s="141"/>
      <c r="C14" s="142"/>
      <c r="D14" s="16" t="s">
        <v>130</v>
      </c>
      <c r="E14" s="8">
        <v>0</v>
      </c>
      <c r="F14" s="15">
        <f t="shared" ref="F14" si="29">I14+L14+O14+R14+U14+X14+AA14+AD14+AG14+AJ14+AM14+AP14</f>
        <v>0</v>
      </c>
      <c r="G14" s="8">
        <v>0</v>
      </c>
      <c r="H14" s="54">
        <f t="shared" ref="H14:I14" si="30">H19+H24+H29+H34+H39+H44+H49+H54+H70</f>
        <v>0</v>
      </c>
      <c r="I14" s="54">
        <f t="shared" si="30"/>
        <v>0</v>
      </c>
      <c r="J14" s="47">
        <v>0</v>
      </c>
      <c r="K14" s="54">
        <f t="shared" ref="K14:L14" si="31">K19+K24+K29+K34+K39+K44+K49+K54+K70</f>
        <v>0</v>
      </c>
      <c r="L14" s="54">
        <f t="shared" si="31"/>
        <v>0</v>
      </c>
      <c r="M14" s="47">
        <v>0</v>
      </c>
      <c r="N14" s="54">
        <f t="shared" ref="N14:O14" si="32">N19+N24+N29+N34+N39+N44+N49+N54+N70</f>
        <v>0</v>
      </c>
      <c r="O14" s="54">
        <f t="shared" si="32"/>
        <v>0</v>
      </c>
      <c r="P14" s="47">
        <v>0</v>
      </c>
      <c r="Q14" s="54">
        <f t="shared" ref="Q14:R14" si="33">Q19+Q24+Q29+Q34+Q39+Q44+Q49+Q54+Q70</f>
        <v>0</v>
      </c>
      <c r="R14" s="54">
        <f t="shared" si="33"/>
        <v>0</v>
      </c>
      <c r="S14" s="47">
        <v>0</v>
      </c>
      <c r="T14" s="54">
        <f t="shared" ref="T14:U14" si="34">T19+T24+T29+T34+T39+T44+T49+T54+T70</f>
        <v>0</v>
      </c>
      <c r="U14" s="54">
        <f t="shared" si="34"/>
        <v>0</v>
      </c>
      <c r="V14" s="47">
        <v>0</v>
      </c>
      <c r="W14" s="54">
        <f t="shared" ref="W14:X14" si="35">W19+W24+W29+W34+W39+W44+W49+W54+W70</f>
        <v>0</v>
      </c>
      <c r="X14" s="54">
        <f t="shared" si="35"/>
        <v>0</v>
      </c>
      <c r="Y14" s="47">
        <v>0</v>
      </c>
      <c r="Z14" s="54">
        <f t="shared" ref="Z14:AA14" si="36">Z19+Z24+Z29+Z34+Z39+Z44+Z49+Z54+Z70</f>
        <v>0</v>
      </c>
      <c r="AA14" s="54">
        <f t="shared" si="36"/>
        <v>0</v>
      </c>
      <c r="AB14" s="46">
        <v>0</v>
      </c>
      <c r="AC14" s="54">
        <f t="shared" ref="AC14:AD14" si="37">AC19+AC24+AC29+AC34+AC39+AC44+AC49+AC54+AC70</f>
        <v>0</v>
      </c>
      <c r="AD14" s="54">
        <f t="shared" si="37"/>
        <v>0</v>
      </c>
      <c r="AE14" s="47">
        <v>0</v>
      </c>
      <c r="AF14" s="54">
        <f t="shared" ref="AF14:AG14" si="38">AF19+AF24+AF29+AF34+AF39+AF44+AF49+AF54+AF70</f>
        <v>0</v>
      </c>
      <c r="AG14" s="54">
        <f t="shared" si="38"/>
        <v>0</v>
      </c>
      <c r="AH14" s="47">
        <v>0</v>
      </c>
      <c r="AI14" s="54">
        <f t="shared" ref="AI14:AJ14" si="39">AI19+AI24+AI29+AI34+AI39+AI44+AI49+AI54+AI70</f>
        <v>0</v>
      </c>
      <c r="AJ14" s="54">
        <f t="shared" si="39"/>
        <v>0</v>
      </c>
      <c r="AK14" s="46">
        <v>0</v>
      </c>
      <c r="AL14" s="54">
        <f t="shared" ref="AL14:AM14" si="40">AL19+AL24+AL29+AL34+AL39+AL44+AL49+AL54+AL70</f>
        <v>0</v>
      </c>
      <c r="AM14" s="54">
        <f t="shared" si="40"/>
        <v>0</v>
      </c>
      <c r="AN14" s="46">
        <v>0</v>
      </c>
      <c r="AO14" s="54">
        <f t="shared" ref="AO14:AP14" si="41">AO19+AO24+AO29+AO34+AO39+AO44+AO49+AO54+AO70</f>
        <v>0</v>
      </c>
      <c r="AP14" s="54">
        <f t="shared" si="41"/>
        <v>0</v>
      </c>
      <c r="AQ14" s="46">
        <v>0</v>
      </c>
      <c r="AR14" s="143"/>
      <c r="AS14" s="143"/>
      <c r="AT14" s="11"/>
      <c r="AU14" s="11"/>
      <c r="AV14" s="11"/>
    </row>
    <row r="15" spans="1:48" s="13" customFormat="1" ht="16.5" customHeight="1">
      <c r="A15" s="96" t="s">
        <v>48</v>
      </c>
      <c r="B15" s="99" t="s">
        <v>87</v>
      </c>
      <c r="C15" s="102" t="s">
        <v>170</v>
      </c>
      <c r="D15" s="2" t="s">
        <v>132</v>
      </c>
      <c r="E15" s="8">
        <f>H15+K15+N15+Q15+T15+W15+Z15+AC15+AF15+AI15+AL15+AO15</f>
        <v>142</v>
      </c>
      <c r="F15" s="8">
        <f>I15+L15+O15+R15+U15+X15+AA15+AD15+AG15+AJ15+AM15+AP15</f>
        <v>141.98000000000002</v>
      </c>
      <c r="G15" s="8">
        <f t="shared" ref="G15:G52" si="42">F15/E15*100</f>
        <v>99.985915492957758</v>
      </c>
      <c r="H15" s="17">
        <f>H16+H17+H18+H19</f>
        <v>0</v>
      </c>
      <c r="I15" s="47">
        <f>I16+I17+I18+I19</f>
        <v>0</v>
      </c>
      <c r="J15" s="47">
        <v>0</v>
      </c>
      <c r="K15" s="17">
        <f>K16+K17+K18+K19</f>
        <v>0</v>
      </c>
      <c r="L15" s="47">
        <f>L16+L17+L18+L19</f>
        <v>0</v>
      </c>
      <c r="M15" s="47">
        <v>0</v>
      </c>
      <c r="N15" s="17">
        <f>N16+N17+N18+N19</f>
        <v>25.7</v>
      </c>
      <c r="O15" s="47">
        <f>O16+O17+O18+O19</f>
        <v>0</v>
      </c>
      <c r="P15" s="17">
        <v>0</v>
      </c>
      <c r="Q15" s="17">
        <f>Q16+Q17+Q18+Q19</f>
        <v>12.8</v>
      </c>
      <c r="R15" s="47">
        <f>R16+R17+R18+R19</f>
        <v>0</v>
      </c>
      <c r="S15" s="17">
        <f t="shared" ref="S15" si="43">S16+S17+S18+S19</f>
        <v>0</v>
      </c>
      <c r="T15" s="17">
        <f>T16+T17+T18+T19</f>
        <v>0</v>
      </c>
      <c r="U15" s="47">
        <f>U16+U17+U18+U19</f>
        <v>0</v>
      </c>
      <c r="V15" s="17">
        <f t="shared" ref="V15" si="44">V16+V17+V18+V19</f>
        <v>0</v>
      </c>
      <c r="W15" s="17">
        <f>W16+W17+W18+W19</f>
        <v>25.8</v>
      </c>
      <c r="X15" s="47">
        <f>X16+X17+X18+X19</f>
        <v>14.379999999999999</v>
      </c>
      <c r="Y15" s="47">
        <f>X15/W15*100</f>
        <v>55.736434108527121</v>
      </c>
      <c r="Z15" s="47">
        <f t="shared" ref="Z15:AP15" si="45">Z16+Z17+Z18+Z19</f>
        <v>12.8</v>
      </c>
      <c r="AA15" s="47">
        <f t="shared" si="45"/>
        <v>10.8</v>
      </c>
      <c r="AB15" s="66">
        <f>AA15/Z15*100</f>
        <v>84.375</v>
      </c>
      <c r="AC15" s="47">
        <f t="shared" si="45"/>
        <v>12.8</v>
      </c>
      <c r="AD15" s="47">
        <f t="shared" si="45"/>
        <v>3</v>
      </c>
      <c r="AE15" s="47">
        <f t="shared" si="0"/>
        <v>23.4375</v>
      </c>
      <c r="AF15" s="47">
        <f t="shared" si="45"/>
        <v>12.9</v>
      </c>
      <c r="AG15" s="47">
        <f t="shared" si="45"/>
        <v>31.200000000000003</v>
      </c>
      <c r="AH15" s="47">
        <f t="shared" si="1"/>
        <v>241.8604651162791</v>
      </c>
      <c r="AI15" s="47">
        <f t="shared" si="45"/>
        <v>12.8</v>
      </c>
      <c r="AJ15" s="47">
        <f t="shared" si="45"/>
        <v>23.4</v>
      </c>
      <c r="AK15" s="47">
        <f>AJ15/AI15*100</f>
        <v>182.81249999999997</v>
      </c>
      <c r="AL15" s="47">
        <f t="shared" si="45"/>
        <v>12.8</v>
      </c>
      <c r="AM15" s="47">
        <f t="shared" si="45"/>
        <v>25.200000000000003</v>
      </c>
      <c r="AN15" s="47">
        <v>0</v>
      </c>
      <c r="AO15" s="47">
        <f t="shared" si="45"/>
        <v>13.6</v>
      </c>
      <c r="AP15" s="47">
        <f t="shared" si="45"/>
        <v>34</v>
      </c>
      <c r="AQ15" s="47">
        <v>0</v>
      </c>
      <c r="AR15" s="81" t="s">
        <v>223</v>
      </c>
      <c r="AS15" s="81"/>
      <c r="AT15" s="18"/>
      <c r="AU15" s="18"/>
      <c r="AV15" s="18"/>
    </row>
    <row r="16" spans="1:48" s="12" customFormat="1" ht="16.5" customHeight="1">
      <c r="A16" s="97"/>
      <c r="B16" s="100"/>
      <c r="C16" s="103"/>
      <c r="D16" s="55" t="s">
        <v>128</v>
      </c>
      <c r="E16" s="8">
        <f>H16+K16+N16+Q16+T16+W16+Z16+AC16+AF16+AI16+AL16+AO16</f>
        <v>0</v>
      </c>
      <c r="F16" s="15">
        <f t="shared" ref="F16:F18" si="46">I16+L16+O16+R16+U16+X16+AA16+AD16+AG16+AJ16+AM16+AP16</f>
        <v>0</v>
      </c>
      <c r="G16" s="8">
        <v>0</v>
      </c>
      <c r="H16" s="19">
        <v>0</v>
      </c>
      <c r="I16" s="20"/>
      <c r="J16" s="20">
        <v>0</v>
      </c>
      <c r="K16" s="20"/>
      <c r="L16" s="21">
        <v>0</v>
      </c>
      <c r="M16" s="20">
        <v>0</v>
      </c>
      <c r="N16" s="19">
        <v>0</v>
      </c>
      <c r="O16" s="20">
        <v>0</v>
      </c>
      <c r="P16" s="20">
        <v>0</v>
      </c>
      <c r="Q16" s="20">
        <v>0</v>
      </c>
      <c r="R16" s="21">
        <v>0</v>
      </c>
      <c r="S16" s="20">
        <v>0</v>
      </c>
      <c r="T16" s="19">
        <v>0</v>
      </c>
      <c r="U16" s="21">
        <v>0</v>
      </c>
      <c r="V16" s="20">
        <v>0</v>
      </c>
      <c r="W16" s="19">
        <v>0</v>
      </c>
      <c r="X16" s="20">
        <v>0</v>
      </c>
      <c r="Y16" s="20">
        <v>0</v>
      </c>
      <c r="Z16" s="20">
        <v>0</v>
      </c>
      <c r="AA16" s="20">
        <v>0</v>
      </c>
      <c r="AB16" s="20">
        <v>0</v>
      </c>
      <c r="AC16" s="20">
        <v>0</v>
      </c>
      <c r="AD16" s="20">
        <v>0</v>
      </c>
      <c r="AE16" s="20">
        <v>0</v>
      </c>
      <c r="AF16" s="20">
        <v>0</v>
      </c>
      <c r="AG16" s="20">
        <v>0</v>
      </c>
      <c r="AH16" s="20">
        <v>0</v>
      </c>
      <c r="AI16" s="20">
        <v>0</v>
      </c>
      <c r="AJ16" s="20">
        <v>0</v>
      </c>
      <c r="AK16" s="20">
        <v>0</v>
      </c>
      <c r="AL16" s="20">
        <v>0</v>
      </c>
      <c r="AM16" s="20">
        <v>0</v>
      </c>
      <c r="AN16" s="20">
        <v>0</v>
      </c>
      <c r="AO16" s="20">
        <v>0</v>
      </c>
      <c r="AP16" s="20">
        <v>0</v>
      </c>
      <c r="AQ16" s="20">
        <v>0</v>
      </c>
      <c r="AR16" s="82"/>
      <c r="AS16" s="82"/>
      <c r="AT16" s="11"/>
      <c r="AU16" s="11"/>
      <c r="AV16" s="11"/>
    </row>
    <row r="17" spans="1:49" s="12" customFormat="1" ht="16.5" customHeight="1">
      <c r="A17" s="97"/>
      <c r="B17" s="100"/>
      <c r="C17" s="103"/>
      <c r="D17" s="22" t="s">
        <v>26</v>
      </c>
      <c r="E17" s="8">
        <f>H17+K17+N17+Q17+T17+W17+Z17+AC17+AF17+AI17+AL17+AO17</f>
        <v>99.4</v>
      </c>
      <c r="F17" s="15">
        <f t="shared" si="46"/>
        <v>99.38</v>
      </c>
      <c r="G17" s="8">
        <f t="shared" si="42"/>
        <v>99.979879275653914</v>
      </c>
      <c r="H17" s="19">
        <v>0</v>
      </c>
      <c r="I17" s="20">
        <v>0</v>
      </c>
      <c r="J17" s="20">
        <v>0</v>
      </c>
      <c r="K17" s="20">
        <v>0</v>
      </c>
      <c r="L17" s="21">
        <v>0</v>
      </c>
      <c r="M17" s="20">
        <v>0</v>
      </c>
      <c r="N17" s="19">
        <v>18</v>
      </c>
      <c r="O17" s="20">
        <v>0</v>
      </c>
      <c r="P17" s="20">
        <v>0</v>
      </c>
      <c r="Q17" s="20">
        <v>9</v>
      </c>
      <c r="R17" s="21">
        <v>0</v>
      </c>
      <c r="S17" s="20">
        <f>R17/Q17*100</f>
        <v>0</v>
      </c>
      <c r="T17" s="19">
        <v>0</v>
      </c>
      <c r="U17" s="21">
        <v>0</v>
      </c>
      <c r="V17" s="20">
        <v>0</v>
      </c>
      <c r="W17" s="19">
        <v>18</v>
      </c>
      <c r="X17" s="20">
        <v>10.08</v>
      </c>
      <c r="Y17" s="20">
        <f t="shared" ref="Y17:Y18" si="47">X17/W17*100</f>
        <v>56.000000000000007</v>
      </c>
      <c r="Z17" s="20">
        <v>9</v>
      </c>
      <c r="AA17" s="20">
        <v>7.6</v>
      </c>
      <c r="AB17" s="20">
        <f t="shared" ref="AB17:AB27" si="48">AA17/Z17*100</f>
        <v>84.444444444444443</v>
      </c>
      <c r="AC17" s="20">
        <v>9</v>
      </c>
      <c r="AD17" s="20">
        <v>2.1</v>
      </c>
      <c r="AE17" s="20">
        <f t="shared" si="0"/>
        <v>23.333333333333332</v>
      </c>
      <c r="AF17" s="20">
        <v>9</v>
      </c>
      <c r="AG17" s="20">
        <v>21.8</v>
      </c>
      <c r="AH17" s="20">
        <f t="shared" si="1"/>
        <v>242.22222222222226</v>
      </c>
      <c r="AI17" s="20">
        <v>9</v>
      </c>
      <c r="AJ17" s="20">
        <v>16.399999999999999</v>
      </c>
      <c r="AK17" s="20">
        <f>AJ17/AI17*100</f>
        <v>182.2222222222222</v>
      </c>
      <c r="AL17" s="20">
        <v>9</v>
      </c>
      <c r="AM17" s="20">
        <v>17.600000000000001</v>
      </c>
      <c r="AN17" s="20">
        <v>0</v>
      </c>
      <c r="AO17" s="20">
        <v>9.4</v>
      </c>
      <c r="AP17" s="20">
        <v>23.8</v>
      </c>
      <c r="AQ17" s="20">
        <f>AP17/AO17*100</f>
        <v>253.19148936170214</v>
      </c>
      <c r="AR17" s="82"/>
      <c r="AS17" s="82"/>
      <c r="AT17" s="11"/>
      <c r="AU17" s="11"/>
      <c r="AV17" s="11"/>
      <c r="AW17" s="11"/>
    </row>
    <row r="18" spans="1:49" s="12" customFormat="1" ht="16.5" customHeight="1">
      <c r="A18" s="97"/>
      <c r="B18" s="100"/>
      <c r="C18" s="103"/>
      <c r="D18" s="22" t="s">
        <v>129</v>
      </c>
      <c r="E18" s="8">
        <f t="shared" ref="E18:E19" si="49">H18+K18+N18+Q18+T18+W18+Z18+AC18+AF18+AI18+AL18+AO18</f>
        <v>42.599999999999994</v>
      </c>
      <c r="F18" s="15">
        <f t="shared" si="46"/>
        <v>42.599999999999994</v>
      </c>
      <c r="G18" s="8">
        <f t="shared" si="42"/>
        <v>100</v>
      </c>
      <c r="H18" s="19">
        <v>0</v>
      </c>
      <c r="I18" s="20">
        <v>0</v>
      </c>
      <c r="J18" s="20">
        <v>0</v>
      </c>
      <c r="K18" s="20">
        <v>0</v>
      </c>
      <c r="L18" s="21">
        <v>0</v>
      </c>
      <c r="M18" s="20">
        <v>0</v>
      </c>
      <c r="N18" s="19">
        <v>7.7</v>
      </c>
      <c r="O18" s="20">
        <v>0</v>
      </c>
      <c r="P18" s="20">
        <v>0</v>
      </c>
      <c r="Q18" s="20">
        <v>3.8</v>
      </c>
      <c r="R18" s="21">
        <v>0</v>
      </c>
      <c r="S18" s="20">
        <f>R18/Q18*100</f>
        <v>0</v>
      </c>
      <c r="T18" s="19">
        <v>0</v>
      </c>
      <c r="U18" s="21">
        <v>0</v>
      </c>
      <c r="V18" s="20">
        <v>0</v>
      </c>
      <c r="W18" s="19">
        <v>7.8</v>
      </c>
      <c r="X18" s="20">
        <v>4.3</v>
      </c>
      <c r="Y18" s="20">
        <f t="shared" si="47"/>
        <v>55.128205128205131</v>
      </c>
      <c r="Z18" s="20">
        <v>3.8</v>
      </c>
      <c r="AA18" s="20">
        <v>3.2</v>
      </c>
      <c r="AB18" s="20">
        <f t="shared" si="48"/>
        <v>84.21052631578948</v>
      </c>
      <c r="AC18" s="20">
        <v>3.8</v>
      </c>
      <c r="AD18" s="20">
        <v>0.9</v>
      </c>
      <c r="AE18" s="20">
        <f t="shared" si="0"/>
        <v>23.684210526315791</v>
      </c>
      <c r="AF18" s="20">
        <f>4-0.1</f>
        <v>3.9</v>
      </c>
      <c r="AG18" s="20">
        <v>9.4</v>
      </c>
      <c r="AH18" s="20">
        <f t="shared" si="1"/>
        <v>241.02564102564105</v>
      </c>
      <c r="AI18" s="20">
        <v>3.8</v>
      </c>
      <c r="AJ18" s="20">
        <v>7</v>
      </c>
      <c r="AK18" s="20">
        <f>AJ18/AI18*100</f>
        <v>184.21052631578948</v>
      </c>
      <c r="AL18" s="20">
        <v>3.8</v>
      </c>
      <c r="AM18" s="20">
        <v>7.6</v>
      </c>
      <c r="AN18" s="20">
        <v>0</v>
      </c>
      <c r="AO18" s="20">
        <f>4.1+0.1</f>
        <v>4.1999999999999993</v>
      </c>
      <c r="AP18" s="20">
        <v>10.199999999999999</v>
      </c>
      <c r="AQ18" s="20">
        <f t="shared" ref="AQ18" si="50">AP18/AO18*100</f>
        <v>242.85714285714289</v>
      </c>
      <c r="AR18" s="82"/>
      <c r="AS18" s="82"/>
      <c r="AT18" s="11"/>
      <c r="AU18" s="11"/>
      <c r="AV18" s="11"/>
      <c r="AW18" s="11"/>
    </row>
    <row r="19" spans="1:49" s="12" customFormat="1" ht="45" customHeight="1">
      <c r="A19" s="98"/>
      <c r="B19" s="101"/>
      <c r="C19" s="104"/>
      <c r="D19" s="22" t="s">
        <v>130</v>
      </c>
      <c r="E19" s="8">
        <f t="shared" si="49"/>
        <v>0</v>
      </c>
      <c r="F19" s="15">
        <f>I19+L19+O19+R19+U19+X19+AA19+AD19+AG19+AJ19+AM19+AP19</f>
        <v>0</v>
      </c>
      <c r="G19" s="8">
        <v>0</v>
      </c>
      <c r="H19" s="19">
        <v>0</v>
      </c>
      <c r="I19" s="20">
        <v>0</v>
      </c>
      <c r="J19" s="20">
        <v>0</v>
      </c>
      <c r="K19" s="20">
        <v>0</v>
      </c>
      <c r="L19" s="21">
        <v>0</v>
      </c>
      <c r="M19" s="20">
        <v>0</v>
      </c>
      <c r="N19" s="19">
        <v>0</v>
      </c>
      <c r="O19" s="20">
        <v>0</v>
      </c>
      <c r="P19" s="20">
        <v>0</v>
      </c>
      <c r="Q19" s="20">
        <v>0</v>
      </c>
      <c r="R19" s="21">
        <v>0</v>
      </c>
      <c r="S19" s="20">
        <v>0</v>
      </c>
      <c r="T19" s="19">
        <v>0</v>
      </c>
      <c r="U19" s="21">
        <v>0</v>
      </c>
      <c r="V19" s="20">
        <v>0</v>
      </c>
      <c r="W19" s="19">
        <v>0</v>
      </c>
      <c r="X19" s="20">
        <v>0</v>
      </c>
      <c r="Y19" s="20">
        <v>0</v>
      </c>
      <c r="Z19" s="20">
        <v>0</v>
      </c>
      <c r="AA19" s="20">
        <v>0</v>
      </c>
      <c r="AB19" s="20">
        <v>0</v>
      </c>
      <c r="AC19" s="20">
        <v>0</v>
      </c>
      <c r="AD19" s="20">
        <v>0</v>
      </c>
      <c r="AE19" s="20">
        <v>0</v>
      </c>
      <c r="AF19" s="20">
        <v>0</v>
      </c>
      <c r="AG19" s="20">
        <v>0</v>
      </c>
      <c r="AH19" s="20">
        <v>0</v>
      </c>
      <c r="AI19" s="20">
        <v>0</v>
      </c>
      <c r="AJ19" s="20">
        <v>0</v>
      </c>
      <c r="AK19" s="20">
        <v>0</v>
      </c>
      <c r="AL19" s="20">
        <v>0</v>
      </c>
      <c r="AM19" s="20">
        <v>0</v>
      </c>
      <c r="AN19" s="20">
        <v>0</v>
      </c>
      <c r="AO19" s="20">
        <v>0</v>
      </c>
      <c r="AP19" s="20">
        <v>0</v>
      </c>
      <c r="AQ19" s="20">
        <v>0</v>
      </c>
      <c r="AR19" s="83"/>
      <c r="AS19" s="83"/>
      <c r="AT19" s="11"/>
      <c r="AU19" s="11"/>
      <c r="AV19" s="11"/>
    </row>
    <row r="20" spans="1:49" s="13" customFormat="1" ht="16.5" customHeight="1">
      <c r="A20" s="96" t="s">
        <v>49</v>
      </c>
      <c r="B20" s="128" t="s">
        <v>88</v>
      </c>
      <c r="C20" s="154" t="s">
        <v>171</v>
      </c>
      <c r="D20" s="2" t="s">
        <v>132</v>
      </c>
      <c r="E20" s="8">
        <f t="shared" ref="E20:F24" si="51">H20+K20+N20+Q20+T20+W20+Z20+AC20+AF20+AI20+AL20+AO20</f>
        <v>1646.4</v>
      </c>
      <c r="F20" s="8">
        <f t="shared" si="51"/>
        <v>996.19999999999993</v>
      </c>
      <c r="G20" s="8">
        <f>F20/E20*100</f>
        <v>60.507774538386769</v>
      </c>
      <c r="H20" s="47">
        <f>SUM(H21:H24)</f>
        <v>0</v>
      </c>
      <c r="I20" s="47">
        <f>SUM(I21:I24)</f>
        <v>0</v>
      </c>
      <c r="J20" s="47">
        <v>0</v>
      </c>
      <c r="K20" s="47">
        <f>SUM(K21:K24)</f>
        <v>65</v>
      </c>
      <c r="L20" s="47">
        <f>SUM(L21:L24)</f>
        <v>65</v>
      </c>
      <c r="M20" s="47">
        <f>L20/K20*100</f>
        <v>100</v>
      </c>
      <c r="N20" s="47">
        <f>SUM(N21:N24)</f>
        <v>82.9</v>
      </c>
      <c r="O20" s="47">
        <f>SUM(O21:O24)</f>
        <v>82.9</v>
      </c>
      <c r="P20" s="47">
        <f>O20/N20*100</f>
        <v>100</v>
      </c>
      <c r="Q20" s="47">
        <f>Q21+Q22+Q23+Q24</f>
        <v>131</v>
      </c>
      <c r="R20" s="47">
        <f>R21+R22+R23+R24</f>
        <v>82.9</v>
      </c>
      <c r="S20" s="47">
        <f>R20/Q20*100</f>
        <v>63.282442748091604</v>
      </c>
      <c r="T20" s="17">
        <f>T21+T22+T23+T24</f>
        <v>131</v>
      </c>
      <c r="U20" s="17">
        <f>U21+U22+U23+U24</f>
        <v>82.8</v>
      </c>
      <c r="V20" s="47">
        <f>U20/T20*100</f>
        <v>63.206106870229007</v>
      </c>
      <c r="W20" s="17">
        <f>W21+W22+W23+W24</f>
        <v>214.89999999999998</v>
      </c>
      <c r="X20" s="47">
        <f>X21+X22+X23+W24</f>
        <v>82.9</v>
      </c>
      <c r="Y20" s="47">
        <f>X20/W20*100</f>
        <v>38.576081898557476</v>
      </c>
      <c r="Z20" s="47">
        <f>Z21+Z22+Z23+Z24</f>
        <v>301.7</v>
      </c>
      <c r="AA20" s="47">
        <v>281.39999999999998</v>
      </c>
      <c r="AB20" s="66">
        <f t="shared" si="48"/>
        <v>93.271461716937353</v>
      </c>
      <c r="AC20" s="47">
        <f>AC21+AC22+AC23+AC24</f>
        <v>114</v>
      </c>
      <c r="AD20" s="47">
        <v>82.9</v>
      </c>
      <c r="AE20" s="47">
        <f>AD20/AC20*100</f>
        <v>72.719298245614041</v>
      </c>
      <c r="AF20" s="47">
        <f>AF21+AF22+AF23+AF24</f>
        <v>117.4</v>
      </c>
      <c r="AG20" s="47">
        <v>107.5</v>
      </c>
      <c r="AH20" s="47">
        <f>AG20/AF20*100</f>
        <v>91.567291311754687</v>
      </c>
      <c r="AI20" s="47">
        <f>AI21+AI22+AI23+AI24</f>
        <v>296.39999999999998</v>
      </c>
      <c r="AJ20" s="47">
        <v>0</v>
      </c>
      <c r="AK20" s="47">
        <v>0</v>
      </c>
      <c r="AL20" s="47">
        <f>AL21+AL22+AL23+AL24</f>
        <v>96</v>
      </c>
      <c r="AM20" s="47">
        <f t="shared" ref="AM20:AP20" si="52">AM21+AM22+AM23+AM24</f>
        <v>127.89999999999999</v>
      </c>
      <c r="AN20" s="47">
        <v>0</v>
      </c>
      <c r="AO20" s="47">
        <f>AO21+AO22+AO23+AO24</f>
        <v>96.1</v>
      </c>
      <c r="AP20" s="47">
        <f t="shared" si="52"/>
        <v>0</v>
      </c>
      <c r="AQ20" s="47">
        <v>0</v>
      </c>
      <c r="AR20" s="81" t="s">
        <v>256</v>
      </c>
      <c r="AS20" s="81"/>
      <c r="AT20" s="11"/>
      <c r="AU20" s="11"/>
      <c r="AV20" s="11"/>
    </row>
    <row r="21" spans="1:49" s="12" customFormat="1" ht="16.5" customHeight="1">
      <c r="A21" s="97"/>
      <c r="B21" s="128"/>
      <c r="C21" s="154"/>
      <c r="D21" s="55" t="s">
        <v>25</v>
      </c>
      <c r="E21" s="8">
        <f t="shared" si="51"/>
        <v>0</v>
      </c>
      <c r="F21" s="15">
        <f>I21+L21+O21+R21+U21+X21+AA21+AD21+AG21+AJ21+AM21+AP21</f>
        <v>0</v>
      </c>
      <c r="G21" s="8">
        <v>0</v>
      </c>
      <c r="H21" s="19">
        <v>0</v>
      </c>
      <c r="I21" s="20">
        <v>0</v>
      </c>
      <c r="J21" s="20">
        <v>0</v>
      </c>
      <c r="K21" s="20">
        <v>0</v>
      </c>
      <c r="L21" s="21">
        <v>0</v>
      </c>
      <c r="M21" s="20">
        <v>0</v>
      </c>
      <c r="N21" s="19">
        <v>0</v>
      </c>
      <c r="O21" s="20">
        <v>0</v>
      </c>
      <c r="P21" s="20">
        <v>0</v>
      </c>
      <c r="Q21" s="20">
        <v>0</v>
      </c>
      <c r="R21" s="21">
        <v>0</v>
      </c>
      <c r="S21" s="47">
        <v>0</v>
      </c>
      <c r="T21" s="19">
        <v>0</v>
      </c>
      <c r="U21" s="21">
        <v>0</v>
      </c>
      <c r="V21" s="20">
        <v>0</v>
      </c>
      <c r="W21" s="19">
        <v>0</v>
      </c>
      <c r="X21" s="20">
        <v>0</v>
      </c>
      <c r="Y21" s="20">
        <v>0</v>
      </c>
      <c r="Z21" s="20">
        <v>0</v>
      </c>
      <c r="AA21" s="20">
        <v>0</v>
      </c>
      <c r="AB21" s="20">
        <v>0</v>
      </c>
      <c r="AC21" s="20">
        <v>0</v>
      </c>
      <c r="AD21" s="20">
        <v>0</v>
      </c>
      <c r="AE21" s="20">
        <v>0</v>
      </c>
      <c r="AF21" s="20">
        <v>0</v>
      </c>
      <c r="AG21" s="20">
        <v>0</v>
      </c>
      <c r="AH21" s="20">
        <v>0</v>
      </c>
      <c r="AI21" s="20">
        <v>0</v>
      </c>
      <c r="AJ21" s="20">
        <v>0</v>
      </c>
      <c r="AK21" s="20">
        <v>0</v>
      </c>
      <c r="AL21" s="20">
        <v>0</v>
      </c>
      <c r="AM21" s="20">
        <v>0</v>
      </c>
      <c r="AN21" s="20">
        <v>0</v>
      </c>
      <c r="AO21" s="20">
        <v>0</v>
      </c>
      <c r="AP21" s="20"/>
      <c r="AQ21" s="20">
        <v>0</v>
      </c>
      <c r="AR21" s="82"/>
      <c r="AS21" s="82"/>
      <c r="AT21" s="11"/>
      <c r="AU21" s="11"/>
      <c r="AV21" s="11"/>
    </row>
    <row r="22" spans="1:49" s="12" customFormat="1" ht="16.5" customHeight="1">
      <c r="A22" s="97"/>
      <c r="B22" s="128"/>
      <c r="C22" s="154"/>
      <c r="D22" s="22" t="s">
        <v>26</v>
      </c>
      <c r="E22" s="8">
        <f t="shared" si="51"/>
        <v>434.3</v>
      </c>
      <c r="F22" s="15">
        <f t="shared" ref="F22:F23" si="53">I22+L22+O22+R22+U22+X22+AA22+AD22+AG22+AJ22+AM22+AP22</f>
        <v>434.3</v>
      </c>
      <c r="G22" s="8">
        <f t="shared" si="42"/>
        <v>100</v>
      </c>
      <c r="H22" s="19">
        <v>0</v>
      </c>
      <c r="I22" s="20">
        <v>0</v>
      </c>
      <c r="J22" s="20">
        <v>0</v>
      </c>
      <c r="K22" s="20">
        <v>0</v>
      </c>
      <c r="L22" s="21">
        <v>0</v>
      </c>
      <c r="M22" s="20">
        <v>0</v>
      </c>
      <c r="N22" s="19">
        <v>0</v>
      </c>
      <c r="O22" s="20">
        <v>0</v>
      </c>
      <c r="P22" s="20">
        <v>0</v>
      </c>
      <c r="Q22" s="20">
        <v>0</v>
      </c>
      <c r="R22" s="21">
        <v>0</v>
      </c>
      <c r="S22" s="47">
        <v>0</v>
      </c>
      <c r="T22" s="19">
        <v>0</v>
      </c>
      <c r="U22" s="21">
        <v>0</v>
      </c>
      <c r="V22" s="20">
        <v>0</v>
      </c>
      <c r="W22" s="19">
        <v>57.3</v>
      </c>
      <c r="X22" s="20">
        <v>0</v>
      </c>
      <c r="Y22" s="20">
        <v>0</v>
      </c>
      <c r="Z22" s="20">
        <v>236.7</v>
      </c>
      <c r="AA22" s="20">
        <v>138.9</v>
      </c>
      <c r="AB22" s="20">
        <f t="shared" si="48"/>
        <v>58.681875792141959</v>
      </c>
      <c r="AC22" s="20">
        <v>0</v>
      </c>
      <c r="AD22" s="20">
        <v>0</v>
      </c>
      <c r="AE22" s="20">
        <v>0</v>
      </c>
      <c r="AF22" s="20">
        <v>0</v>
      </c>
      <c r="AG22" s="20">
        <v>0</v>
      </c>
      <c r="AH22" s="20">
        <v>0</v>
      </c>
      <c r="AI22" s="20">
        <v>140.30000000000001</v>
      </c>
      <c r="AJ22" s="20">
        <v>267.60000000000002</v>
      </c>
      <c r="AK22" s="20">
        <v>0</v>
      </c>
      <c r="AL22" s="20">
        <v>0</v>
      </c>
      <c r="AM22" s="20">
        <v>27.8</v>
      </c>
      <c r="AN22" s="20">
        <v>0</v>
      </c>
      <c r="AO22" s="20">
        <v>0</v>
      </c>
      <c r="AP22" s="20">
        <v>0</v>
      </c>
      <c r="AQ22" s="20">
        <v>0</v>
      </c>
      <c r="AR22" s="82"/>
      <c r="AS22" s="82"/>
      <c r="AT22" s="11"/>
      <c r="AU22" s="11"/>
      <c r="AV22" s="11"/>
      <c r="AW22" s="11"/>
    </row>
    <row r="23" spans="1:49" s="12" customFormat="1" ht="16.5" customHeight="1">
      <c r="A23" s="97"/>
      <c r="B23" s="128"/>
      <c r="C23" s="154"/>
      <c r="D23" s="22" t="s">
        <v>129</v>
      </c>
      <c r="E23" s="8">
        <f t="shared" si="51"/>
        <v>1212.0999999999999</v>
      </c>
      <c r="F23" s="15">
        <f t="shared" si="53"/>
        <v>1002.5</v>
      </c>
      <c r="G23" s="8">
        <f t="shared" si="42"/>
        <v>82.707697384704232</v>
      </c>
      <c r="H23" s="19">
        <v>0</v>
      </c>
      <c r="I23" s="20">
        <v>0</v>
      </c>
      <c r="J23" s="20">
        <v>0</v>
      </c>
      <c r="K23" s="20">
        <v>65</v>
      </c>
      <c r="L23" s="21">
        <v>65</v>
      </c>
      <c r="M23" s="20">
        <f>L23/K23*100</f>
        <v>100</v>
      </c>
      <c r="N23" s="19">
        <v>82.9</v>
      </c>
      <c r="O23" s="20">
        <v>82.9</v>
      </c>
      <c r="P23" s="20">
        <f>O23/N23*100</f>
        <v>100</v>
      </c>
      <c r="Q23" s="20">
        <v>131</v>
      </c>
      <c r="R23" s="21">
        <v>82.9</v>
      </c>
      <c r="S23" s="20">
        <f>R23/Q23*100</f>
        <v>63.282442748091604</v>
      </c>
      <c r="T23" s="19">
        <v>131</v>
      </c>
      <c r="U23" s="21">
        <v>82.8</v>
      </c>
      <c r="V23" s="20">
        <f>U23/T23*100</f>
        <v>63.206106870229007</v>
      </c>
      <c r="W23" s="19">
        <f>133+24.6</f>
        <v>157.6</v>
      </c>
      <c r="X23" s="20">
        <v>82.9</v>
      </c>
      <c r="Y23" s="20">
        <f>X23/W23*100</f>
        <v>52.601522842639604</v>
      </c>
      <c r="Z23" s="20">
        <v>65</v>
      </c>
      <c r="AA23" s="20">
        <v>142.5</v>
      </c>
      <c r="AB23" s="20">
        <f t="shared" si="48"/>
        <v>219.23076923076925</v>
      </c>
      <c r="AC23" s="20">
        <f>65+49</f>
        <v>114</v>
      </c>
      <c r="AD23" s="20">
        <v>82.9</v>
      </c>
      <c r="AE23" s="20">
        <f t="shared" ref="AE23" si="54">AD23/AC23*100</f>
        <v>72.719298245614041</v>
      </c>
      <c r="AF23" s="20">
        <f>126+65-24.6-49</f>
        <v>117.4</v>
      </c>
      <c r="AG23" s="20">
        <v>107.5</v>
      </c>
      <c r="AH23" s="20">
        <f t="shared" si="1"/>
        <v>91.567291311754687</v>
      </c>
      <c r="AI23" s="20">
        <f>60.1+96</f>
        <v>156.1</v>
      </c>
      <c r="AJ23" s="20">
        <v>173</v>
      </c>
      <c r="AK23" s="20">
        <v>0</v>
      </c>
      <c r="AL23" s="20">
        <v>96</v>
      </c>
      <c r="AM23" s="20">
        <v>100.1</v>
      </c>
      <c r="AN23" s="20">
        <v>0</v>
      </c>
      <c r="AO23" s="20">
        <v>96.1</v>
      </c>
      <c r="AP23" s="20">
        <v>0</v>
      </c>
      <c r="AQ23" s="20">
        <v>0</v>
      </c>
      <c r="AR23" s="82"/>
      <c r="AS23" s="82"/>
      <c r="AT23" s="11"/>
      <c r="AU23" s="11"/>
      <c r="AV23" s="11"/>
      <c r="AW23" s="11"/>
    </row>
    <row r="24" spans="1:49" s="12" customFormat="1" ht="181.5" customHeight="1">
      <c r="A24" s="98"/>
      <c r="B24" s="128"/>
      <c r="C24" s="154"/>
      <c r="D24" s="22" t="s">
        <v>130</v>
      </c>
      <c r="E24" s="8">
        <f t="shared" si="51"/>
        <v>0</v>
      </c>
      <c r="F24" s="15">
        <f t="shared" ref="F24" si="55">I24+L24+O24+R24+U24+X24+AA24+AD24+AG24+AJ24+AM24+AP24</f>
        <v>0</v>
      </c>
      <c r="G24" s="8">
        <v>0</v>
      </c>
      <c r="H24" s="19">
        <v>0</v>
      </c>
      <c r="I24" s="20">
        <v>0</v>
      </c>
      <c r="J24" s="20">
        <v>0</v>
      </c>
      <c r="K24" s="20">
        <v>0</v>
      </c>
      <c r="L24" s="21">
        <v>0</v>
      </c>
      <c r="M24" s="20">
        <v>0</v>
      </c>
      <c r="N24" s="19">
        <v>0</v>
      </c>
      <c r="O24" s="20">
        <v>0</v>
      </c>
      <c r="P24" s="20">
        <v>0</v>
      </c>
      <c r="Q24" s="20">
        <v>0</v>
      </c>
      <c r="R24" s="21">
        <v>0</v>
      </c>
      <c r="S24" s="20">
        <v>0</v>
      </c>
      <c r="T24" s="19">
        <v>0</v>
      </c>
      <c r="U24" s="21">
        <v>0</v>
      </c>
      <c r="V24" s="20">
        <v>0</v>
      </c>
      <c r="W24" s="19">
        <v>0</v>
      </c>
      <c r="X24" s="20">
        <v>0</v>
      </c>
      <c r="Y24" s="20">
        <v>0</v>
      </c>
      <c r="Z24" s="20">
        <v>0</v>
      </c>
      <c r="AA24" s="20">
        <v>0</v>
      </c>
      <c r="AB24" s="20">
        <v>0</v>
      </c>
      <c r="AC24" s="20">
        <v>0</v>
      </c>
      <c r="AD24" s="20">
        <v>0</v>
      </c>
      <c r="AE24" s="20">
        <v>0</v>
      </c>
      <c r="AF24" s="20">
        <v>0</v>
      </c>
      <c r="AG24" s="20">
        <v>0</v>
      </c>
      <c r="AH24" s="20">
        <v>0</v>
      </c>
      <c r="AI24" s="20">
        <v>0</v>
      </c>
      <c r="AJ24" s="20">
        <v>0</v>
      </c>
      <c r="AK24" s="20">
        <v>0</v>
      </c>
      <c r="AL24" s="20">
        <v>0</v>
      </c>
      <c r="AM24" s="20">
        <v>0</v>
      </c>
      <c r="AN24" s="20">
        <v>0</v>
      </c>
      <c r="AO24" s="20">
        <v>0</v>
      </c>
      <c r="AP24" s="20">
        <v>0</v>
      </c>
      <c r="AQ24" s="20">
        <v>0</v>
      </c>
      <c r="AR24" s="83"/>
      <c r="AS24" s="83"/>
      <c r="AT24" s="11"/>
      <c r="AU24" s="11"/>
      <c r="AV24" s="11"/>
    </row>
    <row r="25" spans="1:49" s="12" customFormat="1" ht="16.5" customHeight="1">
      <c r="A25" s="96" t="s">
        <v>52</v>
      </c>
      <c r="B25" s="99" t="s">
        <v>89</v>
      </c>
      <c r="C25" s="102" t="s">
        <v>134</v>
      </c>
      <c r="D25" s="2" t="s">
        <v>132</v>
      </c>
      <c r="E25" s="8">
        <f t="shared" ref="E25:F29" si="56">H25+K25+N25+Q25+T25+W25+Z25+AC25+AF25+AI25+AL25+AO25</f>
        <v>1737.3999999999999</v>
      </c>
      <c r="F25" s="8">
        <f t="shared" si="56"/>
        <v>1737.3999999999999</v>
      </c>
      <c r="G25" s="8">
        <f>F25/E25*100</f>
        <v>100</v>
      </c>
      <c r="H25" s="47">
        <f>SUM(H26:H29)</f>
        <v>29</v>
      </c>
      <c r="I25" s="47">
        <f t="shared" ref="I25" si="57">SUM(I26:I29)</f>
        <v>29</v>
      </c>
      <c r="J25" s="47">
        <f t="shared" si="4"/>
        <v>100</v>
      </c>
      <c r="K25" s="47">
        <f t="shared" ref="K25:L25" si="58">SUM(K26:K29)</f>
        <v>120.8</v>
      </c>
      <c r="L25" s="47">
        <f t="shared" si="58"/>
        <v>120.8</v>
      </c>
      <c r="M25" s="47">
        <f t="shared" si="6"/>
        <v>100</v>
      </c>
      <c r="N25" s="47">
        <f t="shared" ref="N25:O25" si="59">SUM(N26:N29)</f>
        <v>193.29999999999998</v>
      </c>
      <c r="O25" s="47">
        <f t="shared" si="59"/>
        <v>168.2</v>
      </c>
      <c r="P25" s="47">
        <f t="shared" ref="P25:P50" si="60">O25/N25*100</f>
        <v>87.015002586652869</v>
      </c>
      <c r="Q25" s="47">
        <f t="shared" ref="Q25:R25" si="61">SUM(Q26:Q29)</f>
        <v>119.9</v>
      </c>
      <c r="R25" s="47">
        <f t="shared" si="61"/>
        <v>110.7</v>
      </c>
      <c r="S25" s="47">
        <f t="shared" ref="S25:S52" si="62">R25/Q25*100</f>
        <v>92.326939115929946</v>
      </c>
      <c r="T25" s="47">
        <f t="shared" ref="T25:U25" si="63">SUM(T26:T29)</f>
        <v>341.2</v>
      </c>
      <c r="U25" s="47">
        <f t="shared" si="63"/>
        <v>334.2</v>
      </c>
      <c r="V25" s="47">
        <f t="shared" ref="V25" si="64">U25/T25*100</f>
        <v>97.948417350527549</v>
      </c>
      <c r="W25" s="47">
        <f t="shared" ref="W25:X25" si="65">SUM(W26:W29)</f>
        <v>159.30000000000001</v>
      </c>
      <c r="X25" s="47">
        <f t="shared" si="65"/>
        <v>159.30000000000001</v>
      </c>
      <c r="Y25" s="47">
        <f>X25/W25*100</f>
        <v>100</v>
      </c>
      <c r="Z25" s="47">
        <f t="shared" ref="Z25" si="66">SUM(Z26:Z29)</f>
        <v>43.2</v>
      </c>
      <c r="AA25" s="47">
        <v>41.9</v>
      </c>
      <c r="AB25" s="47">
        <f t="shared" si="48"/>
        <v>96.990740740740733</v>
      </c>
      <c r="AC25" s="47">
        <f t="shared" ref="AC25" si="67">SUM(AC26:AC29)</f>
        <v>130.1</v>
      </c>
      <c r="AD25" s="47">
        <v>126.5</v>
      </c>
      <c r="AE25" s="47">
        <f t="shared" si="0"/>
        <v>97.232897770945428</v>
      </c>
      <c r="AF25" s="47">
        <f t="shared" ref="AF25" si="68">SUM(AF26:AF29)</f>
        <v>148</v>
      </c>
      <c r="AG25" s="47">
        <v>145.6</v>
      </c>
      <c r="AH25" s="47">
        <f t="shared" si="1"/>
        <v>98.378378378378372</v>
      </c>
      <c r="AI25" s="47">
        <f t="shared" ref="AI25:AJ25" si="69">SUM(AI26:AI29)</f>
        <v>122.1</v>
      </c>
      <c r="AJ25" s="47">
        <f t="shared" si="69"/>
        <v>95.8</v>
      </c>
      <c r="AK25" s="20">
        <f>AJ25/AI25*100</f>
        <v>78.46027846027846</v>
      </c>
      <c r="AL25" s="47">
        <f t="shared" ref="AL25:AM25" si="70">SUM(AL26:AL29)</f>
        <v>160.5</v>
      </c>
      <c r="AM25" s="47">
        <f t="shared" si="70"/>
        <v>168.4</v>
      </c>
      <c r="AN25" s="20">
        <v>0</v>
      </c>
      <c r="AO25" s="47">
        <f t="shared" ref="AO25:AP25" si="71">SUM(AO26:AO29)</f>
        <v>170</v>
      </c>
      <c r="AP25" s="47">
        <f t="shared" si="71"/>
        <v>237</v>
      </c>
      <c r="AQ25" s="20">
        <v>0</v>
      </c>
      <c r="AR25" s="81" t="s">
        <v>236</v>
      </c>
      <c r="AS25" s="81"/>
      <c r="AT25" s="11"/>
      <c r="AU25" s="11"/>
      <c r="AV25" s="11"/>
    </row>
    <row r="26" spans="1:49" s="12" customFormat="1" ht="16.5" customHeight="1">
      <c r="A26" s="97"/>
      <c r="B26" s="100"/>
      <c r="C26" s="103"/>
      <c r="D26" s="55" t="s">
        <v>25</v>
      </c>
      <c r="E26" s="8">
        <f t="shared" si="56"/>
        <v>0</v>
      </c>
      <c r="F26" s="15">
        <f>I26+L26+O26+R26+U26+X26+AA26+AD26+AG26+AJ26+AM26+AP26</f>
        <v>0</v>
      </c>
      <c r="G26" s="8">
        <v>0</v>
      </c>
      <c r="H26" s="19">
        <v>0</v>
      </c>
      <c r="I26" s="20">
        <v>0</v>
      </c>
      <c r="J26" s="20">
        <v>0</v>
      </c>
      <c r="K26" s="20">
        <v>0</v>
      </c>
      <c r="L26" s="21">
        <v>0</v>
      </c>
      <c r="M26" s="20">
        <v>0</v>
      </c>
      <c r="N26" s="19">
        <v>0</v>
      </c>
      <c r="O26" s="20">
        <v>0</v>
      </c>
      <c r="P26" s="20">
        <v>0</v>
      </c>
      <c r="Q26" s="20">
        <v>0</v>
      </c>
      <c r="R26" s="21">
        <v>0</v>
      </c>
      <c r="S26" s="20">
        <v>0</v>
      </c>
      <c r="T26" s="19">
        <v>0</v>
      </c>
      <c r="U26" s="21">
        <v>0</v>
      </c>
      <c r="V26" s="20">
        <v>0</v>
      </c>
      <c r="W26" s="19">
        <v>0</v>
      </c>
      <c r="X26" s="20">
        <v>0</v>
      </c>
      <c r="Y26" s="20">
        <v>0</v>
      </c>
      <c r="Z26" s="20">
        <v>0</v>
      </c>
      <c r="AA26" s="20">
        <v>0</v>
      </c>
      <c r="AB26" s="20">
        <v>0</v>
      </c>
      <c r="AC26" s="20">
        <v>0</v>
      </c>
      <c r="AD26" s="20">
        <v>0</v>
      </c>
      <c r="AE26" s="20">
        <v>0</v>
      </c>
      <c r="AF26" s="20">
        <v>0</v>
      </c>
      <c r="AG26" s="20">
        <v>0</v>
      </c>
      <c r="AH26" s="20">
        <v>0</v>
      </c>
      <c r="AI26" s="20">
        <v>0</v>
      </c>
      <c r="AJ26" s="20">
        <v>0</v>
      </c>
      <c r="AK26" s="20">
        <v>0</v>
      </c>
      <c r="AL26" s="20">
        <v>0</v>
      </c>
      <c r="AM26" s="20">
        <v>0</v>
      </c>
      <c r="AN26" s="20">
        <v>0</v>
      </c>
      <c r="AO26" s="20">
        <v>0</v>
      </c>
      <c r="AP26" s="20">
        <v>0</v>
      </c>
      <c r="AQ26" s="20">
        <v>0</v>
      </c>
      <c r="AR26" s="82"/>
      <c r="AS26" s="82"/>
      <c r="AT26" s="11"/>
      <c r="AU26" s="11"/>
      <c r="AV26" s="11"/>
    </row>
    <row r="27" spans="1:49" s="12" customFormat="1" ht="16.5" customHeight="1">
      <c r="A27" s="97"/>
      <c r="B27" s="100"/>
      <c r="C27" s="103"/>
      <c r="D27" s="22" t="s">
        <v>26</v>
      </c>
      <c r="E27" s="8">
        <f t="shared" si="56"/>
        <v>1737.3999999999999</v>
      </c>
      <c r="F27" s="15">
        <f t="shared" ref="F27:F29" si="72">I27+L27+O27+R27+U27+X27+AA27+AD27+AG27+AJ27+AM27+AP27</f>
        <v>1737.3999999999999</v>
      </c>
      <c r="G27" s="8">
        <f>F27/E27*100</f>
        <v>100</v>
      </c>
      <c r="H27" s="19">
        <v>29</v>
      </c>
      <c r="I27" s="20">
        <v>29</v>
      </c>
      <c r="J27" s="20">
        <f t="shared" si="4"/>
        <v>100</v>
      </c>
      <c r="K27" s="20">
        <v>120.8</v>
      </c>
      <c r="L27" s="21">
        <v>120.8</v>
      </c>
      <c r="M27" s="20">
        <f t="shared" si="6"/>
        <v>100</v>
      </c>
      <c r="N27" s="19">
        <f>344-29-120.8-0.9</f>
        <v>193.29999999999998</v>
      </c>
      <c r="O27" s="20">
        <v>168.2</v>
      </c>
      <c r="P27" s="20">
        <f t="shared" si="60"/>
        <v>87.015002586652869</v>
      </c>
      <c r="Q27" s="20">
        <f>113.2+6.8-0.1</f>
        <v>119.9</v>
      </c>
      <c r="R27" s="21">
        <v>110.7</v>
      </c>
      <c r="S27" s="20">
        <f t="shared" si="62"/>
        <v>92.326939115929946</v>
      </c>
      <c r="T27" s="19">
        <v>341.2</v>
      </c>
      <c r="U27" s="21">
        <v>334.2</v>
      </c>
      <c r="V27" s="20">
        <f t="shared" ref="V27" si="73">U27/T27*100</f>
        <v>97.948417350527549</v>
      </c>
      <c r="W27" s="19">
        <f>154.8+4.5</f>
        <v>159.30000000000001</v>
      </c>
      <c r="X27" s="20">
        <v>159.30000000000001</v>
      </c>
      <c r="Y27" s="20">
        <f>X27/W27*100</f>
        <v>100</v>
      </c>
      <c r="Z27" s="20">
        <v>43.2</v>
      </c>
      <c r="AA27" s="20">
        <v>41.9</v>
      </c>
      <c r="AB27" s="20">
        <f t="shared" si="48"/>
        <v>96.990740740740733</v>
      </c>
      <c r="AC27" s="20">
        <f>190.6-0.5-60</f>
        <v>130.1</v>
      </c>
      <c r="AD27" s="20">
        <f>126.5</f>
        <v>126.5</v>
      </c>
      <c r="AE27" s="20">
        <f t="shared" ref="AE27:AE52" si="74">AD27/AC27*100</f>
        <v>97.232897770945428</v>
      </c>
      <c r="AF27" s="20">
        <f>68.8+9.2+70</f>
        <v>148</v>
      </c>
      <c r="AG27" s="20">
        <v>145.6</v>
      </c>
      <c r="AH27" s="20">
        <f t="shared" si="1"/>
        <v>98.378378378378372</v>
      </c>
      <c r="AI27" s="20">
        <v>122.1</v>
      </c>
      <c r="AJ27" s="20">
        <v>95.8</v>
      </c>
      <c r="AK27" s="20">
        <f>AJ27/AI27*100</f>
        <v>78.46027846027846</v>
      </c>
      <c r="AL27" s="20">
        <v>160.5</v>
      </c>
      <c r="AM27" s="20">
        <v>168.4</v>
      </c>
      <c r="AN27" s="20">
        <v>0</v>
      </c>
      <c r="AO27" s="20">
        <f>189-9.9+0.1-9.2</f>
        <v>170</v>
      </c>
      <c r="AP27" s="20">
        <v>237</v>
      </c>
      <c r="AQ27" s="20">
        <f t="shared" ref="AQ27" si="75">AP27/AO27*100</f>
        <v>139.41176470588235</v>
      </c>
      <c r="AR27" s="82"/>
      <c r="AS27" s="82"/>
      <c r="AT27" s="11"/>
      <c r="AU27" s="11"/>
      <c r="AV27" s="11"/>
      <c r="AW27" s="11"/>
    </row>
    <row r="28" spans="1:49" s="12" customFormat="1" ht="16.5" customHeight="1">
      <c r="A28" s="97"/>
      <c r="B28" s="100"/>
      <c r="C28" s="103"/>
      <c r="D28" s="22" t="s">
        <v>129</v>
      </c>
      <c r="E28" s="8">
        <f t="shared" si="56"/>
        <v>0</v>
      </c>
      <c r="F28" s="15">
        <f t="shared" si="72"/>
        <v>0</v>
      </c>
      <c r="G28" s="8">
        <v>0</v>
      </c>
      <c r="H28" s="19">
        <v>0</v>
      </c>
      <c r="I28" s="20">
        <v>0</v>
      </c>
      <c r="J28" s="20">
        <v>0</v>
      </c>
      <c r="K28" s="20">
        <v>0</v>
      </c>
      <c r="L28" s="21">
        <v>0</v>
      </c>
      <c r="M28" s="20">
        <v>0</v>
      </c>
      <c r="N28" s="19">
        <v>0</v>
      </c>
      <c r="O28" s="20">
        <v>0</v>
      </c>
      <c r="P28" s="20">
        <v>0</v>
      </c>
      <c r="Q28" s="20">
        <v>0</v>
      </c>
      <c r="R28" s="21">
        <v>0</v>
      </c>
      <c r="S28" s="20">
        <v>0</v>
      </c>
      <c r="T28" s="19">
        <v>0</v>
      </c>
      <c r="U28" s="21">
        <v>0</v>
      </c>
      <c r="V28" s="20">
        <v>0</v>
      </c>
      <c r="W28" s="19">
        <v>0</v>
      </c>
      <c r="X28" s="20">
        <v>0</v>
      </c>
      <c r="Y28" s="20">
        <v>0</v>
      </c>
      <c r="Z28" s="20">
        <v>0</v>
      </c>
      <c r="AA28" s="20">
        <v>0</v>
      </c>
      <c r="AB28" s="20">
        <v>0</v>
      </c>
      <c r="AC28" s="20">
        <v>0</v>
      </c>
      <c r="AD28" s="20">
        <v>0</v>
      </c>
      <c r="AE28" s="20">
        <v>0</v>
      </c>
      <c r="AF28" s="20">
        <v>0</v>
      </c>
      <c r="AG28" s="20">
        <v>0</v>
      </c>
      <c r="AH28" s="20">
        <v>0</v>
      </c>
      <c r="AI28" s="20">
        <v>0</v>
      </c>
      <c r="AJ28" s="20">
        <v>0</v>
      </c>
      <c r="AK28" s="20">
        <v>0</v>
      </c>
      <c r="AL28" s="20">
        <v>0</v>
      </c>
      <c r="AM28" s="20">
        <v>0</v>
      </c>
      <c r="AN28" s="20">
        <v>0</v>
      </c>
      <c r="AO28" s="20">
        <v>0</v>
      </c>
      <c r="AP28" s="20">
        <v>0</v>
      </c>
      <c r="AQ28" s="20">
        <v>0</v>
      </c>
      <c r="AR28" s="82"/>
      <c r="AS28" s="82"/>
      <c r="AT28" s="11"/>
      <c r="AU28" s="11"/>
      <c r="AV28" s="11"/>
    </row>
    <row r="29" spans="1:49" s="12" customFormat="1" ht="42.75" customHeight="1">
      <c r="A29" s="98"/>
      <c r="B29" s="101"/>
      <c r="C29" s="104"/>
      <c r="D29" s="22" t="s">
        <v>131</v>
      </c>
      <c r="E29" s="8">
        <f t="shared" si="56"/>
        <v>0</v>
      </c>
      <c r="F29" s="15">
        <f t="shared" si="72"/>
        <v>0</v>
      </c>
      <c r="G29" s="8">
        <v>0</v>
      </c>
      <c r="H29" s="19">
        <v>0</v>
      </c>
      <c r="I29" s="20">
        <v>0</v>
      </c>
      <c r="J29" s="20">
        <v>0</v>
      </c>
      <c r="K29" s="20">
        <v>0</v>
      </c>
      <c r="L29" s="21">
        <v>0</v>
      </c>
      <c r="M29" s="20">
        <v>0</v>
      </c>
      <c r="N29" s="19">
        <v>0</v>
      </c>
      <c r="O29" s="20">
        <v>0</v>
      </c>
      <c r="P29" s="20">
        <v>0</v>
      </c>
      <c r="Q29" s="20">
        <v>0</v>
      </c>
      <c r="R29" s="21">
        <v>0</v>
      </c>
      <c r="S29" s="20">
        <v>0</v>
      </c>
      <c r="T29" s="19">
        <v>0</v>
      </c>
      <c r="U29" s="21"/>
      <c r="V29" s="20">
        <v>0</v>
      </c>
      <c r="W29" s="19">
        <v>0</v>
      </c>
      <c r="X29" s="20">
        <v>0</v>
      </c>
      <c r="Y29" s="20">
        <v>0</v>
      </c>
      <c r="Z29" s="20">
        <v>0</v>
      </c>
      <c r="AA29" s="20">
        <v>0</v>
      </c>
      <c r="AB29" s="20">
        <v>0</v>
      </c>
      <c r="AC29" s="20">
        <v>0</v>
      </c>
      <c r="AD29" s="20">
        <v>0</v>
      </c>
      <c r="AE29" s="20">
        <v>0</v>
      </c>
      <c r="AF29" s="20">
        <v>0</v>
      </c>
      <c r="AG29" s="20">
        <v>0</v>
      </c>
      <c r="AH29" s="20">
        <v>0</v>
      </c>
      <c r="AI29" s="20">
        <v>0</v>
      </c>
      <c r="AJ29" s="20">
        <v>0</v>
      </c>
      <c r="AK29" s="20">
        <v>0</v>
      </c>
      <c r="AL29" s="20">
        <v>0</v>
      </c>
      <c r="AM29" s="20">
        <v>0</v>
      </c>
      <c r="AN29" s="20">
        <v>0</v>
      </c>
      <c r="AO29" s="20">
        <v>0</v>
      </c>
      <c r="AP29" s="20">
        <v>0</v>
      </c>
      <c r="AQ29" s="20">
        <v>0</v>
      </c>
      <c r="AR29" s="83"/>
      <c r="AS29" s="83"/>
      <c r="AT29" s="11"/>
      <c r="AU29" s="11"/>
      <c r="AV29" s="11"/>
    </row>
    <row r="30" spans="1:49" s="13" customFormat="1" ht="16.5" customHeight="1">
      <c r="A30" s="96" t="s">
        <v>53</v>
      </c>
      <c r="B30" s="99" t="s">
        <v>90</v>
      </c>
      <c r="C30" s="102" t="s">
        <v>167</v>
      </c>
      <c r="D30" s="2" t="s">
        <v>132</v>
      </c>
      <c r="E30" s="8">
        <f t="shared" ref="E30:F34" si="76">H30+K30+N30+Q30+T30+W30+Z30+AC30+AF30+AI30+AL30+AO30</f>
        <v>0</v>
      </c>
      <c r="F30" s="8">
        <f t="shared" si="76"/>
        <v>20</v>
      </c>
      <c r="G30" s="8">
        <v>0</v>
      </c>
      <c r="H30" s="17">
        <f>H31+H32+H33+H34</f>
        <v>0</v>
      </c>
      <c r="I30" s="47">
        <f t="shared" ref="I30:AP30" si="77">I31+I32+I33+I34</f>
        <v>0</v>
      </c>
      <c r="J30" s="47">
        <v>0</v>
      </c>
      <c r="K30" s="47">
        <f t="shared" si="77"/>
        <v>0</v>
      </c>
      <c r="L30" s="23">
        <f t="shared" si="77"/>
        <v>0</v>
      </c>
      <c r="M30" s="47">
        <v>0</v>
      </c>
      <c r="N30" s="17">
        <v>0</v>
      </c>
      <c r="O30" s="47">
        <v>0</v>
      </c>
      <c r="P30" s="47">
        <v>0</v>
      </c>
      <c r="Q30" s="47">
        <v>0</v>
      </c>
      <c r="R30" s="23">
        <v>0</v>
      </c>
      <c r="S30" s="47">
        <v>0</v>
      </c>
      <c r="T30" s="17">
        <v>0</v>
      </c>
      <c r="U30" s="23">
        <v>0</v>
      </c>
      <c r="V30" s="47">
        <v>0</v>
      </c>
      <c r="W30" s="17">
        <v>0</v>
      </c>
      <c r="X30" s="47">
        <v>0</v>
      </c>
      <c r="Y30" s="47">
        <v>0</v>
      </c>
      <c r="Z30" s="47">
        <f t="shared" si="77"/>
        <v>0</v>
      </c>
      <c r="AA30" s="47">
        <f t="shared" si="77"/>
        <v>0</v>
      </c>
      <c r="AB30" s="20">
        <v>0</v>
      </c>
      <c r="AC30" s="47">
        <f>AC31+AC32+AC33+AC34</f>
        <v>0</v>
      </c>
      <c r="AD30" s="47">
        <f t="shared" ref="AD30" si="78">AD31+AD32+AD33+AD34</f>
        <v>0</v>
      </c>
      <c r="AE30" s="47">
        <v>0</v>
      </c>
      <c r="AF30" s="47">
        <f t="shared" si="77"/>
        <v>0</v>
      </c>
      <c r="AG30" s="47">
        <f t="shared" si="77"/>
        <v>0</v>
      </c>
      <c r="AH30" s="47">
        <v>0</v>
      </c>
      <c r="AI30" s="47">
        <v>0</v>
      </c>
      <c r="AJ30" s="47">
        <f t="shared" si="77"/>
        <v>0</v>
      </c>
      <c r="AK30" s="47">
        <v>0</v>
      </c>
      <c r="AL30" s="47">
        <f t="shared" si="77"/>
        <v>0</v>
      </c>
      <c r="AM30" s="47">
        <f t="shared" si="77"/>
        <v>0</v>
      </c>
      <c r="AN30" s="47">
        <v>0</v>
      </c>
      <c r="AO30" s="47">
        <v>0</v>
      </c>
      <c r="AP30" s="47">
        <f t="shared" si="77"/>
        <v>20</v>
      </c>
      <c r="AQ30" s="47">
        <v>0</v>
      </c>
      <c r="AR30" s="81" t="s">
        <v>255</v>
      </c>
      <c r="AS30" s="81"/>
      <c r="AT30" s="11"/>
      <c r="AU30" s="11"/>
      <c r="AV30" s="11"/>
    </row>
    <row r="31" spans="1:49" s="12" customFormat="1" ht="16.5" customHeight="1">
      <c r="A31" s="97"/>
      <c r="B31" s="100"/>
      <c r="C31" s="103"/>
      <c r="D31" s="55" t="s">
        <v>128</v>
      </c>
      <c r="E31" s="8">
        <f t="shared" si="76"/>
        <v>0</v>
      </c>
      <c r="F31" s="15">
        <f>I31+L31+O31+R31+U31+X31+AA31+AD31+AG31+AJ31+AM31+AP31</f>
        <v>0</v>
      </c>
      <c r="G31" s="8">
        <v>0</v>
      </c>
      <c r="H31" s="20">
        <v>0</v>
      </c>
      <c r="I31" s="20">
        <v>0</v>
      </c>
      <c r="J31" s="20">
        <v>0</v>
      </c>
      <c r="K31" s="20">
        <v>0</v>
      </c>
      <c r="L31" s="20">
        <v>0</v>
      </c>
      <c r="M31" s="20">
        <v>0</v>
      </c>
      <c r="N31" s="20">
        <v>0</v>
      </c>
      <c r="O31" s="20">
        <v>0</v>
      </c>
      <c r="P31" s="20">
        <v>0</v>
      </c>
      <c r="Q31" s="20">
        <v>0</v>
      </c>
      <c r="R31" s="20">
        <v>0</v>
      </c>
      <c r="S31" s="20">
        <v>0</v>
      </c>
      <c r="T31" s="20">
        <v>0</v>
      </c>
      <c r="U31" s="20">
        <v>0</v>
      </c>
      <c r="V31" s="20">
        <v>0</v>
      </c>
      <c r="W31" s="20">
        <v>0</v>
      </c>
      <c r="X31" s="20">
        <v>0</v>
      </c>
      <c r="Y31" s="20">
        <v>0</v>
      </c>
      <c r="Z31" s="20">
        <v>0</v>
      </c>
      <c r="AA31" s="20">
        <v>0</v>
      </c>
      <c r="AB31" s="20">
        <v>0</v>
      </c>
      <c r="AC31" s="20">
        <v>0</v>
      </c>
      <c r="AD31" s="20">
        <v>0</v>
      </c>
      <c r="AE31" s="20">
        <v>0</v>
      </c>
      <c r="AF31" s="20">
        <v>0</v>
      </c>
      <c r="AG31" s="20">
        <v>0</v>
      </c>
      <c r="AH31" s="20">
        <v>0</v>
      </c>
      <c r="AI31" s="20">
        <v>0</v>
      </c>
      <c r="AJ31" s="20">
        <v>0</v>
      </c>
      <c r="AK31" s="20">
        <v>0</v>
      </c>
      <c r="AL31" s="20">
        <v>0</v>
      </c>
      <c r="AM31" s="20">
        <v>0</v>
      </c>
      <c r="AN31" s="20">
        <v>0</v>
      </c>
      <c r="AO31" s="20">
        <v>0</v>
      </c>
      <c r="AP31" s="20"/>
      <c r="AQ31" s="20">
        <v>0</v>
      </c>
      <c r="AR31" s="82"/>
      <c r="AS31" s="82"/>
      <c r="AT31" s="11"/>
      <c r="AU31" s="11"/>
      <c r="AV31" s="11"/>
    </row>
    <row r="32" spans="1:49" s="12" customFormat="1" ht="16.5" customHeight="1">
      <c r="A32" s="97"/>
      <c r="B32" s="100"/>
      <c r="C32" s="103"/>
      <c r="D32" s="22" t="s">
        <v>26</v>
      </c>
      <c r="E32" s="8">
        <f t="shared" si="76"/>
        <v>0</v>
      </c>
      <c r="F32" s="15">
        <f t="shared" ref="F32:F34" si="79">I32+L32+O32+R32+U32+X32+AA32+AD32+AG32+AJ32+AM32+AP32</f>
        <v>0</v>
      </c>
      <c r="G32" s="8">
        <v>0</v>
      </c>
      <c r="H32" s="20">
        <v>0</v>
      </c>
      <c r="I32" s="20">
        <v>0</v>
      </c>
      <c r="J32" s="20">
        <v>0</v>
      </c>
      <c r="K32" s="20">
        <v>0</v>
      </c>
      <c r="L32" s="20">
        <v>0</v>
      </c>
      <c r="M32" s="20">
        <v>0</v>
      </c>
      <c r="N32" s="20">
        <v>0</v>
      </c>
      <c r="O32" s="20">
        <v>0</v>
      </c>
      <c r="P32" s="20">
        <v>0</v>
      </c>
      <c r="Q32" s="20">
        <v>0</v>
      </c>
      <c r="R32" s="20">
        <v>0</v>
      </c>
      <c r="S32" s="20">
        <v>0</v>
      </c>
      <c r="T32" s="20">
        <v>0</v>
      </c>
      <c r="U32" s="20">
        <v>0</v>
      </c>
      <c r="V32" s="20">
        <v>0</v>
      </c>
      <c r="W32" s="20">
        <v>0</v>
      </c>
      <c r="X32" s="20">
        <v>0</v>
      </c>
      <c r="Y32" s="20">
        <v>0</v>
      </c>
      <c r="Z32" s="20">
        <v>0</v>
      </c>
      <c r="AA32" s="20">
        <v>0</v>
      </c>
      <c r="AB32" s="20">
        <v>0</v>
      </c>
      <c r="AC32" s="20">
        <v>0</v>
      </c>
      <c r="AD32" s="20">
        <v>0</v>
      </c>
      <c r="AE32" s="20">
        <v>0</v>
      </c>
      <c r="AF32" s="20">
        <v>0</v>
      </c>
      <c r="AG32" s="20">
        <v>0</v>
      </c>
      <c r="AH32" s="20">
        <v>0</v>
      </c>
      <c r="AI32" s="20">
        <v>0</v>
      </c>
      <c r="AJ32" s="20">
        <v>0</v>
      </c>
      <c r="AK32" s="20">
        <v>0</v>
      </c>
      <c r="AL32" s="20">
        <v>0</v>
      </c>
      <c r="AM32" s="20">
        <v>0</v>
      </c>
      <c r="AN32" s="20">
        <v>0</v>
      </c>
      <c r="AO32" s="20">
        <v>0</v>
      </c>
      <c r="AP32" s="20">
        <v>0</v>
      </c>
      <c r="AQ32" s="20">
        <v>0</v>
      </c>
      <c r="AR32" s="82"/>
      <c r="AS32" s="82"/>
      <c r="AT32" s="11"/>
      <c r="AU32" s="11"/>
      <c r="AV32" s="11"/>
    </row>
    <row r="33" spans="1:49" s="12" customFormat="1" ht="16.5" customHeight="1">
      <c r="A33" s="97"/>
      <c r="B33" s="100"/>
      <c r="C33" s="103"/>
      <c r="D33" s="22" t="s">
        <v>129</v>
      </c>
      <c r="E33" s="8">
        <f t="shared" si="76"/>
        <v>0</v>
      </c>
      <c r="F33" s="15">
        <f t="shared" si="79"/>
        <v>20</v>
      </c>
      <c r="G33" s="8">
        <v>0</v>
      </c>
      <c r="H33" s="20">
        <v>0</v>
      </c>
      <c r="I33" s="20">
        <v>0</v>
      </c>
      <c r="J33" s="20">
        <v>0</v>
      </c>
      <c r="K33" s="20">
        <v>0</v>
      </c>
      <c r="L33" s="20">
        <v>0</v>
      </c>
      <c r="M33" s="20">
        <v>0</v>
      </c>
      <c r="N33" s="20">
        <v>0</v>
      </c>
      <c r="O33" s="20">
        <v>0</v>
      </c>
      <c r="P33" s="20">
        <v>0</v>
      </c>
      <c r="Q33" s="20">
        <v>0</v>
      </c>
      <c r="R33" s="20">
        <v>0</v>
      </c>
      <c r="S33" s="20">
        <v>0</v>
      </c>
      <c r="T33" s="20">
        <v>0</v>
      </c>
      <c r="U33" s="20">
        <v>0</v>
      </c>
      <c r="V33" s="20">
        <v>0</v>
      </c>
      <c r="W33" s="20">
        <v>0</v>
      </c>
      <c r="X33" s="20">
        <v>0</v>
      </c>
      <c r="Y33" s="20">
        <v>0</v>
      </c>
      <c r="Z33" s="20">
        <v>0</v>
      </c>
      <c r="AA33" s="20">
        <v>0</v>
      </c>
      <c r="AB33" s="20">
        <v>0</v>
      </c>
      <c r="AC33" s="20">
        <v>0</v>
      </c>
      <c r="AD33" s="20">
        <v>0</v>
      </c>
      <c r="AE33" s="20">
        <v>0</v>
      </c>
      <c r="AF33" s="20">
        <v>0</v>
      </c>
      <c r="AG33" s="20">
        <v>0</v>
      </c>
      <c r="AH33" s="20">
        <v>0</v>
      </c>
      <c r="AI33" s="20">
        <v>0</v>
      </c>
      <c r="AJ33" s="20">
        <v>0</v>
      </c>
      <c r="AK33" s="20">
        <v>0</v>
      </c>
      <c r="AL33" s="20">
        <v>0</v>
      </c>
      <c r="AM33" s="20">
        <v>0</v>
      </c>
      <c r="AN33" s="20">
        <v>0</v>
      </c>
      <c r="AO33" s="20">
        <v>0</v>
      </c>
      <c r="AP33" s="20">
        <v>20</v>
      </c>
      <c r="AQ33" s="20">
        <v>0</v>
      </c>
      <c r="AR33" s="82"/>
      <c r="AS33" s="82"/>
      <c r="AT33" s="11"/>
      <c r="AU33" s="11"/>
      <c r="AV33" s="11"/>
      <c r="AW33" s="11"/>
    </row>
    <row r="34" spans="1:49" s="12" customFormat="1" ht="29.25" customHeight="1">
      <c r="A34" s="98"/>
      <c r="B34" s="101"/>
      <c r="C34" s="104"/>
      <c r="D34" s="22" t="s">
        <v>130</v>
      </c>
      <c r="E34" s="8">
        <f t="shared" si="76"/>
        <v>0</v>
      </c>
      <c r="F34" s="15">
        <f t="shared" si="79"/>
        <v>0</v>
      </c>
      <c r="G34" s="8">
        <v>0</v>
      </c>
      <c r="H34" s="20">
        <v>0</v>
      </c>
      <c r="I34" s="20">
        <v>0</v>
      </c>
      <c r="J34" s="20">
        <v>0</v>
      </c>
      <c r="K34" s="20">
        <v>0</v>
      </c>
      <c r="L34" s="20">
        <v>0</v>
      </c>
      <c r="M34" s="20">
        <v>0</v>
      </c>
      <c r="N34" s="20">
        <v>0</v>
      </c>
      <c r="O34" s="20">
        <v>0</v>
      </c>
      <c r="P34" s="20">
        <v>0</v>
      </c>
      <c r="Q34" s="20">
        <v>0</v>
      </c>
      <c r="R34" s="20">
        <v>0</v>
      </c>
      <c r="S34" s="20">
        <v>0</v>
      </c>
      <c r="T34" s="20">
        <v>0</v>
      </c>
      <c r="U34" s="20">
        <v>0</v>
      </c>
      <c r="V34" s="20">
        <v>0</v>
      </c>
      <c r="W34" s="20">
        <v>0</v>
      </c>
      <c r="X34" s="20">
        <v>0</v>
      </c>
      <c r="Y34" s="20">
        <v>0</v>
      </c>
      <c r="Z34" s="20">
        <v>0</v>
      </c>
      <c r="AA34" s="20">
        <v>0</v>
      </c>
      <c r="AB34" s="20">
        <v>0</v>
      </c>
      <c r="AC34" s="20">
        <v>0</v>
      </c>
      <c r="AD34" s="20">
        <v>0</v>
      </c>
      <c r="AE34" s="20">
        <v>0</v>
      </c>
      <c r="AF34" s="20">
        <v>0</v>
      </c>
      <c r="AG34" s="20">
        <v>0</v>
      </c>
      <c r="AH34" s="20">
        <v>0</v>
      </c>
      <c r="AI34" s="20">
        <f>AI46+AI47+AI48+AI49</f>
        <v>0</v>
      </c>
      <c r="AJ34" s="20">
        <v>0</v>
      </c>
      <c r="AK34" s="20">
        <v>0</v>
      </c>
      <c r="AL34" s="20">
        <v>0</v>
      </c>
      <c r="AM34" s="20"/>
      <c r="AN34" s="20">
        <v>0</v>
      </c>
      <c r="AO34" s="20">
        <v>0</v>
      </c>
      <c r="AP34" s="20">
        <v>0</v>
      </c>
      <c r="AQ34" s="20">
        <v>0</v>
      </c>
      <c r="AR34" s="83"/>
      <c r="AS34" s="83"/>
      <c r="AT34" s="11"/>
      <c r="AU34" s="11"/>
      <c r="AV34" s="11"/>
    </row>
    <row r="35" spans="1:49" s="13" customFormat="1" ht="16.5" customHeight="1">
      <c r="A35" s="96" t="s">
        <v>54</v>
      </c>
      <c r="B35" s="99" t="s">
        <v>91</v>
      </c>
      <c r="C35" s="102" t="s">
        <v>168</v>
      </c>
      <c r="D35" s="2" t="s">
        <v>132</v>
      </c>
      <c r="E35" s="8">
        <f t="shared" ref="E35:E39" si="80">H35+K35+N35+Q35+T35+W35+Z35+AC35+AF35+AI35+AL35+AO35</f>
        <v>20</v>
      </c>
      <c r="F35" s="15">
        <v>0</v>
      </c>
      <c r="G35" s="8">
        <f t="shared" ref="G35:AQ35" si="81">G36+G37+G38+G39</f>
        <v>0</v>
      </c>
      <c r="H35" s="47">
        <f t="shared" si="81"/>
        <v>0</v>
      </c>
      <c r="I35" s="47">
        <f t="shared" si="81"/>
        <v>0</v>
      </c>
      <c r="J35" s="47">
        <f t="shared" si="81"/>
        <v>0</v>
      </c>
      <c r="K35" s="47">
        <f t="shared" si="81"/>
        <v>0</v>
      </c>
      <c r="L35" s="47">
        <f t="shared" si="81"/>
        <v>0</v>
      </c>
      <c r="M35" s="47">
        <f t="shared" si="81"/>
        <v>0</v>
      </c>
      <c r="N35" s="47">
        <f t="shared" si="81"/>
        <v>0</v>
      </c>
      <c r="O35" s="47">
        <f t="shared" si="81"/>
        <v>0</v>
      </c>
      <c r="P35" s="47">
        <f t="shared" si="81"/>
        <v>0</v>
      </c>
      <c r="Q35" s="47">
        <f t="shared" si="81"/>
        <v>0</v>
      </c>
      <c r="R35" s="47">
        <f t="shared" si="81"/>
        <v>0</v>
      </c>
      <c r="S35" s="47">
        <f t="shared" si="81"/>
        <v>0</v>
      </c>
      <c r="T35" s="47">
        <f t="shared" si="81"/>
        <v>0</v>
      </c>
      <c r="U35" s="47">
        <f t="shared" si="81"/>
        <v>0</v>
      </c>
      <c r="V35" s="47">
        <f t="shared" si="81"/>
        <v>0</v>
      </c>
      <c r="W35" s="47">
        <f t="shared" si="81"/>
        <v>0</v>
      </c>
      <c r="X35" s="47">
        <f t="shared" si="81"/>
        <v>0</v>
      </c>
      <c r="Y35" s="47">
        <f t="shared" si="81"/>
        <v>0</v>
      </c>
      <c r="Z35" s="47">
        <f t="shared" si="81"/>
        <v>0</v>
      </c>
      <c r="AA35" s="47">
        <f t="shared" si="81"/>
        <v>0</v>
      </c>
      <c r="AB35" s="47">
        <f t="shared" si="81"/>
        <v>0</v>
      </c>
      <c r="AC35" s="47">
        <f t="shared" si="81"/>
        <v>0</v>
      </c>
      <c r="AD35" s="47">
        <f t="shared" si="81"/>
        <v>0</v>
      </c>
      <c r="AE35" s="47">
        <f t="shared" si="81"/>
        <v>0</v>
      </c>
      <c r="AF35" s="47">
        <f t="shared" si="81"/>
        <v>0</v>
      </c>
      <c r="AG35" s="47">
        <f t="shared" si="81"/>
        <v>0</v>
      </c>
      <c r="AH35" s="47">
        <f t="shared" si="81"/>
        <v>0</v>
      </c>
      <c r="AI35" s="47">
        <f>AI36+AI37+AI38+AI39</f>
        <v>20</v>
      </c>
      <c r="AJ35" s="47">
        <f t="shared" si="81"/>
        <v>0</v>
      </c>
      <c r="AK35" s="47">
        <f t="shared" si="81"/>
        <v>0</v>
      </c>
      <c r="AL35" s="47">
        <f t="shared" si="81"/>
        <v>0</v>
      </c>
      <c r="AM35" s="47">
        <f t="shared" si="81"/>
        <v>0</v>
      </c>
      <c r="AN35" s="47">
        <f t="shared" si="81"/>
        <v>0</v>
      </c>
      <c r="AO35" s="47">
        <f t="shared" si="81"/>
        <v>0</v>
      </c>
      <c r="AP35" s="47">
        <f t="shared" si="81"/>
        <v>20</v>
      </c>
      <c r="AQ35" s="47">
        <f t="shared" si="81"/>
        <v>0</v>
      </c>
      <c r="AR35" s="81" t="s">
        <v>230</v>
      </c>
      <c r="AS35" s="81"/>
      <c r="AT35" s="11"/>
      <c r="AU35" s="11"/>
      <c r="AV35" s="11"/>
    </row>
    <row r="36" spans="1:49" s="12" customFormat="1" ht="16.5" customHeight="1">
      <c r="A36" s="97"/>
      <c r="B36" s="100"/>
      <c r="C36" s="103"/>
      <c r="D36" s="55" t="s">
        <v>25</v>
      </c>
      <c r="E36" s="8">
        <f t="shared" si="80"/>
        <v>0</v>
      </c>
      <c r="F36" s="15">
        <f>I36+L36+O36+R36+U36+X36+AA36+AD36+AG36+AJ36+AM36+AP36</f>
        <v>0</v>
      </c>
      <c r="G36" s="8">
        <v>0</v>
      </c>
      <c r="H36" s="19">
        <v>0</v>
      </c>
      <c r="I36" s="20">
        <v>0</v>
      </c>
      <c r="J36" s="20">
        <v>0</v>
      </c>
      <c r="K36" s="20">
        <v>0</v>
      </c>
      <c r="L36" s="21">
        <v>0</v>
      </c>
      <c r="M36" s="20">
        <v>0</v>
      </c>
      <c r="N36" s="19">
        <v>0</v>
      </c>
      <c r="O36" s="20">
        <v>0</v>
      </c>
      <c r="P36" s="20">
        <v>0</v>
      </c>
      <c r="Q36" s="20">
        <v>0</v>
      </c>
      <c r="R36" s="21">
        <v>0</v>
      </c>
      <c r="S36" s="20">
        <v>0</v>
      </c>
      <c r="T36" s="19">
        <v>0</v>
      </c>
      <c r="U36" s="21">
        <v>0</v>
      </c>
      <c r="V36" s="20">
        <v>0</v>
      </c>
      <c r="W36" s="19">
        <v>0</v>
      </c>
      <c r="X36" s="20">
        <v>0</v>
      </c>
      <c r="Y36" s="20">
        <v>0</v>
      </c>
      <c r="Z36" s="20">
        <v>0</v>
      </c>
      <c r="AA36" s="20">
        <v>0</v>
      </c>
      <c r="AB36" s="20">
        <v>0</v>
      </c>
      <c r="AC36" s="20">
        <v>0</v>
      </c>
      <c r="AD36" s="20">
        <v>0</v>
      </c>
      <c r="AE36" s="20">
        <v>0</v>
      </c>
      <c r="AF36" s="20">
        <f t="shared" ref="AF36" si="82">AF37+AF38+AF39+AF40</f>
        <v>0</v>
      </c>
      <c r="AG36" s="20">
        <v>0</v>
      </c>
      <c r="AH36" s="20">
        <v>0</v>
      </c>
      <c r="AI36" s="20">
        <v>0</v>
      </c>
      <c r="AJ36" s="20">
        <v>0</v>
      </c>
      <c r="AK36" s="20">
        <v>0</v>
      </c>
      <c r="AL36" s="20">
        <v>0</v>
      </c>
      <c r="AM36" s="20">
        <v>0</v>
      </c>
      <c r="AN36" s="20">
        <v>0</v>
      </c>
      <c r="AO36" s="20">
        <v>0</v>
      </c>
      <c r="AP36" s="20">
        <v>0</v>
      </c>
      <c r="AQ36" s="20">
        <v>0</v>
      </c>
      <c r="AR36" s="82"/>
      <c r="AS36" s="82"/>
      <c r="AT36" s="11"/>
      <c r="AU36" s="11"/>
      <c r="AV36" s="11"/>
    </row>
    <row r="37" spans="1:49" s="12" customFormat="1" ht="16.5" customHeight="1">
      <c r="A37" s="97"/>
      <c r="B37" s="100"/>
      <c r="C37" s="103"/>
      <c r="D37" s="22" t="s">
        <v>26</v>
      </c>
      <c r="E37" s="8">
        <f t="shared" si="80"/>
        <v>0</v>
      </c>
      <c r="F37" s="15">
        <f t="shared" ref="F37:F39" si="83">I37+L37+O37+R37+U37+X37+AA37+AD37+AG37+AJ37+AM37+AP37</f>
        <v>0</v>
      </c>
      <c r="G37" s="8">
        <v>0</v>
      </c>
      <c r="H37" s="19">
        <v>0</v>
      </c>
      <c r="I37" s="20">
        <v>0</v>
      </c>
      <c r="J37" s="20">
        <v>0</v>
      </c>
      <c r="K37" s="20">
        <v>0</v>
      </c>
      <c r="L37" s="21">
        <v>0</v>
      </c>
      <c r="M37" s="20">
        <v>0</v>
      </c>
      <c r="N37" s="19">
        <v>0</v>
      </c>
      <c r="O37" s="20">
        <v>0</v>
      </c>
      <c r="P37" s="20">
        <v>0</v>
      </c>
      <c r="Q37" s="20">
        <v>0</v>
      </c>
      <c r="R37" s="21">
        <v>0</v>
      </c>
      <c r="S37" s="20">
        <v>0</v>
      </c>
      <c r="T37" s="19">
        <v>0</v>
      </c>
      <c r="U37" s="21">
        <v>0</v>
      </c>
      <c r="V37" s="20">
        <v>0</v>
      </c>
      <c r="W37" s="19">
        <v>0</v>
      </c>
      <c r="X37" s="20">
        <v>0</v>
      </c>
      <c r="Y37" s="20">
        <v>0</v>
      </c>
      <c r="Z37" s="20">
        <v>0</v>
      </c>
      <c r="AA37" s="20">
        <v>0</v>
      </c>
      <c r="AB37" s="20">
        <v>0</v>
      </c>
      <c r="AC37" s="20">
        <v>0</v>
      </c>
      <c r="AD37" s="20">
        <v>0</v>
      </c>
      <c r="AE37" s="20">
        <v>0</v>
      </c>
      <c r="AF37" s="20">
        <f t="shared" ref="AF37" si="84">AF38+AF39+AF40+AF41</f>
        <v>0</v>
      </c>
      <c r="AG37" s="20">
        <v>0</v>
      </c>
      <c r="AH37" s="20">
        <v>0</v>
      </c>
      <c r="AI37" s="20">
        <v>0</v>
      </c>
      <c r="AJ37" s="20">
        <v>0</v>
      </c>
      <c r="AK37" s="20">
        <v>0</v>
      </c>
      <c r="AL37" s="20">
        <v>0</v>
      </c>
      <c r="AM37" s="20">
        <v>0</v>
      </c>
      <c r="AN37" s="20">
        <v>0</v>
      </c>
      <c r="AO37" s="20">
        <v>0</v>
      </c>
      <c r="AP37" s="20">
        <v>0</v>
      </c>
      <c r="AQ37" s="20">
        <v>0</v>
      </c>
      <c r="AR37" s="82"/>
      <c r="AS37" s="82"/>
      <c r="AT37" s="11"/>
      <c r="AU37" s="11"/>
      <c r="AV37" s="11"/>
    </row>
    <row r="38" spans="1:49" s="12" customFormat="1" ht="16.5" customHeight="1">
      <c r="A38" s="97"/>
      <c r="B38" s="100"/>
      <c r="C38" s="103"/>
      <c r="D38" s="22" t="s">
        <v>129</v>
      </c>
      <c r="E38" s="8">
        <f t="shared" si="80"/>
        <v>20</v>
      </c>
      <c r="F38" s="15">
        <f t="shared" si="83"/>
        <v>20</v>
      </c>
      <c r="G38" s="8">
        <v>0</v>
      </c>
      <c r="H38" s="19">
        <v>0</v>
      </c>
      <c r="I38" s="20">
        <v>0</v>
      </c>
      <c r="J38" s="20">
        <v>0</v>
      </c>
      <c r="K38" s="20">
        <v>0</v>
      </c>
      <c r="L38" s="21">
        <v>0</v>
      </c>
      <c r="M38" s="20">
        <v>0</v>
      </c>
      <c r="N38" s="19">
        <v>0</v>
      </c>
      <c r="O38" s="20">
        <v>0</v>
      </c>
      <c r="P38" s="20">
        <v>0</v>
      </c>
      <c r="Q38" s="20">
        <v>0</v>
      </c>
      <c r="R38" s="21">
        <v>0</v>
      </c>
      <c r="S38" s="20">
        <v>0</v>
      </c>
      <c r="T38" s="19">
        <v>0</v>
      </c>
      <c r="U38" s="21">
        <v>0</v>
      </c>
      <c r="V38" s="20">
        <v>0</v>
      </c>
      <c r="W38" s="19">
        <v>0</v>
      </c>
      <c r="X38" s="20">
        <v>0</v>
      </c>
      <c r="Y38" s="20">
        <v>0</v>
      </c>
      <c r="Z38" s="20">
        <v>0</v>
      </c>
      <c r="AA38" s="20">
        <v>0</v>
      </c>
      <c r="AB38" s="20">
        <v>0</v>
      </c>
      <c r="AC38" s="20">
        <v>0</v>
      </c>
      <c r="AD38" s="20">
        <v>0</v>
      </c>
      <c r="AE38" s="20">
        <v>0</v>
      </c>
      <c r="AF38" s="20">
        <f t="shared" ref="AF38" si="85">AF39+AF40+AF41+AF42</f>
        <v>0</v>
      </c>
      <c r="AG38" s="20">
        <v>0</v>
      </c>
      <c r="AH38" s="20">
        <v>0</v>
      </c>
      <c r="AI38" s="20">
        <v>20</v>
      </c>
      <c r="AJ38" s="20">
        <v>0</v>
      </c>
      <c r="AK38" s="20">
        <v>0</v>
      </c>
      <c r="AL38" s="20">
        <v>0</v>
      </c>
      <c r="AM38" s="20">
        <v>0</v>
      </c>
      <c r="AN38" s="20">
        <v>0</v>
      </c>
      <c r="AO38" s="20">
        <v>0</v>
      </c>
      <c r="AP38" s="20">
        <v>20</v>
      </c>
      <c r="AQ38" s="20">
        <v>0</v>
      </c>
      <c r="AR38" s="82"/>
      <c r="AS38" s="82"/>
      <c r="AT38" s="11"/>
      <c r="AU38" s="11"/>
      <c r="AV38" s="11"/>
      <c r="AW38" s="11"/>
    </row>
    <row r="39" spans="1:49" s="12" customFormat="1" ht="25.5" customHeight="1">
      <c r="A39" s="98"/>
      <c r="B39" s="101"/>
      <c r="C39" s="104"/>
      <c r="D39" s="24" t="s">
        <v>130</v>
      </c>
      <c r="E39" s="8">
        <f t="shared" si="80"/>
        <v>0</v>
      </c>
      <c r="F39" s="15">
        <f t="shared" si="83"/>
        <v>0</v>
      </c>
      <c r="G39" s="8">
        <v>0</v>
      </c>
      <c r="H39" s="19">
        <v>0</v>
      </c>
      <c r="I39" s="20">
        <v>0</v>
      </c>
      <c r="J39" s="20">
        <v>0</v>
      </c>
      <c r="K39" s="20">
        <v>0</v>
      </c>
      <c r="L39" s="21">
        <v>0</v>
      </c>
      <c r="M39" s="20">
        <v>0</v>
      </c>
      <c r="N39" s="19">
        <v>0</v>
      </c>
      <c r="O39" s="20">
        <v>0</v>
      </c>
      <c r="P39" s="20">
        <v>0</v>
      </c>
      <c r="Q39" s="20">
        <v>0</v>
      </c>
      <c r="R39" s="21">
        <v>0</v>
      </c>
      <c r="S39" s="20">
        <v>0</v>
      </c>
      <c r="T39" s="19">
        <v>0</v>
      </c>
      <c r="U39" s="21">
        <v>0</v>
      </c>
      <c r="V39" s="20">
        <v>0</v>
      </c>
      <c r="W39" s="19">
        <v>0</v>
      </c>
      <c r="X39" s="20">
        <v>0</v>
      </c>
      <c r="Y39" s="20">
        <v>0</v>
      </c>
      <c r="Z39" s="20">
        <v>0</v>
      </c>
      <c r="AA39" s="20">
        <v>0</v>
      </c>
      <c r="AB39" s="20">
        <v>0</v>
      </c>
      <c r="AC39" s="20">
        <v>0</v>
      </c>
      <c r="AD39" s="20">
        <v>0</v>
      </c>
      <c r="AE39" s="20">
        <v>0</v>
      </c>
      <c r="AF39" s="20">
        <f t="shared" ref="AF39" si="86">AF40+AF41+AF42+AF43</f>
        <v>0</v>
      </c>
      <c r="AG39" s="20">
        <v>0</v>
      </c>
      <c r="AH39" s="20">
        <v>0</v>
      </c>
      <c r="AI39" s="20">
        <v>0</v>
      </c>
      <c r="AJ39" s="20">
        <v>0</v>
      </c>
      <c r="AK39" s="20">
        <v>0</v>
      </c>
      <c r="AL39" s="20">
        <v>0</v>
      </c>
      <c r="AM39" s="20">
        <v>0</v>
      </c>
      <c r="AN39" s="20">
        <v>0</v>
      </c>
      <c r="AO39" s="20">
        <v>0</v>
      </c>
      <c r="AP39" s="20">
        <v>0</v>
      </c>
      <c r="AQ39" s="20">
        <v>0</v>
      </c>
      <c r="AR39" s="83"/>
      <c r="AS39" s="83"/>
      <c r="AT39" s="11"/>
      <c r="AU39" s="11"/>
      <c r="AV39" s="11"/>
    </row>
    <row r="40" spans="1:49" s="13" customFormat="1" ht="16.5" customHeight="1">
      <c r="A40" s="118" t="s">
        <v>55</v>
      </c>
      <c r="B40" s="128" t="s">
        <v>92</v>
      </c>
      <c r="C40" s="102" t="s">
        <v>155</v>
      </c>
      <c r="D40" s="2" t="s">
        <v>132</v>
      </c>
      <c r="E40" s="8">
        <f>SUM(E41:E44)</f>
        <v>0</v>
      </c>
      <c r="F40" s="15">
        <f>SUM(F41:F44)</f>
        <v>0</v>
      </c>
      <c r="G40" s="8">
        <v>0</v>
      </c>
      <c r="H40" s="17">
        <f>H41+H42+H43+H44</f>
        <v>0</v>
      </c>
      <c r="I40" s="47">
        <f t="shared" ref="I40" si="87">I41+I42+I43+I44</f>
        <v>0</v>
      </c>
      <c r="J40" s="47">
        <v>0</v>
      </c>
      <c r="K40" s="47">
        <f t="shared" ref="K40:L40" si="88">K41+K42+K43+K44</f>
        <v>0</v>
      </c>
      <c r="L40" s="23">
        <f t="shared" si="88"/>
        <v>0</v>
      </c>
      <c r="M40" s="47">
        <v>0</v>
      </c>
      <c r="N40" s="17">
        <f t="shared" ref="N40:O40" si="89">N41+N42+N43+N44</f>
        <v>0</v>
      </c>
      <c r="O40" s="47">
        <f t="shared" si="89"/>
        <v>0</v>
      </c>
      <c r="P40" s="47">
        <v>0</v>
      </c>
      <c r="Q40" s="47">
        <v>0</v>
      </c>
      <c r="R40" s="23">
        <v>0</v>
      </c>
      <c r="S40" s="47">
        <v>0</v>
      </c>
      <c r="T40" s="17">
        <v>0</v>
      </c>
      <c r="U40" s="23">
        <v>0</v>
      </c>
      <c r="V40" s="47">
        <f t="shared" ref="V40" si="90">V41+V42+V43+V44</f>
        <v>0</v>
      </c>
      <c r="W40" s="17">
        <v>0</v>
      </c>
      <c r="X40" s="47">
        <v>0</v>
      </c>
      <c r="Y40" s="47">
        <v>0</v>
      </c>
      <c r="Z40" s="47">
        <f t="shared" ref="Z40:AA40" si="91">Z41+Z42+Z43+Z44</f>
        <v>0</v>
      </c>
      <c r="AA40" s="47">
        <f t="shared" si="91"/>
        <v>0</v>
      </c>
      <c r="AB40" s="47">
        <v>0</v>
      </c>
      <c r="AC40" s="47">
        <f t="shared" ref="AC40:AD40" si="92">AC41+AC42+AC43+AC44</f>
        <v>0</v>
      </c>
      <c r="AD40" s="47">
        <f t="shared" si="92"/>
        <v>0</v>
      </c>
      <c r="AE40" s="47">
        <v>0</v>
      </c>
      <c r="AF40" s="47">
        <f t="shared" ref="AF40:AG40" si="93">AF41+AF42+AF43+AF44</f>
        <v>0</v>
      </c>
      <c r="AG40" s="47">
        <f t="shared" si="93"/>
        <v>0</v>
      </c>
      <c r="AH40" s="47">
        <v>0</v>
      </c>
      <c r="AI40" s="47">
        <f t="shared" ref="AI40:AJ40" si="94">AI41+AI42+AI43+AI44</f>
        <v>0</v>
      </c>
      <c r="AJ40" s="47">
        <f t="shared" si="94"/>
        <v>0</v>
      </c>
      <c r="AK40" s="47">
        <v>0</v>
      </c>
      <c r="AL40" s="47">
        <f t="shared" ref="AL40:AN40" si="95">AL41+AL42+AL43+AL44</f>
        <v>0</v>
      </c>
      <c r="AM40" s="47">
        <f t="shared" si="95"/>
        <v>0</v>
      </c>
      <c r="AN40" s="47">
        <f t="shared" si="95"/>
        <v>0</v>
      </c>
      <c r="AO40" s="47">
        <f t="shared" ref="AO40:AQ40" si="96">AO41+AO42+AO43+AO44</f>
        <v>0</v>
      </c>
      <c r="AP40" s="47">
        <f t="shared" si="96"/>
        <v>0</v>
      </c>
      <c r="AQ40" s="47">
        <f t="shared" si="96"/>
        <v>0</v>
      </c>
      <c r="AR40" s="81" t="s">
        <v>231</v>
      </c>
      <c r="AS40" s="81"/>
      <c r="AT40" s="11"/>
      <c r="AU40" s="11"/>
      <c r="AV40" s="11"/>
    </row>
    <row r="41" spans="1:49" s="12" customFormat="1" ht="16.5" customHeight="1">
      <c r="A41" s="118"/>
      <c r="B41" s="128"/>
      <c r="C41" s="103"/>
      <c r="D41" s="55" t="s">
        <v>25</v>
      </c>
      <c r="E41" s="8">
        <f>H41+K41+N41+Q41+T41+W41+Z41+AC41+AF41+AI41+AL41+AO41</f>
        <v>0</v>
      </c>
      <c r="F41" s="15">
        <f>I41+L41+O41+R41+U41+X41+AA41+AD41+AG41+AJ41+AM41+AP41</f>
        <v>0</v>
      </c>
      <c r="G41" s="8">
        <v>0</v>
      </c>
      <c r="H41" s="19">
        <v>0</v>
      </c>
      <c r="I41" s="20">
        <v>0</v>
      </c>
      <c r="J41" s="20">
        <v>0</v>
      </c>
      <c r="K41" s="20">
        <v>0</v>
      </c>
      <c r="L41" s="21">
        <v>0</v>
      </c>
      <c r="M41" s="20">
        <v>0</v>
      </c>
      <c r="N41" s="19">
        <v>0</v>
      </c>
      <c r="O41" s="20">
        <v>0</v>
      </c>
      <c r="P41" s="20">
        <v>0</v>
      </c>
      <c r="Q41" s="20">
        <v>0</v>
      </c>
      <c r="R41" s="21">
        <v>0</v>
      </c>
      <c r="S41" s="20">
        <v>0</v>
      </c>
      <c r="T41" s="19">
        <v>0</v>
      </c>
      <c r="U41" s="21">
        <v>0</v>
      </c>
      <c r="V41" s="20">
        <v>0</v>
      </c>
      <c r="W41" s="19">
        <v>0</v>
      </c>
      <c r="X41" s="20">
        <v>0</v>
      </c>
      <c r="Y41" s="20">
        <v>0</v>
      </c>
      <c r="Z41" s="20">
        <v>0</v>
      </c>
      <c r="AA41" s="20">
        <v>0</v>
      </c>
      <c r="AB41" s="20">
        <v>0</v>
      </c>
      <c r="AC41" s="20">
        <v>0</v>
      </c>
      <c r="AD41" s="20">
        <v>0</v>
      </c>
      <c r="AE41" s="20">
        <v>0</v>
      </c>
      <c r="AF41" s="20">
        <v>0</v>
      </c>
      <c r="AG41" s="20">
        <v>0</v>
      </c>
      <c r="AH41" s="20">
        <v>0</v>
      </c>
      <c r="AI41" s="20">
        <v>0</v>
      </c>
      <c r="AJ41" s="20">
        <v>0</v>
      </c>
      <c r="AK41" s="20">
        <v>0</v>
      </c>
      <c r="AL41" s="20">
        <v>0</v>
      </c>
      <c r="AM41" s="20">
        <v>0</v>
      </c>
      <c r="AN41" s="20">
        <v>0</v>
      </c>
      <c r="AO41" s="20">
        <v>0</v>
      </c>
      <c r="AP41" s="20">
        <v>0</v>
      </c>
      <c r="AQ41" s="20">
        <v>0</v>
      </c>
      <c r="AR41" s="82"/>
      <c r="AS41" s="82"/>
      <c r="AT41" s="11"/>
      <c r="AU41" s="11"/>
      <c r="AV41" s="11"/>
    </row>
    <row r="42" spans="1:49" s="12" customFormat="1" ht="16.5" customHeight="1">
      <c r="A42" s="118"/>
      <c r="B42" s="128"/>
      <c r="C42" s="103"/>
      <c r="D42" s="22" t="s">
        <v>26</v>
      </c>
      <c r="E42" s="8">
        <f t="shared" ref="E42:E44" si="97">H42+K42+N42+Q42+T42+W42+Z42+AC42+AF42+AI42+AL42+AO42</f>
        <v>0</v>
      </c>
      <c r="F42" s="15">
        <f t="shared" ref="F42:F44" si="98">I42+L42+O42+R42+U42+X42+AA42+AD42+AG42+AJ42+AM42+AP42</f>
        <v>0</v>
      </c>
      <c r="G42" s="8">
        <v>0</v>
      </c>
      <c r="H42" s="19">
        <v>0</v>
      </c>
      <c r="I42" s="20">
        <v>0</v>
      </c>
      <c r="J42" s="20">
        <v>0</v>
      </c>
      <c r="K42" s="20">
        <v>0</v>
      </c>
      <c r="L42" s="21">
        <v>0</v>
      </c>
      <c r="M42" s="20">
        <v>0</v>
      </c>
      <c r="N42" s="19">
        <v>0</v>
      </c>
      <c r="O42" s="20">
        <v>0</v>
      </c>
      <c r="P42" s="20">
        <v>0</v>
      </c>
      <c r="Q42" s="20">
        <v>0</v>
      </c>
      <c r="R42" s="21">
        <v>0</v>
      </c>
      <c r="S42" s="20">
        <v>0</v>
      </c>
      <c r="T42" s="19">
        <v>0</v>
      </c>
      <c r="U42" s="21">
        <v>0</v>
      </c>
      <c r="V42" s="20">
        <v>0</v>
      </c>
      <c r="W42" s="19">
        <v>0</v>
      </c>
      <c r="X42" s="20">
        <v>0</v>
      </c>
      <c r="Y42" s="20">
        <v>0</v>
      </c>
      <c r="Z42" s="20">
        <v>0</v>
      </c>
      <c r="AA42" s="20">
        <v>0</v>
      </c>
      <c r="AB42" s="20">
        <v>0</v>
      </c>
      <c r="AC42" s="20">
        <v>0</v>
      </c>
      <c r="AD42" s="20">
        <v>0</v>
      </c>
      <c r="AE42" s="20">
        <v>0</v>
      </c>
      <c r="AF42" s="20">
        <v>0</v>
      </c>
      <c r="AG42" s="20">
        <v>0</v>
      </c>
      <c r="AH42" s="20">
        <v>0</v>
      </c>
      <c r="AI42" s="20">
        <v>0</v>
      </c>
      <c r="AJ42" s="20">
        <v>0</v>
      </c>
      <c r="AK42" s="20">
        <v>0</v>
      </c>
      <c r="AL42" s="20">
        <v>0</v>
      </c>
      <c r="AM42" s="20">
        <v>0</v>
      </c>
      <c r="AN42" s="20">
        <v>0</v>
      </c>
      <c r="AO42" s="20">
        <v>0</v>
      </c>
      <c r="AP42" s="20">
        <v>0</v>
      </c>
      <c r="AQ42" s="20">
        <v>0</v>
      </c>
      <c r="AR42" s="82"/>
      <c r="AS42" s="82"/>
      <c r="AT42" s="11"/>
      <c r="AU42" s="11"/>
      <c r="AV42" s="11"/>
    </row>
    <row r="43" spans="1:49" s="12" customFormat="1" ht="16.5" customHeight="1">
      <c r="A43" s="118"/>
      <c r="B43" s="128"/>
      <c r="C43" s="103"/>
      <c r="D43" s="22" t="s">
        <v>129</v>
      </c>
      <c r="E43" s="8">
        <f t="shared" si="97"/>
        <v>0</v>
      </c>
      <c r="F43" s="15">
        <f t="shared" si="98"/>
        <v>0</v>
      </c>
      <c r="G43" s="8">
        <v>0</v>
      </c>
      <c r="H43" s="19">
        <v>0</v>
      </c>
      <c r="I43" s="20">
        <v>0</v>
      </c>
      <c r="J43" s="20">
        <v>0</v>
      </c>
      <c r="K43" s="20">
        <v>0</v>
      </c>
      <c r="L43" s="21">
        <v>0</v>
      </c>
      <c r="M43" s="20">
        <v>0</v>
      </c>
      <c r="N43" s="19">
        <v>0</v>
      </c>
      <c r="O43" s="20">
        <v>0</v>
      </c>
      <c r="P43" s="20">
        <v>0</v>
      </c>
      <c r="Q43" s="20">
        <v>0</v>
      </c>
      <c r="R43" s="21">
        <v>0</v>
      </c>
      <c r="S43" s="20">
        <v>0</v>
      </c>
      <c r="T43" s="19">
        <v>0</v>
      </c>
      <c r="U43" s="21">
        <v>0</v>
      </c>
      <c r="V43" s="20">
        <v>0</v>
      </c>
      <c r="W43" s="19">
        <v>0</v>
      </c>
      <c r="X43" s="20">
        <v>0</v>
      </c>
      <c r="Y43" s="20">
        <v>0</v>
      </c>
      <c r="Z43" s="20">
        <v>0</v>
      </c>
      <c r="AA43" s="20">
        <v>0</v>
      </c>
      <c r="AB43" s="20">
        <v>0</v>
      </c>
      <c r="AC43" s="20">
        <v>0</v>
      </c>
      <c r="AD43" s="20">
        <v>0</v>
      </c>
      <c r="AE43" s="20">
        <v>0</v>
      </c>
      <c r="AF43" s="20">
        <v>0</v>
      </c>
      <c r="AG43" s="20">
        <v>0</v>
      </c>
      <c r="AH43" s="20">
        <v>0</v>
      </c>
      <c r="AI43" s="20">
        <v>0</v>
      </c>
      <c r="AJ43" s="20">
        <v>0</v>
      </c>
      <c r="AK43" s="20">
        <v>0</v>
      </c>
      <c r="AL43" s="20">
        <v>0</v>
      </c>
      <c r="AM43" s="20">
        <v>0</v>
      </c>
      <c r="AN43" s="20">
        <v>0</v>
      </c>
      <c r="AO43" s="20">
        <v>0</v>
      </c>
      <c r="AP43" s="20">
        <v>0</v>
      </c>
      <c r="AQ43" s="20">
        <v>0</v>
      </c>
      <c r="AR43" s="82"/>
      <c r="AS43" s="82"/>
      <c r="AT43" s="11"/>
      <c r="AU43" s="11"/>
      <c r="AV43" s="11"/>
      <c r="AW43" s="11"/>
    </row>
    <row r="44" spans="1:49" s="12" customFormat="1" ht="24.75" customHeight="1">
      <c r="A44" s="118"/>
      <c r="B44" s="128"/>
      <c r="C44" s="104"/>
      <c r="D44" s="24" t="s">
        <v>130</v>
      </c>
      <c r="E44" s="8">
        <f t="shared" si="97"/>
        <v>0</v>
      </c>
      <c r="F44" s="15">
        <f t="shared" si="98"/>
        <v>0</v>
      </c>
      <c r="G44" s="8">
        <v>0</v>
      </c>
      <c r="H44" s="19">
        <v>0</v>
      </c>
      <c r="I44" s="20">
        <v>0</v>
      </c>
      <c r="J44" s="20">
        <v>0</v>
      </c>
      <c r="K44" s="20">
        <v>0</v>
      </c>
      <c r="L44" s="21">
        <v>0</v>
      </c>
      <c r="M44" s="20">
        <v>0</v>
      </c>
      <c r="N44" s="19">
        <v>0</v>
      </c>
      <c r="O44" s="20">
        <v>0</v>
      </c>
      <c r="P44" s="20">
        <v>0</v>
      </c>
      <c r="Q44" s="20">
        <v>0</v>
      </c>
      <c r="R44" s="21">
        <v>0</v>
      </c>
      <c r="S44" s="20">
        <v>0</v>
      </c>
      <c r="T44" s="19">
        <v>0</v>
      </c>
      <c r="U44" s="21">
        <v>0</v>
      </c>
      <c r="V44" s="20">
        <v>0</v>
      </c>
      <c r="W44" s="19">
        <v>0</v>
      </c>
      <c r="X44" s="20">
        <v>0</v>
      </c>
      <c r="Y44" s="20">
        <v>0</v>
      </c>
      <c r="Z44" s="20">
        <v>0</v>
      </c>
      <c r="AA44" s="20">
        <v>0</v>
      </c>
      <c r="AB44" s="20">
        <v>0</v>
      </c>
      <c r="AC44" s="20">
        <v>0</v>
      </c>
      <c r="AD44" s="20">
        <v>0</v>
      </c>
      <c r="AE44" s="20">
        <v>0</v>
      </c>
      <c r="AF44" s="20">
        <v>0</v>
      </c>
      <c r="AG44" s="20">
        <v>0</v>
      </c>
      <c r="AH44" s="20">
        <v>0</v>
      </c>
      <c r="AI44" s="20">
        <v>0</v>
      </c>
      <c r="AJ44" s="20">
        <v>0</v>
      </c>
      <c r="AK44" s="20">
        <v>0</v>
      </c>
      <c r="AL44" s="20">
        <v>0</v>
      </c>
      <c r="AM44" s="20">
        <v>0</v>
      </c>
      <c r="AN44" s="20">
        <v>0</v>
      </c>
      <c r="AO44" s="20">
        <v>0</v>
      </c>
      <c r="AP44" s="20">
        <v>0</v>
      </c>
      <c r="AQ44" s="20">
        <v>0</v>
      </c>
      <c r="AR44" s="83"/>
      <c r="AS44" s="83"/>
      <c r="AT44" s="11"/>
      <c r="AU44" s="11"/>
      <c r="AV44" s="11"/>
    </row>
    <row r="45" spans="1:49" s="13" customFormat="1" ht="28.5" customHeight="1">
      <c r="A45" s="118" t="s">
        <v>56</v>
      </c>
      <c r="B45" s="128" t="s">
        <v>93</v>
      </c>
      <c r="C45" s="102" t="s">
        <v>135</v>
      </c>
      <c r="D45" s="2" t="s">
        <v>132</v>
      </c>
      <c r="E45" s="8">
        <f>SUM(E46:E49)</f>
        <v>0</v>
      </c>
      <c r="F45" s="15">
        <f>SUM(F46:F49)</f>
        <v>0</v>
      </c>
      <c r="G45" s="8">
        <v>0</v>
      </c>
      <c r="H45" s="17">
        <f>H46+H47+H48+H49</f>
        <v>0</v>
      </c>
      <c r="I45" s="47">
        <f t="shared" ref="I45" si="99">I46+I47+I48+I49</f>
        <v>0</v>
      </c>
      <c r="J45" s="47">
        <v>0</v>
      </c>
      <c r="K45" s="47">
        <f t="shared" ref="K45:L45" si="100">K46+K47+K48+K49</f>
        <v>0</v>
      </c>
      <c r="L45" s="23">
        <f t="shared" si="100"/>
        <v>0</v>
      </c>
      <c r="M45" s="47">
        <v>0</v>
      </c>
      <c r="N45" s="17">
        <f t="shared" ref="N45:O45" si="101">N46+N47+N48+N49</f>
        <v>0</v>
      </c>
      <c r="O45" s="47">
        <f t="shared" si="101"/>
        <v>0</v>
      </c>
      <c r="P45" s="47">
        <v>0</v>
      </c>
      <c r="Q45" s="47">
        <v>0</v>
      </c>
      <c r="R45" s="23">
        <v>0</v>
      </c>
      <c r="S45" s="47">
        <v>0</v>
      </c>
      <c r="T45" s="17">
        <v>0</v>
      </c>
      <c r="U45" s="23">
        <v>0</v>
      </c>
      <c r="V45" s="25">
        <v>0</v>
      </c>
      <c r="W45" s="17">
        <v>0</v>
      </c>
      <c r="X45" s="47">
        <v>0</v>
      </c>
      <c r="Y45" s="47">
        <v>0</v>
      </c>
      <c r="Z45" s="47">
        <f t="shared" ref="Z45:AA45" si="102">Z46+Z47+Z48+Z49</f>
        <v>0</v>
      </c>
      <c r="AA45" s="47">
        <f t="shared" si="102"/>
        <v>0</v>
      </c>
      <c r="AB45" s="47">
        <v>0</v>
      </c>
      <c r="AC45" s="47">
        <f t="shared" ref="AC45:AD45" si="103">AC46+AC47+AC48+AC49</f>
        <v>0</v>
      </c>
      <c r="AD45" s="47">
        <f t="shared" si="103"/>
        <v>0</v>
      </c>
      <c r="AE45" s="47">
        <v>0</v>
      </c>
      <c r="AF45" s="47">
        <f t="shared" ref="AF45:AG45" si="104">AF46+AF47+AF48+AF49</f>
        <v>0</v>
      </c>
      <c r="AG45" s="47">
        <f t="shared" si="104"/>
        <v>0</v>
      </c>
      <c r="AH45" s="47">
        <v>0</v>
      </c>
      <c r="AJ45" s="47">
        <f t="shared" ref="AJ45" si="105">AJ46+AJ47+AJ48+AJ49</f>
        <v>0</v>
      </c>
      <c r="AK45" s="47">
        <v>0</v>
      </c>
      <c r="AL45" s="47">
        <f t="shared" ref="AL45:AM45" si="106">AL46+AL47+AL48+AL49</f>
        <v>0</v>
      </c>
      <c r="AM45" s="47">
        <f t="shared" si="106"/>
        <v>0</v>
      </c>
      <c r="AN45" s="47">
        <v>0</v>
      </c>
      <c r="AO45" s="47">
        <f t="shared" ref="AO45:AQ45" si="107">AO46+AO47+AO48+AO49</f>
        <v>0</v>
      </c>
      <c r="AP45" s="47">
        <f t="shared" si="107"/>
        <v>0</v>
      </c>
      <c r="AQ45" s="47">
        <f t="shared" si="107"/>
        <v>0</v>
      </c>
      <c r="AR45" s="81" t="s">
        <v>258</v>
      </c>
      <c r="AS45" s="81"/>
      <c r="AT45" s="11"/>
      <c r="AU45" s="11"/>
      <c r="AV45" s="11"/>
    </row>
    <row r="46" spans="1:49" s="13" customFormat="1" ht="24.75" customHeight="1">
      <c r="A46" s="118"/>
      <c r="B46" s="128"/>
      <c r="C46" s="103"/>
      <c r="D46" s="55" t="s">
        <v>25</v>
      </c>
      <c r="E46" s="8">
        <f>H46+K46+N46+Q46+T46+W46+Z46+AC46+AF46+AI46+AL46+AO46</f>
        <v>0</v>
      </c>
      <c r="F46" s="15">
        <f>I46+L46+O46+R46+U46+X46+AA46+AD46+AG46+AJ46+AM46+AP46</f>
        <v>0</v>
      </c>
      <c r="G46" s="8">
        <v>0</v>
      </c>
      <c r="H46" s="19">
        <v>0</v>
      </c>
      <c r="I46" s="20">
        <v>0</v>
      </c>
      <c r="J46" s="47">
        <v>0</v>
      </c>
      <c r="K46" s="20">
        <v>0</v>
      </c>
      <c r="L46" s="21">
        <v>0</v>
      </c>
      <c r="M46" s="47">
        <v>0</v>
      </c>
      <c r="N46" s="19">
        <v>0</v>
      </c>
      <c r="O46" s="20">
        <v>0</v>
      </c>
      <c r="P46" s="47">
        <v>0</v>
      </c>
      <c r="Q46" s="20">
        <v>0</v>
      </c>
      <c r="R46" s="21">
        <v>0</v>
      </c>
      <c r="S46" s="47">
        <v>0</v>
      </c>
      <c r="T46" s="19">
        <v>0</v>
      </c>
      <c r="U46" s="21">
        <v>0</v>
      </c>
      <c r="V46" s="26"/>
      <c r="W46" s="19">
        <v>0</v>
      </c>
      <c r="X46" s="20">
        <v>0</v>
      </c>
      <c r="Y46" s="47">
        <v>0</v>
      </c>
      <c r="Z46" s="20">
        <v>0</v>
      </c>
      <c r="AA46" s="20">
        <v>0</v>
      </c>
      <c r="AB46" s="47">
        <v>0</v>
      </c>
      <c r="AC46" s="20">
        <v>0</v>
      </c>
      <c r="AD46" s="20">
        <v>0</v>
      </c>
      <c r="AE46" s="47">
        <v>0</v>
      </c>
      <c r="AF46" s="20">
        <v>0</v>
      </c>
      <c r="AG46" s="20">
        <v>0</v>
      </c>
      <c r="AH46" s="47">
        <v>0</v>
      </c>
      <c r="AI46" s="20">
        <v>0</v>
      </c>
      <c r="AJ46" s="20">
        <v>0</v>
      </c>
      <c r="AK46" s="20">
        <v>0</v>
      </c>
      <c r="AL46" s="20">
        <v>0</v>
      </c>
      <c r="AM46" s="20"/>
      <c r="AN46" s="20">
        <v>0</v>
      </c>
      <c r="AO46" s="20">
        <v>0</v>
      </c>
      <c r="AP46" s="20"/>
      <c r="AQ46" s="20"/>
      <c r="AR46" s="82"/>
      <c r="AS46" s="82"/>
      <c r="AT46" s="11"/>
      <c r="AU46" s="11"/>
      <c r="AV46" s="11"/>
    </row>
    <row r="47" spans="1:49" s="13" customFormat="1" ht="25.5" customHeight="1">
      <c r="A47" s="118"/>
      <c r="B47" s="128"/>
      <c r="C47" s="103"/>
      <c r="D47" s="22" t="s">
        <v>26</v>
      </c>
      <c r="E47" s="8">
        <f t="shared" ref="E47:E49" si="108">H47+K47+N47+Q47+T47+W47+Z47+AC47+AF47+AI47+AL47+AO47</f>
        <v>0</v>
      </c>
      <c r="F47" s="15">
        <f t="shared" ref="F47:F49" si="109">I47+L47+O47+R47+U47+X47+AA47+AD47+AG47+AJ47+AM47+AP47</f>
        <v>0</v>
      </c>
      <c r="G47" s="8">
        <v>0</v>
      </c>
      <c r="H47" s="19">
        <v>0</v>
      </c>
      <c r="I47" s="20">
        <v>0</v>
      </c>
      <c r="J47" s="47">
        <v>0</v>
      </c>
      <c r="K47" s="20">
        <v>0</v>
      </c>
      <c r="L47" s="21">
        <v>0</v>
      </c>
      <c r="M47" s="47">
        <v>0</v>
      </c>
      <c r="N47" s="19">
        <v>0</v>
      </c>
      <c r="O47" s="20">
        <v>0</v>
      </c>
      <c r="P47" s="47">
        <v>0</v>
      </c>
      <c r="Q47" s="20">
        <v>0</v>
      </c>
      <c r="R47" s="21">
        <v>0</v>
      </c>
      <c r="S47" s="47">
        <v>0</v>
      </c>
      <c r="T47" s="19">
        <v>0</v>
      </c>
      <c r="U47" s="21">
        <v>0</v>
      </c>
      <c r="V47" s="25">
        <v>0</v>
      </c>
      <c r="W47" s="19">
        <v>0</v>
      </c>
      <c r="X47" s="20">
        <v>0</v>
      </c>
      <c r="Y47" s="47">
        <v>0</v>
      </c>
      <c r="Z47" s="20">
        <v>0</v>
      </c>
      <c r="AA47" s="20">
        <v>0</v>
      </c>
      <c r="AB47" s="47">
        <v>0</v>
      </c>
      <c r="AC47" s="20">
        <v>0</v>
      </c>
      <c r="AD47" s="20">
        <v>0</v>
      </c>
      <c r="AE47" s="47">
        <v>0</v>
      </c>
      <c r="AF47" s="20">
        <v>0</v>
      </c>
      <c r="AG47" s="20">
        <v>0</v>
      </c>
      <c r="AH47" s="47">
        <v>0</v>
      </c>
      <c r="AI47" s="20">
        <v>0</v>
      </c>
      <c r="AJ47" s="20">
        <v>0</v>
      </c>
      <c r="AK47" s="20">
        <v>0</v>
      </c>
      <c r="AL47" s="20">
        <v>0</v>
      </c>
      <c r="AM47" s="20">
        <v>0</v>
      </c>
      <c r="AN47" s="20">
        <v>0</v>
      </c>
      <c r="AO47" s="20">
        <v>0</v>
      </c>
      <c r="AP47" s="20">
        <v>0</v>
      </c>
      <c r="AQ47" s="20">
        <v>0</v>
      </c>
      <c r="AR47" s="82"/>
      <c r="AS47" s="82"/>
      <c r="AT47" s="11"/>
      <c r="AU47" s="11"/>
      <c r="AV47" s="11"/>
    </row>
    <row r="48" spans="1:49" s="12" customFormat="1" ht="22.5" customHeight="1">
      <c r="A48" s="118"/>
      <c r="B48" s="128"/>
      <c r="C48" s="103"/>
      <c r="D48" s="22" t="s">
        <v>129</v>
      </c>
      <c r="E48" s="8">
        <f t="shared" si="108"/>
        <v>0</v>
      </c>
      <c r="F48" s="15">
        <f t="shared" si="109"/>
        <v>0</v>
      </c>
      <c r="G48" s="8">
        <v>0</v>
      </c>
      <c r="H48" s="19">
        <v>0</v>
      </c>
      <c r="I48" s="20">
        <v>0</v>
      </c>
      <c r="J48" s="47">
        <v>0</v>
      </c>
      <c r="K48" s="20">
        <v>0</v>
      </c>
      <c r="L48" s="21">
        <v>0</v>
      </c>
      <c r="M48" s="47">
        <v>0</v>
      </c>
      <c r="N48" s="19">
        <v>0</v>
      </c>
      <c r="O48" s="20">
        <v>0</v>
      </c>
      <c r="P48" s="47">
        <v>0</v>
      </c>
      <c r="Q48" s="20">
        <v>0</v>
      </c>
      <c r="R48" s="21">
        <v>0</v>
      </c>
      <c r="S48" s="47">
        <v>0</v>
      </c>
      <c r="T48" s="19">
        <v>0</v>
      </c>
      <c r="U48" s="21">
        <v>0</v>
      </c>
      <c r="V48" s="47">
        <v>0</v>
      </c>
      <c r="W48" s="19">
        <v>0</v>
      </c>
      <c r="X48" s="20">
        <v>0</v>
      </c>
      <c r="Y48" s="47">
        <v>0</v>
      </c>
      <c r="Z48" s="20">
        <v>0</v>
      </c>
      <c r="AA48" s="20">
        <v>0</v>
      </c>
      <c r="AB48" s="47">
        <v>0</v>
      </c>
      <c r="AC48" s="20">
        <v>0</v>
      </c>
      <c r="AD48" s="20">
        <v>0</v>
      </c>
      <c r="AE48" s="47">
        <v>0</v>
      </c>
      <c r="AF48" s="20">
        <v>0</v>
      </c>
      <c r="AG48" s="20">
        <v>0</v>
      </c>
      <c r="AH48" s="47">
        <v>0</v>
      </c>
      <c r="AI48" s="20">
        <v>0</v>
      </c>
      <c r="AJ48" s="20">
        <v>0</v>
      </c>
      <c r="AK48" s="20">
        <v>0</v>
      </c>
      <c r="AL48" s="20">
        <v>0</v>
      </c>
      <c r="AM48" s="20">
        <v>0</v>
      </c>
      <c r="AN48" s="20">
        <v>0</v>
      </c>
      <c r="AO48" s="20">
        <v>0</v>
      </c>
      <c r="AP48" s="20">
        <v>0</v>
      </c>
      <c r="AQ48" s="20">
        <v>0</v>
      </c>
      <c r="AR48" s="82"/>
      <c r="AS48" s="82"/>
      <c r="AT48" s="11"/>
      <c r="AU48" s="11"/>
      <c r="AV48" s="11"/>
    </row>
    <row r="49" spans="1:49" s="12" customFormat="1" ht="27.75" customHeight="1">
      <c r="A49" s="118"/>
      <c r="B49" s="128"/>
      <c r="C49" s="104"/>
      <c r="D49" s="24" t="s">
        <v>130</v>
      </c>
      <c r="E49" s="8">
        <f t="shared" si="108"/>
        <v>0</v>
      </c>
      <c r="F49" s="15">
        <f t="shared" si="109"/>
        <v>0</v>
      </c>
      <c r="G49" s="8">
        <v>0</v>
      </c>
      <c r="H49" s="19">
        <v>0</v>
      </c>
      <c r="I49" s="20">
        <v>0</v>
      </c>
      <c r="J49" s="47">
        <v>0</v>
      </c>
      <c r="K49" s="20">
        <v>0</v>
      </c>
      <c r="L49" s="21">
        <v>0</v>
      </c>
      <c r="M49" s="47">
        <v>0</v>
      </c>
      <c r="N49" s="19">
        <v>0</v>
      </c>
      <c r="O49" s="20">
        <v>0</v>
      </c>
      <c r="P49" s="47">
        <v>0</v>
      </c>
      <c r="Q49" s="20">
        <v>0</v>
      </c>
      <c r="R49" s="21">
        <v>0</v>
      </c>
      <c r="S49" s="47">
        <v>0</v>
      </c>
      <c r="T49" s="19">
        <v>0</v>
      </c>
      <c r="U49" s="21">
        <v>0</v>
      </c>
      <c r="V49" s="47">
        <v>0</v>
      </c>
      <c r="W49" s="19">
        <v>0</v>
      </c>
      <c r="X49" s="20">
        <v>0</v>
      </c>
      <c r="Y49" s="47">
        <v>0</v>
      </c>
      <c r="Z49" s="20">
        <v>0</v>
      </c>
      <c r="AA49" s="20">
        <v>0</v>
      </c>
      <c r="AB49" s="47">
        <v>0</v>
      </c>
      <c r="AC49" s="20">
        <v>0</v>
      </c>
      <c r="AD49" s="20">
        <v>0</v>
      </c>
      <c r="AE49" s="47">
        <v>0</v>
      </c>
      <c r="AF49" s="20">
        <v>0</v>
      </c>
      <c r="AG49" s="20">
        <v>0</v>
      </c>
      <c r="AH49" s="47">
        <v>0</v>
      </c>
      <c r="AI49" s="20">
        <v>0</v>
      </c>
      <c r="AJ49" s="20">
        <v>0</v>
      </c>
      <c r="AK49" s="20">
        <v>0</v>
      </c>
      <c r="AL49" s="20">
        <v>0</v>
      </c>
      <c r="AM49" s="20">
        <v>0</v>
      </c>
      <c r="AN49" s="20">
        <v>0</v>
      </c>
      <c r="AO49" s="20">
        <v>0</v>
      </c>
      <c r="AP49" s="20">
        <v>0</v>
      </c>
      <c r="AQ49" s="20">
        <v>0</v>
      </c>
      <c r="AR49" s="83"/>
      <c r="AS49" s="83"/>
      <c r="AT49" s="11"/>
      <c r="AU49" s="11"/>
      <c r="AV49" s="11"/>
    </row>
    <row r="50" spans="1:49" s="13" customFormat="1" ht="21" customHeight="1">
      <c r="A50" s="96" t="s">
        <v>57</v>
      </c>
      <c r="B50" s="99" t="s">
        <v>94</v>
      </c>
      <c r="C50" s="102" t="s">
        <v>136</v>
      </c>
      <c r="D50" s="2" t="s">
        <v>132</v>
      </c>
      <c r="E50" s="8">
        <f>H50+K50+N50+Q50+T50+W50+Z50+AC50+AF50+AI50+AL50+AO50</f>
        <v>7535.6</v>
      </c>
      <c r="F50" s="8">
        <f>I50+L50+O50+R50+U50+X50+AA50+AD50+AG50+AJ50+AM50+AP50</f>
        <v>6778.1</v>
      </c>
      <c r="G50" s="8">
        <f t="shared" si="42"/>
        <v>89.947714846860237</v>
      </c>
      <c r="H50" s="17">
        <f>H51+H52+H53+H54</f>
        <v>101.7</v>
      </c>
      <c r="I50" s="17">
        <f>I51+I52+I53+I54</f>
        <v>101.7</v>
      </c>
      <c r="J50" s="47">
        <f t="shared" si="4"/>
        <v>100</v>
      </c>
      <c r="K50" s="47">
        <f t="shared" ref="K50:AP50" si="110">K51+K52+K53+K54</f>
        <v>527.79999999999995</v>
      </c>
      <c r="L50" s="47">
        <f t="shared" si="110"/>
        <v>527.79999999999995</v>
      </c>
      <c r="M50" s="47">
        <f t="shared" si="6"/>
        <v>100</v>
      </c>
      <c r="N50" s="17">
        <f t="shared" si="110"/>
        <v>785.4</v>
      </c>
      <c r="O50" s="17">
        <f t="shared" si="110"/>
        <v>590</v>
      </c>
      <c r="P50" s="47">
        <f t="shared" si="60"/>
        <v>75.120957473898656</v>
      </c>
      <c r="Q50" s="17">
        <f t="shared" si="110"/>
        <v>871.9</v>
      </c>
      <c r="R50" s="17">
        <f t="shared" si="110"/>
        <v>698.3</v>
      </c>
      <c r="S50" s="47">
        <f t="shared" si="62"/>
        <v>80.089459800435819</v>
      </c>
      <c r="T50" s="17">
        <f t="shared" si="110"/>
        <v>595</v>
      </c>
      <c r="U50" s="17">
        <f t="shared" si="110"/>
        <v>341.8</v>
      </c>
      <c r="V50" s="47">
        <f>U50/T50*100</f>
        <v>57.445378151260506</v>
      </c>
      <c r="W50" s="17">
        <f t="shared" si="110"/>
        <v>572.79999999999995</v>
      </c>
      <c r="X50" s="17">
        <f t="shared" si="110"/>
        <v>500.4</v>
      </c>
      <c r="Y50" s="47">
        <f>X50/W50*100</f>
        <v>87.360335195530723</v>
      </c>
      <c r="Z50" s="47">
        <f>Z51+Z52+Z53+Z54</f>
        <v>655.1</v>
      </c>
      <c r="AA50" s="47">
        <v>625.9</v>
      </c>
      <c r="AB50" s="47">
        <f t="shared" ref="AB50:AB52" si="111">AA50/Z50*100</f>
        <v>95.542665241947788</v>
      </c>
      <c r="AC50" s="47">
        <f>AC51+AC52+AC53+AC54</f>
        <v>459.5</v>
      </c>
      <c r="AD50" s="47">
        <v>422.2</v>
      </c>
      <c r="AE50" s="47">
        <f t="shared" si="74"/>
        <v>91.882480957562564</v>
      </c>
      <c r="AF50" s="47">
        <f t="shared" si="110"/>
        <v>413.70000000000005</v>
      </c>
      <c r="AG50" s="47">
        <v>339.9</v>
      </c>
      <c r="AH50" s="47">
        <f t="shared" si="1"/>
        <v>82.160986221899918</v>
      </c>
      <c r="AI50" s="47">
        <f t="shared" si="110"/>
        <v>610.20000000000005</v>
      </c>
      <c r="AJ50" s="47">
        <v>0</v>
      </c>
      <c r="AK50" s="47">
        <f>AJ50/AI50*100</f>
        <v>0</v>
      </c>
      <c r="AL50" s="47">
        <f t="shared" si="110"/>
        <v>437.7</v>
      </c>
      <c r="AM50" s="47">
        <f t="shared" si="110"/>
        <v>555.79999999999995</v>
      </c>
      <c r="AN50" s="47">
        <v>0</v>
      </c>
      <c r="AO50" s="47">
        <f t="shared" si="110"/>
        <v>1504.8</v>
      </c>
      <c r="AP50" s="47">
        <f t="shared" si="110"/>
        <v>2074.3000000000002</v>
      </c>
      <c r="AQ50" s="47">
        <v>0</v>
      </c>
      <c r="AR50" s="81" t="s">
        <v>232</v>
      </c>
      <c r="AS50" s="81"/>
      <c r="AT50" s="11"/>
      <c r="AU50" s="11"/>
      <c r="AV50" s="11"/>
    </row>
    <row r="51" spans="1:49" s="12" customFormat="1" ht="28.5" customHeight="1">
      <c r="A51" s="97"/>
      <c r="B51" s="100"/>
      <c r="C51" s="103"/>
      <c r="D51" s="55" t="s">
        <v>25</v>
      </c>
      <c r="E51" s="8">
        <f t="shared" ref="E51:E54" si="112">H51+K51+N51+Q51+T51+W51+Z51+AC51+AF51+AI51+AL51+AO51</f>
        <v>0</v>
      </c>
      <c r="F51" s="15">
        <f>I51+L51+O51+R51+U51+X51+AA51+AD51+AG51+AJ51+AM51+AP51</f>
        <v>0</v>
      </c>
      <c r="G51" s="8">
        <v>0</v>
      </c>
      <c r="H51" s="19">
        <v>0</v>
      </c>
      <c r="I51" s="20">
        <v>0</v>
      </c>
      <c r="J51" s="20">
        <v>0</v>
      </c>
      <c r="K51" s="20">
        <v>0</v>
      </c>
      <c r="L51" s="21">
        <v>0</v>
      </c>
      <c r="M51" s="20">
        <v>0</v>
      </c>
      <c r="N51" s="19">
        <v>0</v>
      </c>
      <c r="O51" s="20">
        <v>0</v>
      </c>
      <c r="P51" s="20">
        <v>0</v>
      </c>
      <c r="Q51" s="20">
        <v>0</v>
      </c>
      <c r="R51" s="21">
        <v>0</v>
      </c>
      <c r="S51" s="20">
        <v>0</v>
      </c>
      <c r="T51" s="19">
        <v>0</v>
      </c>
      <c r="U51" s="21">
        <v>0</v>
      </c>
      <c r="V51" s="20">
        <v>0</v>
      </c>
      <c r="W51" s="19">
        <v>0</v>
      </c>
      <c r="X51" s="20">
        <v>0</v>
      </c>
      <c r="Y51" s="20">
        <v>0</v>
      </c>
      <c r="Z51" s="20">
        <v>0</v>
      </c>
      <c r="AA51" s="20">
        <v>0</v>
      </c>
      <c r="AB51" s="20">
        <v>0</v>
      </c>
      <c r="AC51" s="20">
        <v>0</v>
      </c>
      <c r="AD51" s="20">
        <v>0</v>
      </c>
      <c r="AE51" s="20">
        <v>0</v>
      </c>
      <c r="AF51" s="20">
        <v>0</v>
      </c>
      <c r="AG51" s="20">
        <v>0</v>
      </c>
      <c r="AH51" s="20">
        <v>0</v>
      </c>
      <c r="AI51" s="20">
        <v>0</v>
      </c>
      <c r="AJ51" s="20">
        <v>0</v>
      </c>
      <c r="AK51" s="20">
        <v>0</v>
      </c>
      <c r="AL51" s="20">
        <v>0</v>
      </c>
      <c r="AM51" s="20">
        <v>0</v>
      </c>
      <c r="AN51" s="20">
        <v>0</v>
      </c>
      <c r="AO51" s="20">
        <v>0</v>
      </c>
      <c r="AP51" s="20">
        <v>0</v>
      </c>
      <c r="AQ51" s="20">
        <v>0</v>
      </c>
      <c r="AR51" s="82"/>
      <c r="AS51" s="82"/>
      <c r="AT51" s="11"/>
      <c r="AU51" s="11"/>
      <c r="AV51" s="11"/>
    </row>
    <row r="52" spans="1:49" s="12" customFormat="1" ht="26.25" customHeight="1">
      <c r="A52" s="97"/>
      <c r="B52" s="100"/>
      <c r="C52" s="103"/>
      <c r="D52" s="22" t="s">
        <v>26</v>
      </c>
      <c r="E52" s="8">
        <f>H52+K52+N52+Q52+T52+W52+Z52+AC52+AF52+AI52+AL52+AO52</f>
        <v>7535.6</v>
      </c>
      <c r="F52" s="15">
        <f>I52+L52+O52+R52+U52+X52+AA52+AD52+AG52+AJ52+AM52+AP52</f>
        <v>7519.4000000000005</v>
      </c>
      <c r="G52" s="8">
        <f t="shared" si="42"/>
        <v>99.785020436328892</v>
      </c>
      <c r="H52" s="19">
        <v>101.7</v>
      </c>
      <c r="I52" s="20">
        <v>101.7</v>
      </c>
      <c r="J52" s="20">
        <f t="shared" si="4"/>
        <v>100</v>
      </c>
      <c r="K52" s="20">
        <v>527.79999999999995</v>
      </c>
      <c r="L52" s="21">
        <v>527.79999999999995</v>
      </c>
      <c r="M52" s="20">
        <f t="shared" si="6"/>
        <v>100</v>
      </c>
      <c r="N52" s="19">
        <v>785.4</v>
      </c>
      <c r="O52" s="20">
        <v>590</v>
      </c>
      <c r="P52" s="20">
        <f>O52/N52*100</f>
        <v>75.120957473898656</v>
      </c>
      <c r="Q52" s="20">
        <f>804.8+67.1</f>
        <v>871.9</v>
      </c>
      <c r="R52" s="21">
        <v>698.3</v>
      </c>
      <c r="S52" s="20">
        <f t="shared" si="62"/>
        <v>80.089459800435819</v>
      </c>
      <c r="T52" s="19">
        <v>595</v>
      </c>
      <c r="U52" s="21">
        <v>341.8</v>
      </c>
      <c r="V52" s="20">
        <f>U52/T52*100</f>
        <v>57.445378151260506</v>
      </c>
      <c r="W52" s="19">
        <f>672.8-100</f>
        <v>572.79999999999995</v>
      </c>
      <c r="X52" s="20">
        <v>500.4</v>
      </c>
      <c r="Y52" s="20">
        <f>X52/W52*100</f>
        <v>87.360335195530723</v>
      </c>
      <c r="Z52" s="20">
        <f>555.1+100</f>
        <v>655.1</v>
      </c>
      <c r="AA52" s="20">
        <v>625.9</v>
      </c>
      <c r="AB52" s="20">
        <f t="shared" si="111"/>
        <v>95.542665241947788</v>
      </c>
      <c r="AC52" s="20">
        <f>359.5+100</f>
        <v>459.5</v>
      </c>
      <c r="AD52" s="20">
        <v>422.2</v>
      </c>
      <c r="AE52" s="20">
        <f t="shared" si="74"/>
        <v>91.882480957562564</v>
      </c>
      <c r="AF52" s="20">
        <f>579.1-65.4-100</f>
        <v>413.70000000000005</v>
      </c>
      <c r="AG52" s="20">
        <v>339.9</v>
      </c>
      <c r="AH52" s="20">
        <f t="shared" si="1"/>
        <v>82.160986221899918</v>
      </c>
      <c r="AI52" s="20">
        <v>610.20000000000005</v>
      </c>
      <c r="AJ52" s="20">
        <v>741.3</v>
      </c>
      <c r="AK52" s="20">
        <f>AJ52/AI52*100</f>
        <v>121.48475909537855</v>
      </c>
      <c r="AL52" s="20">
        <v>437.7</v>
      </c>
      <c r="AM52" s="20">
        <v>555.79999999999995</v>
      </c>
      <c r="AN52" s="20">
        <v>0</v>
      </c>
      <c r="AO52" s="20">
        <f>1506.5-1.7</f>
        <v>1504.8</v>
      </c>
      <c r="AP52" s="20">
        <v>2074.3000000000002</v>
      </c>
      <c r="AQ52" s="20">
        <f t="shared" ref="AQ52" si="113">AP52/AO52*100</f>
        <v>137.84556087187667</v>
      </c>
      <c r="AR52" s="82"/>
      <c r="AS52" s="82"/>
      <c r="AT52" s="11"/>
      <c r="AU52" s="11"/>
      <c r="AV52" s="11"/>
      <c r="AW52" s="11"/>
    </row>
    <row r="53" spans="1:49" s="12" customFormat="1" ht="27.75" customHeight="1">
      <c r="A53" s="97"/>
      <c r="B53" s="100"/>
      <c r="C53" s="103"/>
      <c r="D53" s="22" t="s">
        <v>129</v>
      </c>
      <c r="E53" s="8">
        <f t="shared" si="112"/>
        <v>0</v>
      </c>
      <c r="F53" s="15">
        <f t="shared" ref="F53:F54" si="114">I53+L53+O53+R53+U53+X53+AA53+AD53+AG53+AJ53+AM53+AP53</f>
        <v>0</v>
      </c>
      <c r="G53" s="8">
        <v>0</v>
      </c>
      <c r="H53" s="19">
        <v>0</v>
      </c>
      <c r="I53" s="20">
        <v>0</v>
      </c>
      <c r="J53" s="20">
        <v>0</v>
      </c>
      <c r="K53" s="20">
        <v>0</v>
      </c>
      <c r="L53" s="21">
        <v>0</v>
      </c>
      <c r="M53" s="20">
        <v>0</v>
      </c>
      <c r="N53" s="19">
        <v>0</v>
      </c>
      <c r="O53" s="20">
        <v>0</v>
      </c>
      <c r="P53" s="20">
        <v>0</v>
      </c>
      <c r="Q53" s="20">
        <v>0</v>
      </c>
      <c r="R53" s="21">
        <v>0</v>
      </c>
      <c r="S53" s="20">
        <v>0</v>
      </c>
      <c r="T53" s="19">
        <v>0</v>
      </c>
      <c r="U53" s="21">
        <v>0</v>
      </c>
      <c r="V53" s="20">
        <v>0</v>
      </c>
      <c r="W53" s="19">
        <v>0</v>
      </c>
      <c r="X53" s="20">
        <v>0</v>
      </c>
      <c r="Y53" s="20">
        <v>0</v>
      </c>
      <c r="Z53" s="20">
        <v>0</v>
      </c>
      <c r="AA53" s="20">
        <v>0</v>
      </c>
      <c r="AB53" s="20">
        <v>0</v>
      </c>
      <c r="AC53" s="20">
        <v>0</v>
      </c>
      <c r="AD53" s="20">
        <v>0</v>
      </c>
      <c r="AE53" s="20">
        <v>0</v>
      </c>
      <c r="AF53" s="20">
        <v>0</v>
      </c>
      <c r="AG53" s="20">
        <v>0</v>
      </c>
      <c r="AH53" s="20">
        <v>0</v>
      </c>
      <c r="AI53" s="20">
        <v>0</v>
      </c>
      <c r="AJ53" s="20">
        <v>0</v>
      </c>
      <c r="AK53" s="20">
        <v>0</v>
      </c>
      <c r="AL53" s="20">
        <v>0</v>
      </c>
      <c r="AM53" s="20">
        <v>0</v>
      </c>
      <c r="AN53" s="20">
        <v>0</v>
      </c>
      <c r="AO53" s="20">
        <v>0</v>
      </c>
      <c r="AP53" s="20">
        <v>0</v>
      </c>
      <c r="AQ53" s="20">
        <v>0</v>
      </c>
      <c r="AR53" s="82"/>
      <c r="AS53" s="82"/>
      <c r="AT53" s="11"/>
      <c r="AU53" s="11"/>
      <c r="AV53" s="11"/>
    </row>
    <row r="54" spans="1:49" s="12" customFormat="1" ht="29.25" customHeight="1">
      <c r="A54" s="98"/>
      <c r="B54" s="101"/>
      <c r="C54" s="104"/>
      <c r="D54" s="24" t="s">
        <v>130</v>
      </c>
      <c r="E54" s="8">
        <f t="shared" si="112"/>
        <v>0</v>
      </c>
      <c r="F54" s="15">
        <f t="shared" si="114"/>
        <v>0</v>
      </c>
      <c r="G54" s="8">
        <v>0</v>
      </c>
      <c r="H54" s="19">
        <v>0</v>
      </c>
      <c r="I54" s="20">
        <v>0</v>
      </c>
      <c r="J54" s="20">
        <v>0</v>
      </c>
      <c r="K54" s="20">
        <v>0</v>
      </c>
      <c r="L54" s="21">
        <v>0</v>
      </c>
      <c r="M54" s="20">
        <v>0</v>
      </c>
      <c r="N54" s="19">
        <v>0</v>
      </c>
      <c r="O54" s="20">
        <v>0</v>
      </c>
      <c r="P54" s="20">
        <v>0</v>
      </c>
      <c r="Q54" s="20">
        <v>0</v>
      </c>
      <c r="R54" s="21">
        <v>0</v>
      </c>
      <c r="S54" s="20">
        <v>0</v>
      </c>
      <c r="T54" s="19">
        <v>0</v>
      </c>
      <c r="U54" s="21">
        <v>0</v>
      </c>
      <c r="V54" s="20">
        <v>0</v>
      </c>
      <c r="W54" s="19">
        <v>0</v>
      </c>
      <c r="X54" s="20">
        <v>0</v>
      </c>
      <c r="Y54" s="20">
        <v>0</v>
      </c>
      <c r="Z54" s="20">
        <v>0</v>
      </c>
      <c r="AA54" s="20">
        <v>0</v>
      </c>
      <c r="AB54" s="20">
        <v>0</v>
      </c>
      <c r="AC54" s="20">
        <v>0</v>
      </c>
      <c r="AD54" s="20">
        <v>0</v>
      </c>
      <c r="AE54" s="20">
        <v>0</v>
      </c>
      <c r="AF54" s="20">
        <v>0</v>
      </c>
      <c r="AG54" s="20">
        <v>0</v>
      </c>
      <c r="AH54" s="20">
        <v>0</v>
      </c>
      <c r="AI54" s="20">
        <v>0</v>
      </c>
      <c r="AJ54" s="20">
        <v>0</v>
      </c>
      <c r="AK54" s="20">
        <v>0</v>
      </c>
      <c r="AL54" s="20">
        <v>0</v>
      </c>
      <c r="AM54" s="20">
        <v>0</v>
      </c>
      <c r="AN54" s="20">
        <v>0</v>
      </c>
      <c r="AO54" s="20">
        <v>0</v>
      </c>
      <c r="AP54" s="20">
        <v>0</v>
      </c>
      <c r="AQ54" s="20">
        <v>0</v>
      </c>
      <c r="AR54" s="83"/>
      <c r="AS54" s="83"/>
      <c r="AT54" s="11"/>
      <c r="AU54" s="11"/>
      <c r="AV54" s="11"/>
    </row>
    <row r="55" spans="1:49" s="59" customFormat="1" ht="44.25" customHeight="1">
      <c r="A55" s="96" t="s">
        <v>58</v>
      </c>
      <c r="B55" s="99" t="s">
        <v>95</v>
      </c>
      <c r="C55" s="102" t="s">
        <v>137</v>
      </c>
      <c r="D55" s="102" t="s">
        <v>29</v>
      </c>
      <c r="E55" s="93" t="s">
        <v>39</v>
      </c>
      <c r="F55" s="93" t="s">
        <v>39</v>
      </c>
      <c r="G55" s="93" t="s">
        <v>39</v>
      </c>
      <c r="H55" s="93" t="s">
        <v>39</v>
      </c>
      <c r="I55" s="93" t="s">
        <v>39</v>
      </c>
      <c r="J55" s="93" t="s">
        <v>39</v>
      </c>
      <c r="K55" s="93" t="s">
        <v>39</v>
      </c>
      <c r="L55" s="93" t="s">
        <v>39</v>
      </c>
      <c r="M55" s="93" t="s">
        <v>39</v>
      </c>
      <c r="N55" s="93" t="s">
        <v>39</v>
      </c>
      <c r="O55" s="93" t="s">
        <v>39</v>
      </c>
      <c r="P55" s="93" t="s">
        <v>39</v>
      </c>
      <c r="Q55" s="93" t="s">
        <v>39</v>
      </c>
      <c r="R55" s="93" t="s">
        <v>39</v>
      </c>
      <c r="S55" s="93" t="s">
        <v>39</v>
      </c>
      <c r="T55" s="93" t="s">
        <v>39</v>
      </c>
      <c r="U55" s="93" t="s">
        <v>39</v>
      </c>
      <c r="V55" s="93" t="s">
        <v>39</v>
      </c>
      <c r="W55" s="93" t="s">
        <v>39</v>
      </c>
      <c r="X55" s="93" t="s">
        <v>39</v>
      </c>
      <c r="Y55" s="93" t="s">
        <v>39</v>
      </c>
      <c r="Z55" s="93" t="s">
        <v>39</v>
      </c>
      <c r="AA55" s="93" t="s">
        <v>39</v>
      </c>
      <c r="AB55" s="93" t="s">
        <v>39</v>
      </c>
      <c r="AC55" s="93" t="s">
        <v>39</v>
      </c>
      <c r="AD55" s="93" t="s">
        <v>39</v>
      </c>
      <c r="AE55" s="93" t="s">
        <v>39</v>
      </c>
      <c r="AF55" s="93" t="s">
        <v>39</v>
      </c>
      <c r="AG55" s="93" t="s">
        <v>39</v>
      </c>
      <c r="AH55" s="93" t="s">
        <v>39</v>
      </c>
      <c r="AI55" s="93" t="s">
        <v>39</v>
      </c>
      <c r="AJ55" s="93" t="s">
        <v>39</v>
      </c>
      <c r="AK55" s="93" t="s">
        <v>39</v>
      </c>
      <c r="AL55" s="93" t="s">
        <v>39</v>
      </c>
      <c r="AM55" s="93" t="s">
        <v>39</v>
      </c>
      <c r="AN55" s="93" t="s">
        <v>39</v>
      </c>
      <c r="AO55" s="93" t="s">
        <v>39</v>
      </c>
      <c r="AP55" s="93" t="s">
        <v>39</v>
      </c>
      <c r="AQ55" s="93" t="s">
        <v>39</v>
      </c>
      <c r="AR55" s="81" t="s">
        <v>233</v>
      </c>
      <c r="AS55" s="156"/>
      <c r="AT55" s="11"/>
      <c r="AU55" s="11"/>
      <c r="AV55" s="11"/>
    </row>
    <row r="56" spans="1:49" s="12" customFormat="1" ht="40.5" customHeight="1">
      <c r="A56" s="97"/>
      <c r="B56" s="100"/>
      <c r="C56" s="129"/>
      <c r="D56" s="131"/>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129"/>
      <c r="AS56" s="108"/>
      <c r="AT56" s="11"/>
      <c r="AU56" s="11"/>
      <c r="AV56" s="11"/>
    </row>
    <row r="57" spans="1:49" s="12" customFormat="1" ht="42.75" customHeight="1">
      <c r="A57" s="98"/>
      <c r="B57" s="101"/>
      <c r="C57" s="130"/>
      <c r="D57" s="132"/>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130"/>
      <c r="AS57" s="109"/>
      <c r="AT57" s="11"/>
      <c r="AU57" s="11"/>
      <c r="AV57" s="11"/>
    </row>
    <row r="58" spans="1:49" s="59" customFormat="1" ht="36.75" customHeight="1">
      <c r="A58" s="96" t="s">
        <v>59</v>
      </c>
      <c r="B58" s="99" t="s">
        <v>96</v>
      </c>
      <c r="C58" s="102" t="s">
        <v>172</v>
      </c>
      <c r="D58" s="102" t="s">
        <v>29</v>
      </c>
      <c r="E58" s="93" t="s">
        <v>39</v>
      </c>
      <c r="F58" s="93" t="s">
        <v>39</v>
      </c>
      <c r="G58" s="93" t="s">
        <v>39</v>
      </c>
      <c r="H58" s="93" t="s">
        <v>39</v>
      </c>
      <c r="I58" s="93" t="s">
        <v>39</v>
      </c>
      <c r="J58" s="93" t="s">
        <v>39</v>
      </c>
      <c r="K58" s="93" t="s">
        <v>39</v>
      </c>
      <c r="L58" s="93" t="s">
        <v>39</v>
      </c>
      <c r="M58" s="93" t="s">
        <v>39</v>
      </c>
      <c r="N58" s="93" t="s">
        <v>39</v>
      </c>
      <c r="O58" s="93" t="s">
        <v>39</v>
      </c>
      <c r="P58" s="93" t="s">
        <v>39</v>
      </c>
      <c r="Q58" s="93" t="s">
        <v>39</v>
      </c>
      <c r="R58" s="93" t="s">
        <v>39</v>
      </c>
      <c r="S58" s="93" t="s">
        <v>39</v>
      </c>
      <c r="T58" s="93" t="s">
        <v>39</v>
      </c>
      <c r="U58" s="93" t="s">
        <v>39</v>
      </c>
      <c r="V58" s="93" t="s">
        <v>39</v>
      </c>
      <c r="W58" s="93" t="s">
        <v>39</v>
      </c>
      <c r="X58" s="93" t="s">
        <v>39</v>
      </c>
      <c r="Y58" s="93" t="s">
        <v>39</v>
      </c>
      <c r="Z58" s="93" t="s">
        <v>39</v>
      </c>
      <c r="AA58" s="93" t="s">
        <v>39</v>
      </c>
      <c r="AB58" s="93" t="s">
        <v>39</v>
      </c>
      <c r="AC58" s="93" t="s">
        <v>39</v>
      </c>
      <c r="AD58" s="93" t="s">
        <v>39</v>
      </c>
      <c r="AE58" s="93" t="s">
        <v>39</v>
      </c>
      <c r="AF58" s="93" t="s">
        <v>39</v>
      </c>
      <c r="AG58" s="93" t="s">
        <v>39</v>
      </c>
      <c r="AH58" s="93" t="s">
        <v>39</v>
      </c>
      <c r="AI58" s="93" t="s">
        <v>39</v>
      </c>
      <c r="AJ58" s="93" t="s">
        <v>39</v>
      </c>
      <c r="AK58" s="93" t="s">
        <v>39</v>
      </c>
      <c r="AL58" s="93" t="s">
        <v>39</v>
      </c>
      <c r="AM58" s="93" t="s">
        <v>39</v>
      </c>
      <c r="AN58" s="93" t="s">
        <v>39</v>
      </c>
      <c r="AO58" s="93" t="s">
        <v>39</v>
      </c>
      <c r="AP58" s="93" t="s">
        <v>39</v>
      </c>
      <c r="AQ58" s="93" t="s">
        <v>39</v>
      </c>
      <c r="AR58" s="81" t="s">
        <v>257</v>
      </c>
      <c r="AS58" s="156"/>
      <c r="AT58" s="11"/>
      <c r="AU58" s="11"/>
      <c r="AV58" s="11"/>
    </row>
    <row r="59" spans="1:49" s="12" customFormat="1" ht="34.5" customHeight="1">
      <c r="A59" s="133"/>
      <c r="B59" s="100"/>
      <c r="C59" s="129"/>
      <c r="D59" s="131"/>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129"/>
      <c r="AS59" s="108"/>
      <c r="AT59" s="11"/>
      <c r="AU59" s="11"/>
      <c r="AV59" s="11"/>
    </row>
    <row r="60" spans="1:49" s="12" customFormat="1" ht="33.75" customHeight="1">
      <c r="A60" s="134"/>
      <c r="B60" s="101"/>
      <c r="C60" s="130"/>
      <c r="D60" s="132"/>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130"/>
      <c r="AS60" s="109"/>
      <c r="AT60" s="11"/>
      <c r="AU60" s="11"/>
      <c r="AV60" s="11"/>
    </row>
    <row r="61" spans="1:49" s="12" customFormat="1" ht="33.75" customHeight="1">
      <c r="A61" s="96" t="s">
        <v>60</v>
      </c>
      <c r="B61" s="99" t="s">
        <v>97</v>
      </c>
      <c r="C61" s="136" t="s">
        <v>191</v>
      </c>
      <c r="D61" s="14" t="s">
        <v>132</v>
      </c>
      <c r="E61" s="8">
        <f t="shared" ref="E61:E62" si="115">H61+K61+N61+Q61+T61+W61+Z61+AC61+AF61+AI61+AL61+AO61</f>
        <v>210</v>
      </c>
      <c r="F61" s="8">
        <f>F62+F63+F64+F65</f>
        <v>210</v>
      </c>
      <c r="G61" s="8">
        <f t="shared" ref="G61" si="116">F61/E61*100</f>
        <v>100</v>
      </c>
      <c r="H61" s="17">
        <f>H62+H63+H64+H65</f>
        <v>0</v>
      </c>
      <c r="I61" s="75">
        <f t="shared" ref="I61" si="117">I62+I63+I64+I65</f>
        <v>0</v>
      </c>
      <c r="J61" s="75">
        <v>0</v>
      </c>
      <c r="K61" s="75">
        <f t="shared" ref="K61:L61" si="118">K62+K63+K64+K65</f>
        <v>0</v>
      </c>
      <c r="L61" s="23">
        <f t="shared" si="118"/>
        <v>0</v>
      </c>
      <c r="M61" s="75">
        <v>0</v>
      </c>
      <c r="N61" s="17">
        <f t="shared" ref="N61:P61" si="119">N62+N63+N64+N65</f>
        <v>0</v>
      </c>
      <c r="O61" s="17">
        <f t="shared" si="119"/>
        <v>0</v>
      </c>
      <c r="P61" s="17">
        <f t="shared" si="119"/>
        <v>0</v>
      </c>
      <c r="Q61" s="17">
        <f>Q62+Q63+Q64+Q65</f>
        <v>210</v>
      </c>
      <c r="R61" s="17">
        <f t="shared" ref="R61" si="120">R62+R63+R64+R65</f>
        <v>0</v>
      </c>
      <c r="S61" s="17">
        <f>S62+S63+S64+S65</f>
        <v>0</v>
      </c>
      <c r="T61" s="17">
        <f t="shared" ref="T61:AP61" si="121">T62+T63+T64+T65</f>
        <v>0</v>
      </c>
      <c r="U61" s="17">
        <f t="shared" si="121"/>
        <v>0</v>
      </c>
      <c r="V61" s="17">
        <f t="shared" si="121"/>
        <v>0</v>
      </c>
      <c r="W61" s="17">
        <f t="shared" si="121"/>
        <v>0</v>
      </c>
      <c r="X61" s="17">
        <f t="shared" si="121"/>
        <v>0</v>
      </c>
      <c r="Y61" s="17">
        <f t="shared" si="121"/>
        <v>0</v>
      </c>
      <c r="Z61" s="17">
        <f t="shared" si="121"/>
        <v>0</v>
      </c>
      <c r="AA61" s="17">
        <f t="shared" si="121"/>
        <v>0</v>
      </c>
      <c r="AB61" s="17">
        <f t="shared" si="121"/>
        <v>0</v>
      </c>
      <c r="AC61" s="17">
        <f t="shared" si="121"/>
        <v>0</v>
      </c>
      <c r="AD61" s="17">
        <f t="shared" si="121"/>
        <v>0</v>
      </c>
      <c r="AE61" s="17">
        <f t="shared" si="121"/>
        <v>0</v>
      </c>
      <c r="AF61" s="17">
        <f t="shared" si="121"/>
        <v>0</v>
      </c>
      <c r="AG61" s="17">
        <f t="shared" si="121"/>
        <v>0</v>
      </c>
      <c r="AH61" s="17">
        <f t="shared" si="121"/>
        <v>0</v>
      </c>
      <c r="AI61" s="17">
        <f t="shared" si="121"/>
        <v>0</v>
      </c>
      <c r="AJ61" s="17">
        <f t="shared" si="121"/>
        <v>0</v>
      </c>
      <c r="AK61" s="17">
        <f t="shared" si="121"/>
        <v>0</v>
      </c>
      <c r="AL61" s="17">
        <f t="shared" si="121"/>
        <v>0</v>
      </c>
      <c r="AM61" s="17">
        <f t="shared" si="121"/>
        <v>0</v>
      </c>
      <c r="AN61" s="17">
        <f t="shared" si="121"/>
        <v>0</v>
      </c>
      <c r="AO61" s="17">
        <f t="shared" si="121"/>
        <v>0</v>
      </c>
      <c r="AP61" s="17">
        <f t="shared" si="121"/>
        <v>210</v>
      </c>
      <c r="AQ61" s="75">
        <v>0</v>
      </c>
      <c r="AR61" s="81" t="s">
        <v>234</v>
      </c>
      <c r="AS61" s="84"/>
      <c r="AT61" s="11"/>
      <c r="AU61" s="11"/>
      <c r="AV61" s="11"/>
    </row>
    <row r="62" spans="1:49" s="12" customFormat="1" ht="33.75" customHeight="1">
      <c r="A62" s="97"/>
      <c r="B62" s="100"/>
      <c r="C62" s="137"/>
      <c r="D62" s="76" t="s">
        <v>128</v>
      </c>
      <c r="E62" s="8">
        <f t="shared" si="115"/>
        <v>0</v>
      </c>
      <c r="F62" s="15">
        <f>I62+L62+O62+R62+U62+X62+AA62+AD62+AG62+AJ62+AM62+AP62</f>
        <v>0</v>
      </c>
      <c r="G62" s="8">
        <v>0</v>
      </c>
      <c r="H62" s="19">
        <v>0</v>
      </c>
      <c r="I62" s="20">
        <v>0</v>
      </c>
      <c r="J62" s="20">
        <v>0</v>
      </c>
      <c r="K62" s="20">
        <v>0</v>
      </c>
      <c r="L62" s="21">
        <v>0</v>
      </c>
      <c r="M62" s="20">
        <v>0</v>
      </c>
      <c r="N62" s="19">
        <v>0</v>
      </c>
      <c r="O62" s="20">
        <v>0</v>
      </c>
      <c r="P62" s="20">
        <v>0</v>
      </c>
      <c r="Q62" s="20">
        <v>0</v>
      </c>
      <c r="R62" s="21">
        <v>0</v>
      </c>
      <c r="S62" s="20">
        <v>0</v>
      </c>
      <c r="T62" s="19">
        <v>0</v>
      </c>
      <c r="U62" s="21">
        <v>0</v>
      </c>
      <c r="V62" s="20">
        <v>0</v>
      </c>
      <c r="W62" s="19">
        <v>0</v>
      </c>
      <c r="X62" s="20">
        <v>0</v>
      </c>
      <c r="Y62" s="20">
        <v>0</v>
      </c>
      <c r="Z62" s="20">
        <v>0</v>
      </c>
      <c r="AA62" s="20">
        <v>0</v>
      </c>
      <c r="AB62" s="20">
        <v>0</v>
      </c>
      <c r="AC62" s="20">
        <v>0</v>
      </c>
      <c r="AD62" s="20">
        <v>0</v>
      </c>
      <c r="AE62" s="20">
        <v>0</v>
      </c>
      <c r="AF62" s="20">
        <v>0</v>
      </c>
      <c r="AG62" s="20">
        <v>0</v>
      </c>
      <c r="AH62" s="20">
        <v>0</v>
      </c>
      <c r="AI62" s="20">
        <v>0</v>
      </c>
      <c r="AJ62" s="20">
        <v>0</v>
      </c>
      <c r="AK62" s="20">
        <v>0</v>
      </c>
      <c r="AL62" s="20">
        <v>0</v>
      </c>
      <c r="AM62" s="20">
        <v>0</v>
      </c>
      <c r="AN62" s="20">
        <v>0</v>
      </c>
      <c r="AO62" s="20">
        <v>0</v>
      </c>
      <c r="AP62" s="20">
        <v>0</v>
      </c>
      <c r="AQ62" s="20">
        <v>0</v>
      </c>
      <c r="AR62" s="85"/>
      <c r="AS62" s="85"/>
      <c r="AT62" s="11"/>
      <c r="AU62" s="11"/>
      <c r="AV62" s="11"/>
    </row>
    <row r="63" spans="1:49" s="12" customFormat="1" ht="33.75" customHeight="1">
      <c r="A63" s="97"/>
      <c r="B63" s="100"/>
      <c r="C63" s="137"/>
      <c r="D63" s="22" t="s">
        <v>26</v>
      </c>
      <c r="E63" s="8">
        <f>H63+K63+N63+Q63+T63+W63+Z63+AC63+AF63+AI63+AL63+AO63</f>
        <v>0</v>
      </c>
      <c r="F63" s="15">
        <f>I63+L63+O63+R63+U63+X63+AA63+AD63+AG63+AJ63+AM63+AP63</f>
        <v>0</v>
      </c>
      <c r="G63" s="8">
        <v>0</v>
      </c>
      <c r="H63" s="19">
        <v>0</v>
      </c>
      <c r="I63" s="20">
        <v>0</v>
      </c>
      <c r="J63" s="20">
        <v>0</v>
      </c>
      <c r="K63" s="20">
        <v>0</v>
      </c>
      <c r="L63" s="21">
        <v>0</v>
      </c>
      <c r="M63" s="20">
        <v>0</v>
      </c>
      <c r="N63" s="19">
        <v>0</v>
      </c>
      <c r="O63" s="20">
        <v>0</v>
      </c>
      <c r="P63" s="20">
        <v>0</v>
      </c>
      <c r="Q63" s="20">
        <v>0</v>
      </c>
      <c r="R63" s="21">
        <v>0</v>
      </c>
      <c r="S63" s="20">
        <v>0</v>
      </c>
      <c r="T63" s="19">
        <v>0</v>
      </c>
      <c r="U63" s="21">
        <v>0</v>
      </c>
      <c r="V63" s="20">
        <v>0</v>
      </c>
      <c r="W63" s="19">
        <v>0</v>
      </c>
      <c r="X63" s="20">
        <v>0</v>
      </c>
      <c r="Y63" s="20">
        <v>0</v>
      </c>
      <c r="Z63" s="20">
        <v>0</v>
      </c>
      <c r="AA63" s="20">
        <v>0</v>
      </c>
      <c r="AB63" s="20">
        <v>0</v>
      </c>
      <c r="AC63" s="20">
        <v>0</v>
      </c>
      <c r="AD63" s="20">
        <v>0</v>
      </c>
      <c r="AE63" s="20">
        <v>0</v>
      </c>
      <c r="AF63" s="20">
        <v>0</v>
      </c>
      <c r="AG63" s="20">
        <v>0</v>
      </c>
      <c r="AH63" s="20">
        <v>0</v>
      </c>
      <c r="AI63" s="20">
        <v>0</v>
      </c>
      <c r="AJ63" s="20">
        <v>0</v>
      </c>
      <c r="AK63" s="20">
        <v>0</v>
      </c>
      <c r="AL63" s="20">
        <v>0</v>
      </c>
      <c r="AM63" s="20">
        <v>0</v>
      </c>
      <c r="AN63" s="20">
        <v>0</v>
      </c>
      <c r="AO63" s="20">
        <v>0</v>
      </c>
      <c r="AP63" s="20">
        <v>0</v>
      </c>
      <c r="AQ63" s="20">
        <v>0</v>
      </c>
      <c r="AR63" s="85"/>
      <c r="AS63" s="85"/>
      <c r="AT63" s="11"/>
      <c r="AU63" s="11"/>
      <c r="AV63" s="11"/>
    </row>
    <row r="64" spans="1:49" s="12" customFormat="1" ht="33.75" customHeight="1">
      <c r="A64" s="97"/>
      <c r="B64" s="100"/>
      <c r="C64" s="137"/>
      <c r="D64" s="22" t="s">
        <v>129</v>
      </c>
      <c r="E64" s="8">
        <f t="shared" ref="E64:E65" si="122">H64+K64+N64+Q64+T64+W64+Z64+AC64+AF64+AI64+AL64+AO64</f>
        <v>210</v>
      </c>
      <c r="F64" s="15">
        <f t="shared" ref="F64:F65" si="123">I64+L64+O64+R64+U64+X64+AA64+AD64+AG64+AJ64+AM64+AP64</f>
        <v>210</v>
      </c>
      <c r="G64" s="8">
        <v>0</v>
      </c>
      <c r="H64" s="19">
        <v>0</v>
      </c>
      <c r="I64" s="20">
        <v>0</v>
      </c>
      <c r="J64" s="20">
        <v>0</v>
      </c>
      <c r="K64" s="20">
        <v>0</v>
      </c>
      <c r="L64" s="21">
        <v>0</v>
      </c>
      <c r="M64" s="20">
        <v>0</v>
      </c>
      <c r="N64" s="19">
        <v>0</v>
      </c>
      <c r="O64" s="20">
        <v>0</v>
      </c>
      <c r="P64" s="20">
        <v>0</v>
      </c>
      <c r="Q64" s="20">
        <v>210</v>
      </c>
      <c r="R64" s="21">
        <v>0</v>
      </c>
      <c r="S64" s="20">
        <v>0</v>
      </c>
      <c r="T64" s="19">
        <v>0</v>
      </c>
      <c r="U64" s="21">
        <v>0</v>
      </c>
      <c r="V64" s="20">
        <v>0</v>
      </c>
      <c r="W64" s="19">
        <v>0</v>
      </c>
      <c r="X64" s="20">
        <v>0</v>
      </c>
      <c r="Y64" s="20">
        <v>0</v>
      </c>
      <c r="Z64" s="20">
        <v>0</v>
      </c>
      <c r="AA64" s="20">
        <v>0</v>
      </c>
      <c r="AB64" s="20">
        <v>0</v>
      </c>
      <c r="AC64" s="20">
        <v>0</v>
      </c>
      <c r="AD64" s="20">
        <v>0</v>
      </c>
      <c r="AE64" s="20">
        <v>0</v>
      </c>
      <c r="AF64" s="20">
        <v>0</v>
      </c>
      <c r="AG64" s="20">
        <v>0</v>
      </c>
      <c r="AH64" s="20">
        <v>0</v>
      </c>
      <c r="AI64" s="20">
        <v>0</v>
      </c>
      <c r="AJ64" s="20">
        <v>0</v>
      </c>
      <c r="AK64" s="20">
        <v>0</v>
      </c>
      <c r="AL64" s="20">
        <v>0</v>
      </c>
      <c r="AM64" s="20">
        <v>0</v>
      </c>
      <c r="AN64" s="20">
        <v>0</v>
      </c>
      <c r="AO64" s="20">
        <v>0</v>
      </c>
      <c r="AP64" s="20">
        <v>210</v>
      </c>
      <c r="AQ64" s="20">
        <v>0</v>
      </c>
      <c r="AR64" s="85"/>
      <c r="AS64" s="85"/>
      <c r="AT64" s="11"/>
      <c r="AU64" s="11"/>
      <c r="AV64" s="11"/>
    </row>
    <row r="65" spans="1:48" s="12" customFormat="1" ht="33.75" customHeight="1">
      <c r="A65" s="98"/>
      <c r="B65" s="101"/>
      <c r="C65" s="138"/>
      <c r="D65" s="22" t="s">
        <v>130</v>
      </c>
      <c r="E65" s="8">
        <f t="shared" si="122"/>
        <v>0</v>
      </c>
      <c r="F65" s="15">
        <f t="shared" si="123"/>
        <v>0</v>
      </c>
      <c r="G65" s="8">
        <v>0</v>
      </c>
      <c r="H65" s="19">
        <v>0</v>
      </c>
      <c r="I65" s="20">
        <v>0</v>
      </c>
      <c r="J65" s="20">
        <v>0</v>
      </c>
      <c r="K65" s="20">
        <v>0</v>
      </c>
      <c r="L65" s="21">
        <v>0</v>
      </c>
      <c r="M65" s="20">
        <v>0</v>
      </c>
      <c r="N65" s="19">
        <v>0</v>
      </c>
      <c r="O65" s="20">
        <v>0</v>
      </c>
      <c r="P65" s="20">
        <v>0</v>
      </c>
      <c r="Q65" s="20">
        <v>0</v>
      </c>
      <c r="R65" s="21">
        <v>0</v>
      </c>
      <c r="S65" s="20">
        <v>0</v>
      </c>
      <c r="T65" s="19">
        <v>0</v>
      </c>
      <c r="U65" s="21">
        <v>0</v>
      </c>
      <c r="V65" s="20"/>
      <c r="W65" s="19">
        <v>0</v>
      </c>
      <c r="X65" s="20">
        <v>0</v>
      </c>
      <c r="Y65" s="20">
        <v>0</v>
      </c>
      <c r="Z65" s="20">
        <v>0</v>
      </c>
      <c r="AA65" s="20">
        <v>0</v>
      </c>
      <c r="AB65" s="20">
        <v>0</v>
      </c>
      <c r="AC65" s="20">
        <v>0</v>
      </c>
      <c r="AD65" s="20">
        <v>0</v>
      </c>
      <c r="AE65" s="20">
        <v>0</v>
      </c>
      <c r="AF65" s="20">
        <v>0</v>
      </c>
      <c r="AG65" s="20">
        <v>0</v>
      </c>
      <c r="AH65" s="20">
        <v>0</v>
      </c>
      <c r="AI65" s="20">
        <v>0</v>
      </c>
      <c r="AJ65" s="20">
        <v>0</v>
      </c>
      <c r="AK65" s="20">
        <v>0</v>
      </c>
      <c r="AL65" s="20">
        <v>0</v>
      </c>
      <c r="AM65" s="20">
        <v>0</v>
      </c>
      <c r="AN65" s="20">
        <v>0</v>
      </c>
      <c r="AO65" s="20">
        <v>0</v>
      </c>
      <c r="AP65" s="20">
        <v>0</v>
      </c>
      <c r="AQ65" s="20">
        <v>0</v>
      </c>
      <c r="AR65" s="86"/>
      <c r="AS65" s="86"/>
      <c r="AT65" s="11"/>
      <c r="AU65" s="11"/>
      <c r="AV65" s="11"/>
    </row>
    <row r="66" spans="1:48" s="13" customFormat="1" ht="23.25" customHeight="1">
      <c r="A66" s="96" t="s">
        <v>220</v>
      </c>
      <c r="B66" s="99" t="s">
        <v>221</v>
      </c>
      <c r="C66" s="136" t="s">
        <v>222</v>
      </c>
      <c r="D66" s="102" t="s">
        <v>29</v>
      </c>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81" t="s">
        <v>235</v>
      </c>
      <c r="AS66" s="84"/>
      <c r="AT66" s="11"/>
      <c r="AU66" s="11"/>
      <c r="AV66" s="11"/>
    </row>
    <row r="67" spans="1:48" s="12" customFormat="1" ht="22.5" customHeight="1">
      <c r="A67" s="97"/>
      <c r="B67" s="100"/>
      <c r="C67" s="137"/>
      <c r="D67" s="103"/>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85"/>
      <c r="AS67" s="85"/>
      <c r="AT67" s="11"/>
      <c r="AU67" s="11"/>
      <c r="AV67" s="11"/>
    </row>
    <row r="68" spans="1:48" s="12" customFormat="1" ht="24.75" customHeight="1">
      <c r="A68" s="97"/>
      <c r="B68" s="100"/>
      <c r="C68" s="137"/>
      <c r="D68" s="103"/>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85"/>
      <c r="AS68" s="85"/>
      <c r="AT68" s="11"/>
      <c r="AU68" s="11"/>
      <c r="AV68" s="11"/>
    </row>
    <row r="69" spans="1:48" s="12" customFormat="1" ht="26.25" customHeight="1">
      <c r="A69" s="97"/>
      <c r="B69" s="100"/>
      <c r="C69" s="137"/>
      <c r="D69" s="103"/>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85"/>
      <c r="AS69" s="85"/>
      <c r="AT69" s="11"/>
      <c r="AU69" s="11"/>
      <c r="AV69" s="11"/>
    </row>
    <row r="70" spans="1:48" s="12" customFormat="1" ht="31.5" customHeight="1">
      <c r="A70" s="98"/>
      <c r="B70" s="101"/>
      <c r="C70" s="138"/>
      <c r="D70" s="104"/>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86"/>
      <c r="AS70" s="86"/>
      <c r="AT70" s="11"/>
      <c r="AU70" s="11"/>
      <c r="AV70" s="11"/>
    </row>
    <row r="71" spans="1:48" s="13" customFormat="1" ht="16.5" customHeight="1">
      <c r="A71" s="160" t="s">
        <v>50</v>
      </c>
      <c r="B71" s="119" t="s">
        <v>28</v>
      </c>
      <c r="C71" s="120"/>
      <c r="D71" s="2" t="s">
        <v>132</v>
      </c>
      <c r="E71" s="66">
        <f>E72+E73+E74+E75</f>
        <v>1413</v>
      </c>
      <c r="F71" s="66">
        <f>F72+F73+F74+F75</f>
        <v>1413</v>
      </c>
      <c r="G71" s="66">
        <f>F71/E71*100</f>
        <v>100</v>
      </c>
      <c r="H71" s="66">
        <f>H72+H73+H74+H75</f>
        <v>0</v>
      </c>
      <c r="I71" s="66">
        <v>0</v>
      </c>
      <c r="J71" s="66">
        <v>0</v>
      </c>
      <c r="K71" s="66">
        <f>K72+K73+K74+K75</f>
        <v>0</v>
      </c>
      <c r="L71" s="66">
        <f>L72+L73+L74+L75</f>
        <v>0</v>
      </c>
      <c r="M71" s="66">
        <v>0</v>
      </c>
      <c r="N71" s="66">
        <f>N72+N73+N74+N75</f>
        <v>0</v>
      </c>
      <c r="O71" s="66">
        <f>O72+O73+O74+O75</f>
        <v>0</v>
      </c>
      <c r="P71" s="66">
        <v>0</v>
      </c>
      <c r="Q71" s="66">
        <f>Q72+Q73+Q74+Q75</f>
        <v>0</v>
      </c>
      <c r="R71" s="66">
        <f>R72+R73+R74+R75</f>
        <v>0</v>
      </c>
      <c r="S71" s="66">
        <v>0</v>
      </c>
      <c r="T71" s="66">
        <f>T72+T73+T74+T75</f>
        <v>0</v>
      </c>
      <c r="U71" s="66">
        <f>U72+U73+U74+U75</f>
        <v>0</v>
      </c>
      <c r="V71" s="66">
        <v>0</v>
      </c>
      <c r="W71" s="66">
        <f>W72+W73+W74+W75</f>
        <v>0</v>
      </c>
      <c r="X71" s="66">
        <f>X72+X73+X74+X75</f>
        <v>0</v>
      </c>
      <c r="Y71" s="66">
        <v>0</v>
      </c>
      <c r="Z71" s="66">
        <f>Z72+Z73+Z74+Z75</f>
        <v>0</v>
      </c>
      <c r="AA71" s="66">
        <f>AA72+AA73+AA74+AA75</f>
        <v>0</v>
      </c>
      <c r="AB71" s="66">
        <v>0</v>
      </c>
      <c r="AC71" s="66">
        <f>AC72+AC73+AC74+AC75</f>
        <v>0</v>
      </c>
      <c r="AD71" s="66">
        <f>AD72+AD73+AD74+AD75</f>
        <v>0</v>
      </c>
      <c r="AE71" s="66">
        <v>0</v>
      </c>
      <c r="AF71" s="66">
        <f>AF72+AF73+AF74+AF75</f>
        <v>0</v>
      </c>
      <c r="AG71" s="66">
        <f>AG72+AG73+AG74+AG75</f>
        <v>0</v>
      </c>
      <c r="AH71" s="66">
        <v>0</v>
      </c>
      <c r="AI71" s="66">
        <f>AI72+AI73+AI74+AI75</f>
        <v>150</v>
      </c>
      <c r="AJ71" s="66">
        <f>AJ72+AJ73+AJ74+AJ75</f>
        <v>0</v>
      </c>
      <c r="AK71" s="66">
        <v>0</v>
      </c>
      <c r="AL71" s="66">
        <f>AL72+AL73+AL74+AL75</f>
        <v>1263</v>
      </c>
      <c r="AM71" s="66">
        <f>AM72+AM73+AM74+AM75</f>
        <v>150</v>
      </c>
      <c r="AN71" s="66">
        <f t="shared" ref="AN71:AN74" si="124">AM71/AL71*100</f>
        <v>11.87648456057007</v>
      </c>
      <c r="AO71" s="66">
        <f>AO72+AO73+AO74+AO75</f>
        <v>0</v>
      </c>
      <c r="AP71" s="8">
        <f>AP72+AP73+AP74+AP75</f>
        <v>1263</v>
      </c>
      <c r="AQ71" s="8">
        <v>0</v>
      </c>
      <c r="AR71" s="84"/>
      <c r="AS71" s="84"/>
      <c r="AT71" s="11"/>
      <c r="AU71" s="11"/>
      <c r="AV71" s="11"/>
    </row>
    <row r="72" spans="1:48" s="13" customFormat="1" ht="25.5" customHeight="1">
      <c r="A72" s="121"/>
      <c r="B72" s="120"/>
      <c r="C72" s="120"/>
      <c r="D72" s="14" t="s">
        <v>128</v>
      </c>
      <c r="E72" s="66">
        <f>H72+K72+N72+Q72+T72+W72+Z72+AC72+AF72+AI72+AL72+AO72</f>
        <v>0</v>
      </c>
      <c r="F72" s="66">
        <f>I72+L72+O72+R72+U72+X72+AA72+AD72+AG72+AJ72+AM72+AP72</f>
        <v>0</v>
      </c>
      <c r="G72" s="66">
        <v>0</v>
      </c>
      <c r="H72" s="66">
        <f>H77+H82+H89</f>
        <v>0</v>
      </c>
      <c r="I72" s="66">
        <f>I77+I82+I89</f>
        <v>0</v>
      </c>
      <c r="J72" s="66">
        <v>0</v>
      </c>
      <c r="K72" s="66">
        <f>K77+K82+K89</f>
        <v>0</v>
      </c>
      <c r="L72" s="66">
        <f>L77+L82+L89</f>
        <v>0</v>
      </c>
      <c r="M72" s="66">
        <v>0</v>
      </c>
      <c r="N72" s="66">
        <f>N77+N82+N89</f>
        <v>0</v>
      </c>
      <c r="O72" s="66">
        <f>O77+O82+O89</f>
        <v>0</v>
      </c>
      <c r="P72" s="66">
        <v>0</v>
      </c>
      <c r="Q72" s="66">
        <f>Q77+Q82+Q89</f>
        <v>0</v>
      </c>
      <c r="R72" s="66">
        <f>R77+R82+R89</f>
        <v>0</v>
      </c>
      <c r="S72" s="66">
        <v>0</v>
      </c>
      <c r="T72" s="66">
        <f>T77+T82+T89</f>
        <v>0</v>
      </c>
      <c r="U72" s="66">
        <f>U77+U82+U89</f>
        <v>0</v>
      </c>
      <c r="V72" s="66">
        <v>0</v>
      </c>
      <c r="W72" s="66">
        <f>W77+W82+W89</f>
        <v>0</v>
      </c>
      <c r="X72" s="66">
        <f>X77+X82+X89</f>
        <v>0</v>
      </c>
      <c r="Y72" s="66">
        <v>0</v>
      </c>
      <c r="Z72" s="66">
        <f>Z77+Z82+Z89</f>
        <v>0</v>
      </c>
      <c r="AA72" s="66">
        <f>AA77+AA82+AA89</f>
        <v>0</v>
      </c>
      <c r="AB72" s="66">
        <v>0</v>
      </c>
      <c r="AC72" s="66">
        <f>AC77+AC82+AC89</f>
        <v>0</v>
      </c>
      <c r="AD72" s="66">
        <f>AD77+AD82+AD89</f>
        <v>0</v>
      </c>
      <c r="AE72" s="66">
        <v>0</v>
      </c>
      <c r="AF72" s="66">
        <f>AF77+AF82+AF89</f>
        <v>0</v>
      </c>
      <c r="AG72" s="66">
        <f>AG77+AG82+AG89</f>
        <v>0</v>
      </c>
      <c r="AH72" s="66">
        <v>0</v>
      </c>
      <c r="AI72" s="66">
        <f>AI77+AI82+AI89</f>
        <v>0</v>
      </c>
      <c r="AJ72" s="66">
        <f>AJ77+AJ82+AJ89</f>
        <v>0</v>
      </c>
      <c r="AK72" s="66">
        <v>0</v>
      </c>
      <c r="AL72" s="66">
        <f>AL77+AL82+AL89</f>
        <v>0</v>
      </c>
      <c r="AM72" s="66">
        <f>AM77+AM82+AM89</f>
        <v>0</v>
      </c>
      <c r="AN72" s="66">
        <v>0</v>
      </c>
      <c r="AO72" s="66">
        <f>AO77+AO82+AO89</f>
        <v>0</v>
      </c>
      <c r="AP72" s="8">
        <f>AP77+AP82+AP89</f>
        <v>0</v>
      </c>
      <c r="AQ72" s="8">
        <v>0</v>
      </c>
      <c r="AR72" s="85"/>
      <c r="AS72" s="85"/>
      <c r="AT72" s="11"/>
      <c r="AU72" s="11"/>
      <c r="AV72" s="11"/>
    </row>
    <row r="73" spans="1:48" s="13" customFormat="1" ht="24" customHeight="1">
      <c r="A73" s="121"/>
      <c r="B73" s="120"/>
      <c r="C73" s="120"/>
      <c r="D73" s="16" t="s">
        <v>26</v>
      </c>
      <c r="E73" s="66">
        <f>H73+K73+N73+Q73+T73+W73+Z73+AC73+AF73+AI73+AL73+AO73</f>
        <v>1200</v>
      </c>
      <c r="F73" s="66">
        <f t="shared" ref="E73:F75" si="125">I73+L73+O73+R73+U73+X73+AA73+AD73+AG73+AJ73+AM73+AP73</f>
        <v>1200</v>
      </c>
      <c r="G73" s="66">
        <v>0</v>
      </c>
      <c r="H73" s="66">
        <f t="shared" ref="H73" si="126">H78+H83+H90</f>
        <v>0</v>
      </c>
      <c r="I73" s="66">
        <v>0</v>
      </c>
      <c r="J73" s="66">
        <v>0</v>
      </c>
      <c r="K73" s="66">
        <f t="shared" ref="K73:L73" si="127">K78+K83+K90</f>
        <v>0</v>
      </c>
      <c r="L73" s="66">
        <f t="shared" si="127"/>
        <v>0</v>
      </c>
      <c r="M73" s="66">
        <v>0</v>
      </c>
      <c r="N73" s="66">
        <f t="shared" ref="N73:O73" si="128">N78+N83+N90</f>
        <v>0</v>
      </c>
      <c r="O73" s="66">
        <f t="shared" si="128"/>
        <v>0</v>
      </c>
      <c r="P73" s="66">
        <v>0</v>
      </c>
      <c r="Q73" s="66">
        <f t="shared" ref="Q73:R73" si="129">Q78+Q83+Q90</f>
        <v>0</v>
      </c>
      <c r="R73" s="66">
        <f t="shared" si="129"/>
        <v>0</v>
      </c>
      <c r="S73" s="66">
        <v>0</v>
      </c>
      <c r="T73" s="66">
        <f t="shared" ref="T73:U73" si="130">T78+T83+T90</f>
        <v>0</v>
      </c>
      <c r="U73" s="66">
        <f t="shared" si="130"/>
        <v>0</v>
      </c>
      <c r="V73" s="66">
        <v>0</v>
      </c>
      <c r="W73" s="66">
        <f t="shared" ref="W73:X73" si="131">W78+W83+W90</f>
        <v>0</v>
      </c>
      <c r="X73" s="66">
        <f t="shared" si="131"/>
        <v>0</v>
      </c>
      <c r="Y73" s="66">
        <v>0</v>
      </c>
      <c r="Z73" s="66">
        <f t="shared" ref="Z73:AA73" si="132">Z78+Z83+Z90</f>
        <v>0</v>
      </c>
      <c r="AA73" s="66">
        <f t="shared" si="132"/>
        <v>0</v>
      </c>
      <c r="AB73" s="66">
        <v>0</v>
      </c>
      <c r="AC73" s="66">
        <f t="shared" ref="AC73:AD73" si="133">AC78+AC83+AC90</f>
        <v>0</v>
      </c>
      <c r="AD73" s="66">
        <f t="shared" si="133"/>
        <v>0</v>
      </c>
      <c r="AE73" s="66">
        <v>0</v>
      </c>
      <c r="AF73" s="66">
        <f t="shared" ref="AF73:AG73" si="134">AF78+AF83+AF90</f>
        <v>0</v>
      </c>
      <c r="AG73" s="66">
        <f t="shared" si="134"/>
        <v>0</v>
      </c>
      <c r="AH73" s="66">
        <v>0</v>
      </c>
      <c r="AI73" s="66">
        <f t="shared" ref="AI73:AJ73" si="135">AI78+AI83+AI90</f>
        <v>0</v>
      </c>
      <c r="AJ73" s="66">
        <f t="shared" si="135"/>
        <v>0</v>
      </c>
      <c r="AK73" s="66">
        <v>0</v>
      </c>
      <c r="AL73" s="66">
        <v>1200</v>
      </c>
      <c r="AM73" s="66">
        <f t="shared" ref="AM73" si="136">AM78+AM83+AM90</f>
        <v>0</v>
      </c>
      <c r="AN73" s="66">
        <v>0</v>
      </c>
      <c r="AO73" s="66">
        <f t="shared" ref="AO73" si="137">AO78+AO83+AO90</f>
        <v>0</v>
      </c>
      <c r="AP73" s="8">
        <f>AP78+AP83+AP90</f>
        <v>1200</v>
      </c>
      <c r="AQ73" s="8">
        <v>0</v>
      </c>
      <c r="AR73" s="85"/>
      <c r="AS73" s="85"/>
      <c r="AT73" s="11"/>
      <c r="AU73" s="11"/>
      <c r="AV73" s="11"/>
    </row>
    <row r="74" spans="1:48" s="13" customFormat="1" ht="23.25" customHeight="1">
      <c r="A74" s="121"/>
      <c r="B74" s="120"/>
      <c r="C74" s="120"/>
      <c r="D74" s="16" t="s">
        <v>129</v>
      </c>
      <c r="E74" s="66">
        <f>H74+K74+N74+Q74+T74+W74+Z74+AC74+AF74+AI74+AL74+AO74</f>
        <v>213</v>
      </c>
      <c r="F74" s="66">
        <f t="shared" si="125"/>
        <v>213</v>
      </c>
      <c r="G74" s="66">
        <v>0</v>
      </c>
      <c r="H74" s="66">
        <f t="shared" ref="H74:I74" si="138">H79+H84+H91</f>
        <v>0</v>
      </c>
      <c r="I74" s="66">
        <f t="shared" si="138"/>
        <v>0</v>
      </c>
      <c r="J74" s="66">
        <v>0</v>
      </c>
      <c r="K74" s="66">
        <f t="shared" ref="K74:L74" si="139">K79+K84+K91</f>
        <v>0</v>
      </c>
      <c r="L74" s="66">
        <f t="shared" si="139"/>
        <v>0</v>
      </c>
      <c r="M74" s="66">
        <v>0</v>
      </c>
      <c r="N74" s="66">
        <f t="shared" ref="N74:O74" si="140">N79+N84+N91</f>
        <v>0</v>
      </c>
      <c r="O74" s="66">
        <f t="shared" si="140"/>
        <v>0</v>
      </c>
      <c r="P74" s="66">
        <v>0</v>
      </c>
      <c r="Q74" s="66">
        <f t="shared" ref="Q74:R74" si="141">Q79+Q84+Q91</f>
        <v>0</v>
      </c>
      <c r="R74" s="66">
        <f t="shared" si="141"/>
        <v>0</v>
      </c>
      <c r="S74" s="66">
        <v>0</v>
      </c>
      <c r="T74" s="66">
        <f t="shared" ref="T74:U74" si="142">T79+T84+T91</f>
        <v>0</v>
      </c>
      <c r="U74" s="66">
        <f t="shared" si="142"/>
        <v>0</v>
      </c>
      <c r="V74" s="66">
        <v>0</v>
      </c>
      <c r="W74" s="66">
        <f t="shared" ref="W74:X74" si="143">W79+W84+W91</f>
        <v>0</v>
      </c>
      <c r="X74" s="66">
        <f t="shared" si="143"/>
        <v>0</v>
      </c>
      <c r="Y74" s="66">
        <v>0</v>
      </c>
      <c r="Z74" s="66">
        <f t="shared" ref="Z74:AA74" si="144">Z79+Z84+Z91</f>
        <v>0</v>
      </c>
      <c r="AA74" s="66">
        <f t="shared" si="144"/>
        <v>0</v>
      </c>
      <c r="AB74" s="66">
        <v>0</v>
      </c>
      <c r="AC74" s="66">
        <f t="shared" ref="AC74:AD74" si="145">AC79+AC84+AC91</f>
        <v>0</v>
      </c>
      <c r="AD74" s="66">
        <f t="shared" si="145"/>
        <v>0</v>
      </c>
      <c r="AE74" s="66">
        <v>0</v>
      </c>
      <c r="AF74" s="66">
        <f t="shared" ref="AF74:AG74" si="146">AF79+AF84+AF91</f>
        <v>0</v>
      </c>
      <c r="AG74" s="66">
        <f t="shared" si="146"/>
        <v>0</v>
      </c>
      <c r="AH74" s="66">
        <v>0</v>
      </c>
      <c r="AI74" s="66">
        <f t="shared" ref="AI74:AJ74" si="147">AI79+AI84+AI91</f>
        <v>150</v>
      </c>
      <c r="AJ74" s="66">
        <f t="shared" si="147"/>
        <v>0</v>
      </c>
      <c r="AK74" s="66">
        <v>0</v>
      </c>
      <c r="AL74" s="66">
        <f t="shared" ref="AL74:AM74" si="148">AL79+AL84+AL91</f>
        <v>63</v>
      </c>
      <c r="AM74" s="66">
        <f t="shared" si="148"/>
        <v>150</v>
      </c>
      <c r="AN74" s="66">
        <f t="shared" si="124"/>
        <v>238.0952380952381</v>
      </c>
      <c r="AO74" s="66">
        <f t="shared" ref="AO74:AP74" si="149">AO79+AO84+AO91</f>
        <v>0</v>
      </c>
      <c r="AP74" s="8">
        <f t="shared" si="149"/>
        <v>63</v>
      </c>
      <c r="AQ74" s="8">
        <v>0</v>
      </c>
      <c r="AR74" s="85"/>
      <c r="AS74" s="85"/>
      <c r="AT74" s="11"/>
      <c r="AU74" s="11"/>
      <c r="AV74" s="11"/>
    </row>
    <row r="75" spans="1:48" s="13" customFormat="1" ht="23.25" customHeight="1">
      <c r="A75" s="121"/>
      <c r="B75" s="120"/>
      <c r="C75" s="120"/>
      <c r="D75" s="16" t="s">
        <v>130</v>
      </c>
      <c r="E75" s="66">
        <f t="shared" si="125"/>
        <v>0</v>
      </c>
      <c r="F75" s="66">
        <f t="shared" si="125"/>
        <v>0</v>
      </c>
      <c r="G75" s="66">
        <v>0</v>
      </c>
      <c r="H75" s="66">
        <f t="shared" ref="H75:I75" si="150">H80+H85+H92</f>
        <v>0</v>
      </c>
      <c r="I75" s="66">
        <f t="shared" si="150"/>
        <v>0</v>
      </c>
      <c r="J75" s="66">
        <v>0</v>
      </c>
      <c r="K75" s="66">
        <f t="shared" ref="K75:L75" si="151">K80+K85+K92</f>
        <v>0</v>
      </c>
      <c r="L75" s="66">
        <f t="shared" si="151"/>
        <v>0</v>
      </c>
      <c r="M75" s="66">
        <v>0</v>
      </c>
      <c r="N75" s="66">
        <f t="shared" ref="N75:O75" si="152">N80+N85+N92</f>
        <v>0</v>
      </c>
      <c r="O75" s="66">
        <f t="shared" si="152"/>
        <v>0</v>
      </c>
      <c r="P75" s="66">
        <v>0</v>
      </c>
      <c r="Q75" s="66">
        <f t="shared" ref="Q75:R75" si="153">Q80+Q85+Q92</f>
        <v>0</v>
      </c>
      <c r="R75" s="66">
        <f t="shared" si="153"/>
        <v>0</v>
      </c>
      <c r="S75" s="66">
        <v>0</v>
      </c>
      <c r="T75" s="66">
        <f t="shared" ref="T75:U75" si="154">T80+T85+T92</f>
        <v>0</v>
      </c>
      <c r="U75" s="66">
        <f t="shared" si="154"/>
        <v>0</v>
      </c>
      <c r="V75" s="66">
        <v>0</v>
      </c>
      <c r="W75" s="66">
        <f t="shared" ref="W75:X75" si="155">W80+W85+W92</f>
        <v>0</v>
      </c>
      <c r="X75" s="66">
        <f t="shared" si="155"/>
        <v>0</v>
      </c>
      <c r="Y75" s="66">
        <v>0</v>
      </c>
      <c r="Z75" s="66">
        <f t="shared" ref="Z75:AA75" si="156">Z80+Z85+Z92</f>
        <v>0</v>
      </c>
      <c r="AA75" s="66">
        <f t="shared" si="156"/>
        <v>0</v>
      </c>
      <c r="AB75" s="66">
        <v>0</v>
      </c>
      <c r="AC75" s="66">
        <f t="shared" ref="AC75:AD75" si="157">AC80+AC85+AC92</f>
        <v>0</v>
      </c>
      <c r="AD75" s="66">
        <f t="shared" si="157"/>
        <v>0</v>
      </c>
      <c r="AE75" s="66">
        <v>0</v>
      </c>
      <c r="AF75" s="66">
        <f t="shared" ref="AF75:AG75" si="158">AF80+AF85+AF92</f>
        <v>0</v>
      </c>
      <c r="AG75" s="66">
        <f t="shared" si="158"/>
        <v>0</v>
      </c>
      <c r="AH75" s="66">
        <v>0</v>
      </c>
      <c r="AI75" s="66">
        <f t="shared" ref="AI75:AJ75" si="159">AI80+AI85+AI92</f>
        <v>0</v>
      </c>
      <c r="AJ75" s="66">
        <f t="shared" si="159"/>
        <v>0</v>
      </c>
      <c r="AK75" s="66">
        <v>0</v>
      </c>
      <c r="AL75" s="66">
        <f t="shared" ref="AL75:AM75" si="160">AL80+AL85+AL92</f>
        <v>0</v>
      </c>
      <c r="AM75" s="66">
        <f t="shared" si="160"/>
        <v>0</v>
      </c>
      <c r="AN75" s="66">
        <v>0</v>
      </c>
      <c r="AO75" s="66">
        <f t="shared" ref="AO75:AP75" si="161">AO80+AO85+AO92</f>
        <v>0</v>
      </c>
      <c r="AP75" s="8">
        <f t="shared" si="161"/>
        <v>0</v>
      </c>
      <c r="AQ75" s="8">
        <v>0</v>
      </c>
      <c r="AR75" s="86"/>
      <c r="AS75" s="86"/>
      <c r="AT75" s="11"/>
      <c r="AU75" s="11"/>
      <c r="AV75" s="11"/>
    </row>
    <row r="76" spans="1:48" s="13" customFormat="1" ht="16.5" customHeight="1">
      <c r="A76" s="118" t="s">
        <v>51</v>
      </c>
      <c r="B76" s="128" t="s">
        <v>219</v>
      </c>
      <c r="C76" s="154" t="s">
        <v>173</v>
      </c>
      <c r="D76" s="2" t="s">
        <v>132</v>
      </c>
      <c r="E76" s="66">
        <f>E77+E78+E79+E80</f>
        <v>1077</v>
      </c>
      <c r="F76" s="66">
        <f>F77+F78+F79+F80</f>
        <v>1077</v>
      </c>
      <c r="G76" s="66">
        <f t="shared" ref="G76" si="162">F76/E76*100</f>
        <v>100</v>
      </c>
      <c r="H76" s="66">
        <f>SUM(H77:H80)</f>
        <v>0</v>
      </c>
      <c r="I76" s="66">
        <v>0</v>
      </c>
      <c r="J76" s="66">
        <v>0</v>
      </c>
      <c r="K76" s="66">
        <f t="shared" ref="K76:L76" si="163">SUM(K77:K80)</f>
        <v>0</v>
      </c>
      <c r="L76" s="66">
        <f t="shared" si="163"/>
        <v>0</v>
      </c>
      <c r="M76" s="66">
        <v>0</v>
      </c>
      <c r="N76" s="66">
        <f t="shared" ref="N76:O76" si="164">SUM(N77:N80)</f>
        <v>0</v>
      </c>
      <c r="O76" s="66">
        <f t="shared" si="164"/>
        <v>0</v>
      </c>
      <c r="P76" s="66">
        <v>0</v>
      </c>
      <c r="Q76" s="66">
        <f t="shared" ref="Q76:R76" si="165">SUM(Q77:Q80)</f>
        <v>0</v>
      </c>
      <c r="R76" s="66">
        <f t="shared" si="165"/>
        <v>0</v>
      </c>
      <c r="S76" s="66">
        <v>0</v>
      </c>
      <c r="T76" s="66">
        <f t="shared" ref="T76:U76" si="166">SUM(T77:T80)</f>
        <v>0</v>
      </c>
      <c r="U76" s="66">
        <f t="shared" si="166"/>
        <v>0</v>
      </c>
      <c r="V76" s="66">
        <v>0</v>
      </c>
      <c r="W76" s="66">
        <f t="shared" ref="W76:X76" si="167">SUM(W77:W80)</f>
        <v>0</v>
      </c>
      <c r="X76" s="66">
        <f t="shared" si="167"/>
        <v>0</v>
      </c>
      <c r="Y76" s="66">
        <v>0</v>
      </c>
      <c r="Z76" s="66">
        <f t="shared" ref="Z76:AA76" si="168">SUM(Z77:Z80)</f>
        <v>0</v>
      </c>
      <c r="AA76" s="66">
        <f t="shared" si="168"/>
        <v>0</v>
      </c>
      <c r="AB76" s="66">
        <v>0</v>
      </c>
      <c r="AC76" s="66">
        <f t="shared" ref="AC76:AD76" si="169">SUM(AC77:AC80)</f>
        <v>0</v>
      </c>
      <c r="AD76" s="66">
        <f t="shared" si="169"/>
        <v>0</v>
      </c>
      <c r="AE76" s="66">
        <v>0</v>
      </c>
      <c r="AF76" s="66">
        <f t="shared" ref="AF76:AG76" si="170">SUM(AF77:AF80)</f>
        <v>0</v>
      </c>
      <c r="AG76" s="66">
        <f t="shared" si="170"/>
        <v>0</v>
      </c>
      <c r="AH76" s="66">
        <v>0</v>
      </c>
      <c r="AI76" s="66">
        <f t="shared" ref="AI76:AJ76" si="171">SUM(AI77:AI80)</f>
        <v>0</v>
      </c>
      <c r="AJ76" s="66">
        <f t="shared" si="171"/>
        <v>0</v>
      </c>
      <c r="AK76" s="66">
        <v>0</v>
      </c>
      <c r="AL76" s="66">
        <f>AL77+AL78+AL79+AL80</f>
        <v>1077</v>
      </c>
      <c r="AM76" s="66">
        <f t="shared" ref="AM76:AO76" si="172">SUM(AM77:AM80)</f>
        <v>0</v>
      </c>
      <c r="AN76" s="66">
        <f t="shared" si="172"/>
        <v>0</v>
      </c>
      <c r="AO76" s="66">
        <f t="shared" si="172"/>
        <v>0</v>
      </c>
      <c r="AP76" s="8">
        <v>1014</v>
      </c>
      <c r="AQ76" s="47">
        <v>0</v>
      </c>
      <c r="AR76" s="157" t="s">
        <v>225</v>
      </c>
      <c r="AS76" s="81"/>
      <c r="AT76" s="11"/>
      <c r="AU76" s="11"/>
      <c r="AV76" s="11"/>
    </row>
    <row r="77" spans="1:48" s="12" customFormat="1" ht="16.5" customHeight="1">
      <c r="A77" s="121"/>
      <c r="B77" s="135"/>
      <c r="C77" s="155"/>
      <c r="D77" s="55" t="s">
        <v>128</v>
      </c>
      <c r="E77" s="66">
        <f t="shared" ref="E77" si="173">H77+K77+N77+Q77+T77+W77+Z77+AC77+AF77+AI77+AL77+AO77</f>
        <v>0</v>
      </c>
      <c r="F77" s="23">
        <f>I77+L77+O77+R77+U77+X77+AA77+AD77+AG77+AJ77+AM77+AP77</f>
        <v>0</v>
      </c>
      <c r="G77" s="66">
        <v>0</v>
      </c>
      <c r="H77" s="20">
        <f>K77+N77+Q77+T77+W77+Z77+AC77+AF77+AI77+AL77+AO77+AR77</f>
        <v>0</v>
      </c>
      <c r="I77" s="20">
        <f>L77+O77+R77+U77+X77+AA77+AD77+AG77+AJ77+AM77+AP77+AS77</f>
        <v>0</v>
      </c>
      <c r="J77" s="20">
        <v>0</v>
      </c>
      <c r="K77" s="20">
        <v>0</v>
      </c>
      <c r="L77" s="20">
        <v>0</v>
      </c>
      <c r="M77" s="20">
        <v>0</v>
      </c>
      <c r="N77" s="20">
        <v>0</v>
      </c>
      <c r="O77" s="20">
        <v>0</v>
      </c>
      <c r="P77" s="20">
        <v>0</v>
      </c>
      <c r="Q77" s="20">
        <v>0</v>
      </c>
      <c r="R77" s="20">
        <v>0</v>
      </c>
      <c r="S77" s="20">
        <v>0</v>
      </c>
      <c r="T77" s="20">
        <v>0</v>
      </c>
      <c r="U77" s="20">
        <v>0</v>
      </c>
      <c r="V77" s="20">
        <v>0</v>
      </c>
      <c r="W77" s="20">
        <v>0</v>
      </c>
      <c r="X77" s="20">
        <v>0</v>
      </c>
      <c r="Y77" s="20">
        <v>0</v>
      </c>
      <c r="Z77" s="20">
        <v>0</v>
      </c>
      <c r="AA77" s="20">
        <v>0</v>
      </c>
      <c r="AB77" s="20">
        <v>0</v>
      </c>
      <c r="AC77" s="20">
        <v>0</v>
      </c>
      <c r="AD77" s="20">
        <v>0</v>
      </c>
      <c r="AE77" s="20">
        <v>0</v>
      </c>
      <c r="AF77" s="20">
        <v>0</v>
      </c>
      <c r="AG77" s="20">
        <v>0</v>
      </c>
      <c r="AH77" s="20">
        <v>0</v>
      </c>
      <c r="AI77" s="20">
        <v>0</v>
      </c>
      <c r="AJ77" s="20">
        <v>0</v>
      </c>
      <c r="AK77" s="20">
        <v>0</v>
      </c>
      <c r="AL77" s="20">
        <v>0</v>
      </c>
      <c r="AM77" s="20">
        <v>0</v>
      </c>
      <c r="AN77" s="20">
        <v>0</v>
      </c>
      <c r="AO77" s="20">
        <v>0</v>
      </c>
      <c r="AP77" s="20">
        <v>0</v>
      </c>
      <c r="AQ77" s="20">
        <v>0</v>
      </c>
      <c r="AR77" s="158"/>
      <c r="AS77" s="82"/>
      <c r="AT77" s="11"/>
      <c r="AU77" s="11"/>
      <c r="AV77" s="11"/>
    </row>
    <row r="78" spans="1:48" s="12" customFormat="1" ht="16.5" customHeight="1">
      <c r="A78" s="121"/>
      <c r="B78" s="135"/>
      <c r="C78" s="155"/>
      <c r="D78" s="22" t="s">
        <v>26</v>
      </c>
      <c r="E78" s="66">
        <v>1014</v>
      </c>
      <c r="F78" s="23">
        <f>I78+L78+O78+R78+U78+X78+AA78+AD78+AG78+AJ78+AM78+AP78</f>
        <v>1014</v>
      </c>
      <c r="G78" s="66">
        <v>0</v>
      </c>
      <c r="H78" s="20">
        <v>0</v>
      </c>
      <c r="I78" s="20">
        <v>0</v>
      </c>
      <c r="J78" s="20">
        <v>0</v>
      </c>
      <c r="K78" s="20">
        <v>0</v>
      </c>
      <c r="L78" s="20">
        <v>0</v>
      </c>
      <c r="M78" s="20">
        <v>0</v>
      </c>
      <c r="N78" s="20">
        <v>0</v>
      </c>
      <c r="O78" s="20">
        <v>0</v>
      </c>
      <c r="P78" s="20">
        <v>0</v>
      </c>
      <c r="Q78" s="20">
        <v>0</v>
      </c>
      <c r="R78" s="20">
        <v>0</v>
      </c>
      <c r="S78" s="20">
        <v>0</v>
      </c>
      <c r="T78" s="20">
        <v>0</v>
      </c>
      <c r="U78" s="20">
        <v>0</v>
      </c>
      <c r="V78" s="20">
        <v>0</v>
      </c>
      <c r="W78" s="20">
        <v>0</v>
      </c>
      <c r="X78" s="20">
        <v>0</v>
      </c>
      <c r="Y78" s="20">
        <v>0</v>
      </c>
      <c r="Z78" s="20">
        <v>0</v>
      </c>
      <c r="AA78" s="20">
        <v>0</v>
      </c>
      <c r="AB78" s="20">
        <v>0</v>
      </c>
      <c r="AC78" s="20">
        <v>0</v>
      </c>
      <c r="AD78" s="20">
        <v>0</v>
      </c>
      <c r="AE78" s="20">
        <v>0</v>
      </c>
      <c r="AF78" s="20">
        <v>0</v>
      </c>
      <c r="AG78" s="20">
        <v>0</v>
      </c>
      <c r="AH78" s="20">
        <v>0</v>
      </c>
      <c r="AI78" s="20">
        <v>0</v>
      </c>
      <c r="AJ78" s="20">
        <v>0</v>
      </c>
      <c r="AK78" s="20">
        <v>0</v>
      </c>
      <c r="AL78" s="20">
        <v>1014</v>
      </c>
      <c r="AM78" s="20">
        <v>0</v>
      </c>
      <c r="AN78" s="20">
        <v>0</v>
      </c>
      <c r="AO78" s="20">
        <v>0</v>
      </c>
      <c r="AP78" s="20">
        <v>1014</v>
      </c>
      <c r="AQ78" s="20">
        <v>0</v>
      </c>
      <c r="AR78" s="158"/>
      <c r="AS78" s="82"/>
      <c r="AT78" s="11"/>
      <c r="AU78" s="11"/>
      <c r="AV78" s="11"/>
    </row>
    <row r="79" spans="1:48" s="12" customFormat="1" ht="16.5" customHeight="1">
      <c r="A79" s="121"/>
      <c r="B79" s="135"/>
      <c r="C79" s="155"/>
      <c r="D79" s="22" t="s">
        <v>129</v>
      </c>
      <c r="E79" s="66">
        <f t="shared" ref="E79:E80" si="174">H79+K79+N79+Q79+T79+W79+Z79+AC79+AF79+AI79+AL79+AO79</f>
        <v>63</v>
      </c>
      <c r="F79" s="23">
        <f t="shared" ref="F79:F80" si="175">I79+L79+O79+R79+U79+X79+AA79+AD79+AG79+AJ79+AM79+AP79</f>
        <v>63</v>
      </c>
      <c r="G79" s="66">
        <v>0</v>
      </c>
      <c r="H79" s="20">
        <v>0</v>
      </c>
      <c r="I79" s="20">
        <v>0</v>
      </c>
      <c r="J79" s="20">
        <v>0</v>
      </c>
      <c r="K79" s="20">
        <v>0</v>
      </c>
      <c r="L79" s="20">
        <v>0</v>
      </c>
      <c r="M79" s="20">
        <v>0</v>
      </c>
      <c r="N79" s="20">
        <v>0</v>
      </c>
      <c r="O79" s="20">
        <v>0</v>
      </c>
      <c r="P79" s="20">
        <v>0</v>
      </c>
      <c r="Q79" s="20">
        <v>0</v>
      </c>
      <c r="R79" s="20">
        <v>0</v>
      </c>
      <c r="S79" s="20">
        <v>0</v>
      </c>
      <c r="T79" s="20">
        <v>0</v>
      </c>
      <c r="U79" s="20">
        <v>0</v>
      </c>
      <c r="V79" s="20">
        <v>0</v>
      </c>
      <c r="W79" s="20">
        <v>0</v>
      </c>
      <c r="X79" s="20">
        <v>0</v>
      </c>
      <c r="Y79" s="20">
        <v>0</v>
      </c>
      <c r="Z79" s="20">
        <v>0</v>
      </c>
      <c r="AA79" s="20">
        <v>0</v>
      </c>
      <c r="AB79" s="20">
        <v>0</v>
      </c>
      <c r="AC79" s="20">
        <v>0</v>
      </c>
      <c r="AD79" s="20">
        <v>0</v>
      </c>
      <c r="AE79" s="20">
        <v>0</v>
      </c>
      <c r="AF79" s="20">
        <v>0</v>
      </c>
      <c r="AG79" s="20">
        <v>0</v>
      </c>
      <c r="AH79" s="20">
        <v>0</v>
      </c>
      <c r="AI79" s="20">
        <v>0</v>
      </c>
      <c r="AJ79" s="20">
        <v>0</v>
      </c>
      <c r="AK79" s="20">
        <v>0</v>
      </c>
      <c r="AL79" s="20">
        <v>63</v>
      </c>
      <c r="AM79" s="20">
        <v>0</v>
      </c>
      <c r="AN79" s="20">
        <f t="shared" ref="AN79" si="176">AM79/AL79*100</f>
        <v>0</v>
      </c>
      <c r="AO79" s="20">
        <v>0</v>
      </c>
      <c r="AP79" s="20">
        <v>63</v>
      </c>
      <c r="AQ79" s="20">
        <v>0</v>
      </c>
      <c r="AR79" s="158"/>
      <c r="AS79" s="82"/>
      <c r="AT79" s="11"/>
      <c r="AU79" s="11"/>
      <c r="AV79" s="11"/>
    </row>
    <row r="80" spans="1:48" s="12" customFormat="1" ht="28.5" customHeight="1">
      <c r="A80" s="121"/>
      <c r="B80" s="135"/>
      <c r="C80" s="155"/>
      <c r="D80" s="22" t="s">
        <v>130</v>
      </c>
      <c r="E80" s="66">
        <f t="shared" si="174"/>
        <v>0</v>
      </c>
      <c r="F80" s="23">
        <f t="shared" si="175"/>
        <v>0</v>
      </c>
      <c r="G80" s="66">
        <v>0</v>
      </c>
      <c r="H80" s="20">
        <f t="shared" ref="H80" si="177">K80+N80+Q80+T80+W80+Z80+AC80+AF80+AI80+AL80+AO80+AR80</f>
        <v>0</v>
      </c>
      <c r="I80" s="20">
        <f t="shared" ref="I80" si="178">L80+O80+R80+U80+X80+AA80+AD80+AG80+AJ80+AM80+AP80+AS80</f>
        <v>0</v>
      </c>
      <c r="J80" s="20">
        <v>0</v>
      </c>
      <c r="K80" s="20">
        <v>0</v>
      </c>
      <c r="L80" s="20">
        <v>0</v>
      </c>
      <c r="M80" s="20">
        <v>0</v>
      </c>
      <c r="N80" s="20">
        <v>0</v>
      </c>
      <c r="O80" s="20">
        <v>0</v>
      </c>
      <c r="P80" s="20">
        <v>0</v>
      </c>
      <c r="Q80" s="20">
        <v>0</v>
      </c>
      <c r="R80" s="20">
        <v>0</v>
      </c>
      <c r="S80" s="20">
        <v>0</v>
      </c>
      <c r="T80" s="20">
        <v>0</v>
      </c>
      <c r="U80" s="20">
        <v>0</v>
      </c>
      <c r="V80" s="20">
        <v>0</v>
      </c>
      <c r="W80" s="20">
        <v>0</v>
      </c>
      <c r="X80" s="20">
        <v>0</v>
      </c>
      <c r="Y80" s="20">
        <v>0</v>
      </c>
      <c r="Z80" s="20">
        <v>0</v>
      </c>
      <c r="AA80" s="20">
        <v>0</v>
      </c>
      <c r="AB80" s="20">
        <v>0</v>
      </c>
      <c r="AC80" s="20">
        <v>0</v>
      </c>
      <c r="AD80" s="20">
        <v>0</v>
      </c>
      <c r="AE80" s="20">
        <v>0</v>
      </c>
      <c r="AF80" s="20">
        <v>0</v>
      </c>
      <c r="AG80" s="20">
        <v>0</v>
      </c>
      <c r="AH80" s="20">
        <v>0</v>
      </c>
      <c r="AI80" s="20">
        <v>0</v>
      </c>
      <c r="AJ80" s="20">
        <v>0</v>
      </c>
      <c r="AK80" s="20">
        <v>0</v>
      </c>
      <c r="AL80" s="20">
        <v>0</v>
      </c>
      <c r="AM80" s="20">
        <v>0</v>
      </c>
      <c r="AN80" s="20">
        <v>0</v>
      </c>
      <c r="AO80" s="20">
        <v>0</v>
      </c>
      <c r="AP80" s="20">
        <v>0</v>
      </c>
      <c r="AQ80" s="20">
        <v>0</v>
      </c>
      <c r="AR80" s="159"/>
      <c r="AS80" s="83"/>
      <c r="AT80" s="11"/>
      <c r="AU80" s="11"/>
      <c r="AV80" s="11"/>
    </row>
    <row r="81" spans="1:48" s="13" customFormat="1" ht="16.5" customHeight="1">
      <c r="A81" s="118" t="s">
        <v>61</v>
      </c>
      <c r="B81" s="128" t="s">
        <v>156</v>
      </c>
      <c r="C81" s="154" t="s">
        <v>157</v>
      </c>
      <c r="D81" s="2" t="s">
        <v>132</v>
      </c>
      <c r="E81" s="66">
        <f>SUM(E82:E85)</f>
        <v>150</v>
      </c>
      <c r="F81" s="66">
        <f>SUM(F82:F85)</f>
        <v>150</v>
      </c>
      <c r="G81" s="66">
        <v>0</v>
      </c>
      <c r="H81" s="47">
        <f>H82+H83+H84+H85</f>
        <v>0</v>
      </c>
      <c r="I81" s="47">
        <f t="shared" ref="I81:O81" si="179">I82+I83+I84+I85</f>
        <v>0</v>
      </c>
      <c r="J81" s="47">
        <v>0</v>
      </c>
      <c r="K81" s="47">
        <f t="shared" si="179"/>
        <v>0</v>
      </c>
      <c r="L81" s="47">
        <f t="shared" si="179"/>
        <v>0</v>
      </c>
      <c r="M81" s="47">
        <v>0</v>
      </c>
      <c r="N81" s="47">
        <f t="shared" si="179"/>
        <v>0</v>
      </c>
      <c r="O81" s="47">
        <f t="shared" si="179"/>
        <v>0</v>
      </c>
      <c r="P81" s="47">
        <v>0</v>
      </c>
      <c r="Q81" s="47">
        <v>0</v>
      </c>
      <c r="R81" s="47">
        <v>0</v>
      </c>
      <c r="S81" s="47">
        <v>0</v>
      </c>
      <c r="T81" s="47">
        <v>0</v>
      </c>
      <c r="U81" s="47">
        <v>0</v>
      </c>
      <c r="V81" s="47">
        <v>0</v>
      </c>
      <c r="W81" s="47">
        <v>0</v>
      </c>
      <c r="X81" s="47">
        <v>0</v>
      </c>
      <c r="Y81" s="47">
        <v>0</v>
      </c>
      <c r="Z81" s="47">
        <v>0</v>
      </c>
      <c r="AA81" s="47">
        <v>0</v>
      </c>
      <c r="AB81" s="47">
        <v>0</v>
      </c>
      <c r="AC81" s="66">
        <f t="shared" ref="AC81:AD81" si="180">AC82+AC83+AC84+AC85</f>
        <v>0</v>
      </c>
      <c r="AD81" s="66">
        <f t="shared" si="180"/>
        <v>0</v>
      </c>
      <c r="AE81" s="47">
        <v>0</v>
      </c>
      <c r="AF81" s="66">
        <f t="shared" ref="AF81:AG81" si="181">AF82+AF83+AF84+AF85</f>
        <v>0</v>
      </c>
      <c r="AG81" s="66">
        <f t="shared" si="181"/>
        <v>0</v>
      </c>
      <c r="AH81" s="47">
        <v>0</v>
      </c>
      <c r="AI81" s="66">
        <f t="shared" ref="AI81:AL81" si="182">AI82+AI83+AI84+AI85</f>
        <v>150</v>
      </c>
      <c r="AJ81" s="66">
        <f t="shared" si="182"/>
        <v>0</v>
      </c>
      <c r="AK81" s="66">
        <f t="shared" si="182"/>
        <v>0</v>
      </c>
      <c r="AL81" s="66">
        <f t="shared" si="182"/>
        <v>0</v>
      </c>
      <c r="AM81" s="47">
        <v>0</v>
      </c>
      <c r="AN81" s="47">
        <v>0</v>
      </c>
      <c r="AO81" s="47">
        <v>0</v>
      </c>
      <c r="AP81" s="47">
        <v>0</v>
      </c>
      <c r="AQ81" s="47">
        <v>0</v>
      </c>
      <c r="AR81" s="80" t="s">
        <v>224</v>
      </c>
      <c r="AS81" s="81"/>
      <c r="AT81" s="11"/>
      <c r="AU81" s="11"/>
      <c r="AV81" s="11"/>
    </row>
    <row r="82" spans="1:48" s="12" customFormat="1" ht="16.5" customHeight="1">
      <c r="A82" s="118"/>
      <c r="B82" s="128"/>
      <c r="C82" s="155"/>
      <c r="D82" s="55" t="s">
        <v>128</v>
      </c>
      <c r="E82" s="20">
        <f>H82+K82+N82+Q82+T82+W82+Z82+AC82+AF82+AI82+AL82+AO82</f>
        <v>0</v>
      </c>
      <c r="F82" s="20">
        <f>I82+L82+O82+R82+U82+X82+AA82+AD82+AG82+AJ82+AM82+AP82</f>
        <v>0</v>
      </c>
      <c r="G82" s="20">
        <v>0</v>
      </c>
      <c r="H82" s="20">
        <v>0</v>
      </c>
      <c r="I82" s="20">
        <v>0</v>
      </c>
      <c r="J82" s="20">
        <v>0</v>
      </c>
      <c r="K82" s="20">
        <v>0</v>
      </c>
      <c r="L82" s="20">
        <v>0</v>
      </c>
      <c r="M82" s="20">
        <v>0</v>
      </c>
      <c r="N82" s="20">
        <v>0</v>
      </c>
      <c r="O82" s="20">
        <v>0</v>
      </c>
      <c r="P82" s="20">
        <v>0</v>
      </c>
      <c r="Q82" s="20">
        <v>0</v>
      </c>
      <c r="R82" s="20">
        <v>0</v>
      </c>
      <c r="S82" s="20">
        <v>0</v>
      </c>
      <c r="T82" s="20">
        <v>0</v>
      </c>
      <c r="U82" s="20">
        <v>0</v>
      </c>
      <c r="V82" s="20">
        <v>0</v>
      </c>
      <c r="W82" s="20">
        <v>0</v>
      </c>
      <c r="X82" s="20">
        <v>0</v>
      </c>
      <c r="Y82" s="20">
        <v>0</v>
      </c>
      <c r="Z82" s="20">
        <v>0</v>
      </c>
      <c r="AA82" s="20">
        <v>0</v>
      </c>
      <c r="AB82" s="20">
        <v>0</v>
      </c>
      <c r="AC82" s="20">
        <v>0</v>
      </c>
      <c r="AD82" s="20">
        <v>0</v>
      </c>
      <c r="AE82" s="20">
        <v>0</v>
      </c>
      <c r="AF82" s="20">
        <v>0</v>
      </c>
      <c r="AG82" s="20">
        <v>0</v>
      </c>
      <c r="AH82" s="20">
        <v>0</v>
      </c>
      <c r="AI82" s="20">
        <v>0</v>
      </c>
      <c r="AJ82" s="20">
        <v>0</v>
      </c>
      <c r="AK82" s="20">
        <v>0</v>
      </c>
      <c r="AL82" s="20">
        <v>0</v>
      </c>
      <c r="AM82" s="20">
        <v>0</v>
      </c>
      <c r="AN82" s="20">
        <v>0</v>
      </c>
      <c r="AO82" s="20">
        <v>0</v>
      </c>
      <c r="AP82" s="20">
        <v>0</v>
      </c>
      <c r="AQ82" s="20">
        <v>0</v>
      </c>
      <c r="AR82" s="80"/>
      <c r="AS82" s="82"/>
      <c r="AT82" s="11"/>
      <c r="AU82" s="11"/>
      <c r="AV82" s="11"/>
    </row>
    <row r="83" spans="1:48" s="12" customFormat="1" ht="16.5" customHeight="1">
      <c r="A83" s="118"/>
      <c r="B83" s="128"/>
      <c r="C83" s="155"/>
      <c r="D83" s="22" t="s">
        <v>26</v>
      </c>
      <c r="E83" s="20">
        <f t="shared" ref="E83:F85" si="183">H83+K83+N83+Q83+T83+W83+Z83+AC83+AF83+AI83+AL83+AO83</f>
        <v>0</v>
      </c>
      <c r="F83" s="20">
        <f t="shared" si="183"/>
        <v>0</v>
      </c>
      <c r="G83" s="20">
        <v>0</v>
      </c>
      <c r="H83" s="20">
        <v>0</v>
      </c>
      <c r="I83" s="20">
        <v>0</v>
      </c>
      <c r="J83" s="20">
        <v>0</v>
      </c>
      <c r="K83" s="20">
        <v>0</v>
      </c>
      <c r="L83" s="20">
        <v>0</v>
      </c>
      <c r="M83" s="20">
        <v>0</v>
      </c>
      <c r="N83" s="20">
        <v>0</v>
      </c>
      <c r="O83" s="20">
        <v>0</v>
      </c>
      <c r="P83" s="20">
        <v>0</v>
      </c>
      <c r="Q83" s="20">
        <v>0</v>
      </c>
      <c r="R83" s="20">
        <v>0</v>
      </c>
      <c r="S83" s="20">
        <v>0</v>
      </c>
      <c r="T83" s="20">
        <v>0</v>
      </c>
      <c r="U83" s="20">
        <v>0</v>
      </c>
      <c r="V83" s="20">
        <v>0</v>
      </c>
      <c r="W83" s="20">
        <v>0</v>
      </c>
      <c r="X83" s="20">
        <v>0</v>
      </c>
      <c r="Y83" s="20">
        <v>0</v>
      </c>
      <c r="Z83" s="20">
        <v>0</v>
      </c>
      <c r="AA83" s="20">
        <v>0</v>
      </c>
      <c r="AB83" s="20">
        <v>0</v>
      </c>
      <c r="AC83" s="20">
        <v>0</v>
      </c>
      <c r="AD83" s="20">
        <v>0</v>
      </c>
      <c r="AE83" s="20">
        <v>0</v>
      </c>
      <c r="AF83" s="20">
        <v>0</v>
      </c>
      <c r="AG83" s="20">
        <v>0</v>
      </c>
      <c r="AH83" s="20">
        <v>0</v>
      </c>
      <c r="AI83" s="20">
        <v>0</v>
      </c>
      <c r="AJ83" s="20">
        <v>0</v>
      </c>
      <c r="AK83" s="20">
        <v>0</v>
      </c>
      <c r="AL83" s="20">
        <v>0</v>
      </c>
      <c r="AM83" s="20">
        <v>0</v>
      </c>
      <c r="AN83" s="20">
        <v>0</v>
      </c>
      <c r="AO83" s="20">
        <v>0</v>
      </c>
      <c r="AP83" s="20">
        <v>0</v>
      </c>
      <c r="AQ83" s="20">
        <v>0</v>
      </c>
      <c r="AR83" s="80"/>
      <c r="AS83" s="82"/>
      <c r="AT83" s="11"/>
      <c r="AU83" s="11"/>
      <c r="AV83" s="11"/>
    </row>
    <row r="84" spans="1:48" s="12" customFormat="1" ht="16.5" customHeight="1">
      <c r="A84" s="118"/>
      <c r="B84" s="128"/>
      <c r="C84" s="155"/>
      <c r="D84" s="22" t="s">
        <v>129</v>
      </c>
      <c r="E84" s="20">
        <f t="shared" si="183"/>
        <v>150</v>
      </c>
      <c r="F84" s="20">
        <f t="shared" si="183"/>
        <v>150</v>
      </c>
      <c r="G84" s="20">
        <v>0</v>
      </c>
      <c r="H84" s="20">
        <v>0</v>
      </c>
      <c r="I84" s="20">
        <v>0</v>
      </c>
      <c r="J84" s="20">
        <v>0</v>
      </c>
      <c r="K84" s="20">
        <v>0</v>
      </c>
      <c r="L84" s="20">
        <v>0</v>
      </c>
      <c r="M84" s="20">
        <v>0</v>
      </c>
      <c r="N84" s="20">
        <v>0</v>
      </c>
      <c r="O84" s="20">
        <v>0</v>
      </c>
      <c r="P84" s="20">
        <v>0</v>
      </c>
      <c r="Q84" s="20">
        <v>0</v>
      </c>
      <c r="R84" s="20">
        <v>0</v>
      </c>
      <c r="S84" s="20">
        <v>0</v>
      </c>
      <c r="T84" s="20">
        <v>0</v>
      </c>
      <c r="U84" s="20">
        <v>0</v>
      </c>
      <c r="V84" s="20">
        <v>0</v>
      </c>
      <c r="W84" s="20">
        <v>0</v>
      </c>
      <c r="X84" s="20">
        <v>0</v>
      </c>
      <c r="Y84" s="20">
        <v>0</v>
      </c>
      <c r="Z84" s="20">
        <v>0</v>
      </c>
      <c r="AA84" s="20">
        <v>0</v>
      </c>
      <c r="AB84" s="20">
        <v>0</v>
      </c>
      <c r="AC84" s="20">
        <v>0</v>
      </c>
      <c r="AD84" s="20">
        <v>0</v>
      </c>
      <c r="AE84" s="20">
        <v>0</v>
      </c>
      <c r="AF84" s="20">
        <v>0</v>
      </c>
      <c r="AG84" s="20">
        <v>0</v>
      </c>
      <c r="AH84" s="20">
        <v>0</v>
      </c>
      <c r="AI84" s="20">
        <v>150</v>
      </c>
      <c r="AJ84" s="20">
        <v>0</v>
      </c>
      <c r="AK84" s="20">
        <v>0</v>
      </c>
      <c r="AL84" s="20">
        <v>0</v>
      </c>
      <c r="AM84" s="20">
        <v>150</v>
      </c>
      <c r="AN84" s="20">
        <v>0</v>
      </c>
      <c r="AO84" s="20">
        <v>0</v>
      </c>
      <c r="AP84" s="20">
        <v>0</v>
      </c>
      <c r="AQ84" s="20">
        <v>0</v>
      </c>
      <c r="AR84" s="80"/>
      <c r="AS84" s="82"/>
      <c r="AT84" s="11"/>
      <c r="AU84" s="11"/>
      <c r="AV84" s="11"/>
    </row>
    <row r="85" spans="1:48" s="12" customFormat="1" ht="28.5" customHeight="1">
      <c r="A85" s="118"/>
      <c r="B85" s="128"/>
      <c r="C85" s="155"/>
      <c r="D85" s="22" t="s">
        <v>130</v>
      </c>
      <c r="E85" s="20">
        <f t="shared" si="183"/>
        <v>0</v>
      </c>
      <c r="F85" s="20">
        <f t="shared" si="183"/>
        <v>0</v>
      </c>
      <c r="G85" s="20">
        <v>0</v>
      </c>
      <c r="H85" s="20">
        <v>0</v>
      </c>
      <c r="I85" s="20">
        <v>0</v>
      </c>
      <c r="J85" s="20">
        <v>0</v>
      </c>
      <c r="K85" s="20">
        <v>0</v>
      </c>
      <c r="L85" s="20">
        <v>0</v>
      </c>
      <c r="M85" s="20">
        <v>0</v>
      </c>
      <c r="N85" s="20">
        <v>0</v>
      </c>
      <c r="O85" s="20">
        <v>0</v>
      </c>
      <c r="P85" s="20">
        <v>0</v>
      </c>
      <c r="Q85" s="20">
        <v>0</v>
      </c>
      <c r="R85" s="20">
        <v>0</v>
      </c>
      <c r="S85" s="20">
        <v>0</v>
      </c>
      <c r="T85" s="20">
        <v>0</v>
      </c>
      <c r="U85" s="20">
        <v>0</v>
      </c>
      <c r="V85" s="20">
        <v>0</v>
      </c>
      <c r="W85" s="20">
        <v>0</v>
      </c>
      <c r="X85" s="20">
        <v>0</v>
      </c>
      <c r="Y85" s="20">
        <v>0</v>
      </c>
      <c r="Z85" s="20">
        <v>0</v>
      </c>
      <c r="AA85" s="20">
        <v>0</v>
      </c>
      <c r="AB85" s="20">
        <v>0</v>
      </c>
      <c r="AC85" s="20">
        <v>0</v>
      </c>
      <c r="AD85" s="20">
        <v>0</v>
      </c>
      <c r="AE85" s="20">
        <v>0</v>
      </c>
      <c r="AF85" s="20">
        <v>0</v>
      </c>
      <c r="AG85" s="20">
        <v>0</v>
      </c>
      <c r="AH85" s="20">
        <v>0</v>
      </c>
      <c r="AI85" s="20">
        <v>0</v>
      </c>
      <c r="AJ85" s="20">
        <v>0</v>
      </c>
      <c r="AK85" s="20">
        <v>0</v>
      </c>
      <c r="AL85" s="20">
        <v>0</v>
      </c>
      <c r="AM85" s="20">
        <v>0</v>
      </c>
      <c r="AN85" s="20">
        <v>0</v>
      </c>
      <c r="AO85" s="20">
        <v>0</v>
      </c>
      <c r="AP85" s="20">
        <v>0</v>
      </c>
      <c r="AQ85" s="20">
        <v>0</v>
      </c>
      <c r="AR85" s="80"/>
      <c r="AS85" s="83"/>
      <c r="AT85" s="11"/>
      <c r="AU85" s="11"/>
      <c r="AV85" s="11"/>
    </row>
    <row r="86" spans="1:48" s="59" customFormat="1" ht="270" customHeight="1">
      <c r="A86" s="64" t="s">
        <v>62</v>
      </c>
      <c r="B86" s="56" t="s">
        <v>158</v>
      </c>
      <c r="C86" s="55" t="s">
        <v>159</v>
      </c>
      <c r="D86" s="55" t="s">
        <v>29</v>
      </c>
      <c r="E86" s="20" t="s">
        <v>39</v>
      </c>
      <c r="F86" s="20" t="s">
        <v>39</v>
      </c>
      <c r="G86" s="20" t="s">
        <v>39</v>
      </c>
      <c r="H86" s="20" t="s">
        <v>39</v>
      </c>
      <c r="I86" s="20" t="s">
        <v>39</v>
      </c>
      <c r="J86" s="20" t="s">
        <v>39</v>
      </c>
      <c r="K86" s="20" t="s">
        <v>39</v>
      </c>
      <c r="L86" s="20" t="s">
        <v>39</v>
      </c>
      <c r="M86" s="20" t="s">
        <v>39</v>
      </c>
      <c r="N86" s="20" t="s">
        <v>39</v>
      </c>
      <c r="O86" s="20" t="s">
        <v>39</v>
      </c>
      <c r="P86" s="20" t="s">
        <v>39</v>
      </c>
      <c r="Q86" s="20" t="s">
        <v>39</v>
      </c>
      <c r="R86" s="20" t="s">
        <v>39</v>
      </c>
      <c r="S86" s="20" t="s">
        <v>39</v>
      </c>
      <c r="T86" s="20" t="s">
        <v>39</v>
      </c>
      <c r="U86" s="20" t="s">
        <v>39</v>
      </c>
      <c r="V86" s="20" t="s">
        <v>39</v>
      </c>
      <c r="W86" s="20" t="s">
        <v>39</v>
      </c>
      <c r="X86" s="20" t="s">
        <v>39</v>
      </c>
      <c r="Y86" s="20" t="s">
        <v>39</v>
      </c>
      <c r="Z86" s="20" t="s">
        <v>39</v>
      </c>
      <c r="AA86" s="20" t="s">
        <v>39</v>
      </c>
      <c r="AB86" s="20" t="s">
        <v>39</v>
      </c>
      <c r="AC86" s="20" t="s">
        <v>39</v>
      </c>
      <c r="AD86" s="20" t="s">
        <v>39</v>
      </c>
      <c r="AE86" s="20" t="s">
        <v>39</v>
      </c>
      <c r="AF86" s="20" t="s">
        <v>39</v>
      </c>
      <c r="AG86" s="20" t="s">
        <v>39</v>
      </c>
      <c r="AH86" s="20" t="s">
        <v>39</v>
      </c>
      <c r="AI86" s="20" t="s">
        <v>39</v>
      </c>
      <c r="AJ86" s="20" t="s">
        <v>39</v>
      </c>
      <c r="AK86" s="20" t="s">
        <v>39</v>
      </c>
      <c r="AL86" s="20" t="s">
        <v>39</v>
      </c>
      <c r="AM86" s="20" t="s">
        <v>39</v>
      </c>
      <c r="AN86" s="20" t="s">
        <v>39</v>
      </c>
      <c r="AO86" s="20" t="s">
        <v>39</v>
      </c>
      <c r="AP86" s="20" t="s">
        <v>39</v>
      </c>
      <c r="AQ86" s="20" t="s">
        <v>39</v>
      </c>
      <c r="AR86" s="77" t="s">
        <v>169</v>
      </c>
      <c r="AS86" s="20"/>
      <c r="AT86" s="11"/>
      <c r="AU86" s="11"/>
      <c r="AV86" s="11"/>
    </row>
    <row r="87" spans="1:48" s="59" customFormat="1" ht="112.5" customHeight="1">
      <c r="A87" s="64" t="s">
        <v>63</v>
      </c>
      <c r="B87" s="56" t="s">
        <v>160</v>
      </c>
      <c r="C87" s="55" t="s">
        <v>172</v>
      </c>
      <c r="D87" s="55" t="s">
        <v>29</v>
      </c>
      <c r="E87" s="20" t="s">
        <v>39</v>
      </c>
      <c r="F87" s="20" t="s">
        <v>39</v>
      </c>
      <c r="G87" s="20" t="s">
        <v>39</v>
      </c>
      <c r="H87" s="20" t="s">
        <v>39</v>
      </c>
      <c r="I87" s="20" t="s">
        <v>39</v>
      </c>
      <c r="J87" s="20" t="s">
        <v>39</v>
      </c>
      <c r="K87" s="20" t="s">
        <v>39</v>
      </c>
      <c r="L87" s="20" t="s">
        <v>39</v>
      </c>
      <c r="M87" s="20" t="s">
        <v>39</v>
      </c>
      <c r="N87" s="20" t="s">
        <v>39</v>
      </c>
      <c r="O87" s="20" t="s">
        <v>39</v>
      </c>
      <c r="P87" s="20" t="s">
        <v>39</v>
      </c>
      <c r="Q87" s="20" t="s">
        <v>39</v>
      </c>
      <c r="R87" s="20" t="s">
        <v>39</v>
      </c>
      <c r="S87" s="20" t="s">
        <v>39</v>
      </c>
      <c r="T87" s="20" t="s">
        <v>39</v>
      </c>
      <c r="U87" s="20" t="s">
        <v>39</v>
      </c>
      <c r="V87" s="20" t="s">
        <v>39</v>
      </c>
      <c r="W87" s="20" t="s">
        <v>39</v>
      </c>
      <c r="X87" s="20" t="s">
        <v>39</v>
      </c>
      <c r="Y87" s="20" t="s">
        <v>39</v>
      </c>
      <c r="Z87" s="20" t="s">
        <v>39</v>
      </c>
      <c r="AA87" s="20" t="s">
        <v>39</v>
      </c>
      <c r="AB87" s="20" t="s">
        <v>39</v>
      </c>
      <c r="AC87" s="20" t="s">
        <v>39</v>
      </c>
      <c r="AD87" s="20" t="s">
        <v>39</v>
      </c>
      <c r="AE87" s="20" t="s">
        <v>39</v>
      </c>
      <c r="AF87" s="20" t="s">
        <v>39</v>
      </c>
      <c r="AG87" s="20" t="s">
        <v>39</v>
      </c>
      <c r="AH87" s="20" t="s">
        <v>39</v>
      </c>
      <c r="AI87" s="20" t="s">
        <v>39</v>
      </c>
      <c r="AJ87" s="20" t="s">
        <v>39</v>
      </c>
      <c r="AK87" s="20" t="s">
        <v>39</v>
      </c>
      <c r="AL87" s="20" t="s">
        <v>39</v>
      </c>
      <c r="AM87" s="20" t="s">
        <v>39</v>
      </c>
      <c r="AN87" s="20" t="s">
        <v>39</v>
      </c>
      <c r="AO87" s="20" t="s">
        <v>39</v>
      </c>
      <c r="AP87" s="20" t="s">
        <v>39</v>
      </c>
      <c r="AQ87" s="20" t="s">
        <v>39</v>
      </c>
      <c r="AR87" s="77" t="s">
        <v>226</v>
      </c>
      <c r="AS87" s="28"/>
      <c r="AT87" s="11"/>
      <c r="AU87" s="11"/>
      <c r="AV87" s="11"/>
    </row>
    <row r="88" spans="1:48" s="29" customFormat="1" ht="16.5" customHeight="1">
      <c r="A88" s="118" t="s">
        <v>98</v>
      </c>
      <c r="B88" s="128" t="s">
        <v>99</v>
      </c>
      <c r="C88" s="154" t="s">
        <v>192</v>
      </c>
      <c r="D88" s="68" t="s">
        <v>132</v>
      </c>
      <c r="E88" s="69">
        <f>E89+E90+E91+E92</f>
        <v>0</v>
      </c>
      <c r="F88" s="69">
        <f>F89+F90+F91+F92</f>
        <v>186</v>
      </c>
      <c r="G88" s="69">
        <v>0</v>
      </c>
      <c r="H88" s="69">
        <f>SUM(H89:H92)</f>
        <v>0</v>
      </c>
      <c r="I88" s="69">
        <f>SUM(I89:I92)</f>
        <v>0</v>
      </c>
      <c r="J88" s="69">
        <v>0</v>
      </c>
      <c r="K88" s="69">
        <f>SUM(K89:K92)</f>
        <v>0</v>
      </c>
      <c r="L88" s="69">
        <f>SUM(L89:L92)</f>
        <v>0</v>
      </c>
      <c r="M88" s="69">
        <v>0</v>
      </c>
      <c r="N88" s="69">
        <f>SUM(N89:N92)</f>
        <v>0</v>
      </c>
      <c r="O88" s="69">
        <f>SUM(O89:O92)</f>
        <v>0</v>
      </c>
      <c r="P88" s="69">
        <v>0</v>
      </c>
      <c r="Q88" s="69">
        <f>SUM(Q89:Q92)</f>
        <v>0</v>
      </c>
      <c r="R88" s="69">
        <f>SUM(R89:R92)</f>
        <v>0</v>
      </c>
      <c r="S88" s="69">
        <v>0</v>
      </c>
      <c r="T88" s="69">
        <f>SUM(T89:T92)</f>
        <v>0</v>
      </c>
      <c r="U88" s="69">
        <f>SUM(U89:U92)</f>
        <v>0</v>
      </c>
      <c r="V88" s="69">
        <v>0</v>
      </c>
      <c r="W88" s="69">
        <f>SUM(W89:W92)</f>
        <v>0</v>
      </c>
      <c r="X88" s="69">
        <f>SUM(X89:X92)</f>
        <v>0</v>
      </c>
      <c r="Y88" s="69">
        <v>0</v>
      </c>
      <c r="Z88" s="69">
        <f>SUM(Z89:Z92)</f>
        <v>0</v>
      </c>
      <c r="AA88" s="69">
        <f>SUM(AA89:AA92)</f>
        <v>0</v>
      </c>
      <c r="AB88" s="69">
        <v>0</v>
      </c>
      <c r="AC88" s="69">
        <f>SUM(AC89:AC92)</f>
        <v>0</v>
      </c>
      <c r="AD88" s="69">
        <f>SUM(AD89:AD92)</f>
        <v>0</v>
      </c>
      <c r="AE88" s="69">
        <v>0</v>
      </c>
      <c r="AF88" s="69">
        <f>SUM(AF89:AF92)</f>
        <v>0</v>
      </c>
      <c r="AG88" s="69">
        <f>SUM(AG89:AG92)</f>
        <v>0</v>
      </c>
      <c r="AH88" s="69">
        <v>0</v>
      </c>
      <c r="AI88" s="69">
        <v>0</v>
      </c>
      <c r="AJ88" s="69">
        <f>SUM(AJ89:AJ92)</f>
        <v>0</v>
      </c>
      <c r="AK88" s="69">
        <v>0</v>
      </c>
      <c r="AL88" s="69">
        <v>0</v>
      </c>
      <c r="AM88" s="69">
        <f>SUM(AM89:AM92)</f>
        <v>0</v>
      </c>
      <c r="AN88" s="69">
        <v>0</v>
      </c>
      <c r="AO88" s="69">
        <f>SUM(AO89:AO92)</f>
        <v>0</v>
      </c>
      <c r="AP88" s="8">
        <f>SUM(AP89:AP92)</f>
        <v>186</v>
      </c>
      <c r="AQ88" s="47">
        <v>0</v>
      </c>
      <c r="AR88" s="81" t="s">
        <v>229</v>
      </c>
      <c r="AS88" s="81"/>
      <c r="AT88" s="11"/>
      <c r="AU88" s="11"/>
      <c r="AV88" s="11"/>
    </row>
    <row r="89" spans="1:48" s="59" customFormat="1" ht="16.5" customHeight="1">
      <c r="A89" s="118"/>
      <c r="B89" s="128"/>
      <c r="C89" s="154"/>
      <c r="D89" s="55" t="s">
        <v>128</v>
      </c>
      <c r="E89" s="8">
        <f t="shared" ref="E89" si="184">H89+K89+N89+Q89+T89+W89+Z89+AC89+AF89+AI89+AL89+AO89</f>
        <v>0</v>
      </c>
      <c r="F89" s="15">
        <f>I89+L89+O89+R89+U89+X89+AA89+AD89+AG89+AJ89+AM89+AP89</f>
        <v>0</v>
      </c>
      <c r="G89" s="8">
        <v>0</v>
      </c>
      <c r="H89" s="20">
        <v>0</v>
      </c>
      <c r="I89" s="20">
        <v>0</v>
      </c>
      <c r="J89" s="20">
        <v>0</v>
      </c>
      <c r="K89" s="20">
        <v>0</v>
      </c>
      <c r="L89" s="20">
        <v>0</v>
      </c>
      <c r="M89" s="20">
        <v>0</v>
      </c>
      <c r="N89" s="20">
        <v>0</v>
      </c>
      <c r="O89" s="20">
        <v>0</v>
      </c>
      <c r="P89" s="20">
        <v>0</v>
      </c>
      <c r="Q89" s="20">
        <v>0</v>
      </c>
      <c r="R89" s="20">
        <v>0</v>
      </c>
      <c r="S89" s="20">
        <v>0</v>
      </c>
      <c r="T89" s="20">
        <v>0</v>
      </c>
      <c r="U89" s="20">
        <v>0</v>
      </c>
      <c r="V89" s="20">
        <v>0</v>
      </c>
      <c r="W89" s="20">
        <v>0</v>
      </c>
      <c r="X89" s="20">
        <v>0</v>
      </c>
      <c r="Y89" s="20">
        <v>0</v>
      </c>
      <c r="Z89" s="20">
        <v>0</v>
      </c>
      <c r="AA89" s="20">
        <v>0</v>
      </c>
      <c r="AB89" s="20">
        <v>0</v>
      </c>
      <c r="AC89" s="20">
        <v>0</v>
      </c>
      <c r="AD89" s="20">
        <v>0</v>
      </c>
      <c r="AE89" s="20">
        <v>0</v>
      </c>
      <c r="AF89" s="20">
        <v>0</v>
      </c>
      <c r="AG89" s="20">
        <v>0</v>
      </c>
      <c r="AH89" s="20">
        <v>0</v>
      </c>
      <c r="AI89" s="20">
        <v>0</v>
      </c>
      <c r="AJ89" s="20">
        <v>0</v>
      </c>
      <c r="AK89" s="20">
        <v>0</v>
      </c>
      <c r="AL89" s="20">
        <v>0</v>
      </c>
      <c r="AM89" s="20">
        <v>0</v>
      </c>
      <c r="AN89" s="20">
        <v>0</v>
      </c>
      <c r="AO89" s="20">
        <v>0</v>
      </c>
      <c r="AP89" s="20">
        <v>0</v>
      </c>
      <c r="AQ89" s="20">
        <v>0</v>
      </c>
      <c r="AR89" s="82"/>
      <c r="AS89" s="82"/>
      <c r="AT89" s="11"/>
      <c r="AU89" s="11"/>
      <c r="AV89" s="11"/>
    </row>
    <row r="90" spans="1:48" s="59" customFormat="1" ht="16.5" customHeight="1">
      <c r="A90" s="118"/>
      <c r="B90" s="128"/>
      <c r="C90" s="154"/>
      <c r="D90" s="22" t="s">
        <v>26</v>
      </c>
      <c r="E90" s="8">
        <f>H90+K90+N90+Q90+T90+W90+Z90+AC90+AF90+AI90+AL90+AO90</f>
        <v>0</v>
      </c>
      <c r="F90" s="15">
        <f>I90+L90+O90+R90+U90+X90+AA90+AD90+AG90+AJ90+AM90+AP90</f>
        <v>186</v>
      </c>
      <c r="G90" s="8">
        <v>0</v>
      </c>
      <c r="H90" s="20">
        <v>0</v>
      </c>
      <c r="I90" s="20">
        <v>0</v>
      </c>
      <c r="J90" s="20">
        <v>0</v>
      </c>
      <c r="K90" s="20">
        <v>0</v>
      </c>
      <c r="L90" s="20">
        <v>0</v>
      </c>
      <c r="M90" s="20">
        <v>0</v>
      </c>
      <c r="N90" s="20">
        <v>0</v>
      </c>
      <c r="O90" s="20">
        <v>0</v>
      </c>
      <c r="P90" s="20">
        <v>0</v>
      </c>
      <c r="Q90" s="20">
        <v>0</v>
      </c>
      <c r="R90" s="20">
        <v>0</v>
      </c>
      <c r="S90" s="20">
        <v>0</v>
      </c>
      <c r="T90" s="20">
        <v>0</v>
      </c>
      <c r="U90" s="20">
        <v>0</v>
      </c>
      <c r="V90" s="20">
        <v>0</v>
      </c>
      <c r="W90" s="20">
        <v>0</v>
      </c>
      <c r="X90" s="20">
        <v>0</v>
      </c>
      <c r="Y90" s="20">
        <v>0</v>
      </c>
      <c r="Z90" s="20">
        <v>0</v>
      </c>
      <c r="AA90" s="20">
        <v>0</v>
      </c>
      <c r="AB90" s="20">
        <v>0</v>
      </c>
      <c r="AC90" s="20">
        <v>0</v>
      </c>
      <c r="AD90" s="20">
        <v>0</v>
      </c>
      <c r="AE90" s="20">
        <v>0</v>
      </c>
      <c r="AF90" s="20">
        <v>0</v>
      </c>
      <c r="AG90" s="20">
        <v>0</v>
      </c>
      <c r="AH90" s="20">
        <v>0</v>
      </c>
      <c r="AI90" s="20">
        <v>0</v>
      </c>
      <c r="AJ90" s="20">
        <v>0</v>
      </c>
      <c r="AK90" s="20">
        <v>0</v>
      </c>
      <c r="AL90" s="20">
        <v>0</v>
      </c>
      <c r="AM90" s="20">
        <v>0</v>
      </c>
      <c r="AN90" s="20">
        <v>0</v>
      </c>
      <c r="AO90" s="20">
        <v>0</v>
      </c>
      <c r="AP90" s="20">
        <v>186</v>
      </c>
      <c r="AQ90" s="20">
        <v>0</v>
      </c>
      <c r="AR90" s="82"/>
      <c r="AS90" s="82"/>
      <c r="AT90" s="11"/>
      <c r="AU90" s="11"/>
      <c r="AV90" s="11"/>
    </row>
    <row r="91" spans="1:48" s="59" customFormat="1" ht="16.5" customHeight="1">
      <c r="A91" s="118"/>
      <c r="B91" s="128"/>
      <c r="C91" s="154"/>
      <c r="D91" s="22" t="s">
        <v>129</v>
      </c>
      <c r="E91" s="8">
        <f t="shared" ref="E91:E92" si="185">H91+K91+N91+Q91+T91+W91+Z91+AC91+AF91+AI91+AL91+AO91</f>
        <v>0</v>
      </c>
      <c r="F91" s="15">
        <f t="shared" ref="F91:F92" si="186">I91+L91+O91+R91+U91+X91+AA91+AD91+AG91+AJ91+AM91+AP91</f>
        <v>0</v>
      </c>
      <c r="G91" s="8">
        <v>0</v>
      </c>
      <c r="H91" s="20">
        <v>0</v>
      </c>
      <c r="I91" s="20">
        <v>0</v>
      </c>
      <c r="J91" s="20">
        <v>0</v>
      </c>
      <c r="K91" s="20">
        <v>0</v>
      </c>
      <c r="L91" s="20">
        <v>0</v>
      </c>
      <c r="M91" s="20">
        <v>0</v>
      </c>
      <c r="N91" s="20">
        <v>0</v>
      </c>
      <c r="O91" s="20">
        <v>0</v>
      </c>
      <c r="P91" s="20">
        <v>0</v>
      </c>
      <c r="Q91" s="20">
        <v>0</v>
      </c>
      <c r="R91" s="20">
        <v>0</v>
      </c>
      <c r="S91" s="20">
        <v>0</v>
      </c>
      <c r="T91" s="20">
        <v>0</v>
      </c>
      <c r="U91" s="20">
        <v>0</v>
      </c>
      <c r="V91" s="20">
        <v>0</v>
      </c>
      <c r="W91" s="20">
        <v>0</v>
      </c>
      <c r="X91" s="20">
        <v>0</v>
      </c>
      <c r="Y91" s="20">
        <v>0</v>
      </c>
      <c r="Z91" s="20">
        <v>0</v>
      </c>
      <c r="AA91" s="20">
        <v>0</v>
      </c>
      <c r="AB91" s="20">
        <v>0</v>
      </c>
      <c r="AC91" s="20">
        <v>0</v>
      </c>
      <c r="AD91" s="20">
        <v>0</v>
      </c>
      <c r="AE91" s="20">
        <v>0</v>
      </c>
      <c r="AF91" s="20">
        <v>0</v>
      </c>
      <c r="AG91" s="20">
        <v>0</v>
      </c>
      <c r="AH91" s="20">
        <v>0</v>
      </c>
      <c r="AI91" s="20">
        <v>0</v>
      </c>
      <c r="AJ91" s="20">
        <v>0</v>
      </c>
      <c r="AK91" s="20">
        <v>0</v>
      </c>
      <c r="AL91" s="20">
        <v>0</v>
      </c>
      <c r="AM91" s="20">
        <v>0</v>
      </c>
      <c r="AN91" s="20">
        <v>0</v>
      </c>
      <c r="AO91" s="20">
        <v>0</v>
      </c>
      <c r="AP91" s="20">
        <v>0</v>
      </c>
      <c r="AQ91" s="20">
        <v>0</v>
      </c>
      <c r="AR91" s="82"/>
      <c r="AS91" s="82"/>
      <c r="AT91" s="11"/>
      <c r="AU91" s="11"/>
      <c r="AV91" s="11"/>
    </row>
    <row r="92" spans="1:48" s="59" customFormat="1" ht="24" customHeight="1">
      <c r="A92" s="118"/>
      <c r="B92" s="128"/>
      <c r="C92" s="154"/>
      <c r="D92" s="22" t="s">
        <v>130</v>
      </c>
      <c r="E92" s="8">
        <f t="shared" si="185"/>
        <v>0</v>
      </c>
      <c r="F92" s="15">
        <f t="shared" si="186"/>
        <v>0</v>
      </c>
      <c r="G92" s="8">
        <v>0</v>
      </c>
      <c r="H92" s="20">
        <v>0</v>
      </c>
      <c r="I92" s="20">
        <v>0</v>
      </c>
      <c r="J92" s="20">
        <v>0</v>
      </c>
      <c r="K92" s="20">
        <v>0</v>
      </c>
      <c r="L92" s="20">
        <v>0</v>
      </c>
      <c r="M92" s="20">
        <v>0</v>
      </c>
      <c r="N92" s="20">
        <v>0</v>
      </c>
      <c r="O92" s="20">
        <v>0</v>
      </c>
      <c r="P92" s="20">
        <v>0</v>
      </c>
      <c r="Q92" s="20">
        <v>0</v>
      </c>
      <c r="R92" s="20">
        <v>0</v>
      </c>
      <c r="S92" s="20">
        <v>0</v>
      </c>
      <c r="T92" s="20">
        <v>0</v>
      </c>
      <c r="U92" s="20">
        <v>0</v>
      </c>
      <c r="V92" s="20">
        <v>0</v>
      </c>
      <c r="W92" s="20">
        <v>0</v>
      </c>
      <c r="X92" s="20">
        <v>0</v>
      </c>
      <c r="Y92" s="20">
        <v>0</v>
      </c>
      <c r="Z92" s="20">
        <v>0</v>
      </c>
      <c r="AA92" s="20">
        <v>0</v>
      </c>
      <c r="AB92" s="20">
        <v>0</v>
      </c>
      <c r="AC92" s="20">
        <v>0</v>
      </c>
      <c r="AD92" s="20">
        <v>0</v>
      </c>
      <c r="AE92" s="20">
        <v>0</v>
      </c>
      <c r="AF92" s="20">
        <v>0</v>
      </c>
      <c r="AG92" s="20">
        <v>0</v>
      </c>
      <c r="AH92" s="20">
        <v>0</v>
      </c>
      <c r="AI92" s="20">
        <v>0</v>
      </c>
      <c r="AJ92" s="20">
        <v>0</v>
      </c>
      <c r="AK92" s="20">
        <v>0</v>
      </c>
      <c r="AL92" s="20">
        <v>0</v>
      </c>
      <c r="AM92" s="20">
        <v>0</v>
      </c>
      <c r="AN92" s="20">
        <v>0</v>
      </c>
      <c r="AO92" s="20">
        <v>0</v>
      </c>
      <c r="AP92" s="20">
        <v>0</v>
      </c>
      <c r="AQ92" s="20">
        <v>0</v>
      </c>
      <c r="AR92" s="83"/>
      <c r="AS92" s="83"/>
      <c r="AT92" s="11"/>
      <c r="AU92" s="11"/>
      <c r="AV92" s="11"/>
    </row>
    <row r="93" spans="1:48" s="74" customFormat="1" ht="131.25" customHeight="1">
      <c r="A93" s="71" t="s">
        <v>100</v>
      </c>
      <c r="B93" s="78" t="s">
        <v>101</v>
      </c>
      <c r="C93" s="73" t="s">
        <v>172</v>
      </c>
      <c r="D93" s="73" t="s">
        <v>29</v>
      </c>
      <c r="E93" s="20" t="s">
        <v>161</v>
      </c>
      <c r="F93" s="20" t="s">
        <v>161</v>
      </c>
      <c r="G93" s="20" t="s">
        <v>161</v>
      </c>
      <c r="H93" s="20" t="s">
        <v>161</v>
      </c>
      <c r="I93" s="20" t="s">
        <v>161</v>
      </c>
      <c r="J93" s="20" t="s">
        <v>161</v>
      </c>
      <c r="K93" s="20" t="s">
        <v>161</v>
      </c>
      <c r="L93" s="20" t="s">
        <v>161</v>
      </c>
      <c r="M93" s="20" t="s">
        <v>161</v>
      </c>
      <c r="N93" s="20" t="s">
        <v>161</v>
      </c>
      <c r="O93" s="20" t="s">
        <v>161</v>
      </c>
      <c r="P93" s="20" t="s">
        <v>161</v>
      </c>
      <c r="Q93" s="20" t="s">
        <v>161</v>
      </c>
      <c r="R93" s="20" t="s">
        <v>161</v>
      </c>
      <c r="S93" s="20" t="s">
        <v>161</v>
      </c>
      <c r="T93" s="20" t="s">
        <v>161</v>
      </c>
      <c r="U93" s="20" t="s">
        <v>161</v>
      </c>
      <c r="V93" s="20" t="s">
        <v>161</v>
      </c>
      <c r="W93" s="20" t="s">
        <v>161</v>
      </c>
      <c r="X93" s="20" t="s">
        <v>161</v>
      </c>
      <c r="Y93" s="20" t="s">
        <v>161</v>
      </c>
      <c r="Z93" s="20" t="s">
        <v>161</v>
      </c>
      <c r="AA93" s="20" t="s">
        <v>161</v>
      </c>
      <c r="AB93" s="20" t="s">
        <v>161</v>
      </c>
      <c r="AC93" s="20" t="s">
        <v>161</v>
      </c>
      <c r="AD93" s="20" t="s">
        <v>161</v>
      </c>
      <c r="AE93" s="20" t="s">
        <v>161</v>
      </c>
      <c r="AF93" s="20" t="s">
        <v>161</v>
      </c>
      <c r="AG93" s="20" t="s">
        <v>161</v>
      </c>
      <c r="AH93" s="20" t="s">
        <v>161</v>
      </c>
      <c r="AI93" s="20" t="s">
        <v>161</v>
      </c>
      <c r="AJ93" s="20" t="s">
        <v>161</v>
      </c>
      <c r="AK93" s="20" t="s">
        <v>161</v>
      </c>
      <c r="AL93" s="20" t="s">
        <v>161</v>
      </c>
      <c r="AM93" s="20" t="s">
        <v>161</v>
      </c>
      <c r="AN93" s="20" t="s">
        <v>161</v>
      </c>
      <c r="AO93" s="20" t="s">
        <v>161</v>
      </c>
      <c r="AP93" s="20" t="s">
        <v>161</v>
      </c>
      <c r="AQ93" s="20" t="s">
        <v>161</v>
      </c>
      <c r="AR93" s="77" t="s">
        <v>227</v>
      </c>
      <c r="AS93" s="28"/>
      <c r="AT93" s="11"/>
      <c r="AU93" s="11"/>
      <c r="AV93" s="11"/>
    </row>
    <row r="94" spans="1:48" s="59" customFormat="1" ht="78.75" customHeight="1">
      <c r="A94" s="71" t="s">
        <v>216</v>
      </c>
      <c r="B94" s="72" t="s">
        <v>217</v>
      </c>
      <c r="C94" s="73" t="s">
        <v>218</v>
      </c>
      <c r="D94" s="73" t="s">
        <v>29</v>
      </c>
      <c r="E94" s="20" t="s">
        <v>161</v>
      </c>
      <c r="F94" s="20" t="s">
        <v>161</v>
      </c>
      <c r="G94" s="20" t="s">
        <v>161</v>
      </c>
      <c r="H94" s="20" t="s">
        <v>161</v>
      </c>
      <c r="I94" s="20" t="s">
        <v>161</v>
      </c>
      <c r="J94" s="20" t="s">
        <v>161</v>
      </c>
      <c r="K94" s="20" t="s">
        <v>161</v>
      </c>
      <c r="L94" s="20" t="s">
        <v>161</v>
      </c>
      <c r="M94" s="20" t="s">
        <v>161</v>
      </c>
      <c r="N94" s="20" t="s">
        <v>161</v>
      </c>
      <c r="O94" s="20" t="s">
        <v>161</v>
      </c>
      <c r="P94" s="20" t="s">
        <v>161</v>
      </c>
      <c r="Q94" s="20" t="s">
        <v>161</v>
      </c>
      <c r="R94" s="20" t="s">
        <v>161</v>
      </c>
      <c r="S94" s="20" t="s">
        <v>161</v>
      </c>
      <c r="T94" s="20" t="s">
        <v>161</v>
      </c>
      <c r="U94" s="20" t="s">
        <v>161</v>
      </c>
      <c r="V94" s="20" t="s">
        <v>161</v>
      </c>
      <c r="W94" s="20" t="s">
        <v>161</v>
      </c>
      <c r="X94" s="20" t="s">
        <v>161</v>
      </c>
      <c r="Y94" s="20" t="s">
        <v>161</v>
      </c>
      <c r="Z94" s="20" t="s">
        <v>161</v>
      </c>
      <c r="AA94" s="20" t="s">
        <v>161</v>
      </c>
      <c r="AB94" s="20" t="s">
        <v>161</v>
      </c>
      <c r="AC94" s="20" t="s">
        <v>161</v>
      </c>
      <c r="AD94" s="20" t="s">
        <v>161</v>
      </c>
      <c r="AE94" s="20" t="s">
        <v>161</v>
      </c>
      <c r="AF94" s="20" t="s">
        <v>161</v>
      </c>
      <c r="AG94" s="20" t="s">
        <v>161</v>
      </c>
      <c r="AH94" s="20" t="s">
        <v>161</v>
      </c>
      <c r="AI94" s="20" t="s">
        <v>161</v>
      </c>
      <c r="AJ94" s="20" t="s">
        <v>161</v>
      </c>
      <c r="AK94" s="20" t="s">
        <v>161</v>
      </c>
      <c r="AL94" s="20" t="s">
        <v>161</v>
      </c>
      <c r="AM94" s="20" t="s">
        <v>161</v>
      </c>
      <c r="AN94" s="20" t="s">
        <v>161</v>
      </c>
      <c r="AO94" s="20" t="s">
        <v>161</v>
      </c>
      <c r="AP94" s="20" t="s">
        <v>161</v>
      </c>
      <c r="AQ94" s="20" t="s">
        <v>161</v>
      </c>
      <c r="AR94" s="79" t="s">
        <v>228</v>
      </c>
      <c r="AS94" s="28"/>
      <c r="AT94" s="11"/>
      <c r="AU94" s="11"/>
      <c r="AV94" s="11"/>
    </row>
    <row r="95" spans="1:48" s="13" customFormat="1" ht="16.5" customHeight="1">
      <c r="A95" s="122" t="s">
        <v>68</v>
      </c>
      <c r="B95" s="124" t="s">
        <v>30</v>
      </c>
      <c r="C95" s="125"/>
      <c r="D95" s="2" t="s">
        <v>132</v>
      </c>
      <c r="E95" s="66">
        <f>E96+E97+E98+E99</f>
        <v>115</v>
      </c>
      <c r="F95" s="66">
        <f>F96+F97+F98+F99</f>
        <v>115</v>
      </c>
      <c r="G95" s="66">
        <f t="shared" ref="G95" si="187">F95/E95*100</f>
        <v>100</v>
      </c>
      <c r="H95" s="63">
        <f>H96+H97+H98+H99</f>
        <v>0</v>
      </c>
      <c r="I95" s="63">
        <f>I96+I97+I98+I99</f>
        <v>0</v>
      </c>
      <c r="J95" s="66">
        <v>0</v>
      </c>
      <c r="K95" s="63">
        <f>K96+K97+K98+K99</f>
        <v>0</v>
      </c>
      <c r="L95" s="63">
        <f>L96+L97+L98+L99</f>
        <v>0</v>
      </c>
      <c r="M95" s="66">
        <v>0</v>
      </c>
      <c r="N95" s="63">
        <f>N96+N97+N98+N99</f>
        <v>0</v>
      </c>
      <c r="O95" s="63">
        <f>O96+O97+O98+O99</f>
        <v>0</v>
      </c>
      <c r="P95" s="66">
        <v>0</v>
      </c>
      <c r="Q95" s="63">
        <f>Q96+Q97+Q98+Q99</f>
        <v>0</v>
      </c>
      <c r="R95" s="63">
        <f>R96+R97+R98+R99</f>
        <v>0</v>
      </c>
      <c r="S95" s="66">
        <v>0</v>
      </c>
      <c r="T95" s="63">
        <f>T96+T97+T98+T99</f>
        <v>0</v>
      </c>
      <c r="U95" s="63">
        <f>U96+U97+U98+U99</f>
        <v>0</v>
      </c>
      <c r="V95" s="66">
        <v>0</v>
      </c>
      <c r="W95" s="63">
        <f>W96+W97+W98+W99</f>
        <v>0</v>
      </c>
      <c r="X95" s="63">
        <f>X96+X97+X98+X99</f>
        <v>0</v>
      </c>
      <c r="Y95" s="63">
        <v>0</v>
      </c>
      <c r="Z95" s="63">
        <f>Z96+Z97+Z98+Z99</f>
        <v>0</v>
      </c>
      <c r="AA95" s="63">
        <f>AA96+AA97+AA98+AA99</f>
        <v>0</v>
      </c>
      <c r="AB95" s="63">
        <f t="shared" ref="AB95" si="188">AB98</f>
        <v>0</v>
      </c>
      <c r="AC95" s="63">
        <f>AC96+AC97+AC98+AC99</f>
        <v>0</v>
      </c>
      <c r="AD95" s="63">
        <f>AD96+AD97+AD98+AD99</f>
        <v>0</v>
      </c>
      <c r="AE95" s="63">
        <v>0</v>
      </c>
      <c r="AF95" s="63">
        <f>AF96+AF97+AF98+AF99</f>
        <v>0</v>
      </c>
      <c r="AG95" s="63">
        <f>AG96+AG97+AG98+AG99</f>
        <v>0</v>
      </c>
      <c r="AH95" s="65">
        <f t="shared" ref="AH95" si="189">AH100+AH111</f>
        <v>0</v>
      </c>
      <c r="AI95" s="63">
        <f>AI96+AI97+AI98+AI99</f>
        <v>0</v>
      </c>
      <c r="AJ95" s="63">
        <f>AJ96+AJ97+AJ98+AJ99</f>
        <v>0</v>
      </c>
      <c r="AK95" s="63">
        <v>0</v>
      </c>
      <c r="AL95" s="63">
        <f>AL96+AL97+AL98+AL99</f>
        <v>115</v>
      </c>
      <c r="AM95" s="63">
        <f>AM96+AM97+AM98+AM99</f>
        <v>115</v>
      </c>
      <c r="AN95" s="63">
        <v>0</v>
      </c>
      <c r="AO95" s="63">
        <f>AO96+AO97+AO98+AO99</f>
        <v>0</v>
      </c>
      <c r="AP95" s="46">
        <f>AP96+AP97+AP98+AP99</f>
        <v>0</v>
      </c>
      <c r="AQ95" s="46">
        <v>0</v>
      </c>
      <c r="AR95" s="84"/>
      <c r="AS95" s="84"/>
      <c r="AT95" s="11"/>
      <c r="AU95" s="11"/>
      <c r="AV95" s="11"/>
    </row>
    <row r="96" spans="1:48" s="13" customFormat="1" ht="28.5" customHeight="1">
      <c r="A96" s="123"/>
      <c r="B96" s="126"/>
      <c r="C96" s="127"/>
      <c r="D96" s="14" t="s">
        <v>128</v>
      </c>
      <c r="E96" s="66">
        <f t="shared" ref="E96" si="190">H96+K96+N96+Q96+T96+W96+Z96+AC96+AF96+AI96+AL96+AO96</f>
        <v>0</v>
      </c>
      <c r="F96" s="23">
        <f>I96+L96+O96+R96+U96+X96+AA96+AD96+AG96+AJ96+AM96+AP96</f>
        <v>0</v>
      </c>
      <c r="G96" s="66">
        <v>0</v>
      </c>
      <c r="H96" s="65">
        <f>H101+H112</f>
        <v>0</v>
      </c>
      <c r="I96" s="65">
        <f>I101+I112</f>
        <v>0</v>
      </c>
      <c r="J96" s="66">
        <v>0</v>
      </c>
      <c r="K96" s="65">
        <f>K101+K112</f>
        <v>0</v>
      </c>
      <c r="L96" s="65">
        <f>L101+L112</f>
        <v>0</v>
      </c>
      <c r="M96" s="66">
        <v>0</v>
      </c>
      <c r="N96" s="65">
        <f>N101+N112</f>
        <v>0</v>
      </c>
      <c r="O96" s="65">
        <f>O101+O112</f>
        <v>0</v>
      </c>
      <c r="P96" s="66">
        <v>0</v>
      </c>
      <c r="Q96" s="65">
        <f>Q101+Q112</f>
        <v>0</v>
      </c>
      <c r="R96" s="65">
        <f>R101+R112</f>
        <v>0</v>
      </c>
      <c r="S96" s="66">
        <v>0</v>
      </c>
      <c r="T96" s="65">
        <f>T101+T112</f>
        <v>0</v>
      </c>
      <c r="U96" s="65">
        <f>U101+U112</f>
        <v>0</v>
      </c>
      <c r="V96" s="66">
        <v>0</v>
      </c>
      <c r="W96" s="65">
        <f>W101+W112</f>
        <v>0</v>
      </c>
      <c r="X96" s="65">
        <f>X101+X112</f>
        <v>0</v>
      </c>
      <c r="Y96" s="63">
        <v>0</v>
      </c>
      <c r="Z96" s="65">
        <f>Z101+Z112</f>
        <v>0</v>
      </c>
      <c r="AA96" s="65">
        <f>AA101+AA112</f>
        <v>0</v>
      </c>
      <c r="AB96" s="63">
        <v>0</v>
      </c>
      <c r="AC96" s="65">
        <f>AC101+AC112</f>
        <v>0</v>
      </c>
      <c r="AD96" s="65">
        <f>AD101+AD112</f>
        <v>0</v>
      </c>
      <c r="AE96" s="63">
        <v>0</v>
      </c>
      <c r="AF96" s="65">
        <f>AF101+AF112</f>
        <v>0</v>
      </c>
      <c r="AG96" s="65">
        <f>AG101+AG112</f>
        <v>0</v>
      </c>
      <c r="AH96" s="63">
        <v>0</v>
      </c>
      <c r="AI96" s="65">
        <f>AI101+AI112</f>
        <v>0</v>
      </c>
      <c r="AJ96" s="65">
        <f>AJ101+AJ112</f>
        <v>0</v>
      </c>
      <c r="AK96" s="63">
        <v>0</v>
      </c>
      <c r="AL96" s="65">
        <f>AL101+AL112</f>
        <v>0</v>
      </c>
      <c r="AM96" s="65">
        <f>AM101+AM112</f>
        <v>0</v>
      </c>
      <c r="AN96" s="63">
        <v>0</v>
      </c>
      <c r="AO96" s="65">
        <f>AO101+AO112</f>
        <v>0</v>
      </c>
      <c r="AP96" s="54">
        <f>AP101+AP112</f>
        <v>0</v>
      </c>
      <c r="AQ96" s="46">
        <v>0</v>
      </c>
      <c r="AR96" s="85"/>
      <c r="AS96" s="85"/>
      <c r="AT96" s="11"/>
      <c r="AU96" s="11"/>
      <c r="AV96" s="11"/>
    </row>
    <row r="97" spans="1:48" s="13" customFormat="1" ht="27" customHeight="1">
      <c r="A97" s="123"/>
      <c r="B97" s="126"/>
      <c r="C97" s="127"/>
      <c r="D97" s="16" t="s">
        <v>26</v>
      </c>
      <c r="E97" s="66">
        <f>H97+K97+N97+Q97+T97+W97+Z97+AC97+AF97+AI97+AL97+AO97</f>
        <v>0</v>
      </c>
      <c r="F97" s="23">
        <f>I97+L97+O97+R97+U97+X97+AA97+AD97+AG97+AJ97+AM97+AP97</f>
        <v>0</v>
      </c>
      <c r="G97" s="66">
        <v>0</v>
      </c>
      <c r="H97" s="65">
        <f t="shared" ref="H97:I97" si="191">H102+H113</f>
        <v>0</v>
      </c>
      <c r="I97" s="65">
        <f t="shared" si="191"/>
        <v>0</v>
      </c>
      <c r="J97" s="66">
        <v>0</v>
      </c>
      <c r="K97" s="65">
        <f t="shared" ref="K97:L97" si="192">K102+K113</f>
        <v>0</v>
      </c>
      <c r="L97" s="65">
        <f t="shared" si="192"/>
        <v>0</v>
      </c>
      <c r="M97" s="66">
        <v>0</v>
      </c>
      <c r="N97" s="65">
        <f t="shared" ref="N97:O97" si="193">N102+N113</f>
        <v>0</v>
      </c>
      <c r="O97" s="65">
        <f t="shared" si="193"/>
        <v>0</v>
      </c>
      <c r="P97" s="66">
        <v>0</v>
      </c>
      <c r="Q97" s="65">
        <f t="shared" ref="Q97:R97" si="194">Q102+Q113</f>
        <v>0</v>
      </c>
      <c r="R97" s="65">
        <f t="shared" si="194"/>
        <v>0</v>
      </c>
      <c r="S97" s="66">
        <v>0</v>
      </c>
      <c r="T97" s="65">
        <f t="shared" ref="T97:U97" si="195">T102+T113</f>
        <v>0</v>
      </c>
      <c r="U97" s="65">
        <f t="shared" si="195"/>
        <v>0</v>
      </c>
      <c r="V97" s="66">
        <v>0</v>
      </c>
      <c r="W97" s="65">
        <f t="shared" ref="W97:X97" si="196">W102+W113</f>
        <v>0</v>
      </c>
      <c r="X97" s="65">
        <f t="shared" si="196"/>
        <v>0</v>
      </c>
      <c r="Y97" s="63">
        <v>0</v>
      </c>
      <c r="Z97" s="65">
        <f t="shared" ref="Z97:AA97" si="197">Z102+Z113</f>
        <v>0</v>
      </c>
      <c r="AA97" s="65">
        <f t="shared" si="197"/>
        <v>0</v>
      </c>
      <c r="AB97" s="63">
        <v>0</v>
      </c>
      <c r="AC97" s="65">
        <f t="shared" ref="AC97:AD97" si="198">AC102+AC113</f>
        <v>0</v>
      </c>
      <c r="AD97" s="65">
        <f t="shared" si="198"/>
        <v>0</v>
      </c>
      <c r="AE97" s="63">
        <v>0</v>
      </c>
      <c r="AF97" s="65">
        <f t="shared" ref="AF97:AG97" si="199">AF102+AF113</f>
        <v>0</v>
      </c>
      <c r="AG97" s="65">
        <f t="shared" si="199"/>
        <v>0</v>
      </c>
      <c r="AH97" s="63">
        <v>0</v>
      </c>
      <c r="AI97" s="65">
        <f t="shared" ref="AI97:AJ97" si="200">AI102+AI113</f>
        <v>0</v>
      </c>
      <c r="AJ97" s="65">
        <f t="shared" si="200"/>
        <v>0</v>
      </c>
      <c r="AK97" s="63">
        <v>0</v>
      </c>
      <c r="AL97" s="65">
        <f t="shared" ref="AL97:AM97" si="201">AL102+AL113</f>
        <v>0</v>
      </c>
      <c r="AM97" s="65">
        <f t="shared" si="201"/>
        <v>0</v>
      </c>
      <c r="AN97" s="63">
        <v>0</v>
      </c>
      <c r="AO97" s="65">
        <f t="shared" ref="AO97:AP97" si="202">AO102+AO113</f>
        <v>0</v>
      </c>
      <c r="AP97" s="54">
        <f t="shared" si="202"/>
        <v>0</v>
      </c>
      <c r="AQ97" s="46">
        <v>0</v>
      </c>
      <c r="AR97" s="85"/>
      <c r="AS97" s="85"/>
      <c r="AT97" s="11"/>
      <c r="AU97" s="11"/>
      <c r="AV97" s="11"/>
    </row>
    <row r="98" spans="1:48" s="13" customFormat="1" ht="16.5" customHeight="1">
      <c r="A98" s="123"/>
      <c r="B98" s="126"/>
      <c r="C98" s="127"/>
      <c r="D98" s="16" t="s">
        <v>129</v>
      </c>
      <c r="E98" s="66">
        <f t="shared" ref="E98:E99" si="203">H98+K98+N98+Q98+T98+W98+Z98+AC98+AF98+AI98+AL98+AO98</f>
        <v>115</v>
      </c>
      <c r="F98" s="23">
        <f t="shared" ref="F98:F99" si="204">I98+L98+O98+R98+U98+X98+AA98+AD98+AG98+AJ98+AM98+AP98</f>
        <v>115</v>
      </c>
      <c r="G98" s="66">
        <v>0</v>
      </c>
      <c r="H98" s="65">
        <f t="shared" ref="H98:I98" si="205">H103+H114</f>
        <v>0</v>
      </c>
      <c r="I98" s="65">
        <f t="shared" si="205"/>
        <v>0</v>
      </c>
      <c r="J98" s="66">
        <v>0</v>
      </c>
      <c r="K98" s="65">
        <f t="shared" ref="K98:L98" si="206">K103+K114</f>
        <v>0</v>
      </c>
      <c r="L98" s="65">
        <f t="shared" si="206"/>
        <v>0</v>
      </c>
      <c r="M98" s="66">
        <v>0</v>
      </c>
      <c r="N98" s="65">
        <f t="shared" ref="N98:O98" si="207">N103+N114</f>
        <v>0</v>
      </c>
      <c r="O98" s="65">
        <f t="shared" si="207"/>
        <v>0</v>
      </c>
      <c r="P98" s="66">
        <v>0</v>
      </c>
      <c r="Q98" s="65">
        <f t="shared" ref="Q98:R98" si="208">Q103+Q114</f>
        <v>0</v>
      </c>
      <c r="R98" s="65">
        <f t="shared" si="208"/>
        <v>0</v>
      </c>
      <c r="S98" s="66">
        <v>0</v>
      </c>
      <c r="T98" s="65">
        <f t="shared" ref="T98:U98" si="209">T103+T114</f>
        <v>0</v>
      </c>
      <c r="U98" s="65">
        <f t="shared" si="209"/>
        <v>0</v>
      </c>
      <c r="V98" s="66">
        <v>0</v>
      </c>
      <c r="W98" s="65">
        <f t="shared" ref="W98:X98" si="210">W103+W114</f>
        <v>0</v>
      </c>
      <c r="X98" s="65">
        <f t="shared" si="210"/>
        <v>0</v>
      </c>
      <c r="Y98" s="63">
        <v>0</v>
      </c>
      <c r="Z98" s="65">
        <f t="shared" ref="Z98:AA98" si="211">Z103+Z114</f>
        <v>0</v>
      </c>
      <c r="AA98" s="65">
        <f t="shared" si="211"/>
        <v>0</v>
      </c>
      <c r="AB98" s="63">
        <v>0</v>
      </c>
      <c r="AC98" s="65">
        <f t="shared" ref="AC98:AD98" si="212">AC103+AC114</f>
        <v>0</v>
      </c>
      <c r="AD98" s="65">
        <f t="shared" si="212"/>
        <v>0</v>
      </c>
      <c r="AE98" s="65">
        <f t="shared" ref="AE98:AP98" si="213">AE103+AE114</f>
        <v>0</v>
      </c>
      <c r="AF98" s="65">
        <f t="shared" si="213"/>
        <v>0</v>
      </c>
      <c r="AG98" s="65">
        <f t="shared" si="213"/>
        <v>0</v>
      </c>
      <c r="AH98" s="65">
        <f t="shared" si="213"/>
        <v>0</v>
      </c>
      <c r="AI98" s="65">
        <f t="shared" si="213"/>
        <v>0</v>
      </c>
      <c r="AJ98" s="65">
        <f t="shared" si="213"/>
        <v>0</v>
      </c>
      <c r="AK98" s="65">
        <f t="shared" si="213"/>
        <v>0</v>
      </c>
      <c r="AL98" s="65">
        <f t="shared" si="213"/>
        <v>115</v>
      </c>
      <c r="AM98" s="65">
        <f t="shared" si="213"/>
        <v>115</v>
      </c>
      <c r="AN98" s="65">
        <f t="shared" si="213"/>
        <v>100</v>
      </c>
      <c r="AO98" s="65">
        <f t="shared" si="213"/>
        <v>0</v>
      </c>
      <c r="AP98" s="54">
        <f t="shared" si="213"/>
        <v>0</v>
      </c>
      <c r="AQ98" s="46">
        <v>0</v>
      </c>
      <c r="AR98" s="85"/>
      <c r="AS98" s="85"/>
      <c r="AT98" s="11"/>
      <c r="AU98" s="11"/>
      <c r="AV98" s="11"/>
    </row>
    <row r="99" spans="1:48" s="13" customFormat="1" ht="25.5" customHeight="1">
      <c r="A99" s="123"/>
      <c r="B99" s="126"/>
      <c r="C99" s="127"/>
      <c r="D99" s="30" t="s">
        <v>130</v>
      </c>
      <c r="E99" s="66">
        <f t="shared" si="203"/>
        <v>0</v>
      </c>
      <c r="F99" s="23">
        <f t="shared" si="204"/>
        <v>0</v>
      </c>
      <c r="G99" s="66">
        <v>0</v>
      </c>
      <c r="H99" s="65">
        <f t="shared" ref="H99:I99" si="214">H104+H115</f>
        <v>0</v>
      </c>
      <c r="I99" s="65">
        <f t="shared" si="214"/>
        <v>0</v>
      </c>
      <c r="J99" s="66">
        <v>0</v>
      </c>
      <c r="K99" s="65">
        <f t="shared" ref="K99:L99" si="215">K104+K115</f>
        <v>0</v>
      </c>
      <c r="L99" s="65">
        <f t="shared" si="215"/>
        <v>0</v>
      </c>
      <c r="M99" s="66">
        <v>0</v>
      </c>
      <c r="N99" s="65">
        <f t="shared" ref="N99:O99" si="216">N104+N115</f>
        <v>0</v>
      </c>
      <c r="O99" s="65">
        <f t="shared" si="216"/>
        <v>0</v>
      </c>
      <c r="P99" s="66">
        <v>0</v>
      </c>
      <c r="Q99" s="65">
        <f t="shared" ref="Q99:R99" si="217">Q104+Q115</f>
        <v>0</v>
      </c>
      <c r="R99" s="65">
        <f t="shared" si="217"/>
        <v>0</v>
      </c>
      <c r="S99" s="66">
        <v>0</v>
      </c>
      <c r="T99" s="65">
        <f t="shared" ref="T99:U99" si="218">T104+T115</f>
        <v>0</v>
      </c>
      <c r="U99" s="65">
        <f t="shared" si="218"/>
        <v>0</v>
      </c>
      <c r="V99" s="66">
        <v>0</v>
      </c>
      <c r="W99" s="65">
        <f t="shared" ref="W99:X99" si="219">W104+W115</f>
        <v>0</v>
      </c>
      <c r="X99" s="65">
        <f t="shared" si="219"/>
        <v>0</v>
      </c>
      <c r="Y99" s="63">
        <v>0</v>
      </c>
      <c r="Z99" s="65">
        <f t="shared" ref="Z99:AA99" si="220">Z104+Z115</f>
        <v>0</v>
      </c>
      <c r="AA99" s="65">
        <f t="shared" si="220"/>
        <v>0</v>
      </c>
      <c r="AB99" s="63">
        <v>0</v>
      </c>
      <c r="AC99" s="65">
        <f t="shared" ref="AC99:AD99" si="221">AC104+AC115</f>
        <v>0</v>
      </c>
      <c r="AD99" s="65">
        <f t="shared" si="221"/>
        <v>0</v>
      </c>
      <c r="AE99" s="63">
        <v>0</v>
      </c>
      <c r="AF99" s="65">
        <f t="shared" ref="AF99:AG99" si="222">AF104+AF115</f>
        <v>0</v>
      </c>
      <c r="AG99" s="65">
        <f t="shared" si="222"/>
        <v>0</v>
      </c>
      <c r="AH99" s="63">
        <v>0</v>
      </c>
      <c r="AI99" s="65">
        <f t="shared" ref="AI99:AJ99" si="223">AI104+AI115</f>
        <v>0</v>
      </c>
      <c r="AJ99" s="65">
        <f t="shared" si="223"/>
        <v>0</v>
      </c>
      <c r="AK99" s="63">
        <v>0</v>
      </c>
      <c r="AL99" s="65">
        <f t="shared" ref="AL99:AM99" si="224">AL104+AL115</f>
        <v>0</v>
      </c>
      <c r="AM99" s="65">
        <f t="shared" si="224"/>
        <v>0</v>
      </c>
      <c r="AN99" s="63">
        <v>0</v>
      </c>
      <c r="AO99" s="65">
        <f t="shared" ref="AO99:AP99" si="225">AO104+AO115</f>
        <v>0</v>
      </c>
      <c r="AP99" s="54">
        <f t="shared" si="225"/>
        <v>0</v>
      </c>
      <c r="AQ99" s="46">
        <v>0</v>
      </c>
      <c r="AR99" s="85"/>
      <c r="AS99" s="85"/>
      <c r="AT99" s="11"/>
      <c r="AU99" s="11"/>
      <c r="AV99" s="11"/>
    </row>
    <row r="100" spans="1:48" s="12" customFormat="1" ht="16.5" customHeight="1">
      <c r="A100" s="96" t="s">
        <v>64</v>
      </c>
      <c r="B100" s="99" t="s">
        <v>102</v>
      </c>
      <c r="C100" s="102" t="s">
        <v>139</v>
      </c>
      <c r="D100" s="14" t="s">
        <v>24</v>
      </c>
      <c r="E100" s="66">
        <f>E101+E102+E103+E104</f>
        <v>115</v>
      </c>
      <c r="F100" s="66">
        <f>F101+F102+F103+F104</f>
        <v>115</v>
      </c>
      <c r="G100" s="66">
        <f t="shared" ref="G100" si="226">F100/E100*100</f>
        <v>100</v>
      </c>
      <c r="H100" s="17">
        <f>H102+H103</f>
        <v>0</v>
      </c>
      <c r="I100" s="66">
        <f t="shared" ref="I100:P100" si="227">I102+I103</f>
        <v>0</v>
      </c>
      <c r="J100" s="66">
        <v>0</v>
      </c>
      <c r="K100" s="66">
        <f t="shared" si="227"/>
        <v>0</v>
      </c>
      <c r="L100" s="23">
        <f t="shared" si="227"/>
        <v>0</v>
      </c>
      <c r="M100" s="66">
        <v>0</v>
      </c>
      <c r="N100" s="17">
        <f t="shared" si="227"/>
        <v>0</v>
      </c>
      <c r="O100" s="66">
        <f t="shared" si="227"/>
        <v>0</v>
      </c>
      <c r="P100" s="66">
        <f t="shared" si="227"/>
        <v>0</v>
      </c>
      <c r="Q100" s="66">
        <v>0</v>
      </c>
      <c r="R100" s="23">
        <v>0</v>
      </c>
      <c r="S100" s="66">
        <v>0</v>
      </c>
      <c r="T100" s="17">
        <v>0</v>
      </c>
      <c r="U100" s="23">
        <v>0</v>
      </c>
      <c r="V100" s="66">
        <v>0</v>
      </c>
      <c r="W100" s="17">
        <v>0</v>
      </c>
      <c r="X100" s="66">
        <v>0</v>
      </c>
      <c r="Y100" s="66">
        <v>0</v>
      </c>
      <c r="Z100" s="66">
        <v>0</v>
      </c>
      <c r="AA100" s="66">
        <v>0</v>
      </c>
      <c r="AB100" s="66">
        <v>0</v>
      </c>
      <c r="AC100" s="66">
        <v>0</v>
      </c>
      <c r="AD100" s="66">
        <v>0</v>
      </c>
      <c r="AE100" s="66">
        <v>0</v>
      </c>
      <c r="AF100" s="66">
        <f>AF101+AF102+AF103+AF104</f>
        <v>0</v>
      </c>
      <c r="AG100" s="66">
        <f>AG101+AG102+AG103+AG104</f>
        <v>0</v>
      </c>
      <c r="AH100" s="66">
        <v>0</v>
      </c>
      <c r="AI100" s="66">
        <f t="shared" ref="AI100:AO100" si="228">AI101+AI102+AI103+AI104</f>
        <v>0</v>
      </c>
      <c r="AJ100" s="66">
        <f t="shared" si="228"/>
        <v>0</v>
      </c>
      <c r="AK100" s="66">
        <f t="shared" si="228"/>
        <v>0</v>
      </c>
      <c r="AL100" s="66">
        <f t="shared" si="228"/>
        <v>115</v>
      </c>
      <c r="AM100" s="66">
        <f t="shared" si="228"/>
        <v>115</v>
      </c>
      <c r="AN100" s="66">
        <f t="shared" si="228"/>
        <v>100</v>
      </c>
      <c r="AO100" s="66">
        <f t="shared" si="228"/>
        <v>0</v>
      </c>
      <c r="AP100" s="47">
        <v>0</v>
      </c>
      <c r="AQ100" s="47">
        <v>0</v>
      </c>
      <c r="AR100" s="81" t="s">
        <v>237</v>
      </c>
      <c r="AS100" s="81"/>
      <c r="AT100" s="11"/>
      <c r="AU100" s="11"/>
      <c r="AV100" s="11"/>
    </row>
    <row r="101" spans="1:48" s="12" customFormat="1" ht="24" customHeight="1">
      <c r="A101" s="133"/>
      <c r="B101" s="129"/>
      <c r="C101" s="131"/>
      <c r="D101" s="14" t="s">
        <v>128</v>
      </c>
      <c r="E101" s="66">
        <f t="shared" ref="E101" si="229">H101+K101+N101+Q101+T101+W101+Z101+AC101+AF101+AI101+AL101+AO101</f>
        <v>0</v>
      </c>
      <c r="F101" s="23">
        <f>I101+L101+O101+R101+U101+X101+AA101+AD101+AG101+AJ101+AM101+AP101</f>
        <v>0</v>
      </c>
      <c r="G101" s="66">
        <v>0</v>
      </c>
      <c r="H101" s="19">
        <v>0</v>
      </c>
      <c r="I101" s="20">
        <v>0</v>
      </c>
      <c r="J101" s="20">
        <v>0</v>
      </c>
      <c r="K101" s="20">
        <v>0</v>
      </c>
      <c r="L101" s="21">
        <v>0</v>
      </c>
      <c r="M101" s="20">
        <v>0</v>
      </c>
      <c r="N101" s="19">
        <v>0</v>
      </c>
      <c r="O101" s="20">
        <v>0</v>
      </c>
      <c r="P101" s="20">
        <v>0</v>
      </c>
      <c r="Q101" s="20">
        <v>0</v>
      </c>
      <c r="R101" s="21">
        <v>0</v>
      </c>
      <c r="S101" s="20">
        <v>0</v>
      </c>
      <c r="T101" s="19">
        <v>0</v>
      </c>
      <c r="U101" s="21">
        <v>0</v>
      </c>
      <c r="V101" s="20">
        <v>0</v>
      </c>
      <c r="W101" s="19">
        <v>0</v>
      </c>
      <c r="X101" s="20">
        <v>0</v>
      </c>
      <c r="Y101" s="20">
        <v>0</v>
      </c>
      <c r="Z101" s="20">
        <v>0</v>
      </c>
      <c r="AA101" s="20">
        <v>0</v>
      </c>
      <c r="AB101" s="20">
        <v>0</v>
      </c>
      <c r="AC101" s="20">
        <v>0</v>
      </c>
      <c r="AD101" s="20">
        <v>0</v>
      </c>
      <c r="AE101" s="20">
        <v>0</v>
      </c>
      <c r="AF101" s="20">
        <v>0</v>
      </c>
      <c r="AG101" s="20">
        <v>0</v>
      </c>
      <c r="AH101" s="20">
        <v>0</v>
      </c>
      <c r="AI101" s="20">
        <v>0</v>
      </c>
      <c r="AJ101" s="20">
        <v>0</v>
      </c>
      <c r="AK101" s="20">
        <v>0</v>
      </c>
      <c r="AL101" s="20">
        <v>0</v>
      </c>
      <c r="AM101" s="20">
        <v>0</v>
      </c>
      <c r="AN101" s="20">
        <v>0</v>
      </c>
      <c r="AO101" s="20">
        <v>0</v>
      </c>
      <c r="AP101" s="20">
        <v>0</v>
      </c>
      <c r="AQ101" s="20">
        <v>0</v>
      </c>
      <c r="AR101" s="82"/>
      <c r="AS101" s="82"/>
      <c r="AT101" s="11"/>
      <c r="AU101" s="11"/>
      <c r="AV101" s="11"/>
    </row>
    <row r="102" spans="1:48" s="12" customFormat="1" ht="27.75" customHeight="1">
      <c r="A102" s="133"/>
      <c r="B102" s="129"/>
      <c r="C102" s="131"/>
      <c r="D102" s="16" t="s">
        <v>26</v>
      </c>
      <c r="E102" s="66">
        <f>H102+K102+N102+Q102+T102+W102+Z102+AC102+AF102+AI102+AL102+AO102</f>
        <v>0</v>
      </c>
      <c r="F102" s="23">
        <f>I102+L102+O102+R102+U102+X102+AA102+AD102+AG102+AJ102+AM102+AP102</f>
        <v>0</v>
      </c>
      <c r="G102" s="66">
        <v>0</v>
      </c>
      <c r="H102" s="19">
        <v>0</v>
      </c>
      <c r="I102" s="20">
        <v>0</v>
      </c>
      <c r="J102" s="20">
        <v>0</v>
      </c>
      <c r="K102" s="20">
        <v>0</v>
      </c>
      <c r="L102" s="21">
        <v>0</v>
      </c>
      <c r="M102" s="20">
        <v>0</v>
      </c>
      <c r="N102" s="19">
        <v>0</v>
      </c>
      <c r="O102" s="20">
        <v>0</v>
      </c>
      <c r="P102" s="20">
        <v>0</v>
      </c>
      <c r="Q102" s="20">
        <v>0</v>
      </c>
      <c r="R102" s="21">
        <v>0</v>
      </c>
      <c r="S102" s="20">
        <v>0</v>
      </c>
      <c r="T102" s="19">
        <v>0</v>
      </c>
      <c r="U102" s="21">
        <v>0</v>
      </c>
      <c r="V102" s="20">
        <v>0</v>
      </c>
      <c r="W102" s="19">
        <v>0</v>
      </c>
      <c r="X102" s="20">
        <v>0</v>
      </c>
      <c r="Y102" s="20">
        <v>0</v>
      </c>
      <c r="Z102" s="20">
        <v>0</v>
      </c>
      <c r="AA102" s="20">
        <v>0</v>
      </c>
      <c r="AB102" s="20">
        <v>0</v>
      </c>
      <c r="AC102" s="20">
        <v>0</v>
      </c>
      <c r="AD102" s="20">
        <v>0</v>
      </c>
      <c r="AE102" s="20">
        <v>0</v>
      </c>
      <c r="AF102" s="20">
        <v>0</v>
      </c>
      <c r="AG102" s="20">
        <v>0</v>
      </c>
      <c r="AH102" s="20">
        <v>0</v>
      </c>
      <c r="AI102" s="20">
        <v>0</v>
      </c>
      <c r="AJ102" s="20">
        <v>0</v>
      </c>
      <c r="AK102" s="20">
        <v>0</v>
      </c>
      <c r="AL102" s="20">
        <v>0</v>
      </c>
      <c r="AM102" s="20">
        <v>0</v>
      </c>
      <c r="AN102" s="20">
        <v>0</v>
      </c>
      <c r="AO102" s="20">
        <v>0</v>
      </c>
      <c r="AP102" s="20">
        <v>0</v>
      </c>
      <c r="AQ102" s="20">
        <v>0</v>
      </c>
      <c r="AR102" s="82"/>
      <c r="AS102" s="82"/>
      <c r="AT102" s="11"/>
      <c r="AU102" s="11"/>
      <c r="AV102" s="11"/>
    </row>
    <row r="103" spans="1:48" s="12" customFormat="1" ht="26.25" customHeight="1">
      <c r="A103" s="133"/>
      <c r="B103" s="129"/>
      <c r="C103" s="131"/>
      <c r="D103" s="16" t="s">
        <v>129</v>
      </c>
      <c r="E103" s="66">
        <f t="shared" ref="E103:E104" si="230">H103+K103+N103+Q103+T103+W103+Z103+AC103+AF103+AI103+AL103+AO103</f>
        <v>115</v>
      </c>
      <c r="F103" s="23">
        <f t="shared" ref="F103:F104" si="231">I103+L103+O103+R103+U103+X103+AA103+AD103+AG103+AJ103+AM103+AP103</f>
        <v>115</v>
      </c>
      <c r="G103" s="66">
        <v>0</v>
      </c>
      <c r="H103" s="19">
        <v>0</v>
      </c>
      <c r="I103" s="20">
        <v>0</v>
      </c>
      <c r="J103" s="20">
        <v>0</v>
      </c>
      <c r="K103" s="20">
        <v>0</v>
      </c>
      <c r="L103" s="21">
        <v>0</v>
      </c>
      <c r="M103" s="20">
        <v>0</v>
      </c>
      <c r="N103" s="19">
        <v>0</v>
      </c>
      <c r="O103" s="20">
        <v>0</v>
      </c>
      <c r="P103" s="20">
        <v>0</v>
      </c>
      <c r="Q103" s="20">
        <v>0</v>
      </c>
      <c r="R103" s="21">
        <v>0</v>
      </c>
      <c r="S103" s="20">
        <v>0</v>
      </c>
      <c r="T103" s="19">
        <v>0</v>
      </c>
      <c r="U103" s="21">
        <v>0</v>
      </c>
      <c r="V103" s="20">
        <v>0</v>
      </c>
      <c r="W103" s="19">
        <v>0</v>
      </c>
      <c r="X103" s="20">
        <v>0</v>
      </c>
      <c r="Y103" s="20">
        <v>0</v>
      </c>
      <c r="Z103" s="20">
        <v>0</v>
      </c>
      <c r="AA103" s="20">
        <v>0</v>
      </c>
      <c r="AB103" s="20">
        <v>0</v>
      </c>
      <c r="AC103" s="20">
        <v>0</v>
      </c>
      <c r="AD103" s="20">
        <v>0</v>
      </c>
      <c r="AE103" s="20">
        <v>0</v>
      </c>
      <c r="AF103" s="20">
        <v>0</v>
      </c>
      <c r="AG103" s="20">
        <v>0</v>
      </c>
      <c r="AH103" s="20">
        <v>0</v>
      </c>
      <c r="AI103" s="20">
        <v>0</v>
      </c>
      <c r="AJ103" s="20">
        <v>0</v>
      </c>
      <c r="AK103" s="20">
        <v>0</v>
      </c>
      <c r="AL103" s="20">
        <v>115</v>
      </c>
      <c r="AM103" s="20">
        <v>115</v>
      </c>
      <c r="AN103" s="20">
        <v>100</v>
      </c>
      <c r="AO103" s="20">
        <v>0</v>
      </c>
      <c r="AP103" s="20">
        <v>0</v>
      </c>
      <c r="AQ103" s="20">
        <v>0</v>
      </c>
      <c r="AR103" s="82"/>
      <c r="AS103" s="82"/>
      <c r="AT103" s="11"/>
      <c r="AU103" s="11"/>
      <c r="AV103" s="11"/>
    </row>
    <row r="104" spans="1:48" s="12" customFormat="1" ht="42.75" customHeight="1">
      <c r="A104" s="134"/>
      <c r="B104" s="130"/>
      <c r="C104" s="132"/>
      <c r="D104" s="30" t="s">
        <v>130</v>
      </c>
      <c r="E104" s="66">
        <f t="shared" si="230"/>
        <v>0</v>
      </c>
      <c r="F104" s="23">
        <f t="shared" si="231"/>
        <v>0</v>
      </c>
      <c r="G104" s="66">
        <v>0</v>
      </c>
      <c r="H104" s="19">
        <v>0</v>
      </c>
      <c r="I104" s="20">
        <v>0</v>
      </c>
      <c r="J104" s="20">
        <v>0</v>
      </c>
      <c r="K104" s="20">
        <v>0</v>
      </c>
      <c r="L104" s="21">
        <v>0</v>
      </c>
      <c r="M104" s="20">
        <v>0</v>
      </c>
      <c r="N104" s="19">
        <v>0</v>
      </c>
      <c r="O104" s="20">
        <v>0</v>
      </c>
      <c r="P104" s="20">
        <v>0</v>
      </c>
      <c r="Q104" s="20">
        <v>0</v>
      </c>
      <c r="R104" s="21">
        <v>0</v>
      </c>
      <c r="S104" s="20">
        <v>0</v>
      </c>
      <c r="T104" s="19">
        <v>0</v>
      </c>
      <c r="U104" s="21">
        <v>0</v>
      </c>
      <c r="V104" s="20">
        <v>0</v>
      </c>
      <c r="W104" s="19">
        <v>0</v>
      </c>
      <c r="X104" s="20">
        <v>0</v>
      </c>
      <c r="Y104" s="20">
        <v>0</v>
      </c>
      <c r="Z104" s="20">
        <v>0</v>
      </c>
      <c r="AA104" s="20">
        <v>0</v>
      </c>
      <c r="AB104" s="20">
        <v>0</v>
      </c>
      <c r="AC104" s="20">
        <v>0</v>
      </c>
      <c r="AD104" s="20">
        <v>0</v>
      </c>
      <c r="AE104" s="20">
        <v>0</v>
      </c>
      <c r="AF104" s="20">
        <v>0</v>
      </c>
      <c r="AG104" s="20">
        <v>0</v>
      </c>
      <c r="AH104" s="20">
        <v>0</v>
      </c>
      <c r="AI104" s="20">
        <v>0</v>
      </c>
      <c r="AJ104" s="20">
        <v>0</v>
      </c>
      <c r="AK104" s="20">
        <v>0</v>
      </c>
      <c r="AL104" s="20">
        <v>0</v>
      </c>
      <c r="AM104" s="20">
        <v>0</v>
      </c>
      <c r="AN104" s="20">
        <v>0</v>
      </c>
      <c r="AO104" s="20">
        <v>0</v>
      </c>
      <c r="AP104" s="20">
        <v>0</v>
      </c>
      <c r="AQ104" s="20">
        <v>0</v>
      </c>
      <c r="AR104" s="83"/>
      <c r="AS104" s="83"/>
      <c r="AT104" s="11"/>
      <c r="AU104" s="11"/>
      <c r="AV104" s="11"/>
    </row>
    <row r="105" spans="1:48" s="59" customFormat="1" ht="16.5" customHeight="1">
      <c r="A105" s="96" t="s">
        <v>65</v>
      </c>
      <c r="B105" s="99" t="s">
        <v>103</v>
      </c>
      <c r="C105" s="102" t="s">
        <v>138</v>
      </c>
      <c r="D105" s="102" t="s">
        <v>29</v>
      </c>
      <c r="E105" s="93" t="s">
        <v>39</v>
      </c>
      <c r="F105" s="93" t="s">
        <v>39</v>
      </c>
      <c r="G105" s="93" t="s">
        <v>39</v>
      </c>
      <c r="H105" s="93" t="s">
        <v>39</v>
      </c>
      <c r="I105" s="93" t="s">
        <v>39</v>
      </c>
      <c r="J105" s="93" t="s">
        <v>39</v>
      </c>
      <c r="K105" s="93" t="s">
        <v>39</v>
      </c>
      <c r="L105" s="93" t="s">
        <v>39</v>
      </c>
      <c r="M105" s="93" t="s">
        <v>39</v>
      </c>
      <c r="N105" s="93" t="s">
        <v>39</v>
      </c>
      <c r="O105" s="93" t="s">
        <v>39</v>
      </c>
      <c r="P105" s="93" t="s">
        <v>39</v>
      </c>
      <c r="Q105" s="93" t="s">
        <v>39</v>
      </c>
      <c r="R105" s="93" t="s">
        <v>39</v>
      </c>
      <c r="S105" s="93" t="s">
        <v>39</v>
      </c>
      <c r="T105" s="93" t="s">
        <v>39</v>
      </c>
      <c r="U105" s="93" t="s">
        <v>39</v>
      </c>
      <c r="V105" s="93" t="s">
        <v>39</v>
      </c>
      <c r="W105" s="93" t="s">
        <v>39</v>
      </c>
      <c r="X105" s="93" t="s">
        <v>39</v>
      </c>
      <c r="Y105" s="93" t="s">
        <v>39</v>
      </c>
      <c r="Z105" s="93" t="s">
        <v>39</v>
      </c>
      <c r="AA105" s="93" t="s">
        <v>39</v>
      </c>
      <c r="AB105" s="93" t="s">
        <v>39</v>
      </c>
      <c r="AC105" s="93" t="s">
        <v>39</v>
      </c>
      <c r="AD105" s="93" t="s">
        <v>39</v>
      </c>
      <c r="AE105" s="93" t="s">
        <v>39</v>
      </c>
      <c r="AF105" s="93" t="s">
        <v>39</v>
      </c>
      <c r="AG105" s="93" t="s">
        <v>39</v>
      </c>
      <c r="AH105" s="93" t="s">
        <v>39</v>
      </c>
      <c r="AI105" s="93" t="s">
        <v>39</v>
      </c>
      <c r="AJ105" s="93" t="s">
        <v>39</v>
      </c>
      <c r="AK105" s="93" t="s">
        <v>39</v>
      </c>
      <c r="AL105" s="93" t="s">
        <v>39</v>
      </c>
      <c r="AM105" s="93" t="s">
        <v>39</v>
      </c>
      <c r="AN105" s="93" t="s">
        <v>39</v>
      </c>
      <c r="AO105" s="93" t="s">
        <v>39</v>
      </c>
      <c r="AP105" s="93" t="s">
        <v>39</v>
      </c>
      <c r="AQ105" s="93" t="s">
        <v>39</v>
      </c>
      <c r="AR105" s="90" t="s">
        <v>238</v>
      </c>
      <c r="AS105" s="81"/>
      <c r="AT105" s="11"/>
      <c r="AU105" s="11"/>
      <c r="AV105" s="11"/>
    </row>
    <row r="106" spans="1:48" s="12" customFormat="1" ht="16.5" customHeight="1">
      <c r="A106" s="97"/>
      <c r="B106" s="129"/>
      <c r="C106" s="131"/>
      <c r="D106" s="131"/>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91"/>
      <c r="AS106" s="82"/>
      <c r="AT106" s="11"/>
      <c r="AU106" s="11"/>
      <c r="AV106" s="11"/>
    </row>
    <row r="107" spans="1:48" s="12" customFormat="1" ht="16.5" customHeight="1">
      <c r="A107" s="98"/>
      <c r="B107" s="130"/>
      <c r="C107" s="132"/>
      <c r="D107" s="132"/>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92"/>
      <c r="AS107" s="83"/>
      <c r="AT107" s="11"/>
      <c r="AU107" s="11"/>
      <c r="AV107" s="11"/>
    </row>
    <row r="108" spans="1:48" s="59" customFormat="1" ht="27.75" customHeight="1">
      <c r="A108" s="96" t="s">
        <v>66</v>
      </c>
      <c r="B108" s="99" t="s">
        <v>104</v>
      </c>
      <c r="C108" s="102" t="s">
        <v>140</v>
      </c>
      <c r="D108" s="102" t="s">
        <v>29</v>
      </c>
      <c r="E108" s="93" t="s">
        <v>39</v>
      </c>
      <c r="F108" s="93" t="s">
        <v>39</v>
      </c>
      <c r="G108" s="93" t="s">
        <v>39</v>
      </c>
      <c r="H108" s="93" t="s">
        <v>39</v>
      </c>
      <c r="I108" s="93" t="s">
        <v>39</v>
      </c>
      <c r="J108" s="93" t="s">
        <v>39</v>
      </c>
      <c r="K108" s="93" t="s">
        <v>39</v>
      </c>
      <c r="L108" s="93" t="s">
        <v>39</v>
      </c>
      <c r="M108" s="93" t="s">
        <v>39</v>
      </c>
      <c r="N108" s="93" t="s">
        <v>39</v>
      </c>
      <c r="O108" s="93" t="s">
        <v>39</v>
      </c>
      <c r="P108" s="93" t="s">
        <v>39</v>
      </c>
      <c r="Q108" s="93" t="s">
        <v>39</v>
      </c>
      <c r="R108" s="93" t="s">
        <v>39</v>
      </c>
      <c r="S108" s="93" t="s">
        <v>39</v>
      </c>
      <c r="T108" s="93" t="s">
        <v>39</v>
      </c>
      <c r="U108" s="93" t="s">
        <v>39</v>
      </c>
      <c r="V108" s="93" t="s">
        <v>39</v>
      </c>
      <c r="W108" s="93" t="s">
        <v>39</v>
      </c>
      <c r="X108" s="93" t="s">
        <v>39</v>
      </c>
      <c r="Y108" s="93" t="s">
        <v>39</v>
      </c>
      <c r="Z108" s="93" t="s">
        <v>39</v>
      </c>
      <c r="AA108" s="93" t="s">
        <v>39</v>
      </c>
      <c r="AB108" s="93" t="s">
        <v>39</v>
      </c>
      <c r="AC108" s="93" t="s">
        <v>39</v>
      </c>
      <c r="AD108" s="93" t="s">
        <v>39</v>
      </c>
      <c r="AE108" s="93" t="s">
        <v>39</v>
      </c>
      <c r="AF108" s="93" t="s">
        <v>39</v>
      </c>
      <c r="AG108" s="93" t="s">
        <v>39</v>
      </c>
      <c r="AH108" s="93" t="s">
        <v>39</v>
      </c>
      <c r="AI108" s="93" t="s">
        <v>39</v>
      </c>
      <c r="AJ108" s="93" t="s">
        <v>39</v>
      </c>
      <c r="AK108" s="93" t="s">
        <v>39</v>
      </c>
      <c r="AL108" s="93" t="s">
        <v>39</v>
      </c>
      <c r="AM108" s="93" t="s">
        <v>39</v>
      </c>
      <c r="AN108" s="93" t="s">
        <v>39</v>
      </c>
      <c r="AO108" s="93" t="s">
        <v>39</v>
      </c>
      <c r="AP108" s="93" t="s">
        <v>39</v>
      </c>
      <c r="AQ108" s="93" t="s">
        <v>39</v>
      </c>
      <c r="AR108" s="90" t="s">
        <v>177</v>
      </c>
      <c r="AS108" s="81"/>
      <c r="AT108" s="11"/>
      <c r="AU108" s="11"/>
      <c r="AV108" s="11"/>
    </row>
    <row r="109" spans="1:48" s="12" customFormat="1" ht="28.5" customHeight="1">
      <c r="A109" s="97"/>
      <c r="B109" s="129"/>
      <c r="C109" s="131"/>
      <c r="D109" s="131"/>
      <c r="E109" s="108"/>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91"/>
      <c r="AS109" s="82"/>
      <c r="AT109" s="11"/>
      <c r="AU109" s="11"/>
      <c r="AV109" s="11"/>
    </row>
    <row r="110" spans="1:48" s="12" customFormat="1" ht="34.5" customHeight="1">
      <c r="A110" s="98"/>
      <c r="B110" s="130"/>
      <c r="C110" s="132"/>
      <c r="D110" s="132"/>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92"/>
      <c r="AS110" s="83"/>
      <c r="AT110" s="11"/>
      <c r="AU110" s="11"/>
      <c r="AV110" s="11"/>
    </row>
    <row r="111" spans="1:48" s="13" customFormat="1" ht="16.5" customHeight="1">
      <c r="A111" s="96" t="s">
        <v>67</v>
      </c>
      <c r="B111" s="99" t="s">
        <v>105</v>
      </c>
      <c r="C111" s="102" t="s">
        <v>174</v>
      </c>
      <c r="D111" s="2" t="s">
        <v>132</v>
      </c>
      <c r="E111" s="66">
        <f>SUM(E113:E118)</f>
        <v>0</v>
      </c>
      <c r="F111" s="23">
        <v>0</v>
      </c>
      <c r="G111" s="66">
        <v>0</v>
      </c>
      <c r="H111" s="17">
        <f>H113+H115</f>
        <v>0</v>
      </c>
      <c r="I111" s="66">
        <f t="shared" ref="I111:P111" si="232">I113+I115</f>
        <v>0</v>
      </c>
      <c r="J111" s="66">
        <v>0</v>
      </c>
      <c r="K111" s="66">
        <f t="shared" si="232"/>
        <v>0</v>
      </c>
      <c r="L111" s="23">
        <f t="shared" si="232"/>
        <v>0</v>
      </c>
      <c r="M111" s="66">
        <v>0</v>
      </c>
      <c r="N111" s="17">
        <f t="shared" si="232"/>
        <v>0</v>
      </c>
      <c r="O111" s="66">
        <f t="shared" si="232"/>
        <v>0</v>
      </c>
      <c r="P111" s="66">
        <f t="shared" si="232"/>
        <v>0</v>
      </c>
      <c r="Q111" s="66">
        <v>0</v>
      </c>
      <c r="R111" s="23">
        <v>0</v>
      </c>
      <c r="S111" s="66">
        <v>0</v>
      </c>
      <c r="T111" s="17">
        <v>0</v>
      </c>
      <c r="U111" s="23">
        <v>0</v>
      </c>
      <c r="V111" s="66">
        <v>0</v>
      </c>
      <c r="W111" s="17">
        <v>0</v>
      </c>
      <c r="X111" s="66">
        <v>0</v>
      </c>
      <c r="Y111" s="66">
        <v>0</v>
      </c>
      <c r="Z111" s="66">
        <f>Z112+Z113+Z114</f>
        <v>0</v>
      </c>
      <c r="AA111" s="66">
        <v>0</v>
      </c>
      <c r="AB111" s="66">
        <v>0</v>
      </c>
      <c r="AC111" s="66">
        <v>0</v>
      </c>
      <c r="AD111" s="66">
        <v>0</v>
      </c>
      <c r="AE111" s="66">
        <v>0</v>
      </c>
      <c r="AF111" s="66">
        <v>0</v>
      </c>
      <c r="AG111" s="66">
        <v>0</v>
      </c>
      <c r="AH111" s="66">
        <v>0</v>
      </c>
      <c r="AI111" s="66">
        <v>0</v>
      </c>
      <c r="AJ111" s="66">
        <v>0</v>
      </c>
      <c r="AK111" s="66">
        <v>0</v>
      </c>
      <c r="AL111" s="66">
        <v>0</v>
      </c>
      <c r="AM111" s="66">
        <v>0</v>
      </c>
      <c r="AN111" s="66">
        <v>0</v>
      </c>
      <c r="AO111" s="66">
        <v>0</v>
      </c>
      <c r="AP111" s="47">
        <v>0</v>
      </c>
      <c r="AQ111" s="47">
        <v>0</v>
      </c>
      <c r="AR111" s="81" t="s">
        <v>239</v>
      </c>
      <c r="AS111" s="84"/>
      <c r="AT111" s="11"/>
      <c r="AU111" s="11"/>
      <c r="AV111" s="11"/>
    </row>
    <row r="112" spans="1:48" s="12" customFormat="1" ht="27.75" customHeight="1">
      <c r="A112" s="97"/>
      <c r="B112" s="100"/>
      <c r="C112" s="103"/>
      <c r="D112" s="14" t="s">
        <v>128</v>
      </c>
      <c r="E112" s="66">
        <v>0</v>
      </c>
      <c r="F112" s="23">
        <v>0</v>
      </c>
      <c r="G112" s="66">
        <v>0</v>
      </c>
      <c r="H112" s="19">
        <v>0</v>
      </c>
      <c r="I112" s="20">
        <v>0</v>
      </c>
      <c r="J112" s="20">
        <v>0</v>
      </c>
      <c r="K112" s="20">
        <v>0</v>
      </c>
      <c r="L112" s="21">
        <v>0</v>
      </c>
      <c r="M112" s="20">
        <v>0</v>
      </c>
      <c r="N112" s="19">
        <v>0</v>
      </c>
      <c r="O112" s="20">
        <v>0</v>
      </c>
      <c r="P112" s="20">
        <v>0</v>
      </c>
      <c r="Q112" s="20">
        <v>0</v>
      </c>
      <c r="R112" s="21">
        <v>0</v>
      </c>
      <c r="S112" s="20">
        <v>0</v>
      </c>
      <c r="T112" s="19">
        <v>0</v>
      </c>
      <c r="U112" s="21">
        <v>0</v>
      </c>
      <c r="V112" s="20">
        <v>0</v>
      </c>
      <c r="W112" s="19">
        <v>0</v>
      </c>
      <c r="X112" s="20">
        <v>0</v>
      </c>
      <c r="Y112" s="20">
        <v>0</v>
      </c>
      <c r="Z112" s="20">
        <v>0</v>
      </c>
      <c r="AA112" s="20">
        <v>0</v>
      </c>
      <c r="AB112" s="20">
        <v>0</v>
      </c>
      <c r="AC112" s="20">
        <v>0</v>
      </c>
      <c r="AD112" s="20">
        <v>0</v>
      </c>
      <c r="AE112" s="20">
        <v>0</v>
      </c>
      <c r="AF112" s="20">
        <v>0</v>
      </c>
      <c r="AG112" s="20">
        <v>0</v>
      </c>
      <c r="AH112" s="20">
        <v>0</v>
      </c>
      <c r="AI112" s="20">
        <v>0</v>
      </c>
      <c r="AJ112" s="20">
        <v>0</v>
      </c>
      <c r="AK112" s="20">
        <v>0</v>
      </c>
      <c r="AL112" s="20">
        <v>0</v>
      </c>
      <c r="AM112" s="20">
        <v>0</v>
      </c>
      <c r="AN112" s="20">
        <v>0</v>
      </c>
      <c r="AO112" s="20">
        <v>0</v>
      </c>
      <c r="AP112" s="20">
        <v>0</v>
      </c>
      <c r="AQ112" s="20">
        <v>0</v>
      </c>
      <c r="AR112" s="82"/>
      <c r="AS112" s="85"/>
      <c r="AT112" s="11"/>
      <c r="AU112" s="11"/>
      <c r="AV112" s="11"/>
    </row>
    <row r="113" spans="1:48" s="12" customFormat="1" ht="27" customHeight="1">
      <c r="A113" s="97"/>
      <c r="B113" s="100"/>
      <c r="C113" s="103"/>
      <c r="D113" s="16" t="s">
        <v>26</v>
      </c>
      <c r="E113" s="66">
        <f t="shared" ref="E113:F115" si="233">H113+K113+N113+Q113+T113+W113+Z113+AC113+AF113+AI113+AL113+AO113</f>
        <v>0</v>
      </c>
      <c r="F113" s="23">
        <f t="shared" si="233"/>
        <v>0</v>
      </c>
      <c r="G113" s="66">
        <v>0</v>
      </c>
      <c r="H113" s="19">
        <v>0</v>
      </c>
      <c r="I113" s="20">
        <v>0</v>
      </c>
      <c r="J113" s="20">
        <v>0</v>
      </c>
      <c r="K113" s="20">
        <v>0</v>
      </c>
      <c r="L113" s="21">
        <v>0</v>
      </c>
      <c r="M113" s="20">
        <v>0</v>
      </c>
      <c r="N113" s="19">
        <v>0</v>
      </c>
      <c r="O113" s="20">
        <v>0</v>
      </c>
      <c r="P113" s="20">
        <v>0</v>
      </c>
      <c r="Q113" s="20">
        <v>0</v>
      </c>
      <c r="R113" s="21">
        <v>0</v>
      </c>
      <c r="S113" s="20">
        <v>0</v>
      </c>
      <c r="T113" s="19">
        <v>0</v>
      </c>
      <c r="U113" s="21">
        <v>0</v>
      </c>
      <c r="V113" s="20">
        <v>0</v>
      </c>
      <c r="W113" s="19">
        <v>0</v>
      </c>
      <c r="X113" s="20">
        <v>0</v>
      </c>
      <c r="Y113" s="20">
        <v>0</v>
      </c>
      <c r="Z113" s="20">
        <v>0</v>
      </c>
      <c r="AA113" s="20">
        <v>0</v>
      </c>
      <c r="AB113" s="20">
        <v>0</v>
      </c>
      <c r="AC113" s="20">
        <v>0</v>
      </c>
      <c r="AD113" s="20">
        <v>0</v>
      </c>
      <c r="AE113" s="20">
        <v>0</v>
      </c>
      <c r="AF113" s="20">
        <v>0</v>
      </c>
      <c r="AG113" s="20">
        <v>0</v>
      </c>
      <c r="AH113" s="20">
        <v>0</v>
      </c>
      <c r="AI113" s="20">
        <v>0</v>
      </c>
      <c r="AJ113" s="20">
        <v>0</v>
      </c>
      <c r="AK113" s="20">
        <v>0</v>
      </c>
      <c r="AL113" s="20">
        <v>0</v>
      </c>
      <c r="AM113" s="20">
        <v>0</v>
      </c>
      <c r="AN113" s="20">
        <v>0</v>
      </c>
      <c r="AO113" s="20">
        <v>0</v>
      </c>
      <c r="AP113" s="20">
        <v>0</v>
      </c>
      <c r="AQ113" s="20">
        <v>0</v>
      </c>
      <c r="AR113" s="82"/>
      <c r="AS113" s="85"/>
      <c r="AT113" s="11"/>
      <c r="AU113" s="11"/>
      <c r="AV113" s="11"/>
    </row>
    <row r="114" spans="1:48" s="12" customFormat="1" ht="16.5" customHeight="1">
      <c r="A114" s="97"/>
      <c r="B114" s="100"/>
      <c r="C114" s="103"/>
      <c r="D114" s="16" t="s">
        <v>129</v>
      </c>
      <c r="E114" s="66">
        <f t="shared" si="233"/>
        <v>0</v>
      </c>
      <c r="F114" s="23">
        <v>0</v>
      </c>
      <c r="G114" s="66">
        <v>0</v>
      </c>
      <c r="H114" s="19">
        <v>0</v>
      </c>
      <c r="I114" s="20">
        <v>0</v>
      </c>
      <c r="J114" s="20">
        <v>0</v>
      </c>
      <c r="K114" s="20">
        <v>0</v>
      </c>
      <c r="L114" s="21">
        <v>0</v>
      </c>
      <c r="M114" s="20">
        <v>0</v>
      </c>
      <c r="N114" s="19">
        <v>0</v>
      </c>
      <c r="O114" s="20">
        <v>0</v>
      </c>
      <c r="P114" s="20">
        <v>0</v>
      </c>
      <c r="Q114" s="20">
        <v>0</v>
      </c>
      <c r="R114" s="21">
        <v>0</v>
      </c>
      <c r="S114" s="20">
        <v>0</v>
      </c>
      <c r="T114" s="19">
        <v>0</v>
      </c>
      <c r="U114" s="21">
        <v>0</v>
      </c>
      <c r="V114" s="20">
        <v>0</v>
      </c>
      <c r="W114" s="19">
        <v>0</v>
      </c>
      <c r="X114" s="20">
        <v>0</v>
      </c>
      <c r="Y114" s="20">
        <v>0</v>
      </c>
      <c r="Z114" s="20">
        <v>0</v>
      </c>
      <c r="AA114" s="20">
        <v>0</v>
      </c>
      <c r="AB114" s="20">
        <v>0</v>
      </c>
      <c r="AC114" s="20">
        <v>0</v>
      </c>
      <c r="AD114" s="20">
        <v>0</v>
      </c>
      <c r="AE114" s="20">
        <v>0</v>
      </c>
      <c r="AF114" s="20">
        <v>0</v>
      </c>
      <c r="AG114" s="20">
        <v>0</v>
      </c>
      <c r="AH114" s="20">
        <v>0</v>
      </c>
      <c r="AI114" s="20">
        <v>0</v>
      </c>
      <c r="AJ114" s="20">
        <v>0</v>
      </c>
      <c r="AK114" s="20">
        <v>0</v>
      </c>
      <c r="AL114" s="20">
        <v>0</v>
      </c>
      <c r="AM114" s="20">
        <v>0</v>
      </c>
      <c r="AN114" s="20">
        <v>0</v>
      </c>
      <c r="AO114" s="20">
        <v>0</v>
      </c>
      <c r="AP114" s="20">
        <v>0</v>
      </c>
      <c r="AQ114" s="20">
        <v>0</v>
      </c>
      <c r="AR114" s="82"/>
      <c r="AS114" s="85"/>
      <c r="AT114" s="11"/>
      <c r="AU114" s="11"/>
      <c r="AV114" s="11"/>
    </row>
    <row r="115" spans="1:48" s="12" customFormat="1" ht="27" customHeight="1">
      <c r="A115" s="97"/>
      <c r="B115" s="100"/>
      <c r="C115" s="103"/>
      <c r="D115" s="30" t="s">
        <v>130</v>
      </c>
      <c r="E115" s="66">
        <f t="shared" si="233"/>
        <v>0</v>
      </c>
      <c r="F115" s="23">
        <f t="shared" si="233"/>
        <v>0</v>
      </c>
      <c r="G115" s="66">
        <v>0</v>
      </c>
      <c r="H115" s="19">
        <v>0</v>
      </c>
      <c r="I115" s="20">
        <v>0</v>
      </c>
      <c r="J115" s="20">
        <v>0</v>
      </c>
      <c r="K115" s="20">
        <v>0</v>
      </c>
      <c r="L115" s="21">
        <v>0</v>
      </c>
      <c r="M115" s="20">
        <v>0</v>
      </c>
      <c r="N115" s="19">
        <v>0</v>
      </c>
      <c r="O115" s="20">
        <v>0</v>
      </c>
      <c r="P115" s="20">
        <v>0</v>
      </c>
      <c r="Q115" s="20">
        <v>0</v>
      </c>
      <c r="R115" s="21">
        <v>0</v>
      </c>
      <c r="S115" s="20">
        <v>0</v>
      </c>
      <c r="T115" s="19">
        <v>0</v>
      </c>
      <c r="U115" s="21">
        <v>0</v>
      </c>
      <c r="V115" s="20">
        <v>0</v>
      </c>
      <c r="W115" s="19">
        <v>0</v>
      </c>
      <c r="X115" s="20">
        <v>0</v>
      </c>
      <c r="Y115" s="20">
        <v>0</v>
      </c>
      <c r="Z115" s="20">
        <v>0</v>
      </c>
      <c r="AA115" s="20">
        <v>0</v>
      </c>
      <c r="AB115" s="20">
        <v>0</v>
      </c>
      <c r="AC115" s="20">
        <v>0</v>
      </c>
      <c r="AD115" s="20">
        <v>0</v>
      </c>
      <c r="AE115" s="20">
        <v>0</v>
      </c>
      <c r="AF115" s="20">
        <v>0</v>
      </c>
      <c r="AG115" s="20">
        <v>0</v>
      </c>
      <c r="AH115" s="20">
        <v>0</v>
      </c>
      <c r="AI115" s="20">
        <v>0</v>
      </c>
      <c r="AJ115" s="20">
        <v>0</v>
      </c>
      <c r="AK115" s="20">
        <v>0</v>
      </c>
      <c r="AL115" s="20">
        <v>0</v>
      </c>
      <c r="AM115" s="20">
        <v>0</v>
      </c>
      <c r="AN115" s="20">
        <v>0</v>
      </c>
      <c r="AO115" s="20">
        <v>0</v>
      </c>
      <c r="AP115" s="20">
        <v>0</v>
      </c>
      <c r="AQ115" s="20">
        <v>0</v>
      </c>
      <c r="AR115" s="82"/>
      <c r="AS115" s="85"/>
      <c r="AT115" s="11"/>
      <c r="AU115" s="11"/>
      <c r="AV115" s="11"/>
    </row>
    <row r="116" spans="1:48" s="12" customFormat="1" ht="26.25" customHeight="1">
      <c r="A116" s="98"/>
      <c r="B116" s="101"/>
      <c r="C116" s="104"/>
      <c r="D116" s="30" t="s">
        <v>166</v>
      </c>
      <c r="E116" s="66">
        <f t="shared" ref="E116" si="234">H116+K116+N116+Q116+T116+W116+Z116+AC116+AF116+AI116+AL116+AO116</f>
        <v>0</v>
      </c>
      <c r="F116" s="23">
        <v>0</v>
      </c>
      <c r="G116" s="66">
        <v>0</v>
      </c>
      <c r="H116" s="31">
        <v>0</v>
      </c>
      <c r="I116" s="32">
        <v>0</v>
      </c>
      <c r="J116" s="32">
        <v>0</v>
      </c>
      <c r="K116" s="32">
        <v>0</v>
      </c>
      <c r="L116" s="32">
        <v>0</v>
      </c>
      <c r="M116" s="20">
        <v>0</v>
      </c>
      <c r="N116" s="20">
        <v>0</v>
      </c>
      <c r="O116" s="32">
        <v>86</v>
      </c>
      <c r="P116" s="32">
        <v>0</v>
      </c>
      <c r="Q116" s="32">
        <v>0</v>
      </c>
      <c r="R116" s="32">
        <v>0</v>
      </c>
      <c r="S116" s="20">
        <v>0</v>
      </c>
      <c r="T116" s="31">
        <v>0</v>
      </c>
      <c r="U116" s="32">
        <v>0</v>
      </c>
      <c r="V116" s="20">
        <v>0</v>
      </c>
      <c r="W116" s="31">
        <v>0</v>
      </c>
      <c r="X116" s="32">
        <v>0</v>
      </c>
      <c r="Y116" s="32">
        <v>0</v>
      </c>
      <c r="Z116" s="32">
        <v>0</v>
      </c>
      <c r="AA116" s="32">
        <v>0</v>
      </c>
      <c r="AB116" s="32">
        <v>0</v>
      </c>
      <c r="AC116" s="32">
        <v>0</v>
      </c>
      <c r="AD116" s="32">
        <v>0</v>
      </c>
      <c r="AE116" s="32">
        <v>0</v>
      </c>
      <c r="AF116" s="32">
        <v>0</v>
      </c>
      <c r="AG116" s="32">
        <v>0</v>
      </c>
      <c r="AH116" s="32">
        <v>0</v>
      </c>
      <c r="AI116" s="32">
        <v>0</v>
      </c>
      <c r="AJ116" s="32">
        <v>0</v>
      </c>
      <c r="AK116" s="32">
        <v>0</v>
      </c>
      <c r="AL116" s="32">
        <v>0</v>
      </c>
      <c r="AM116" s="32">
        <v>0</v>
      </c>
      <c r="AN116" s="32">
        <v>0</v>
      </c>
      <c r="AO116" s="20">
        <v>0</v>
      </c>
      <c r="AP116" s="51">
        <v>0</v>
      </c>
      <c r="AQ116" s="51">
        <v>0</v>
      </c>
      <c r="AR116" s="83"/>
      <c r="AS116" s="86"/>
      <c r="AT116" s="11"/>
      <c r="AU116" s="11"/>
      <c r="AV116" s="11"/>
    </row>
    <row r="117" spans="1:48" s="59" customFormat="1" ht="38.25" customHeight="1">
      <c r="A117" s="96" t="s">
        <v>178</v>
      </c>
      <c r="B117" s="99" t="s">
        <v>106</v>
      </c>
      <c r="C117" s="102" t="s">
        <v>141</v>
      </c>
      <c r="D117" s="164" t="s">
        <v>29</v>
      </c>
      <c r="E117" s="93" t="s">
        <v>39</v>
      </c>
      <c r="F117" s="105" t="s">
        <v>39</v>
      </c>
      <c r="G117" s="105" t="s">
        <v>39</v>
      </c>
      <c r="H117" s="105" t="s">
        <v>39</v>
      </c>
      <c r="I117" s="105" t="s">
        <v>39</v>
      </c>
      <c r="J117" s="105" t="s">
        <v>39</v>
      </c>
      <c r="K117" s="105" t="s">
        <v>39</v>
      </c>
      <c r="L117" s="105" t="s">
        <v>39</v>
      </c>
      <c r="M117" s="105" t="s">
        <v>39</v>
      </c>
      <c r="N117" s="105" t="s">
        <v>39</v>
      </c>
      <c r="O117" s="105" t="s">
        <v>39</v>
      </c>
      <c r="P117" s="105" t="s">
        <v>39</v>
      </c>
      <c r="Q117" s="105" t="s">
        <v>39</v>
      </c>
      <c r="R117" s="105" t="s">
        <v>39</v>
      </c>
      <c r="S117" s="105" t="s">
        <v>39</v>
      </c>
      <c r="T117" s="105" t="s">
        <v>39</v>
      </c>
      <c r="U117" s="105" t="s">
        <v>39</v>
      </c>
      <c r="V117" s="105" t="s">
        <v>39</v>
      </c>
      <c r="W117" s="105" t="s">
        <v>39</v>
      </c>
      <c r="X117" s="105" t="s">
        <v>39</v>
      </c>
      <c r="Y117" s="105" t="s">
        <v>39</v>
      </c>
      <c r="Z117" s="105" t="s">
        <v>39</v>
      </c>
      <c r="AA117" s="105" t="s">
        <v>39</v>
      </c>
      <c r="AB117" s="105" t="s">
        <v>39</v>
      </c>
      <c r="AC117" s="105" t="s">
        <v>39</v>
      </c>
      <c r="AD117" s="105" t="s">
        <v>39</v>
      </c>
      <c r="AE117" s="105" t="s">
        <v>39</v>
      </c>
      <c r="AF117" s="105" t="s">
        <v>39</v>
      </c>
      <c r="AG117" s="105" t="s">
        <v>39</v>
      </c>
      <c r="AH117" s="105" t="s">
        <v>39</v>
      </c>
      <c r="AI117" s="105" t="s">
        <v>39</v>
      </c>
      <c r="AJ117" s="105" t="s">
        <v>39</v>
      </c>
      <c r="AK117" s="105" t="s">
        <v>39</v>
      </c>
      <c r="AL117" s="105" t="s">
        <v>39</v>
      </c>
      <c r="AM117" s="105" t="s">
        <v>39</v>
      </c>
      <c r="AN117" s="105" t="s">
        <v>39</v>
      </c>
      <c r="AO117" s="213" t="s">
        <v>39</v>
      </c>
      <c r="AP117" s="46" t="s">
        <v>39</v>
      </c>
      <c r="AQ117" s="46" t="s">
        <v>39</v>
      </c>
      <c r="AR117" s="81" t="s">
        <v>240</v>
      </c>
      <c r="AS117" s="81"/>
      <c r="AT117" s="11"/>
      <c r="AU117" s="11"/>
      <c r="AV117" s="11"/>
    </row>
    <row r="118" spans="1:48" s="12" customFormat="1" ht="35.25" customHeight="1">
      <c r="A118" s="97"/>
      <c r="B118" s="100"/>
      <c r="C118" s="131"/>
      <c r="D118" s="165"/>
      <c r="E118" s="108"/>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214"/>
      <c r="AP118" s="52"/>
      <c r="AQ118" s="52"/>
      <c r="AR118" s="82"/>
      <c r="AS118" s="82"/>
      <c r="AT118" s="11"/>
      <c r="AU118" s="11"/>
      <c r="AV118" s="11"/>
    </row>
    <row r="119" spans="1:48" s="12" customFormat="1" ht="30.75" customHeight="1">
      <c r="A119" s="98"/>
      <c r="B119" s="101"/>
      <c r="C119" s="132"/>
      <c r="D119" s="166"/>
      <c r="E119" s="109"/>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214"/>
      <c r="AP119" s="53"/>
      <c r="AQ119" s="53"/>
      <c r="AR119" s="82"/>
      <c r="AS119" s="83"/>
      <c r="AT119" s="11"/>
      <c r="AU119" s="11"/>
      <c r="AV119" s="11"/>
    </row>
    <row r="120" spans="1:48" s="13" customFormat="1" ht="16.5" customHeight="1">
      <c r="A120" s="96" t="s">
        <v>31</v>
      </c>
      <c r="B120" s="167" t="s">
        <v>33</v>
      </c>
      <c r="C120" s="168"/>
      <c r="D120" s="14" t="s">
        <v>132</v>
      </c>
      <c r="E120" s="66">
        <f>E122+E123</f>
        <v>40</v>
      </c>
      <c r="F120" s="23">
        <f>F122+F123</f>
        <v>20</v>
      </c>
      <c r="G120" s="63">
        <f>F120/E120*100</f>
        <v>50</v>
      </c>
      <c r="H120" s="65">
        <f>H122+H123+H121+H124</f>
        <v>0</v>
      </c>
      <c r="I120" s="63">
        <f t="shared" ref="I120" si="235">I122+I123</f>
        <v>0</v>
      </c>
      <c r="J120" s="66">
        <v>0</v>
      </c>
      <c r="K120" s="65">
        <f>K122+K123+K121+K124</f>
        <v>0</v>
      </c>
      <c r="L120" s="63">
        <f t="shared" ref="L120" si="236">L122+L123</f>
        <v>0</v>
      </c>
      <c r="M120" s="66">
        <v>0</v>
      </c>
      <c r="N120" s="65">
        <f>N122+N123+N121+N124</f>
        <v>0</v>
      </c>
      <c r="O120" s="63">
        <f t="shared" ref="O120" si="237">O122+O123</f>
        <v>0</v>
      </c>
      <c r="P120" s="66">
        <v>0</v>
      </c>
      <c r="Q120" s="65">
        <f>Q122+Q123+Q121+Q124</f>
        <v>0</v>
      </c>
      <c r="R120" s="63">
        <f t="shared" ref="R120" si="238">R122+R123</f>
        <v>0</v>
      </c>
      <c r="S120" s="66">
        <v>0</v>
      </c>
      <c r="T120" s="65">
        <f>T122+T123+T121+T124</f>
        <v>0</v>
      </c>
      <c r="U120" s="63">
        <f t="shared" ref="U120" si="239">U122+U123</f>
        <v>0</v>
      </c>
      <c r="V120" s="66">
        <v>0</v>
      </c>
      <c r="W120" s="65">
        <f>W122+W123+W121+W124</f>
        <v>0</v>
      </c>
      <c r="X120" s="63">
        <f t="shared" ref="X120" si="240">X122+X123</f>
        <v>0</v>
      </c>
      <c r="Y120" s="63">
        <v>0</v>
      </c>
      <c r="Z120" s="65">
        <f>Z122+Z123+Z121+Z124</f>
        <v>0</v>
      </c>
      <c r="AA120" s="63">
        <f t="shared" ref="AA120" si="241">AA122+AA123</f>
        <v>0</v>
      </c>
      <c r="AB120" s="63">
        <f t="shared" ref="AB120:AN120" si="242">AB121+AB122+AB123+AB124</f>
        <v>0</v>
      </c>
      <c r="AC120" s="65">
        <f>AC122+AC123+AC121+AC124</f>
        <v>0</v>
      </c>
      <c r="AD120" s="63">
        <f t="shared" ref="AD120" si="243">AD122+AD123</f>
        <v>0</v>
      </c>
      <c r="AE120" s="63">
        <v>0</v>
      </c>
      <c r="AF120" s="65">
        <f>AF122+AF123+AF121+AF124</f>
        <v>0</v>
      </c>
      <c r="AG120" s="63">
        <f t="shared" ref="AG120" si="244">AG122+AG123</f>
        <v>0</v>
      </c>
      <c r="AH120" s="63">
        <v>0</v>
      </c>
      <c r="AI120" s="65">
        <f>AI122+AI123+AI121+AI124</f>
        <v>0</v>
      </c>
      <c r="AJ120" s="63">
        <f t="shared" ref="AJ120" si="245">AJ122+AJ123</f>
        <v>0</v>
      </c>
      <c r="AK120" s="63">
        <f t="shared" si="242"/>
        <v>0</v>
      </c>
      <c r="AL120" s="65">
        <f>AL122+AL123+AL121+AL124</f>
        <v>40</v>
      </c>
      <c r="AM120" s="63">
        <f t="shared" ref="AM120" si="246">AM122+AM123</f>
        <v>20</v>
      </c>
      <c r="AN120" s="63">
        <f t="shared" si="242"/>
        <v>50</v>
      </c>
      <c r="AO120" s="65">
        <f>AO122+AO123+AO121+AO124</f>
        <v>0</v>
      </c>
      <c r="AP120" s="46">
        <f t="shared" ref="AP120" si="247">AP122+AP123</f>
        <v>0</v>
      </c>
      <c r="AQ120" s="48">
        <v>0</v>
      </c>
      <c r="AR120" s="84"/>
      <c r="AS120" s="81"/>
      <c r="AT120" s="11"/>
      <c r="AU120" s="11"/>
      <c r="AV120" s="11"/>
    </row>
    <row r="121" spans="1:48" s="13" customFormat="1" ht="29.25" customHeight="1">
      <c r="A121" s="97"/>
      <c r="B121" s="106"/>
      <c r="C121" s="169"/>
      <c r="D121" s="14" t="s">
        <v>128</v>
      </c>
      <c r="E121" s="66">
        <v>0</v>
      </c>
      <c r="F121" s="23">
        <v>0</v>
      </c>
      <c r="G121" s="63">
        <v>0</v>
      </c>
      <c r="H121" s="65">
        <f>H135+H143+H148</f>
        <v>0</v>
      </c>
      <c r="I121" s="65">
        <f>I135+I143+I148</f>
        <v>0</v>
      </c>
      <c r="J121" s="66">
        <v>0</v>
      </c>
      <c r="K121" s="65">
        <f>K135+K143+K148</f>
        <v>0</v>
      </c>
      <c r="L121" s="65">
        <f>L135+L143+L148</f>
        <v>0</v>
      </c>
      <c r="M121" s="66">
        <v>0</v>
      </c>
      <c r="N121" s="65">
        <f>N135+N143+N148</f>
        <v>0</v>
      </c>
      <c r="O121" s="65">
        <f>O135+O143+O148</f>
        <v>0</v>
      </c>
      <c r="P121" s="66">
        <v>0</v>
      </c>
      <c r="Q121" s="65">
        <f>Q135+Q143+Q148</f>
        <v>0</v>
      </c>
      <c r="R121" s="65">
        <f>R135+R143+R148</f>
        <v>0</v>
      </c>
      <c r="S121" s="66">
        <v>0</v>
      </c>
      <c r="T121" s="65">
        <f>T135+T143+T148</f>
        <v>0</v>
      </c>
      <c r="U121" s="65">
        <f>U135+U143+U148</f>
        <v>0</v>
      </c>
      <c r="V121" s="66">
        <v>0</v>
      </c>
      <c r="W121" s="65">
        <f>W135+W143+W148</f>
        <v>0</v>
      </c>
      <c r="X121" s="65">
        <f>X135+X143+X148</f>
        <v>0</v>
      </c>
      <c r="Y121" s="63">
        <v>0</v>
      </c>
      <c r="Z121" s="65">
        <f>Z135+Z143+Z148</f>
        <v>0</v>
      </c>
      <c r="AA121" s="65">
        <f>AA135+AA143+AA148</f>
        <v>0</v>
      </c>
      <c r="AB121" s="63">
        <f t="shared" ref="AB121:AN121" si="248">AB135+AB143+AB148</f>
        <v>0</v>
      </c>
      <c r="AC121" s="65">
        <f>AC135+AC143+AC148</f>
        <v>0</v>
      </c>
      <c r="AD121" s="65">
        <f>AD135+AD143+AD148</f>
        <v>0</v>
      </c>
      <c r="AE121" s="63">
        <f t="shared" si="248"/>
        <v>0</v>
      </c>
      <c r="AF121" s="65">
        <f>AF135+AF143+AF148</f>
        <v>0</v>
      </c>
      <c r="AG121" s="65">
        <f>AG135+AG143+AG148</f>
        <v>0</v>
      </c>
      <c r="AH121" s="63">
        <f t="shared" si="248"/>
        <v>0</v>
      </c>
      <c r="AI121" s="65">
        <f>AI135+AI143+AI148</f>
        <v>0</v>
      </c>
      <c r="AJ121" s="65">
        <f>AJ135+AJ143+AJ148</f>
        <v>0</v>
      </c>
      <c r="AK121" s="63">
        <f t="shared" si="248"/>
        <v>0</v>
      </c>
      <c r="AL121" s="65">
        <f>AL135+AL143+AL148</f>
        <v>0</v>
      </c>
      <c r="AM121" s="65">
        <f>AM135+AM143+AM148</f>
        <v>0</v>
      </c>
      <c r="AN121" s="63">
        <f t="shared" si="248"/>
        <v>0</v>
      </c>
      <c r="AO121" s="65">
        <f>AO135+AO143+AO148</f>
        <v>0</v>
      </c>
      <c r="AP121" s="54">
        <f>AP135+AP143+AP148</f>
        <v>0</v>
      </c>
      <c r="AQ121" s="48">
        <v>0</v>
      </c>
      <c r="AR121" s="85"/>
      <c r="AS121" s="82"/>
      <c r="AT121" s="11"/>
      <c r="AU121" s="11"/>
      <c r="AV121" s="11"/>
    </row>
    <row r="122" spans="1:48" s="13" customFormat="1" ht="31.5" customHeight="1">
      <c r="A122" s="97"/>
      <c r="B122" s="106"/>
      <c r="C122" s="169"/>
      <c r="D122" s="16" t="s">
        <v>26</v>
      </c>
      <c r="E122" s="66">
        <f>H122+K122+N122+Q122+T122+W122+Z122+AC122+AF122+AI122+AL122+AO122</f>
        <v>0</v>
      </c>
      <c r="F122" s="23">
        <f>I122+L122+O122+R122+U122+X122+AA122+AD122+AG122+AJ122+AM122+AP122</f>
        <v>0</v>
      </c>
      <c r="G122" s="63">
        <v>0</v>
      </c>
      <c r="H122" s="65">
        <f t="shared" ref="H122:I122" si="249">H136+H144+H149</f>
        <v>0</v>
      </c>
      <c r="I122" s="65">
        <f t="shared" si="249"/>
        <v>0</v>
      </c>
      <c r="J122" s="66">
        <v>0</v>
      </c>
      <c r="K122" s="65">
        <f t="shared" ref="K122:L122" si="250">K136+K144+K149</f>
        <v>0</v>
      </c>
      <c r="L122" s="65">
        <f t="shared" si="250"/>
        <v>0</v>
      </c>
      <c r="M122" s="66">
        <v>0</v>
      </c>
      <c r="N122" s="65">
        <f t="shared" ref="N122:O122" si="251">N136+N144+N149</f>
        <v>0</v>
      </c>
      <c r="O122" s="65">
        <f t="shared" si="251"/>
        <v>0</v>
      </c>
      <c r="P122" s="66">
        <v>0</v>
      </c>
      <c r="Q122" s="65">
        <f t="shared" ref="Q122:R122" si="252">Q136+Q144+Q149</f>
        <v>0</v>
      </c>
      <c r="R122" s="65">
        <f t="shared" si="252"/>
        <v>0</v>
      </c>
      <c r="S122" s="66">
        <v>0</v>
      </c>
      <c r="T122" s="65">
        <f t="shared" ref="T122:U122" si="253">T136+T144+T149</f>
        <v>0</v>
      </c>
      <c r="U122" s="65">
        <f t="shared" si="253"/>
        <v>0</v>
      </c>
      <c r="V122" s="66">
        <v>0</v>
      </c>
      <c r="W122" s="65">
        <f t="shared" ref="W122:X122" si="254">W136+W144+W149</f>
        <v>0</v>
      </c>
      <c r="X122" s="65">
        <f t="shared" si="254"/>
        <v>0</v>
      </c>
      <c r="Y122" s="63">
        <v>0</v>
      </c>
      <c r="Z122" s="65">
        <f t="shared" ref="Z122:AA122" si="255">Z136+Z144+Z149</f>
        <v>0</v>
      </c>
      <c r="AA122" s="65">
        <f t="shared" si="255"/>
        <v>0</v>
      </c>
      <c r="AB122" s="63">
        <f t="shared" ref="AB122:AO124" si="256">AB136+AB144+AB149</f>
        <v>0</v>
      </c>
      <c r="AC122" s="65">
        <f t="shared" si="256"/>
        <v>0</v>
      </c>
      <c r="AD122" s="65">
        <f t="shared" si="256"/>
        <v>0</v>
      </c>
      <c r="AE122" s="63">
        <f t="shared" si="256"/>
        <v>0</v>
      </c>
      <c r="AF122" s="65">
        <f t="shared" si="256"/>
        <v>0</v>
      </c>
      <c r="AG122" s="65">
        <f t="shared" si="256"/>
        <v>0</v>
      </c>
      <c r="AH122" s="63">
        <f t="shared" si="256"/>
        <v>0</v>
      </c>
      <c r="AI122" s="65">
        <f t="shared" si="256"/>
        <v>0</v>
      </c>
      <c r="AJ122" s="65">
        <f t="shared" si="256"/>
        <v>0</v>
      </c>
      <c r="AK122" s="63">
        <f t="shared" si="256"/>
        <v>0</v>
      </c>
      <c r="AL122" s="65">
        <f t="shared" si="256"/>
        <v>0</v>
      </c>
      <c r="AM122" s="65">
        <f t="shared" si="256"/>
        <v>0</v>
      </c>
      <c r="AN122" s="63">
        <f t="shared" si="256"/>
        <v>0</v>
      </c>
      <c r="AO122" s="65">
        <f t="shared" si="256"/>
        <v>0</v>
      </c>
      <c r="AP122" s="54">
        <f t="shared" ref="AP122" si="257">AP136+AP144+AP149</f>
        <v>0</v>
      </c>
      <c r="AQ122" s="48">
        <v>0</v>
      </c>
      <c r="AR122" s="85"/>
      <c r="AS122" s="82"/>
      <c r="AT122" s="11"/>
      <c r="AU122" s="11"/>
      <c r="AV122" s="11"/>
    </row>
    <row r="123" spans="1:48" s="13" customFormat="1" ht="20.25" customHeight="1">
      <c r="A123" s="97"/>
      <c r="B123" s="106"/>
      <c r="C123" s="169"/>
      <c r="D123" s="16" t="s">
        <v>129</v>
      </c>
      <c r="E123" s="66">
        <f>H123+K123+N123+Q123+T123+W123+Z123+AC123+AF123+AI123+AL123+AO123</f>
        <v>40</v>
      </c>
      <c r="F123" s="23">
        <f>I123+L123+O123+R123+U123+X123+AA123+AD123+AG123+AJ123+AM123+AP123</f>
        <v>20</v>
      </c>
      <c r="G123" s="63">
        <f t="shared" ref="G123" si="258">F123/E123*100</f>
        <v>50</v>
      </c>
      <c r="H123" s="65">
        <f t="shared" ref="H123:I123" si="259">H137+H145+H150</f>
        <v>0</v>
      </c>
      <c r="I123" s="65">
        <f t="shared" si="259"/>
        <v>0</v>
      </c>
      <c r="J123" s="66">
        <v>0</v>
      </c>
      <c r="K123" s="65">
        <f t="shared" ref="K123:L123" si="260">K137+K145+K150</f>
        <v>0</v>
      </c>
      <c r="L123" s="65">
        <f t="shared" si="260"/>
        <v>0</v>
      </c>
      <c r="M123" s="66">
        <v>0</v>
      </c>
      <c r="N123" s="65">
        <f t="shared" ref="N123:O123" si="261">N137+N145+N150</f>
        <v>0</v>
      </c>
      <c r="O123" s="65">
        <f t="shared" si="261"/>
        <v>0</v>
      </c>
      <c r="P123" s="66">
        <v>0</v>
      </c>
      <c r="Q123" s="65">
        <f t="shared" ref="Q123:R123" si="262">Q137+Q145+Q150</f>
        <v>0</v>
      </c>
      <c r="R123" s="65">
        <f t="shared" si="262"/>
        <v>0</v>
      </c>
      <c r="S123" s="66">
        <v>0</v>
      </c>
      <c r="T123" s="65">
        <f t="shared" ref="T123:U123" si="263">T137+T145+T150</f>
        <v>0</v>
      </c>
      <c r="U123" s="65">
        <f t="shared" si="263"/>
        <v>0</v>
      </c>
      <c r="V123" s="66">
        <v>0</v>
      </c>
      <c r="W123" s="65">
        <f t="shared" ref="W123:X123" si="264">W137+W145+W150</f>
        <v>0</v>
      </c>
      <c r="X123" s="65">
        <f t="shared" si="264"/>
        <v>0</v>
      </c>
      <c r="Y123" s="63">
        <v>0</v>
      </c>
      <c r="Z123" s="65">
        <f t="shared" ref="Z123:AA123" si="265">Z137+Z145+Z150</f>
        <v>0</v>
      </c>
      <c r="AA123" s="65">
        <f t="shared" si="265"/>
        <v>0</v>
      </c>
      <c r="AB123" s="63">
        <f t="shared" si="256"/>
        <v>0</v>
      </c>
      <c r="AC123" s="65">
        <f t="shared" si="256"/>
        <v>0</v>
      </c>
      <c r="AD123" s="65">
        <f t="shared" si="256"/>
        <v>0</v>
      </c>
      <c r="AE123" s="63">
        <v>0</v>
      </c>
      <c r="AF123" s="65">
        <f t="shared" ref="AF123:AG123" si="266">AF137+AF145+AF150</f>
        <v>0</v>
      </c>
      <c r="AG123" s="65">
        <f t="shared" si="266"/>
        <v>0</v>
      </c>
      <c r="AH123" s="63">
        <f t="shared" si="256"/>
        <v>0</v>
      </c>
      <c r="AI123" s="65">
        <f t="shared" si="256"/>
        <v>0</v>
      </c>
      <c r="AJ123" s="65">
        <f t="shared" si="256"/>
        <v>0</v>
      </c>
      <c r="AK123" s="63">
        <f t="shared" si="256"/>
        <v>0</v>
      </c>
      <c r="AL123" s="65">
        <f t="shared" si="256"/>
        <v>40</v>
      </c>
      <c r="AM123" s="65">
        <f t="shared" si="256"/>
        <v>20</v>
      </c>
      <c r="AN123" s="63">
        <f t="shared" si="256"/>
        <v>50</v>
      </c>
      <c r="AO123" s="65">
        <f t="shared" si="256"/>
        <v>0</v>
      </c>
      <c r="AP123" s="54">
        <f t="shared" ref="AP123" si="267">AP137+AP145+AP150</f>
        <v>0</v>
      </c>
      <c r="AQ123" s="48">
        <v>0</v>
      </c>
      <c r="AR123" s="85"/>
      <c r="AS123" s="82"/>
      <c r="AT123" s="11"/>
      <c r="AU123" s="11"/>
      <c r="AV123" s="11"/>
    </row>
    <row r="124" spans="1:48" s="13" customFormat="1" ht="25.5" customHeight="1">
      <c r="A124" s="98"/>
      <c r="B124" s="107"/>
      <c r="C124" s="170"/>
      <c r="D124" s="30" t="s">
        <v>130</v>
      </c>
      <c r="E124" s="66">
        <v>0</v>
      </c>
      <c r="F124" s="23">
        <v>0</v>
      </c>
      <c r="G124" s="63">
        <v>0</v>
      </c>
      <c r="H124" s="65">
        <f t="shared" ref="H124:I124" si="268">H138+H146+H151</f>
        <v>0</v>
      </c>
      <c r="I124" s="65">
        <f t="shared" si="268"/>
        <v>0</v>
      </c>
      <c r="J124" s="66">
        <v>0</v>
      </c>
      <c r="K124" s="65">
        <f t="shared" ref="K124:L124" si="269">K138+K146+K151</f>
        <v>0</v>
      </c>
      <c r="L124" s="65">
        <f t="shared" si="269"/>
        <v>0</v>
      </c>
      <c r="M124" s="66">
        <v>0</v>
      </c>
      <c r="N124" s="65">
        <f t="shared" ref="N124:O124" si="270">N138+N146+N151</f>
        <v>0</v>
      </c>
      <c r="O124" s="65">
        <f t="shared" si="270"/>
        <v>0</v>
      </c>
      <c r="P124" s="66">
        <v>0</v>
      </c>
      <c r="Q124" s="65">
        <f t="shared" ref="Q124:R124" si="271">Q138+Q146+Q151</f>
        <v>0</v>
      </c>
      <c r="R124" s="65">
        <f t="shared" si="271"/>
        <v>0</v>
      </c>
      <c r="S124" s="66">
        <v>0</v>
      </c>
      <c r="T124" s="65">
        <f t="shared" ref="T124:U124" si="272">T138+T146+T151</f>
        <v>0</v>
      </c>
      <c r="U124" s="65">
        <f t="shared" si="272"/>
        <v>0</v>
      </c>
      <c r="V124" s="66">
        <v>0</v>
      </c>
      <c r="W124" s="65">
        <f t="shared" ref="W124:X124" si="273">W138+W146+W151</f>
        <v>0</v>
      </c>
      <c r="X124" s="65">
        <f t="shared" si="273"/>
        <v>0</v>
      </c>
      <c r="Y124" s="63">
        <v>0</v>
      </c>
      <c r="Z124" s="65">
        <f t="shared" ref="Z124:AA124" si="274">Z138+Z146+Z151</f>
        <v>0</v>
      </c>
      <c r="AA124" s="65">
        <f t="shared" si="274"/>
        <v>0</v>
      </c>
      <c r="AB124" s="63">
        <f t="shared" si="256"/>
        <v>0</v>
      </c>
      <c r="AC124" s="65">
        <f t="shared" si="256"/>
        <v>0</v>
      </c>
      <c r="AD124" s="65">
        <f t="shared" si="256"/>
        <v>0</v>
      </c>
      <c r="AE124" s="63">
        <f t="shared" si="256"/>
        <v>0</v>
      </c>
      <c r="AF124" s="65">
        <f t="shared" si="256"/>
        <v>0</v>
      </c>
      <c r="AG124" s="65">
        <f t="shared" si="256"/>
        <v>0</v>
      </c>
      <c r="AH124" s="63">
        <f t="shared" si="256"/>
        <v>0</v>
      </c>
      <c r="AI124" s="65">
        <f t="shared" si="256"/>
        <v>0</v>
      </c>
      <c r="AJ124" s="65">
        <f t="shared" si="256"/>
        <v>0</v>
      </c>
      <c r="AK124" s="63">
        <f t="shared" si="256"/>
        <v>0</v>
      </c>
      <c r="AL124" s="65">
        <f t="shared" si="256"/>
        <v>0</v>
      </c>
      <c r="AM124" s="65">
        <f t="shared" si="256"/>
        <v>0</v>
      </c>
      <c r="AN124" s="63">
        <f t="shared" si="256"/>
        <v>0</v>
      </c>
      <c r="AO124" s="65">
        <f t="shared" si="256"/>
        <v>0</v>
      </c>
      <c r="AP124" s="54">
        <f t="shared" ref="AP124" si="275">AP138+AP146+AP151</f>
        <v>0</v>
      </c>
      <c r="AQ124" s="48">
        <v>0</v>
      </c>
      <c r="AR124" s="86"/>
      <c r="AS124" s="83"/>
      <c r="AT124" s="11"/>
      <c r="AU124" s="11"/>
      <c r="AV124" s="11"/>
    </row>
    <row r="125" spans="1:48" s="59" customFormat="1" ht="16.5" customHeight="1">
      <c r="A125" s="96" t="s">
        <v>32</v>
      </c>
      <c r="B125" s="161" t="s">
        <v>107</v>
      </c>
      <c r="C125" s="162" t="s">
        <v>175</v>
      </c>
      <c r="D125" s="163" t="s">
        <v>29</v>
      </c>
      <c r="E125" s="93" t="s">
        <v>39</v>
      </c>
      <c r="F125" s="93" t="s">
        <v>39</v>
      </c>
      <c r="G125" s="93" t="s">
        <v>39</v>
      </c>
      <c r="H125" s="93" t="s">
        <v>39</v>
      </c>
      <c r="I125" s="93" t="s">
        <v>39</v>
      </c>
      <c r="J125" s="93" t="s">
        <v>39</v>
      </c>
      <c r="K125" s="93" t="s">
        <v>39</v>
      </c>
      <c r="L125" s="93" t="s">
        <v>39</v>
      </c>
      <c r="M125" s="93" t="s">
        <v>39</v>
      </c>
      <c r="N125" s="93" t="s">
        <v>39</v>
      </c>
      <c r="O125" s="93" t="s">
        <v>39</v>
      </c>
      <c r="P125" s="93" t="s">
        <v>39</v>
      </c>
      <c r="Q125" s="93" t="s">
        <v>39</v>
      </c>
      <c r="R125" s="93" t="s">
        <v>39</v>
      </c>
      <c r="S125" s="93" t="s">
        <v>39</v>
      </c>
      <c r="T125" s="93" t="s">
        <v>39</v>
      </c>
      <c r="U125" s="93" t="s">
        <v>39</v>
      </c>
      <c r="V125" s="93" t="s">
        <v>39</v>
      </c>
      <c r="W125" s="93" t="s">
        <v>39</v>
      </c>
      <c r="X125" s="93" t="s">
        <v>39</v>
      </c>
      <c r="Y125" s="93" t="s">
        <v>39</v>
      </c>
      <c r="Z125" s="93" t="s">
        <v>39</v>
      </c>
      <c r="AA125" s="93" t="s">
        <v>39</v>
      </c>
      <c r="AB125" s="93" t="s">
        <v>39</v>
      </c>
      <c r="AC125" s="93" t="s">
        <v>39</v>
      </c>
      <c r="AD125" s="93" t="s">
        <v>39</v>
      </c>
      <c r="AE125" s="93" t="s">
        <v>39</v>
      </c>
      <c r="AF125" s="93" t="s">
        <v>39</v>
      </c>
      <c r="AG125" s="93" t="s">
        <v>39</v>
      </c>
      <c r="AH125" s="93" t="s">
        <v>39</v>
      </c>
      <c r="AI125" s="93" t="s">
        <v>39</v>
      </c>
      <c r="AJ125" s="93" t="s">
        <v>39</v>
      </c>
      <c r="AK125" s="93" t="s">
        <v>39</v>
      </c>
      <c r="AL125" s="93" t="s">
        <v>39</v>
      </c>
      <c r="AM125" s="93" t="s">
        <v>39</v>
      </c>
      <c r="AN125" s="93" t="s">
        <v>39</v>
      </c>
      <c r="AO125" s="93" t="s">
        <v>39</v>
      </c>
      <c r="AP125" s="93" t="s">
        <v>39</v>
      </c>
      <c r="AQ125" s="93" t="s">
        <v>39</v>
      </c>
      <c r="AR125" s="204" t="s">
        <v>241</v>
      </c>
      <c r="AS125" s="81"/>
      <c r="AT125" s="11"/>
      <c r="AU125" s="11"/>
      <c r="AV125" s="11"/>
    </row>
    <row r="126" spans="1:48" s="12" customFormat="1" ht="16.5" customHeight="1">
      <c r="A126" s="97"/>
      <c r="B126" s="129"/>
      <c r="C126" s="131"/>
      <c r="D126" s="131"/>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204"/>
      <c r="AS126" s="82"/>
      <c r="AT126" s="11"/>
      <c r="AU126" s="11"/>
      <c r="AV126" s="11"/>
    </row>
    <row r="127" spans="1:48" s="12" customFormat="1" ht="16.5" customHeight="1">
      <c r="A127" s="98"/>
      <c r="B127" s="130"/>
      <c r="C127" s="132"/>
      <c r="D127" s="132"/>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205"/>
      <c r="AS127" s="83"/>
      <c r="AT127" s="11"/>
      <c r="AU127" s="11"/>
      <c r="AV127" s="11"/>
    </row>
    <row r="128" spans="1:48" s="59" customFormat="1" ht="35.25" customHeight="1">
      <c r="A128" s="96" t="s">
        <v>69</v>
      </c>
      <c r="B128" s="161" t="s">
        <v>108</v>
      </c>
      <c r="C128" s="163" t="s">
        <v>142</v>
      </c>
      <c r="D128" s="163" t="s">
        <v>29</v>
      </c>
      <c r="E128" s="93" t="s">
        <v>39</v>
      </c>
      <c r="F128" s="93" t="s">
        <v>39</v>
      </c>
      <c r="G128" s="93" t="s">
        <v>39</v>
      </c>
      <c r="H128" s="93" t="s">
        <v>39</v>
      </c>
      <c r="I128" s="93" t="s">
        <v>39</v>
      </c>
      <c r="J128" s="93" t="s">
        <v>39</v>
      </c>
      <c r="K128" s="93" t="s">
        <v>39</v>
      </c>
      <c r="L128" s="93" t="s">
        <v>39</v>
      </c>
      <c r="M128" s="93" t="s">
        <v>39</v>
      </c>
      <c r="N128" s="93" t="s">
        <v>39</v>
      </c>
      <c r="O128" s="93" t="s">
        <v>39</v>
      </c>
      <c r="P128" s="93" t="s">
        <v>39</v>
      </c>
      <c r="Q128" s="93" t="s">
        <v>39</v>
      </c>
      <c r="R128" s="93" t="s">
        <v>39</v>
      </c>
      <c r="S128" s="93" t="s">
        <v>39</v>
      </c>
      <c r="T128" s="93" t="s">
        <v>39</v>
      </c>
      <c r="U128" s="93" t="s">
        <v>39</v>
      </c>
      <c r="V128" s="93" t="s">
        <v>39</v>
      </c>
      <c r="W128" s="93" t="s">
        <v>39</v>
      </c>
      <c r="X128" s="93" t="s">
        <v>39</v>
      </c>
      <c r="Y128" s="93" t="s">
        <v>39</v>
      </c>
      <c r="Z128" s="93" t="s">
        <v>39</v>
      </c>
      <c r="AA128" s="93" t="s">
        <v>39</v>
      </c>
      <c r="AB128" s="93" t="s">
        <v>39</v>
      </c>
      <c r="AC128" s="93" t="s">
        <v>39</v>
      </c>
      <c r="AD128" s="93" t="s">
        <v>39</v>
      </c>
      <c r="AE128" s="93" t="s">
        <v>39</v>
      </c>
      <c r="AF128" s="93" t="s">
        <v>39</v>
      </c>
      <c r="AG128" s="93" t="s">
        <v>39</v>
      </c>
      <c r="AH128" s="93" t="s">
        <v>39</v>
      </c>
      <c r="AI128" s="93" t="s">
        <v>39</v>
      </c>
      <c r="AJ128" s="93" t="s">
        <v>39</v>
      </c>
      <c r="AK128" s="93" t="s">
        <v>39</v>
      </c>
      <c r="AL128" s="93" t="s">
        <v>39</v>
      </c>
      <c r="AM128" s="93" t="s">
        <v>39</v>
      </c>
      <c r="AN128" s="93" t="s">
        <v>39</v>
      </c>
      <c r="AO128" s="93" t="s">
        <v>39</v>
      </c>
      <c r="AP128" s="46" t="s">
        <v>39</v>
      </c>
      <c r="AQ128" s="46" t="s">
        <v>39</v>
      </c>
      <c r="AR128" s="81" t="s">
        <v>209</v>
      </c>
      <c r="AS128" s="81"/>
      <c r="AT128" s="11"/>
      <c r="AU128" s="11"/>
      <c r="AV128" s="11"/>
    </row>
    <row r="129" spans="1:48" s="12" customFormat="1" ht="36" customHeight="1">
      <c r="A129" s="97"/>
      <c r="B129" s="129"/>
      <c r="C129" s="131"/>
      <c r="D129" s="131"/>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52"/>
      <c r="AQ129" s="52"/>
      <c r="AR129" s="82"/>
      <c r="AS129" s="82"/>
      <c r="AT129" s="11"/>
      <c r="AU129" s="11"/>
      <c r="AV129" s="11"/>
    </row>
    <row r="130" spans="1:48" s="12" customFormat="1" ht="39.75" customHeight="1">
      <c r="A130" s="98"/>
      <c r="B130" s="130"/>
      <c r="C130" s="132"/>
      <c r="D130" s="132"/>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53"/>
      <c r="AQ130" s="53"/>
      <c r="AR130" s="83"/>
      <c r="AS130" s="83"/>
      <c r="AT130" s="11"/>
      <c r="AU130" s="11"/>
      <c r="AV130" s="11"/>
    </row>
    <row r="131" spans="1:48" s="59" customFormat="1" ht="16.5" customHeight="1">
      <c r="A131" s="96" t="s">
        <v>70</v>
      </c>
      <c r="B131" s="161" t="s">
        <v>109</v>
      </c>
      <c r="C131" s="163" t="s">
        <v>172</v>
      </c>
      <c r="D131" s="163" t="s">
        <v>29</v>
      </c>
      <c r="E131" s="93" t="s">
        <v>39</v>
      </c>
      <c r="F131" s="105" t="s">
        <v>39</v>
      </c>
      <c r="G131" s="93" t="s">
        <v>39</v>
      </c>
      <c r="H131" s="171" t="s">
        <v>39</v>
      </c>
      <c r="I131" s="105" t="s">
        <v>39</v>
      </c>
      <c r="J131" s="105" t="s">
        <v>39</v>
      </c>
      <c r="K131" s="105" t="s">
        <v>39</v>
      </c>
      <c r="L131" s="105" t="s">
        <v>39</v>
      </c>
      <c r="M131" s="105" t="s">
        <v>39</v>
      </c>
      <c r="N131" s="105" t="s">
        <v>39</v>
      </c>
      <c r="O131" s="105" t="s">
        <v>39</v>
      </c>
      <c r="P131" s="105" t="s">
        <v>39</v>
      </c>
      <c r="Q131" s="105" t="s">
        <v>39</v>
      </c>
      <c r="R131" s="105" t="s">
        <v>39</v>
      </c>
      <c r="S131" s="105" t="s">
        <v>39</v>
      </c>
      <c r="T131" s="105" t="s">
        <v>39</v>
      </c>
      <c r="U131" s="105" t="s">
        <v>39</v>
      </c>
      <c r="V131" s="105" t="s">
        <v>39</v>
      </c>
      <c r="W131" s="105" t="s">
        <v>39</v>
      </c>
      <c r="X131" s="105" t="s">
        <v>39</v>
      </c>
      <c r="Y131" s="105" t="s">
        <v>39</v>
      </c>
      <c r="Z131" s="105" t="s">
        <v>39</v>
      </c>
      <c r="AA131" s="105" t="s">
        <v>39</v>
      </c>
      <c r="AB131" s="105" t="s">
        <v>39</v>
      </c>
      <c r="AC131" s="105" t="s">
        <v>39</v>
      </c>
      <c r="AD131" s="105" t="s">
        <v>39</v>
      </c>
      <c r="AE131" s="105" t="s">
        <v>39</v>
      </c>
      <c r="AF131" s="105" t="s">
        <v>39</v>
      </c>
      <c r="AG131" s="105" t="s">
        <v>39</v>
      </c>
      <c r="AH131" s="105" t="s">
        <v>39</v>
      </c>
      <c r="AI131" s="105" t="s">
        <v>39</v>
      </c>
      <c r="AJ131" s="105" t="s">
        <v>39</v>
      </c>
      <c r="AK131" s="105" t="s">
        <v>39</v>
      </c>
      <c r="AL131" s="105" t="s">
        <v>39</v>
      </c>
      <c r="AM131" s="105" t="s">
        <v>39</v>
      </c>
      <c r="AN131" s="105" t="s">
        <v>39</v>
      </c>
      <c r="AO131" s="105" t="s">
        <v>39</v>
      </c>
      <c r="AP131" s="105" t="s">
        <v>39</v>
      </c>
      <c r="AQ131" s="105" t="s">
        <v>39</v>
      </c>
      <c r="AR131" s="81" t="s">
        <v>210</v>
      </c>
      <c r="AS131" s="81"/>
      <c r="AT131" s="11"/>
      <c r="AU131" s="11"/>
      <c r="AV131" s="11"/>
    </row>
    <row r="132" spans="1:48" s="12" customFormat="1" ht="16.5" customHeight="1">
      <c r="A132" s="97"/>
      <c r="B132" s="129"/>
      <c r="C132" s="131"/>
      <c r="D132" s="131"/>
      <c r="E132" s="108"/>
      <c r="F132" s="106"/>
      <c r="G132" s="108"/>
      <c r="H132" s="172"/>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82"/>
      <c r="AS132" s="82"/>
      <c r="AT132" s="11"/>
      <c r="AU132" s="11"/>
      <c r="AV132" s="11"/>
    </row>
    <row r="133" spans="1:48" s="12" customFormat="1" ht="16.5" customHeight="1">
      <c r="A133" s="98"/>
      <c r="B133" s="130"/>
      <c r="C133" s="132"/>
      <c r="D133" s="132"/>
      <c r="E133" s="109"/>
      <c r="F133" s="107"/>
      <c r="G133" s="109"/>
      <c r="H133" s="173"/>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83"/>
      <c r="AS133" s="83"/>
      <c r="AT133" s="11"/>
      <c r="AU133" s="11"/>
      <c r="AV133" s="11"/>
    </row>
    <row r="134" spans="1:48" s="13" customFormat="1" ht="16.5" customHeight="1">
      <c r="A134" s="96" t="s">
        <v>71</v>
      </c>
      <c r="B134" s="180" t="s">
        <v>110</v>
      </c>
      <c r="C134" s="163" t="s">
        <v>143</v>
      </c>
      <c r="D134" s="14" t="s">
        <v>132</v>
      </c>
      <c r="E134" s="8">
        <f>E136+E137</f>
        <v>0</v>
      </c>
      <c r="F134" s="15">
        <f>F136+F137</f>
        <v>0</v>
      </c>
      <c r="G134" s="8">
        <v>0</v>
      </c>
      <c r="H134" s="17">
        <f>H136+H137</f>
        <v>0</v>
      </c>
      <c r="I134" s="47">
        <f t="shared" ref="I134:O134" si="276">I136+I137</f>
        <v>0</v>
      </c>
      <c r="J134" s="47">
        <v>0</v>
      </c>
      <c r="K134" s="47">
        <f t="shared" si="276"/>
        <v>0</v>
      </c>
      <c r="L134" s="23">
        <f t="shared" si="276"/>
        <v>0</v>
      </c>
      <c r="M134" s="47">
        <v>0</v>
      </c>
      <c r="N134" s="17">
        <f t="shared" si="276"/>
        <v>0</v>
      </c>
      <c r="O134" s="47">
        <f t="shared" si="276"/>
        <v>0</v>
      </c>
      <c r="P134" s="47">
        <v>0</v>
      </c>
      <c r="Q134" s="47">
        <v>0</v>
      </c>
      <c r="R134" s="23">
        <v>0</v>
      </c>
      <c r="S134" s="47">
        <v>0</v>
      </c>
      <c r="T134" s="17">
        <v>0</v>
      </c>
      <c r="U134" s="23">
        <v>0</v>
      </c>
      <c r="V134" s="47">
        <v>0</v>
      </c>
      <c r="W134" s="17">
        <v>0</v>
      </c>
      <c r="X134" s="47">
        <v>0</v>
      </c>
      <c r="Y134" s="47">
        <v>0</v>
      </c>
      <c r="Z134" s="47">
        <v>0</v>
      </c>
      <c r="AA134" s="47">
        <v>0</v>
      </c>
      <c r="AB134" s="47">
        <v>0</v>
      </c>
      <c r="AC134" s="47">
        <v>0</v>
      </c>
      <c r="AD134" s="47">
        <v>0</v>
      </c>
      <c r="AE134" s="47">
        <v>0</v>
      </c>
      <c r="AF134" s="47">
        <f>AF135+AF136+AF137</f>
        <v>0</v>
      </c>
      <c r="AG134" s="47">
        <f t="shared" ref="AG134:AO134" si="277">AG135+AG136+AG137</f>
        <v>0</v>
      </c>
      <c r="AH134" s="47">
        <f t="shared" si="277"/>
        <v>0</v>
      </c>
      <c r="AI134" s="47">
        <f t="shared" si="277"/>
        <v>0</v>
      </c>
      <c r="AJ134" s="47">
        <f t="shared" si="277"/>
        <v>0</v>
      </c>
      <c r="AK134" s="47">
        <f t="shared" si="277"/>
        <v>0</v>
      </c>
      <c r="AL134" s="47">
        <f t="shared" si="277"/>
        <v>0</v>
      </c>
      <c r="AM134" s="47">
        <f t="shared" si="277"/>
        <v>0</v>
      </c>
      <c r="AN134" s="47">
        <f t="shared" si="277"/>
        <v>0</v>
      </c>
      <c r="AO134" s="47">
        <f t="shared" si="277"/>
        <v>0</v>
      </c>
      <c r="AP134" s="47">
        <v>0</v>
      </c>
      <c r="AQ134" s="47">
        <v>0</v>
      </c>
      <c r="AR134" s="87" t="s">
        <v>179</v>
      </c>
      <c r="AS134" s="81"/>
      <c r="AT134" s="11"/>
      <c r="AU134" s="11"/>
      <c r="AV134" s="11"/>
    </row>
    <row r="135" spans="1:48" s="13" customFormat="1" ht="29.25" customHeight="1">
      <c r="A135" s="133"/>
      <c r="B135" s="129"/>
      <c r="C135" s="131"/>
      <c r="D135" s="14" t="s">
        <v>128</v>
      </c>
      <c r="E135" s="8">
        <v>0</v>
      </c>
      <c r="F135" s="15">
        <v>0</v>
      </c>
      <c r="G135" s="8">
        <v>0</v>
      </c>
      <c r="H135" s="19">
        <v>0</v>
      </c>
      <c r="I135" s="20">
        <v>0</v>
      </c>
      <c r="J135" s="20">
        <v>0</v>
      </c>
      <c r="K135" s="20">
        <v>0</v>
      </c>
      <c r="L135" s="21">
        <v>0</v>
      </c>
      <c r="M135" s="20">
        <v>0</v>
      </c>
      <c r="N135" s="19">
        <v>0</v>
      </c>
      <c r="O135" s="20">
        <v>0</v>
      </c>
      <c r="P135" s="20">
        <v>0</v>
      </c>
      <c r="Q135" s="20">
        <v>0</v>
      </c>
      <c r="R135" s="21">
        <v>0</v>
      </c>
      <c r="S135" s="20">
        <v>0</v>
      </c>
      <c r="T135" s="19">
        <v>0</v>
      </c>
      <c r="U135" s="21">
        <v>0</v>
      </c>
      <c r="V135" s="20">
        <v>0</v>
      </c>
      <c r="W135" s="19">
        <v>0</v>
      </c>
      <c r="X135" s="20">
        <v>0</v>
      </c>
      <c r="Y135" s="20">
        <v>0</v>
      </c>
      <c r="Z135" s="20">
        <v>0</v>
      </c>
      <c r="AA135" s="20">
        <v>0</v>
      </c>
      <c r="AB135" s="20">
        <v>0</v>
      </c>
      <c r="AC135" s="20">
        <v>0</v>
      </c>
      <c r="AD135" s="20">
        <v>0</v>
      </c>
      <c r="AE135" s="20">
        <v>0</v>
      </c>
      <c r="AF135" s="20">
        <v>0</v>
      </c>
      <c r="AG135" s="20">
        <v>0</v>
      </c>
      <c r="AH135" s="20">
        <v>0</v>
      </c>
      <c r="AI135" s="20">
        <v>0</v>
      </c>
      <c r="AJ135" s="20">
        <v>0</v>
      </c>
      <c r="AK135" s="20">
        <v>0</v>
      </c>
      <c r="AL135" s="20">
        <v>0</v>
      </c>
      <c r="AM135" s="20">
        <v>0</v>
      </c>
      <c r="AN135" s="20">
        <v>0</v>
      </c>
      <c r="AO135" s="20">
        <v>0</v>
      </c>
      <c r="AP135" s="20">
        <v>0</v>
      </c>
      <c r="AQ135" s="20">
        <v>0</v>
      </c>
      <c r="AR135" s="88"/>
      <c r="AS135" s="82"/>
      <c r="AT135" s="11"/>
      <c r="AU135" s="11"/>
      <c r="AV135" s="11"/>
    </row>
    <row r="136" spans="1:48" s="12" customFormat="1" ht="28.5" customHeight="1">
      <c r="A136" s="133"/>
      <c r="B136" s="129"/>
      <c r="C136" s="131"/>
      <c r="D136" s="16" t="s">
        <v>26</v>
      </c>
      <c r="E136" s="8">
        <f>H136+K136+N136+Q136+T136+W136+Z136+AC136+AF136+AI136+AL136+AO136</f>
        <v>0</v>
      </c>
      <c r="F136" s="15">
        <f t="shared" ref="F136:F137" si="278">I136+L136+O136+R136+U136+X136+AA136+AD136+AG136+AJ136+AM136+AP136</f>
        <v>0</v>
      </c>
      <c r="G136" s="8">
        <v>0</v>
      </c>
      <c r="H136" s="19">
        <v>0</v>
      </c>
      <c r="I136" s="20">
        <v>0</v>
      </c>
      <c r="J136" s="20">
        <v>0</v>
      </c>
      <c r="K136" s="20">
        <v>0</v>
      </c>
      <c r="L136" s="21">
        <v>0</v>
      </c>
      <c r="M136" s="20">
        <v>0</v>
      </c>
      <c r="N136" s="19">
        <v>0</v>
      </c>
      <c r="O136" s="20">
        <v>0</v>
      </c>
      <c r="P136" s="20">
        <v>0</v>
      </c>
      <c r="Q136" s="20">
        <v>0</v>
      </c>
      <c r="R136" s="21">
        <v>0</v>
      </c>
      <c r="S136" s="20">
        <v>0</v>
      </c>
      <c r="T136" s="19">
        <v>0</v>
      </c>
      <c r="U136" s="21">
        <v>0</v>
      </c>
      <c r="V136" s="20">
        <v>0</v>
      </c>
      <c r="W136" s="19">
        <v>0</v>
      </c>
      <c r="X136" s="20">
        <v>0</v>
      </c>
      <c r="Y136" s="20">
        <v>0</v>
      </c>
      <c r="Z136" s="20">
        <v>0</v>
      </c>
      <c r="AA136" s="20">
        <v>0</v>
      </c>
      <c r="AB136" s="20">
        <v>0</v>
      </c>
      <c r="AC136" s="20">
        <v>0</v>
      </c>
      <c r="AD136" s="20">
        <v>0</v>
      </c>
      <c r="AE136" s="20">
        <v>0</v>
      </c>
      <c r="AF136" s="20">
        <v>0</v>
      </c>
      <c r="AG136" s="20">
        <v>0</v>
      </c>
      <c r="AH136" s="20">
        <v>0</v>
      </c>
      <c r="AI136" s="20">
        <v>0</v>
      </c>
      <c r="AJ136" s="20">
        <v>0</v>
      </c>
      <c r="AK136" s="20">
        <v>0</v>
      </c>
      <c r="AL136" s="20">
        <v>0</v>
      </c>
      <c r="AM136" s="20">
        <v>0</v>
      </c>
      <c r="AN136" s="20">
        <v>0</v>
      </c>
      <c r="AO136" s="20">
        <v>0</v>
      </c>
      <c r="AP136" s="20">
        <v>0</v>
      </c>
      <c r="AQ136" s="20">
        <v>0</v>
      </c>
      <c r="AR136" s="88"/>
      <c r="AS136" s="82"/>
      <c r="AT136" s="11"/>
      <c r="AU136" s="11"/>
      <c r="AV136" s="11"/>
    </row>
    <row r="137" spans="1:48" s="12" customFormat="1" ht="16.5" customHeight="1">
      <c r="A137" s="133"/>
      <c r="B137" s="129"/>
      <c r="C137" s="131"/>
      <c r="D137" s="16" t="s">
        <v>129</v>
      </c>
      <c r="E137" s="8">
        <f t="shared" ref="E137" si="279">H137+K137+N137+Q137+T137+W137+Z137+AC137+AF137+AI137+AL137+AO137</f>
        <v>0</v>
      </c>
      <c r="F137" s="15">
        <f t="shared" si="278"/>
        <v>0</v>
      </c>
      <c r="G137" s="8">
        <v>0</v>
      </c>
      <c r="H137" s="19">
        <v>0</v>
      </c>
      <c r="I137" s="20">
        <v>0</v>
      </c>
      <c r="J137" s="34">
        <v>0</v>
      </c>
      <c r="K137" s="20">
        <v>0</v>
      </c>
      <c r="L137" s="21">
        <v>0</v>
      </c>
      <c r="M137" s="20">
        <v>0</v>
      </c>
      <c r="N137" s="19">
        <v>0</v>
      </c>
      <c r="O137" s="20">
        <v>0</v>
      </c>
      <c r="P137" s="20">
        <v>0</v>
      </c>
      <c r="Q137" s="20">
        <v>0</v>
      </c>
      <c r="R137" s="21">
        <v>0</v>
      </c>
      <c r="S137" s="20">
        <v>0</v>
      </c>
      <c r="T137" s="19">
        <v>0</v>
      </c>
      <c r="U137" s="21">
        <v>0</v>
      </c>
      <c r="V137" s="20">
        <v>0</v>
      </c>
      <c r="W137" s="19">
        <v>0</v>
      </c>
      <c r="X137" s="20">
        <v>0</v>
      </c>
      <c r="Y137" s="20">
        <v>0</v>
      </c>
      <c r="Z137" s="20">
        <v>0</v>
      </c>
      <c r="AA137" s="20">
        <v>0</v>
      </c>
      <c r="AB137" s="20">
        <v>0</v>
      </c>
      <c r="AC137" s="20">
        <v>0</v>
      </c>
      <c r="AD137" s="20">
        <v>0</v>
      </c>
      <c r="AE137" s="20">
        <v>0</v>
      </c>
      <c r="AF137" s="20">
        <v>0</v>
      </c>
      <c r="AG137" s="20">
        <v>0</v>
      </c>
      <c r="AH137" s="20">
        <v>0</v>
      </c>
      <c r="AI137" s="20">
        <v>0</v>
      </c>
      <c r="AJ137" s="20">
        <v>0</v>
      </c>
      <c r="AK137" s="20">
        <v>0</v>
      </c>
      <c r="AL137" s="20">
        <v>0</v>
      </c>
      <c r="AM137" s="20">
        <v>0</v>
      </c>
      <c r="AN137" s="20">
        <v>0</v>
      </c>
      <c r="AO137" s="20">
        <v>0</v>
      </c>
      <c r="AP137" s="20">
        <v>0</v>
      </c>
      <c r="AQ137" s="20">
        <v>0</v>
      </c>
      <c r="AR137" s="88"/>
      <c r="AS137" s="82"/>
      <c r="AT137" s="11"/>
      <c r="AU137" s="11"/>
      <c r="AV137" s="11"/>
    </row>
    <row r="138" spans="1:48" s="12" customFormat="1" ht="24.75" customHeight="1">
      <c r="A138" s="134"/>
      <c r="B138" s="130"/>
      <c r="C138" s="132"/>
      <c r="D138" s="30" t="s">
        <v>130</v>
      </c>
      <c r="E138" s="8">
        <v>0</v>
      </c>
      <c r="F138" s="15">
        <v>0</v>
      </c>
      <c r="G138" s="8">
        <v>0</v>
      </c>
      <c r="H138" s="19">
        <v>0</v>
      </c>
      <c r="I138" s="20">
        <v>0</v>
      </c>
      <c r="J138" s="20">
        <v>0</v>
      </c>
      <c r="K138" s="20">
        <v>0</v>
      </c>
      <c r="L138" s="21">
        <v>0</v>
      </c>
      <c r="M138" s="20">
        <v>0</v>
      </c>
      <c r="N138" s="19">
        <v>0</v>
      </c>
      <c r="O138" s="20">
        <v>0</v>
      </c>
      <c r="P138" s="20">
        <v>0</v>
      </c>
      <c r="Q138" s="20">
        <v>0</v>
      </c>
      <c r="R138" s="21">
        <v>0</v>
      </c>
      <c r="S138" s="20">
        <v>0</v>
      </c>
      <c r="T138" s="19">
        <v>0</v>
      </c>
      <c r="U138" s="21">
        <v>0</v>
      </c>
      <c r="V138" s="20">
        <v>0</v>
      </c>
      <c r="W138" s="19">
        <v>0</v>
      </c>
      <c r="X138" s="20">
        <v>0</v>
      </c>
      <c r="Y138" s="20">
        <v>0</v>
      </c>
      <c r="Z138" s="20">
        <v>0</v>
      </c>
      <c r="AA138" s="20">
        <v>0</v>
      </c>
      <c r="AB138" s="20">
        <v>0</v>
      </c>
      <c r="AC138" s="20">
        <v>0</v>
      </c>
      <c r="AD138" s="20">
        <v>0</v>
      </c>
      <c r="AE138" s="20">
        <v>0</v>
      </c>
      <c r="AF138" s="20">
        <v>0</v>
      </c>
      <c r="AG138" s="20">
        <v>0</v>
      </c>
      <c r="AH138" s="20">
        <v>0</v>
      </c>
      <c r="AI138" s="20">
        <v>0</v>
      </c>
      <c r="AJ138" s="20">
        <v>0</v>
      </c>
      <c r="AK138" s="20">
        <v>0</v>
      </c>
      <c r="AL138" s="20">
        <v>0</v>
      </c>
      <c r="AM138" s="20">
        <v>0</v>
      </c>
      <c r="AN138" s="20">
        <v>0</v>
      </c>
      <c r="AO138" s="20">
        <v>0</v>
      </c>
      <c r="AP138" s="20">
        <v>0</v>
      </c>
      <c r="AQ138" s="20">
        <v>0</v>
      </c>
      <c r="AR138" s="89"/>
      <c r="AS138" s="83"/>
      <c r="AT138" s="11"/>
      <c r="AU138" s="11"/>
      <c r="AV138" s="11"/>
    </row>
    <row r="139" spans="1:48" s="59" customFormat="1" ht="16.5" customHeight="1">
      <c r="A139" s="96" t="s">
        <v>72</v>
      </c>
      <c r="B139" s="161" t="s">
        <v>111</v>
      </c>
      <c r="C139" s="163" t="s">
        <v>144</v>
      </c>
      <c r="D139" s="163" t="s">
        <v>29</v>
      </c>
      <c r="E139" s="93" t="s">
        <v>39</v>
      </c>
      <c r="F139" s="93" t="s">
        <v>39</v>
      </c>
      <c r="G139" s="93" t="s">
        <v>39</v>
      </c>
      <c r="H139" s="93" t="s">
        <v>39</v>
      </c>
      <c r="I139" s="93" t="s">
        <v>39</v>
      </c>
      <c r="J139" s="93" t="s">
        <v>39</v>
      </c>
      <c r="K139" s="93" t="s">
        <v>39</v>
      </c>
      <c r="L139" s="93" t="s">
        <v>39</v>
      </c>
      <c r="M139" s="93" t="s">
        <v>39</v>
      </c>
      <c r="N139" s="93" t="s">
        <v>39</v>
      </c>
      <c r="O139" s="93" t="s">
        <v>39</v>
      </c>
      <c r="P139" s="93" t="s">
        <v>39</v>
      </c>
      <c r="Q139" s="93" t="s">
        <v>39</v>
      </c>
      <c r="R139" s="93" t="s">
        <v>39</v>
      </c>
      <c r="S139" s="93" t="s">
        <v>39</v>
      </c>
      <c r="T139" s="93" t="s">
        <v>39</v>
      </c>
      <c r="U139" s="93" t="s">
        <v>39</v>
      </c>
      <c r="V139" s="93" t="s">
        <v>39</v>
      </c>
      <c r="W139" s="93" t="s">
        <v>39</v>
      </c>
      <c r="X139" s="93" t="s">
        <v>39</v>
      </c>
      <c r="Y139" s="93" t="s">
        <v>39</v>
      </c>
      <c r="Z139" s="93" t="s">
        <v>39</v>
      </c>
      <c r="AA139" s="93" t="s">
        <v>39</v>
      </c>
      <c r="AB139" s="93" t="s">
        <v>39</v>
      </c>
      <c r="AC139" s="93" t="s">
        <v>39</v>
      </c>
      <c r="AD139" s="93" t="s">
        <v>39</v>
      </c>
      <c r="AE139" s="93" t="s">
        <v>39</v>
      </c>
      <c r="AF139" s="93" t="s">
        <v>39</v>
      </c>
      <c r="AG139" s="93" t="s">
        <v>39</v>
      </c>
      <c r="AH139" s="93" t="s">
        <v>39</v>
      </c>
      <c r="AI139" s="93" t="s">
        <v>39</v>
      </c>
      <c r="AJ139" s="93" t="s">
        <v>39</v>
      </c>
      <c r="AK139" s="93" t="s">
        <v>39</v>
      </c>
      <c r="AL139" s="93" t="s">
        <v>39</v>
      </c>
      <c r="AM139" s="93" t="s">
        <v>39</v>
      </c>
      <c r="AN139" s="93" t="s">
        <v>39</v>
      </c>
      <c r="AO139" s="93" t="s">
        <v>39</v>
      </c>
      <c r="AP139" s="93" t="s">
        <v>39</v>
      </c>
      <c r="AQ139" s="93" t="s">
        <v>39</v>
      </c>
      <c r="AR139" s="90" t="s">
        <v>207</v>
      </c>
      <c r="AS139" s="81" t="s">
        <v>46</v>
      </c>
      <c r="AT139" s="11"/>
      <c r="AU139" s="11"/>
      <c r="AV139" s="11"/>
    </row>
    <row r="140" spans="1:48" s="12" customFormat="1" ht="16.5" customHeight="1">
      <c r="A140" s="97"/>
      <c r="B140" s="176"/>
      <c r="C140" s="131"/>
      <c r="D140" s="131"/>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91"/>
      <c r="AS140" s="82"/>
      <c r="AT140" s="11"/>
      <c r="AU140" s="11"/>
      <c r="AV140" s="11"/>
    </row>
    <row r="141" spans="1:48" s="12" customFormat="1" ht="16.5" customHeight="1">
      <c r="A141" s="98"/>
      <c r="B141" s="177"/>
      <c r="C141" s="132"/>
      <c r="D141" s="132"/>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92"/>
      <c r="AS141" s="83"/>
      <c r="AT141" s="11"/>
      <c r="AU141" s="11"/>
      <c r="AV141" s="11"/>
    </row>
    <row r="142" spans="1:48" s="13" customFormat="1" ht="16.5" customHeight="1">
      <c r="A142" s="96" t="s">
        <v>73</v>
      </c>
      <c r="B142" s="180" t="s">
        <v>112</v>
      </c>
      <c r="C142" s="162" t="s">
        <v>193</v>
      </c>
      <c r="D142" s="35" t="s">
        <v>132</v>
      </c>
      <c r="E142" s="8">
        <f>E144+E145</f>
        <v>0</v>
      </c>
      <c r="F142" s="15">
        <f t="shared" ref="F142" si="280">I142+L142+O142+R142+U142+X142+AA142+AD142+AG142+AJ142+AM142+AP142</f>
        <v>0</v>
      </c>
      <c r="G142" s="8">
        <v>0</v>
      </c>
      <c r="H142" s="17">
        <f>H144+H145</f>
        <v>0</v>
      </c>
      <c r="I142" s="47">
        <f t="shared" ref="I142:O142" si="281">I144+I145</f>
        <v>0</v>
      </c>
      <c r="J142" s="47">
        <v>0</v>
      </c>
      <c r="K142" s="47">
        <f t="shared" si="281"/>
        <v>0</v>
      </c>
      <c r="L142" s="23">
        <f t="shared" si="281"/>
        <v>0</v>
      </c>
      <c r="M142" s="47">
        <v>0</v>
      </c>
      <c r="N142" s="17">
        <f t="shared" si="281"/>
        <v>0</v>
      </c>
      <c r="O142" s="47">
        <f t="shared" si="281"/>
        <v>0</v>
      </c>
      <c r="P142" s="47">
        <v>0</v>
      </c>
      <c r="Q142" s="17">
        <v>0</v>
      </c>
      <c r="R142" s="23">
        <v>0</v>
      </c>
      <c r="S142" s="47">
        <v>0</v>
      </c>
      <c r="T142" s="17">
        <v>0</v>
      </c>
      <c r="U142" s="23">
        <v>0</v>
      </c>
      <c r="V142" s="47">
        <v>0</v>
      </c>
      <c r="W142" s="17">
        <v>0</v>
      </c>
      <c r="X142" s="47">
        <v>0</v>
      </c>
      <c r="Y142" s="47">
        <v>0</v>
      </c>
      <c r="Z142" s="47">
        <v>0</v>
      </c>
      <c r="AA142" s="47">
        <v>0</v>
      </c>
      <c r="AB142" s="47">
        <v>0</v>
      </c>
      <c r="AC142" s="47">
        <v>0</v>
      </c>
      <c r="AD142" s="47">
        <v>0</v>
      </c>
      <c r="AE142" s="47">
        <v>0</v>
      </c>
      <c r="AF142" s="47">
        <v>0</v>
      </c>
      <c r="AG142" s="47">
        <v>0</v>
      </c>
      <c r="AH142" s="47">
        <v>0</v>
      </c>
      <c r="AI142" s="47">
        <v>0</v>
      </c>
      <c r="AJ142" s="47">
        <v>0</v>
      </c>
      <c r="AK142" s="47">
        <v>0</v>
      </c>
      <c r="AL142" s="47">
        <v>0</v>
      </c>
      <c r="AM142" s="47">
        <v>0</v>
      </c>
      <c r="AN142" s="47">
        <v>0</v>
      </c>
      <c r="AO142" s="47">
        <v>0</v>
      </c>
      <c r="AP142" s="47">
        <v>0</v>
      </c>
      <c r="AQ142" s="47">
        <v>0</v>
      </c>
      <c r="AR142" s="87" t="s">
        <v>211</v>
      </c>
      <c r="AS142" s="81"/>
      <c r="AT142" s="11"/>
      <c r="AU142" s="11"/>
      <c r="AV142" s="11"/>
    </row>
    <row r="143" spans="1:48" s="13" customFormat="1" ht="23.25" customHeight="1">
      <c r="A143" s="133"/>
      <c r="B143" s="181"/>
      <c r="C143" s="131"/>
      <c r="D143" s="14" t="s">
        <v>128</v>
      </c>
      <c r="E143" s="8">
        <v>0</v>
      </c>
      <c r="F143" s="15">
        <v>0</v>
      </c>
      <c r="G143" s="8">
        <v>0</v>
      </c>
      <c r="H143" s="19">
        <v>0</v>
      </c>
      <c r="I143" s="20">
        <v>0</v>
      </c>
      <c r="J143" s="20">
        <v>0</v>
      </c>
      <c r="K143" s="20">
        <v>0</v>
      </c>
      <c r="L143" s="21">
        <v>0</v>
      </c>
      <c r="M143" s="20">
        <v>0</v>
      </c>
      <c r="N143" s="19">
        <v>0</v>
      </c>
      <c r="O143" s="20">
        <v>0</v>
      </c>
      <c r="P143" s="20">
        <v>0</v>
      </c>
      <c r="Q143" s="20">
        <v>0</v>
      </c>
      <c r="R143" s="21">
        <v>0</v>
      </c>
      <c r="S143" s="20">
        <v>0</v>
      </c>
      <c r="T143" s="19">
        <v>0</v>
      </c>
      <c r="U143" s="21">
        <v>0</v>
      </c>
      <c r="V143" s="20">
        <v>0</v>
      </c>
      <c r="W143" s="19">
        <v>0</v>
      </c>
      <c r="X143" s="20">
        <v>0</v>
      </c>
      <c r="Y143" s="20">
        <v>0</v>
      </c>
      <c r="Z143" s="20">
        <v>0</v>
      </c>
      <c r="AA143" s="20">
        <v>0</v>
      </c>
      <c r="AB143" s="20">
        <v>0</v>
      </c>
      <c r="AC143" s="20">
        <v>0</v>
      </c>
      <c r="AD143" s="20">
        <v>0</v>
      </c>
      <c r="AE143" s="20">
        <v>0</v>
      </c>
      <c r="AF143" s="20">
        <v>0</v>
      </c>
      <c r="AG143" s="20">
        <v>0</v>
      </c>
      <c r="AH143" s="20">
        <v>0</v>
      </c>
      <c r="AI143" s="20">
        <v>0</v>
      </c>
      <c r="AJ143" s="20">
        <v>0</v>
      </c>
      <c r="AK143" s="20">
        <v>0</v>
      </c>
      <c r="AL143" s="20">
        <v>0</v>
      </c>
      <c r="AM143" s="20">
        <v>0</v>
      </c>
      <c r="AN143" s="20">
        <v>0</v>
      </c>
      <c r="AO143" s="20">
        <v>0</v>
      </c>
      <c r="AP143" s="20">
        <v>0</v>
      </c>
      <c r="AQ143" s="20">
        <v>0</v>
      </c>
      <c r="AR143" s="88"/>
      <c r="AS143" s="82"/>
      <c r="AT143" s="11"/>
      <c r="AU143" s="11"/>
      <c r="AV143" s="11"/>
    </row>
    <row r="144" spans="1:48" s="12" customFormat="1" ht="30" customHeight="1">
      <c r="A144" s="133"/>
      <c r="B144" s="181"/>
      <c r="C144" s="131"/>
      <c r="D144" s="16" t="s">
        <v>26</v>
      </c>
      <c r="E144" s="8">
        <f>H144+K144+N144+Q144+T144+W144+Z144+AC144+AF144+AI144+AL144+AO144</f>
        <v>0</v>
      </c>
      <c r="F144" s="15">
        <f t="shared" ref="F144" si="282">I144+L144+O144+R144+U144+X144+AA144+AD144+AG144+AJ144+AM144+AP144</f>
        <v>0</v>
      </c>
      <c r="G144" s="8">
        <v>0</v>
      </c>
      <c r="H144" s="19">
        <v>0</v>
      </c>
      <c r="I144" s="20">
        <v>0</v>
      </c>
      <c r="J144" s="20">
        <v>0</v>
      </c>
      <c r="K144" s="20">
        <v>0</v>
      </c>
      <c r="L144" s="21">
        <v>0</v>
      </c>
      <c r="M144" s="20">
        <v>0</v>
      </c>
      <c r="N144" s="19">
        <v>0</v>
      </c>
      <c r="O144" s="20">
        <v>0</v>
      </c>
      <c r="P144" s="20">
        <v>0</v>
      </c>
      <c r="Q144" s="20">
        <v>0</v>
      </c>
      <c r="R144" s="21">
        <v>0</v>
      </c>
      <c r="S144" s="20">
        <v>0</v>
      </c>
      <c r="T144" s="19">
        <v>0</v>
      </c>
      <c r="U144" s="21">
        <v>0</v>
      </c>
      <c r="V144" s="20">
        <v>0</v>
      </c>
      <c r="W144" s="19">
        <v>0</v>
      </c>
      <c r="X144" s="20">
        <v>0</v>
      </c>
      <c r="Y144" s="20">
        <v>0</v>
      </c>
      <c r="Z144" s="20">
        <v>0</v>
      </c>
      <c r="AA144" s="20">
        <v>0</v>
      </c>
      <c r="AB144" s="20">
        <v>0</v>
      </c>
      <c r="AC144" s="20">
        <v>0</v>
      </c>
      <c r="AD144" s="20">
        <v>0</v>
      </c>
      <c r="AE144" s="20">
        <v>0</v>
      </c>
      <c r="AF144" s="20">
        <v>0</v>
      </c>
      <c r="AG144" s="20">
        <v>0</v>
      </c>
      <c r="AH144" s="20">
        <v>0</v>
      </c>
      <c r="AI144" s="20">
        <v>0</v>
      </c>
      <c r="AJ144" s="20">
        <v>0</v>
      </c>
      <c r="AK144" s="20">
        <v>0</v>
      </c>
      <c r="AL144" s="20">
        <v>0</v>
      </c>
      <c r="AM144" s="20">
        <v>0</v>
      </c>
      <c r="AN144" s="20">
        <v>0</v>
      </c>
      <c r="AO144" s="20">
        <v>0</v>
      </c>
      <c r="AP144" s="20">
        <v>0</v>
      </c>
      <c r="AQ144" s="20">
        <v>0</v>
      </c>
      <c r="AR144" s="88"/>
      <c r="AS144" s="82"/>
      <c r="AT144" s="11"/>
      <c r="AU144" s="11"/>
      <c r="AV144" s="11"/>
    </row>
    <row r="145" spans="1:48" s="12" customFormat="1" ht="16.5" customHeight="1">
      <c r="A145" s="133"/>
      <c r="B145" s="181"/>
      <c r="C145" s="131"/>
      <c r="D145" s="16" t="s">
        <v>129</v>
      </c>
      <c r="E145" s="8">
        <f>H145+K145+N145+Q145+T145+W145+Z145+AC145+AF145+AI145+AL145+AO145</f>
        <v>0</v>
      </c>
      <c r="F145" s="15">
        <f t="shared" ref="F145" si="283">I145+L145+O145+R145+U145+X145+AA145+AD145+AG145+AJ145+AM145+AP145</f>
        <v>0</v>
      </c>
      <c r="G145" s="8">
        <v>0</v>
      </c>
      <c r="H145" s="19">
        <v>0</v>
      </c>
      <c r="I145" s="20">
        <v>0</v>
      </c>
      <c r="J145" s="20">
        <v>0</v>
      </c>
      <c r="K145" s="20">
        <v>0</v>
      </c>
      <c r="L145" s="21">
        <v>0</v>
      </c>
      <c r="M145" s="20">
        <v>0</v>
      </c>
      <c r="N145" s="19">
        <v>0</v>
      </c>
      <c r="O145" s="20">
        <v>0</v>
      </c>
      <c r="P145" s="20">
        <v>0</v>
      </c>
      <c r="Q145" s="19">
        <v>0</v>
      </c>
      <c r="R145" s="21">
        <v>0</v>
      </c>
      <c r="S145" s="20">
        <v>0</v>
      </c>
      <c r="T145" s="19">
        <v>0</v>
      </c>
      <c r="U145" s="21">
        <v>0</v>
      </c>
      <c r="V145" s="20">
        <v>0</v>
      </c>
      <c r="W145" s="19">
        <v>0</v>
      </c>
      <c r="X145" s="20">
        <v>0</v>
      </c>
      <c r="Y145" s="20">
        <v>0</v>
      </c>
      <c r="Z145" s="20">
        <v>0</v>
      </c>
      <c r="AA145" s="20">
        <v>0</v>
      </c>
      <c r="AB145" s="20">
        <v>0</v>
      </c>
      <c r="AC145" s="20">
        <v>0</v>
      </c>
      <c r="AD145" s="20">
        <v>0</v>
      </c>
      <c r="AE145" s="20">
        <v>0</v>
      </c>
      <c r="AF145" s="20">
        <v>0</v>
      </c>
      <c r="AG145" s="20">
        <v>0</v>
      </c>
      <c r="AH145" s="20">
        <v>0</v>
      </c>
      <c r="AI145" s="20">
        <v>0</v>
      </c>
      <c r="AJ145" s="20">
        <v>0</v>
      </c>
      <c r="AK145" s="20">
        <v>0</v>
      </c>
      <c r="AL145" s="20">
        <v>0</v>
      </c>
      <c r="AM145" s="20">
        <v>0</v>
      </c>
      <c r="AN145" s="20">
        <v>0</v>
      </c>
      <c r="AO145" s="20">
        <v>0</v>
      </c>
      <c r="AP145" s="20">
        <v>0</v>
      </c>
      <c r="AQ145" s="20">
        <v>0</v>
      </c>
      <c r="AR145" s="88"/>
      <c r="AS145" s="82"/>
      <c r="AT145" s="11"/>
      <c r="AU145" s="11"/>
      <c r="AV145" s="11"/>
    </row>
    <row r="146" spans="1:48" s="12" customFormat="1" ht="33" customHeight="1">
      <c r="A146" s="134"/>
      <c r="B146" s="182"/>
      <c r="C146" s="132"/>
      <c r="D146" s="30" t="s">
        <v>130</v>
      </c>
      <c r="E146" s="8">
        <v>0</v>
      </c>
      <c r="F146" s="15">
        <v>0</v>
      </c>
      <c r="G146" s="8">
        <v>0</v>
      </c>
      <c r="H146" s="19">
        <v>0</v>
      </c>
      <c r="I146" s="20">
        <v>0</v>
      </c>
      <c r="J146" s="20">
        <v>0</v>
      </c>
      <c r="K146" s="20">
        <v>0</v>
      </c>
      <c r="L146" s="21">
        <v>0</v>
      </c>
      <c r="M146" s="20">
        <v>0</v>
      </c>
      <c r="N146" s="19">
        <v>0</v>
      </c>
      <c r="O146" s="20">
        <v>0</v>
      </c>
      <c r="P146" s="20">
        <v>0</v>
      </c>
      <c r="Q146" s="20">
        <v>0</v>
      </c>
      <c r="R146" s="21">
        <v>0</v>
      </c>
      <c r="S146" s="20">
        <v>0</v>
      </c>
      <c r="T146" s="19">
        <v>0</v>
      </c>
      <c r="U146" s="21">
        <v>0</v>
      </c>
      <c r="V146" s="20">
        <v>0</v>
      </c>
      <c r="W146" s="19">
        <v>0</v>
      </c>
      <c r="X146" s="20">
        <v>0</v>
      </c>
      <c r="Y146" s="20">
        <v>0</v>
      </c>
      <c r="Z146" s="20">
        <v>0</v>
      </c>
      <c r="AA146" s="20">
        <v>0</v>
      </c>
      <c r="AB146" s="20">
        <v>0</v>
      </c>
      <c r="AC146" s="20">
        <v>0</v>
      </c>
      <c r="AD146" s="20">
        <v>0</v>
      </c>
      <c r="AE146" s="20">
        <v>0</v>
      </c>
      <c r="AF146" s="20">
        <v>0</v>
      </c>
      <c r="AG146" s="20">
        <v>0</v>
      </c>
      <c r="AH146" s="20">
        <v>0</v>
      </c>
      <c r="AI146" s="20">
        <v>0</v>
      </c>
      <c r="AJ146" s="20">
        <v>0</v>
      </c>
      <c r="AK146" s="20">
        <v>0</v>
      </c>
      <c r="AL146" s="20">
        <v>0</v>
      </c>
      <c r="AM146" s="20">
        <v>0</v>
      </c>
      <c r="AN146" s="20">
        <v>0</v>
      </c>
      <c r="AO146" s="20">
        <v>0</v>
      </c>
      <c r="AP146" s="20">
        <v>0</v>
      </c>
      <c r="AQ146" s="20">
        <v>0</v>
      </c>
      <c r="AR146" s="89"/>
      <c r="AS146" s="83"/>
      <c r="AT146" s="11"/>
      <c r="AU146" s="11"/>
      <c r="AV146" s="11"/>
    </row>
    <row r="147" spans="1:48" s="13" customFormat="1" ht="16.5" customHeight="1">
      <c r="A147" s="96" t="s">
        <v>74</v>
      </c>
      <c r="B147" s="161" t="s">
        <v>113</v>
      </c>
      <c r="C147" s="162" t="s">
        <v>145</v>
      </c>
      <c r="D147" s="14" t="s">
        <v>132</v>
      </c>
      <c r="E147" s="8">
        <f>E148+E149+E150+E151</f>
        <v>40</v>
      </c>
      <c r="F147" s="8">
        <f>F148+F149+F150+F151</f>
        <v>20</v>
      </c>
      <c r="G147" s="8">
        <f t="shared" ref="G147" si="284">F147/E147*100</f>
        <v>50</v>
      </c>
      <c r="H147" s="17">
        <f>H149+H150</f>
        <v>0</v>
      </c>
      <c r="I147" s="17">
        <f>I149+I150</f>
        <v>0</v>
      </c>
      <c r="J147" s="47">
        <v>0</v>
      </c>
      <c r="K147" s="17">
        <f>K149+K150</f>
        <v>0</v>
      </c>
      <c r="L147" s="17">
        <f>L149+L150</f>
        <v>0</v>
      </c>
      <c r="M147" s="47">
        <v>0</v>
      </c>
      <c r="N147" s="17">
        <f>N149+N150</f>
        <v>0</v>
      </c>
      <c r="O147" s="17">
        <f>O149+O150</f>
        <v>0</v>
      </c>
      <c r="P147" s="47">
        <v>0</v>
      </c>
      <c r="Q147" s="17">
        <f>Q149+Q150</f>
        <v>0</v>
      </c>
      <c r="R147" s="17">
        <f>R149+R150</f>
        <v>0</v>
      </c>
      <c r="S147" s="47">
        <v>0</v>
      </c>
      <c r="T147" s="17">
        <f>T149+T150</f>
        <v>0</v>
      </c>
      <c r="U147" s="17">
        <f>U149+U150</f>
        <v>0</v>
      </c>
      <c r="V147" s="47">
        <v>0</v>
      </c>
      <c r="W147" s="17">
        <f>W149+W150</f>
        <v>0</v>
      </c>
      <c r="X147" s="17">
        <f>X149+X150</f>
        <v>0</v>
      </c>
      <c r="Y147" s="47">
        <v>0</v>
      </c>
      <c r="Z147" s="17">
        <f>Z149+Z150</f>
        <v>0</v>
      </c>
      <c r="AA147" s="17">
        <f>AA149+AA150</f>
        <v>0</v>
      </c>
      <c r="AB147" s="47">
        <v>0</v>
      </c>
      <c r="AC147" s="17">
        <f>AC149+AC150</f>
        <v>0</v>
      </c>
      <c r="AD147" s="17">
        <f>AD149+AD150</f>
        <v>0</v>
      </c>
      <c r="AE147" s="47">
        <v>0</v>
      </c>
      <c r="AF147" s="17">
        <f>AF149+AF150</f>
        <v>0</v>
      </c>
      <c r="AG147" s="17">
        <f>AG149+AG150</f>
        <v>0</v>
      </c>
      <c r="AH147" s="47">
        <v>0</v>
      </c>
      <c r="AI147" s="17">
        <f>AI149+AI150</f>
        <v>0</v>
      </c>
      <c r="AJ147" s="17">
        <f>AJ149+AJ150</f>
        <v>0</v>
      </c>
      <c r="AK147" s="47">
        <v>0</v>
      </c>
      <c r="AL147" s="17">
        <f>AL149+AL150</f>
        <v>40</v>
      </c>
      <c r="AM147" s="17">
        <f>AM149+AM150</f>
        <v>20</v>
      </c>
      <c r="AN147" s="17">
        <f>AN149+AN150</f>
        <v>50</v>
      </c>
      <c r="AO147" s="17">
        <f>AO149+AO150</f>
        <v>0</v>
      </c>
      <c r="AP147" s="17">
        <f>AP149+AP150</f>
        <v>0</v>
      </c>
      <c r="AQ147" s="47">
        <v>0</v>
      </c>
      <c r="AR147" s="81" t="s">
        <v>244</v>
      </c>
      <c r="AS147" s="81" t="s">
        <v>245</v>
      </c>
      <c r="AT147" s="11"/>
      <c r="AU147" s="11"/>
      <c r="AV147" s="11"/>
    </row>
    <row r="148" spans="1:48" s="13" customFormat="1" ht="26.25" customHeight="1">
      <c r="A148" s="133"/>
      <c r="B148" s="129"/>
      <c r="C148" s="131"/>
      <c r="D148" s="14" t="s">
        <v>128</v>
      </c>
      <c r="E148" s="8">
        <f t="shared" ref="E148" si="285">H148+K148+N148+Q148+T148+W148+Z148+AC148+AF148+AI148+AL148+AO148</f>
        <v>0</v>
      </c>
      <c r="F148" s="15">
        <f>I148+L148+O148+R148+U148+X148+AA148+AD148+AG148+AJ148+AM148+AP148</f>
        <v>0</v>
      </c>
      <c r="G148" s="8">
        <v>0</v>
      </c>
      <c r="H148" s="19">
        <v>0</v>
      </c>
      <c r="I148" s="20">
        <v>0</v>
      </c>
      <c r="J148" s="20">
        <v>0</v>
      </c>
      <c r="K148" s="20">
        <v>0</v>
      </c>
      <c r="L148" s="21">
        <v>0</v>
      </c>
      <c r="M148" s="20">
        <v>0</v>
      </c>
      <c r="N148" s="20">
        <v>0</v>
      </c>
      <c r="O148" s="20">
        <v>0</v>
      </c>
      <c r="P148" s="20">
        <v>0</v>
      </c>
      <c r="Q148" s="20">
        <v>0</v>
      </c>
      <c r="R148" s="20">
        <v>0</v>
      </c>
      <c r="S148" s="20">
        <v>0</v>
      </c>
      <c r="T148" s="20">
        <v>0</v>
      </c>
      <c r="U148" s="20">
        <v>0</v>
      </c>
      <c r="V148" s="20">
        <v>0</v>
      </c>
      <c r="W148" s="20">
        <v>0</v>
      </c>
      <c r="X148" s="20">
        <v>0</v>
      </c>
      <c r="Y148" s="20">
        <v>0</v>
      </c>
      <c r="Z148" s="20">
        <v>0</v>
      </c>
      <c r="AA148" s="20">
        <v>0</v>
      </c>
      <c r="AB148" s="20">
        <v>0</v>
      </c>
      <c r="AC148" s="20">
        <v>0</v>
      </c>
      <c r="AD148" s="20">
        <v>0</v>
      </c>
      <c r="AE148" s="20">
        <v>0</v>
      </c>
      <c r="AF148" s="20">
        <v>0</v>
      </c>
      <c r="AG148" s="20">
        <v>0</v>
      </c>
      <c r="AH148" s="20">
        <v>0</v>
      </c>
      <c r="AI148" s="20">
        <v>0</v>
      </c>
      <c r="AJ148" s="20">
        <v>0</v>
      </c>
      <c r="AK148" s="20">
        <v>0</v>
      </c>
      <c r="AL148" s="20">
        <v>0</v>
      </c>
      <c r="AM148" s="20">
        <v>0</v>
      </c>
      <c r="AN148" s="20">
        <v>0</v>
      </c>
      <c r="AO148" s="20">
        <v>0</v>
      </c>
      <c r="AP148" s="20">
        <v>0</v>
      </c>
      <c r="AQ148" s="20">
        <v>0</v>
      </c>
      <c r="AR148" s="82"/>
      <c r="AS148" s="82"/>
      <c r="AT148" s="11"/>
      <c r="AU148" s="11"/>
      <c r="AV148" s="11"/>
    </row>
    <row r="149" spans="1:48" s="12" customFormat="1" ht="25.5" customHeight="1">
      <c r="A149" s="133"/>
      <c r="B149" s="129"/>
      <c r="C149" s="131"/>
      <c r="D149" s="16" t="s">
        <v>26</v>
      </c>
      <c r="E149" s="8">
        <f>H149+K149+N149+Q149+T149+W149+Z149+AC149+AF149+AI149+AL149+AO149</f>
        <v>0</v>
      </c>
      <c r="F149" s="15">
        <f>I149+L149+O149+R149+U149+X149+AA149+AD149+AG149+AJ149+AM149+AP149</f>
        <v>0</v>
      </c>
      <c r="G149" s="8">
        <v>0</v>
      </c>
      <c r="H149" s="19">
        <v>0</v>
      </c>
      <c r="I149" s="20">
        <v>0</v>
      </c>
      <c r="J149" s="20">
        <v>0</v>
      </c>
      <c r="K149" s="20">
        <v>0</v>
      </c>
      <c r="L149" s="21">
        <v>0</v>
      </c>
      <c r="M149" s="20">
        <v>0</v>
      </c>
      <c r="N149" s="19">
        <v>0</v>
      </c>
      <c r="O149" s="20">
        <v>0</v>
      </c>
      <c r="P149" s="20">
        <v>0</v>
      </c>
      <c r="Q149" s="20">
        <v>0</v>
      </c>
      <c r="R149" s="21">
        <v>0</v>
      </c>
      <c r="S149" s="20">
        <v>0</v>
      </c>
      <c r="T149" s="19">
        <v>0</v>
      </c>
      <c r="U149" s="21">
        <v>0</v>
      </c>
      <c r="V149" s="20">
        <v>0</v>
      </c>
      <c r="W149" s="19">
        <v>0</v>
      </c>
      <c r="X149" s="20">
        <v>0</v>
      </c>
      <c r="Y149" s="20">
        <v>0</v>
      </c>
      <c r="Z149" s="20">
        <v>0</v>
      </c>
      <c r="AA149" s="20">
        <v>0</v>
      </c>
      <c r="AB149" s="20">
        <v>0</v>
      </c>
      <c r="AC149" s="20">
        <v>0</v>
      </c>
      <c r="AD149" s="20">
        <v>0</v>
      </c>
      <c r="AE149" s="20">
        <v>0</v>
      </c>
      <c r="AF149" s="20">
        <v>0</v>
      </c>
      <c r="AG149" s="20">
        <v>0</v>
      </c>
      <c r="AH149" s="20">
        <v>0</v>
      </c>
      <c r="AI149" s="20">
        <v>0</v>
      </c>
      <c r="AJ149" s="20">
        <v>0</v>
      </c>
      <c r="AK149" s="20">
        <v>0</v>
      </c>
      <c r="AL149" s="20">
        <v>0</v>
      </c>
      <c r="AM149" s="20">
        <v>0</v>
      </c>
      <c r="AN149" s="20">
        <v>0</v>
      </c>
      <c r="AO149" s="20">
        <v>0</v>
      </c>
      <c r="AP149" s="20">
        <v>0</v>
      </c>
      <c r="AQ149" s="20">
        <v>0</v>
      </c>
      <c r="AR149" s="82"/>
      <c r="AS149" s="82"/>
      <c r="AT149" s="11"/>
      <c r="AU149" s="11"/>
      <c r="AV149" s="11"/>
    </row>
    <row r="150" spans="1:48" s="12" customFormat="1" ht="16.5" customHeight="1">
      <c r="A150" s="133"/>
      <c r="B150" s="129"/>
      <c r="C150" s="131"/>
      <c r="D150" s="16" t="s">
        <v>129</v>
      </c>
      <c r="E150" s="8">
        <f t="shared" ref="E150:E151" si="286">H150+K150+N150+Q150+T150+W150+Z150+AC150+AF150+AI150+AL150+AO150</f>
        <v>40</v>
      </c>
      <c r="F150" s="15">
        <f t="shared" ref="F150:F151" si="287">I150+L150+O150+R150+U150+X150+AA150+AD150+AG150+AJ150+AM150+AP150</f>
        <v>20</v>
      </c>
      <c r="G150" s="8">
        <v>0</v>
      </c>
      <c r="H150" s="19">
        <v>0</v>
      </c>
      <c r="I150" s="20">
        <v>0</v>
      </c>
      <c r="J150" s="20">
        <v>0</v>
      </c>
      <c r="K150" s="20">
        <v>0</v>
      </c>
      <c r="L150" s="21">
        <v>0</v>
      </c>
      <c r="M150" s="20">
        <v>0</v>
      </c>
      <c r="N150" s="19">
        <v>0</v>
      </c>
      <c r="O150" s="20">
        <v>0</v>
      </c>
      <c r="P150" s="20">
        <v>0</v>
      </c>
      <c r="Q150" s="20">
        <v>0</v>
      </c>
      <c r="R150" s="21">
        <v>0</v>
      </c>
      <c r="S150" s="20">
        <v>0</v>
      </c>
      <c r="T150" s="19">
        <v>0</v>
      </c>
      <c r="U150" s="21">
        <v>0</v>
      </c>
      <c r="V150" s="20">
        <v>0</v>
      </c>
      <c r="W150" s="19">
        <v>0</v>
      </c>
      <c r="X150" s="20">
        <v>0</v>
      </c>
      <c r="Y150" s="20">
        <v>0</v>
      </c>
      <c r="Z150" s="20">
        <v>0</v>
      </c>
      <c r="AA150" s="20">
        <v>0</v>
      </c>
      <c r="AB150" s="20">
        <v>0</v>
      </c>
      <c r="AC150" s="20">
        <v>0</v>
      </c>
      <c r="AD150" s="20">
        <v>0</v>
      </c>
      <c r="AE150" s="20">
        <v>0</v>
      </c>
      <c r="AF150" s="20">
        <v>0</v>
      </c>
      <c r="AG150" s="20">
        <v>0</v>
      </c>
      <c r="AH150" s="20">
        <v>0</v>
      </c>
      <c r="AI150" s="20">
        <v>0</v>
      </c>
      <c r="AJ150" s="20">
        <v>0</v>
      </c>
      <c r="AK150" s="20">
        <v>0</v>
      </c>
      <c r="AL150" s="20">
        <v>40</v>
      </c>
      <c r="AM150" s="20">
        <v>20</v>
      </c>
      <c r="AN150" s="20">
        <v>50</v>
      </c>
      <c r="AO150" s="20">
        <v>0</v>
      </c>
      <c r="AP150" s="20">
        <v>0</v>
      </c>
      <c r="AQ150" s="20">
        <v>0</v>
      </c>
      <c r="AR150" s="82"/>
      <c r="AS150" s="82"/>
      <c r="AT150" s="11"/>
      <c r="AU150" s="11"/>
      <c r="AV150" s="11"/>
    </row>
    <row r="151" spans="1:48" s="12" customFormat="1" ht="27" customHeight="1">
      <c r="A151" s="134"/>
      <c r="B151" s="130"/>
      <c r="C151" s="132"/>
      <c r="D151" s="30" t="s">
        <v>130</v>
      </c>
      <c r="E151" s="8">
        <f t="shared" si="286"/>
        <v>0</v>
      </c>
      <c r="F151" s="15">
        <f t="shared" si="287"/>
        <v>0</v>
      </c>
      <c r="G151" s="8">
        <v>0</v>
      </c>
      <c r="H151" s="19">
        <v>0</v>
      </c>
      <c r="I151" s="20">
        <v>0</v>
      </c>
      <c r="J151" s="20">
        <v>0</v>
      </c>
      <c r="K151" s="20">
        <v>0</v>
      </c>
      <c r="L151" s="21">
        <v>0</v>
      </c>
      <c r="M151" s="20">
        <v>0</v>
      </c>
      <c r="N151" s="19">
        <v>0</v>
      </c>
      <c r="O151" s="20">
        <v>0</v>
      </c>
      <c r="P151" s="20">
        <v>0</v>
      </c>
      <c r="Q151" s="20">
        <v>0</v>
      </c>
      <c r="R151" s="21">
        <v>0</v>
      </c>
      <c r="S151" s="20">
        <v>0</v>
      </c>
      <c r="T151" s="19">
        <v>0</v>
      </c>
      <c r="U151" s="21">
        <v>0</v>
      </c>
      <c r="V151" s="20">
        <v>0</v>
      </c>
      <c r="W151" s="19">
        <v>0</v>
      </c>
      <c r="X151" s="20">
        <v>0</v>
      </c>
      <c r="Y151" s="20">
        <v>0</v>
      </c>
      <c r="Z151" s="20">
        <v>0</v>
      </c>
      <c r="AA151" s="20">
        <v>0</v>
      </c>
      <c r="AB151" s="20">
        <v>0</v>
      </c>
      <c r="AC151" s="20">
        <v>0</v>
      </c>
      <c r="AD151" s="20">
        <v>0</v>
      </c>
      <c r="AE151" s="20">
        <v>0</v>
      </c>
      <c r="AF151" s="20">
        <v>0</v>
      </c>
      <c r="AG151" s="20">
        <v>0</v>
      </c>
      <c r="AH151" s="20">
        <v>0</v>
      </c>
      <c r="AI151" s="20">
        <v>0</v>
      </c>
      <c r="AJ151" s="20">
        <v>0</v>
      </c>
      <c r="AK151" s="20">
        <v>0</v>
      </c>
      <c r="AL151" s="20">
        <v>0</v>
      </c>
      <c r="AM151" s="20">
        <v>0</v>
      </c>
      <c r="AN151" s="20">
        <v>0</v>
      </c>
      <c r="AO151" s="20">
        <v>0</v>
      </c>
      <c r="AP151" s="20">
        <v>0</v>
      </c>
      <c r="AQ151" s="20">
        <v>0</v>
      </c>
      <c r="AR151" s="83"/>
      <c r="AS151" s="83"/>
      <c r="AT151" s="11"/>
      <c r="AU151" s="11"/>
      <c r="AV151" s="11"/>
    </row>
    <row r="152" spans="1:48" s="59" customFormat="1" ht="16.5" customHeight="1">
      <c r="A152" s="96" t="s">
        <v>75</v>
      </c>
      <c r="B152" s="161" t="s">
        <v>114</v>
      </c>
      <c r="C152" s="178" t="s">
        <v>146</v>
      </c>
      <c r="D152" s="163" t="s">
        <v>29</v>
      </c>
      <c r="E152" s="93" t="s">
        <v>39</v>
      </c>
      <c r="F152" s="93" t="s">
        <v>39</v>
      </c>
      <c r="G152" s="93" t="s">
        <v>39</v>
      </c>
      <c r="H152" s="93" t="s">
        <v>39</v>
      </c>
      <c r="I152" s="93" t="s">
        <v>39</v>
      </c>
      <c r="J152" s="93" t="s">
        <v>39</v>
      </c>
      <c r="K152" s="93" t="s">
        <v>39</v>
      </c>
      <c r="L152" s="93" t="s">
        <v>39</v>
      </c>
      <c r="M152" s="93" t="s">
        <v>39</v>
      </c>
      <c r="N152" s="93" t="s">
        <v>39</v>
      </c>
      <c r="O152" s="93" t="s">
        <v>39</v>
      </c>
      <c r="P152" s="93" t="s">
        <v>39</v>
      </c>
      <c r="Q152" s="93" t="s">
        <v>39</v>
      </c>
      <c r="R152" s="93" t="s">
        <v>39</v>
      </c>
      <c r="S152" s="93" t="s">
        <v>39</v>
      </c>
      <c r="T152" s="93" t="s">
        <v>39</v>
      </c>
      <c r="U152" s="93" t="s">
        <v>39</v>
      </c>
      <c r="V152" s="93" t="s">
        <v>39</v>
      </c>
      <c r="W152" s="93" t="s">
        <v>39</v>
      </c>
      <c r="X152" s="93" t="s">
        <v>39</v>
      </c>
      <c r="Y152" s="93" t="s">
        <v>39</v>
      </c>
      <c r="Z152" s="93" t="s">
        <v>39</v>
      </c>
      <c r="AA152" s="93" t="s">
        <v>39</v>
      </c>
      <c r="AB152" s="93" t="s">
        <v>39</v>
      </c>
      <c r="AC152" s="93" t="s">
        <v>39</v>
      </c>
      <c r="AD152" s="93" t="s">
        <v>39</v>
      </c>
      <c r="AE152" s="93" t="s">
        <v>39</v>
      </c>
      <c r="AF152" s="93" t="s">
        <v>39</v>
      </c>
      <c r="AG152" s="93" t="s">
        <v>39</v>
      </c>
      <c r="AH152" s="93" t="s">
        <v>39</v>
      </c>
      <c r="AI152" s="93" t="s">
        <v>39</v>
      </c>
      <c r="AJ152" s="93" t="s">
        <v>39</v>
      </c>
      <c r="AK152" s="93" t="s">
        <v>39</v>
      </c>
      <c r="AL152" s="93" t="s">
        <v>39</v>
      </c>
      <c r="AM152" s="93" t="s">
        <v>39</v>
      </c>
      <c r="AN152" s="93" t="s">
        <v>39</v>
      </c>
      <c r="AO152" s="93" t="s">
        <v>39</v>
      </c>
      <c r="AP152" s="46" t="s">
        <v>39</v>
      </c>
      <c r="AQ152" s="46" t="s">
        <v>39</v>
      </c>
      <c r="AR152" s="81" t="s">
        <v>180</v>
      </c>
      <c r="AS152" s="81"/>
      <c r="AT152" s="11"/>
      <c r="AU152" s="11"/>
      <c r="AV152" s="11"/>
    </row>
    <row r="153" spans="1:48" s="12" customFormat="1" ht="16.5" customHeight="1">
      <c r="A153" s="97"/>
      <c r="B153" s="176"/>
      <c r="C153" s="131"/>
      <c r="D153" s="131"/>
      <c r="E153" s="108"/>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52"/>
      <c r="AQ153" s="52"/>
      <c r="AR153" s="82"/>
      <c r="AS153" s="82"/>
      <c r="AT153" s="11"/>
      <c r="AU153" s="11"/>
      <c r="AV153" s="11"/>
    </row>
    <row r="154" spans="1:48" s="12" customFormat="1" ht="16.5" customHeight="1">
      <c r="A154" s="98"/>
      <c r="B154" s="177"/>
      <c r="C154" s="132"/>
      <c r="D154" s="132"/>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53"/>
      <c r="AQ154" s="53"/>
      <c r="AR154" s="83"/>
      <c r="AS154" s="83"/>
      <c r="AT154" s="11"/>
      <c r="AU154" s="11"/>
      <c r="AV154" s="11"/>
    </row>
    <row r="155" spans="1:48" s="59" customFormat="1" ht="16.5" customHeight="1">
      <c r="A155" s="96" t="s">
        <v>76</v>
      </c>
      <c r="B155" s="161" t="s">
        <v>115</v>
      </c>
      <c r="C155" s="163" t="s">
        <v>147</v>
      </c>
      <c r="D155" s="163" t="s">
        <v>29</v>
      </c>
      <c r="E155" s="93" t="s">
        <v>39</v>
      </c>
      <c r="F155" s="105" t="s">
        <v>39</v>
      </c>
      <c r="G155" s="93" t="s">
        <v>39</v>
      </c>
      <c r="H155" s="171" t="s">
        <v>39</v>
      </c>
      <c r="I155" s="93" t="s">
        <v>39</v>
      </c>
      <c r="J155" s="93" t="s">
        <v>39</v>
      </c>
      <c r="K155" s="93" t="s">
        <v>39</v>
      </c>
      <c r="L155" s="105" t="s">
        <v>39</v>
      </c>
      <c r="M155" s="105" t="s">
        <v>39</v>
      </c>
      <c r="N155" s="105" t="s">
        <v>39</v>
      </c>
      <c r="O155" s="105" t="s">
        <v>39</v>
      </c>
      <c r="P155" s="105" t="s">
        <v>39</v>
      </c>
      <c r="Q155" s="105" t="s">
        <v>39</v>
      </c>
      <c r="R155" s="105" t="s">
        <v>39</v>
      </c>
      <c r="S155" s="105" t="s">
        <v>39</v>
      </c>
      <c r="T155" s="105" t="s">
        <v>39</v>
      </c>
      <c r="U155" s="105" t="s">
        <v>39</v>
      </c>
      <c r="V155" s="105" t="s">
        <v>39</v>
      </c>
      <c r="W155" s="105" t="s">
        <v>39</v>
      </c>
      <c r="X155" s="105" t="s">
        <v>39</v>
      </c>
      <c r="Y155" s="105" t="s">
        <v>39</v>
      </c>
      <c r="Z155" s="105" t="s">
        <v>39</v>
      </c>
      <c r="AA155" s="105" t="s">
        <v>39</v>
      </c>
      <c r="AB155" s="105" t="s">
        <v>39</v>
      </c>
      <c r="AC155" s="105" t="s">
        <v>39</v>
      </c>
      <c r="AD155" s="105" t="s">
        <v>39</v>
      </c>
      <c r="AE155" s="105" t="s">
        <v>39</v>
      </c>
      <c r="AF155" s="105" t="s">
        <v>39</v>
      </c>
      <c r="AG155" s="105" t="s">
        <v>39</v>
      </c>
      <c r="AH155" s="105" t="s">
        <v>39</v>
      </c>
      <c r="AI155" s="105" t="s">
        <v>39</v>
      </c>
      <c r="AJ155" s="105" t="s">
        <v>39</v>
      </c>
      <c r="AK155" s="105" t="s">
        <v>39</v>
      </c>
      <c r="AL155" s="105" t="s">
        <v>39</v>
      </c>
      <c r="AM155" s="105" t="s">
        <v>39</v>
      </c>
      <c r="AN155" s="105" t="s">
        <v>39</v>
      </c>
      <c r="AO155" s="105" t="s">
        <v>39</v>
      </c>
      <c r="AP155" s="46" t="s">
        <v>39</v>
      </c>
      <c r="AQ155" s="46" t="s">
        <v>39</v>
      </c>
      <c r="AR155" s="81" t="s">
        <v>181</v>
      </c>
      <c r="AS155" s="81"/>
      <c r="AT155" s="11"/>
      <c r="AU155" s="11"/>
      <c r="AV155" s="11"/>
    </row>
    <row r="156" spans="1:48" s="12" customFormat="1" ht="16.5" customHeight="1">
      <c r="A156" s="97"/>
      <c r="B156" s="176"/>
      <c r="C156" s="131"/>
      <c r="D156" s="131"/>
      <c r="E156" s="108"/>
      <c r="F156" s="106"/>
      <c r="G156" s="108"/>
      <c r="H156" s="172"/>
      <c r="I156" s="129"/>
      <c r="J156" s="129"/>
      <c r="K156" s="129"/>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52"/>
      <c r="AQ156" s="52"/>
      <c r="AR156" s="82"/>
      <c r="AS156" s="82"/>
      <c r="AT156" s="11"/>
      <c r="AU156" s="11"/>
      <c r="AV156" s="11"/>
    </row>
    <row r="157" spans="1:48" s="12" customFormat="1" ht="16.5" customHeight="1">
      <c r="A157" s="98"/>
      <c r="B157" s="177"/>
      <c r="C157" s="132"/>
      <c r="D157" s="132"/>
      <c r="E157" s="109"/>
      <c r="F157" s="107"/>
      <c r="G157" s="109"/>
      <c r="H157" s="173"/>
      <c r="I157" s="130"/>
      <c r="J157" s="130"/>
      <c r="K157" s="130"/>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c r="AO157" s="114"/>
      <c r="AP157" s="53"/>
      <c r="AQ157" s="53"/>
      <c r="AR157" s="83"/>
      <c r="AS157" s="83"/>
      <c r="AT157" s="11"/>
      <c r="AU157" s="11"/>
      <c r="AV157" s="11"/>
    </row>
    <row r="158" spans="1:48" s="13" customFormat="1" ht="16.5" customHeight="1">
      <c r="A158" s="96" t="s">
        <v>34</v>
      </c>
      <c r="B158" s="167" t="s">
        <v>36</v>
      </c>
      <c r="C158" s="207"/>
      <c r="D158" s="14" t="s">
        <v>24</v>
      </c>
      <c r="E158" s="8">
        <f>E159+E160+E161+E162</f>
        <v>110</v>
      </c>
      <c r="F158" s="8">
        <f>F159+F160+F161+F162</f>
        <v>110</v>
      </c>
      <c r="G158" s="33">
        <f>F158/E158*100</f>
        <v>100</v>
      </c>
      <c r="H158" s="47">
        <f>H159+H160+H161+H162</f>
        <v>0</v>
      </c>
      <c r="I158" s="47">
        <f>I159+I160+I161+I162</f>
        <v>0</v>
      </c>
      <c r="J158" s="47">
        <v>0</v>
      </c>
      <c r="K158" s="47">
        <f>K159+K160+K161+K162</f>
        <v>0</v>
      </c>
      <c r="L158" s="47">
        <f>L159+L160+L161+L162</f>
        <v>0</v>
      </c>
      <c r="M158" s="47">
        <v>0</v>
      </c>
      <c r="N158" s="47">
        <f>N159+N160+N161+N162</f>
        <v>10</v>
      </c>
      <c r="O158" s="47">
        <f>O159+O160+O161+O162</f>
        <v>10</v>
      </c>
      <c r="P158" s="47">
        <f>O158/N158*100</f>
        <v>100</v>
      </c>
      <c r="Q158" s="47">
        <f>Q159+Q160+Q161+Q162</f>
        <v>0</v>
      </c>
      <c r="R158" s="47">
        <f>R159+R160+R161+R162</f>
        <v>0</v>
      </c>
      <c r="S158" s="47">
        <v>0</v>
      </c>
      <c r="T158" s="47">
        <f>T159+T160+T161+T162</f>
        <v>10</v>
      </c>
      <c r="U158" s="47">
        <f>U159+U160+U161+U162</f>
        <v>10</v>
      </c>
      <c r="V158" s="47">
        <f>U158/T158*100</f>
        <v>100</v>
      </c>
      <c r="W158" s="47">
        <f>W159+W160+W161+W162</f>
        <v>0</v>
      </c>
      <c r="X158" s="47">
        <f>X159+X160+X161+X162</f>
        <v>0</v>
      </c>
      <c r="Y158" s="46">
        <v>0</v>
      </c>
      <c r="Z158" s="47">
        <f>Z159+Z160+Z161+Z162</f>
        <v>0</v>
      </c>
      <c r="AA158" s="47">
        <f>AA159+AA160+AA161+AA162</f>
        <v>0</v>
      </c>
      <c r="AB158" s="46">
        <v>0</v>
      </c>
      <c r="AC158" s="47">
        <f>AC159+AC160+AC161+AC162</f>
        <v>30</v>
      </c>
      <c r="AD158" s="47">
        <f>AD159+AD160+AD161+AD162</f>
        <v>30</v>
      </c>
      <c r="AE158" s="46">
        <f>AD158/AC158*100</f>
        <v>100</v>
      </c>
      <c r="AF158" s="47">
        <f>AF159+AF160+AF161+AF162</f>
        <v>0</v>
      </c>
      <c r="AG158" s="47">
        <f>AG159+AG160+AG161+AG162</f>
        <v>0</v>
      </c>
      <c r="AH158" s="46">
        <v>0</v>
      </c>
      <c r="AI158" s="47">
        <f>AI159+AI160+AI161+AI162</f>
        <v>10</v>
      </c>
      <c r="AJ158" s="47">
        <f>AJ159+AJ160+AJ161+AJ162</f>
        <v>10</v>
      </c>
      <c r="AK158" s="46">
        <f t="shared" ref="AK158:AN158" si="288">AK159+AK160+AK161+AK162</f>
        <v>0</v>
      </c>
      <c r="AL158" s="47">
        <f>AL159+AL160+AL161+AL162</f>
        <v>50</v>
      </c>
      <c r="AM158" s="47">
        <f>AM159+AM160+AM161+AM162</f>
        <v>50</v>
      </c>
      <c r="AN158" s="46">
        <f t="shared" si="288"/>
        <v>0</v>
      </c>
      <c r="AO158" s="47">
        <f>AO159+AO160+AO161+AO162</f>
        <v>0</v>
      </c>
      <c r="AP158" s="47">
        <f>AP159+AP160+AP161+AP162</f>
        <v>0</v>
      </c>
      <c r="AQ158" s="46">
        <v>0</v>
      </c>
      <c r="AR158" s="84"/>
      <c r="AS158" s="84"/>
      <c r="AT158" s="11"/>
      <c r="AU158" s="11"/>
      <c r="AV158" s="11"/>
    </row>
    <row r="159" spans="1:48" s="13" customFormat="1" ht="25.5" customHeight="1">
      <c r="A159" s="97"/>
      <c r="B159" s="208"/>
      <c r="C159" s="209"/>
      <c r="D159" s="14" t="s">
        <v>25</v>
      </c>
      <c r="E159" s="8">
        <v>0</v>
      </c>
      <c r="F159" s="15">
        <v>0</v>
      </c>
      <c r="G159" s="33">
        <v>0</v>
      </c>
      <c r="H159" s="54">
        <f>H164+H175+H186+H191+H196+H204</f>
        <v>0</v>
      </c>
      <c r="I159" s="54">
        <f>I164+I175+I186+I191+I196+I204</f>
        <v>0</v>
      </c>
      <c r="J159" s="47">
        <v>0</v>
      </c>
      <c r="K159" s="54">
        <f>K164+K175+K186+K191+K196+K204</f>
        <v>0</v>
      </c>
      <c r="L159" s="54">
        <f>L164+L175+L186+L191+L196+L204</f>
        <v>0</v>
      </c>
      <c r="M159" s="47">
        <v>0</v>
      </c>
      <c r="N159" s="54">
        <f>N164+N175+N186+N191+N196+N204</f>
        <v>0</v>
      </c>
      <c r="O159" s="54">
        <f>O164+O175+O186+O191+O196+O204</f>
        <v>0</v>
      </c>
      <c r="P159" s="47">
        <v>0</v>
      </c>
      <c r="Q159" s="54">
        <f>Q164+Q175+Q186+Q191+Q196+Q204</f>
        <v>0</v>
      </c>
      <c r="R159" s="54">
        <f>R164+R175+R186+R191+R196+R204</f>
        <v>0</v>
      </c>
      <c r="S159" s="47">
        <v>0</v>
      </c>
      <c r="T159" s="54">
        <f>T164+T175+T186+T191+T196+T204</f>
        <v>0</v>
      </c>
      <c r="U159" s="54">
        <f>U164+U175+U186+U191+U196+U204</f>
        <v>0</v>
      </c>
      <c r="V159" s="47">
        <v>0</v>
      </c>
      <c r="W159" s="54">
        <f>W164+W175+W186+W191+W196+W204</f>
        <v>0</v>
      </c>
      <c r="X159" s="54">
        <f>X164+X175+X186+X191+X196+X204</f>
        <v>0</v>
      </c>
      <c r="Y159" s="46">
        <v>0</v>
      </c>
      <c r="Z159" s="54">
        <f>Z164+Z175+Z186+Z191+Z196+Z204</f>
        <v>0</v>
      </c>
      <c r="AA159" s="54">
        <f>AA164+AA175+AA186+AA191+AA196+AA204</f>
        <v>0</v>
      </c>
      <c r="AB159" s="46">
        <v>0</v>
      </c>
      <c r="AC159" s="54">
        <f>AC164+AC175+AC186+AC191+AC196+AC204</f>
        <v>0</v>
      </c>
      <c r="AD159" s="54">
        <f>AD164+AD175+AD186+AD191+AD196+AD204</f>
        <v>0</v>
      </c>
      <c r="AE159" s="46">
        <v>0</v>
      </c>
      <c r="AF159" s="54">
        <f>AF164+AF175+AF186+AF191+AF196+AF204</f>
        <v>0</v>
      </c>
      <c r="AG159" s="54">
        <f>AG164+AG175+AG186+AG191+AG196+AG204</f>
        <v>0</v>
      </c>
      <c r="AH159" s="46">
        <v>0</v>
      </c>
      <c r="AI159" s="54">
        <f>AI164+AI175+AI186+AI191+AI196+AI204</f>
        <v>0</v>
      </c>
      <c r="AJ159" s="54">
        <f>AJ164+AJ175+AJ186+AJ191+AJ196+AJ204</f>
        <v>0</v>
      </c>
      <c r="AK159" s="46"/>
      <c r="AL159" s="54">
        <f>AL164+AL175+AL186+AL191+AL196+AL204</f>
        <v>0</v>
      </c>
      <c r="AM159" s="54">
        <f>AM164+AM175+AM186+AM191+AM196+AM204</f>
        <v>0</v>
      </c>
      <c r="AN159" s="46"/>
      <c r="AO159" s="54">
        <f>AO164+AO175+AO186+AO191+AO196+AO204</f>
        <v>0</v>
      </c>
      <c r="AP159" s="54">
        <f>AP164+AP175+AP186+AP191+AP196+AP204</f>
        <v>0</v>
      </c>
      <c r="AQ159" s="46"/>
      <c r="AR159" s="85"/>
      <c r="AS159" s="85"/>
      <c r="AT159" s="11"/>
      <c r="AU159" s="11"/>
      <c r="AV159" s="11"/>
    </row>
    <row r="160" spans="1:48" s="13" customFormat="1" ht="30" customHeight="1">
      <c r="A160" s="97"/>
      <c r="B160" s="208"/>
      <c r="C160" s="209"/>
      <c r="D160" s="16" t="s">
        <v>26</v>
      </c>
      <c r="E160" s="8">
        <v>0</v>
      </c>
      <c r="F160" s="15">
        <v>0</v>
      </c>
      <c r="G160" s="33">
        <v>0</v>
      </c>
      <c r="H160" s="54">
        <f t="shared" ref="H160:I160" si="289">H165+H176+H187+H192+H197+H205</f>
        <v>0</v>
      </c>
      <c r="I160" s="54">
        <f t="shared" si="289"/>
        <v>0</v>
      </c>
      <c r="J160" s="47">
        <v>0</v>
      </c>
      <c r="K160" s="54">
        <f t="shared" ref="K160:L160" si="290">K165+K176+K187+K192+K197+K205</f>
        <v>0</v>
      </c>
      <c r="L160" s="54">
        <f t="shared" si="290"/>
        <v>0</v>
      </c>
      <c r="M160" s="47">
        <v>0</v>
      </c>
      <c r="N160" s="54">
        <f t="shared" ref="N160:O160" si="291">N165+N176+N187+N192+N197+N205</f>
        <v>0</v>
      </c>
      <c r="O160" s="54">
        <f t="shared" si="291"/>
        <v>0</v>
      </c>
      <c r="P160" s="47">
        <v>0</v>
      </c>
      <c r="Q160" s="54">
        <f t="shared" ref="Q160:R160" si="292">Q165+Q176+Q187+Q192+Q197+Q205</f>
        <v>0</v>
      </c>
      <c r="R160" s="54">
        <f t="shared" si="292"/>
        <v>0</v>
      </c>
      <c r="S160" s="47">
        <v>0</v>
      </c>
      <c r="T160" s="54">
        <f t="shared" ref="T160:U160" si="293">T165+T176+T187+T192+T197+T205</f>
        <v>0</v>
      </c>
      <c r="U160" s="54">
        <f t="shared" si="293"/>
        <v>0</v>
      </c>
      <c r="V160" s="47">
        <v>0</v>
      </c>
      <c r="W160" s="54">
        <f t="shared" ref="W160:X160" si="294">W165+W176+W187+W192+W197+W205</f>
        <v>0</v>
      </c>
      <c r="X160" s="54">
        <f t="shared" si="294"/>
        <v>0</v>
      </c>
      <c r="Y160" s="46">
        <v>0</v>
      </c>
      <c r="Z160" s="54">
        <f t="shared" ref="Z160:AA160" si="295">Z165+Z176+Z187+Z192+Z197+Z205</f>
        <v>0</v>
      </c>
      <c r="AA160" s="54">
        <f t="shared" si="295"/>
        <v>0</v>
      </c>
      <c r="AB160" s="46">
        <v>0</v>
      </c>
      <c r="AC160" s="54">
        <f t="shared" ref="AC160:AD160" si="296">AC165+AC176+AC187+AC192+AC197+AC205</f>
        <v>0</v>
      </c>
      <c r="AD160" s="54">
        <f t="shared" si="296"/>
        <v>0</v>
      </c>
      <c r="AE160" s="46">
        <v>0</v>
      </c>
      <c r="AF160" s="54">
        <f t="shared" ref="AF160:AG160" si="297">AF165+AF176+AF187+AF192+AF197+AF205</f>
        <v>0</v>
      </c>
      <c r="AG160" s="54">
        <f t="shared" si="297"/>
        <v>0</v>
      </c>
      <c r="AH160" s="46">
        <v>0</v>
      </c>
      <c r="AI160" s="54">
        <f t="shared" ref="AI160:AJ160" si="298">AI165+AI176+AI187+AI192+AI197+AI205</f>
        <v>0</v>
      </c>
      <c r="AJ160" s="54">
        <f t="shared" si="298"/>
        <v>0</v>
      </c>
      <c r="AK160" s="46">
        <v>0</v>
      </c>
      <c r="AL160" s="54">
        <f t="shared" ref="AL160:AM160" si="299">AL165+AL176+AL187+AL192+AL197+AL205</f>
        <v>0</v>
      </c>
      <c r="AM160" s="54">
        <f t="shared" si="299"/>
        <v>0</v>
      </c>
      <c r="AN160" s="46">
        <v>0</v>
      </c>
      <c r="AO160" s="54">
        <f t="shared" ref="AO160:AP160" si="300">AO165+AO176+AO187+AO192+AO197+AO205</f>
        <v>0</v>
      </c>
      <c r="AP160" s="54">
        <f t="shared" si="300"/>
        <v>0</v>
      </c>
      <c r="AQ160" s="46">
        <v>0</v>
      </c>
      <c r="AR160" s="85"/>
      <c r="AS160" s="85"/>
      <c r="AT160" s="11"/>
      <c r="AU160" s="11"/>
      <c r="AV160" s="11"/>
    </row>
    <row r="161" spans="1:48" s="13" customFormat="1" ht="16.5" customHeight="1">
      <c r="A161" s="97"/>
      <c r="B161" s="208"/>
      <c r="C161" s="209"/>
      <c r="D161" s="16" t="s">
        <v>129</v>
      </c>
      <c r="E161" s="8">
        <f>H161+K161+N161+Q161+T161+W161+Z161+AC161+AF161+AI161+AL161+AO161</f>
        <v>110</v>
      </c>
      <c r="F161" s="15">
        <f>I161+L161+O161+R161+U161+X161+AA161+AD161+AG161+AJ161+AM161+AP161</f>
        <v>110</v>
      </c>
      <c r="G161" s="33">
        <f>F161/E161*100</f>
        <v>100</v>
      </c>
      <c r="H161" s="54">
        <f t="shared" ref="H161:I161" si="301">H166+H177+H188+H193+H198+H206</f>
        <v>0</v>
      </c>
      <c r="I161" s="54">
        <f t="shared" si="301"/>
        <v>0</v>
      </c>
      <c r="J161" s="47">
        <v>0</v>
      </c>
      <c r="K161" s="54">
        <f t="shared" ref="K161:L161" si="302">K166+K177+K188+K193+K198+K206</f>
        <v>0</v>
      </c>
      <c r="L161" s="54">
        <f t="shared" si="302"/>
        <v>0</v>
      </c>
      <c r="M161" s="47">
        <v>0</v>
      </c>
      <c r="N161" s="54">
        <f t="shared" ref="N161:O161" si="303">N166+N177+N188+N193+N198+N206</f>
        <v>10</v>
      </c>
      <c r="O161" s="54">
        <f t="shared" si="303"/>
        <v>10</v>
      </c>
      <c r="P161" s="47">
        <f>O161/N161*100</f>
        <v>100</v>
      </c>
      <c r="Q161" s="54">
        <f t="shared" ref="Q161:R161" si="304">Q166+Q177+Q188+Q193+Q198+Q206</f>
        <v>0</v>
      </c>
      <c r="R161" s="54">
        <f t="shared" si="304"/>
        <v>0</v>
      </c>
      <c r="S161" s="47">
        <v>0</v>
      </c>
      <c r="T161" s="54">
        <f t="shared" ref="T161:U161" si="305">T166+T177+T188+T193+T198+T206</f>
        <v>10</v>
      </c>
      <c r="U161" s="54">
        <f t="shared" si="305"/>
        <v>10</v>
      </c>
      <c r="V161" s="47">
        <f>U161/T161*100</f>
        <v>100</v>
      </c>
      <c r="W161" s="54">
        <f t="shared" ref="W161:X161" si="306">W166+W177+W188+W193+W198+W206</f>
        <v>0</v>
      </c>
      <c r="X161" s="54">
        <f t="shared" si="306"/>
        <v>0</v>
      </c>
      <c r="Y161" s="47">
        <v>0</v>
      </c>
      <c r="Z161" s="54">
        <f t="shared" ref="Z161:AA161" si="307">Z166+Z177+Z188+Z193+Z198+Z206</f>
        <v>0</v>
      </c>
      <c r="AA161" s="54">
        <f t="shared" si="307"/>
        <v>0</v>
      </c>
      <c r="AB161" s="46">
        <v>0</v>
      </c>
      <c r="AC161" s="54">
        <f t="shared" ref="AC161:AD161" si="308">AC166+AC177+AC188+AC193+AC198+AC206</f>
        <v>30</v>
      </c>
      <c r="AD161" s="54">
        <f t="shared" si="308"/>
        <v>30</v>
      </c>
      <c r="AE161" s="46">
        <f>AD161/AC161*100</f>
        <v>100</v>
      </c>
      <c r="AF161" s="54">
        <f t="shared" ref="AF161:AG161" si="309">AF166+AF177+AF188+AF193+AF198+AF206</f>
        <v>0</v>
      </c>
      <c r="AG161" s="54">
        <f t="shared" si="309"/>
        <v>0</v>
      </c>
      <c r="AH161" s="46">
        <v>0</v>
      </c>
      <c r="AI161" s="54">
        <f t="shared" ref="AI161:AJ161" si="310">AI166+AI177+AI188+AI193+AI198+AI206</f>
        <v>10</v>
      </c>
      <c r="AJ161" s="54">
        <f t="shared" si="310"/>
        <v>10</v>
      </c>
      <c r="AK161" s="46">
        <v>0</v>
      </c>
      <c r="AL161" s="54">
        <f t="shared" ref="AL161:AM161" si="311">AL166+AL177+AL188+AL193+AL198+AL206</f>
        <v>50</v>
      </c>
      <c r="AM161" s="54">
        <f t="shared" si="311"/>
        <v>50</v>
      </c>
      <c r="AN161" s="46">
        <v>0</v>
      </c>
      <c r="AO161" s="54">
        <f t="shared" ref="AO161:AP161" si="312">AO166+AO177+AO188+AO193+AO198+AO206</f>
        <v>0</v>
      </c>
      <c r="AP161" s="54">
        <f t="shared" si="312"/>
        <v>0</v>
      </c>
      <c r="AQ161" s="46">
        <v>0</v>
      </c>
      <c r="AR161" s="85"/>
      <c r="AS161" s="85"/>
      <c r="AT161" s="11"/>
      <c r="AU161" s="11"/>
      <c r="AV161" s="11"/>
    </row>
    <row r="162" spans="1:48" s="13" customFormat="1" ht="31.5" customHeight="1">
      <c r="A162" s="98"/>
      <c r="B162" s="210"/>
      <c r="C162" s="211"/>
      <c r="D162" s="30" t="s">
        <v>27</v>
      </c>
      <c r="E162" s="8">
        <v>0</v>
      </c>
      <c r="F162" s="15">
        <v>0</v>
      </c>
      <c r="G162" s="33">
        <v>0</v>
      </c>
      <c r="H162" s="54">
        <f t="shared" ref="H162:I162" si="313">H167+H178+H189+H194+H199+H207</f>
        <v>0</v>
      </c>
      <c r="I162" s="54">
        <f t="shared" si="313"/>
        <v>0</v>
      </c>
      <c r="J162" s="47">
        <v>0</v>
      </c>
      <c r="K162" s="54">
        <f t="shared" ref="K162:L162" si="314">K167+K178+K189+K194+K199+K207</f>
        <v>0</v>
      </c>
      <c r="L162" s="54">
        <f t="shared" si="314"/>
        <v>0</v>
      </c>
      <c r="M162" s="47">
        <v>0</v>
      </c>
      <c r="N162" s="54">
        <f t="shared" ref="N162:O162" si="315">N167+N178+N189+N194+N199+N207</f>
        <v>0</v>
      </c>
      <c r="O162" s="54">
        <f t="shared" si="315"/>
        <v>0</v>
      </c>
      <c r="P162" s="47">
        <v>0</v>
      </c>
      <c r="Q162" s="54">
        <f t="shared" ref="Q162:R162" si="316">Q167+Q178+Q189+Q194+Q199+Q207</f>
        <v>0</v>
      </c>
      <c r="R162" s="54">
        <f t="shared" si="316"/>
        <v>0</v>
      </c>
      <c r="S162" s="47">
        <v>0</v>
      </c>
      <c r="T162" s="54">
        <f t="shared" ref="T162:U162" si="317">T167+T178+T189+T194+T199+T207</f>
        <v>0</v>
      </c>
      <c r="U162" s="54">
        <f t="shared" si="317"/>
        <v>0</v>
      </c>
      <c r="V162" s="47">
        <v>0</v>
      </c>
      <c r="W162" s="54">
        <f t="shared" ref="W162:X162" si="318">W167+W178+W189+W194+W199+W207</f>
        <v>0</v>
      </c>
      <c r="X162" s="54">
        <f t="shared" si="318"/>
        <v>0</v>
      </c>
      <c r="Y162" s="46">
        <v>0</v>
      </c>
      <c r="Z162" s="54">
        <f t="shared" ref="Z162:AA162" si="319">Z167+Z178+Z189+Z194+Z199+Z207</f>
        <v>0</v>
      </c>
      <c r="AA162" s="54">
        <f t="shared" si="319"/>
        <v>0</v>
      </c>
      <c r="AB162" s="46">
        <v>0</v>
      </c>
      <c r="AC162" s="54">
        <f t="shared" ref="AC162:AD162" si="320">AC167+AC178+AC189+AC194+AC199+AC207</f>
        <v>0</v>
      </c>
      <c r="AD162" s="54">
        <f t="shared" si="320"/>
        <v>0</v>
      </c>
      <c r="AE162" s="46">
        <v>0</v>
      </c>
      <c r="AF162" s="54">
        <f t="shared" ref="AF162:AG162" si="321">AF167+AF178+AF189+AF194+AF199+AF207</f>
        <v>0</v>
      </c>
      <c r="AG162" s="54">
        <f t="shared" si="321"/>
        <v>0</v>
      </c>
      <c r="AH162" s="46">
        <v>0</v>
      </c>
      <c r="AI162" s="54">
        <f t="shared" ref="AI162:AJ162" si="322">AI167+AI178+AI189+AI194+AI199+AI207</f>
        <v>0</v>
      </c>
      <c r="AJ162" s="54">
        <f t="shared" si="322"/>
        <v>0</v>
      </c>
      <c r="AK162" s="46"/>
      <c r="AL162" s="54">
        <f t="shared" ref="AL162:AM162" si="323">AL167+AL178+AL189+AL194+AL199+AL207</f>
        <v>0</v>
      </c>
      <c r="AM162" s="54">
        <f t="shared" si="323"/>
        <v>0</v>
      </c>
      <c r="AN162" s="46"/>
      <c r="AO162" s="54">
        <f t="shared" ref="AO162:AP162" si="324">AO167+AO178+AO189+AO194+AO199+AO207</f>
        <v>0</v>
      </c>
      <c r="AP162" s="54">
        <f t="shared" si="324"/>
        <v>0</v>
      </c>
      <c r="AQ162" s="46"/>
      <c r="AR162" s="86"/>
      <c r="AS162" s="86"/>
      <c r="AT162" s="11"/>
      <c r="AU162" s="11"/>
      <c r="AV162" s="11"/>
    </row>
    <row r="163" spans="1:48" s="13" customFormat="1" ht="16.5" customHeight="1">
      <c r="A163" s="96" t="s">
        <v>35</v>
      </c>
      <c r="B163" s="161" t="s">
        <v>116</v>
      </c>
      <c r="C163" s="163" t="s">
        <v>138</v>
      </c>
      <c r="D163" s="14" t="s">
        <v>132</v>
      </c>
      <c r="E163" s="8">
        <f>SUM(E166:E167)</f>
        <v>0</v>
      </c>
      <c r="F163" s="15">
        <f>SUM(F166:F167)</f>
        <v>0</v>
      </c>
      <c r="G163" s="8">
        <v>0</v>
      </c>
      <c r="H163" s="17">
        <f>H166+H167</f>
        <v>0</v>
      </c>
      <c r="I163" s="47">
        <f>I166+I167</f>
        <v>0</v>
      </c>
      <c r="J163" s="47">
        <v>0</v>
      </c>
      <c r="K163" s="47">
        <f>K166+K167</f>
        <v>0</v>
      </c>
      <c r="L163" s="23">
        <f>L166+L167</f>
        <v>0</v>
      </c>
      <c r="M163" s="47">
        <v>0</v>
      </c>
      <c r="N163" s="17">
        <f>N166+N167</f>
        <v>0</v>
      </c>
      <c r="O163" s="47">
        <f>O166+O167</f>
        <v>0</v>
      </c>
      <c r="P163" s="47">
        <v>0</v>
      </c>
      <c r="Q163" s="47">
        <v>0</v>
      </c>
      <c r="R163" s="23">
        <v>0</v>
      </c>
      <c r="S163" s="47">
        <v>0</v>
      </c>
      <c r="T163" s="17">
        <v>0</v>
      </c>
      <c r="U163" s="23">
        <v>0</v>
      </c>
      <c r="V163" s="47">
        <v>0</v>
      </c>
      <c r="W163" s="17">
        <v>0</v>
      </c>
      <c r="X163" s="47">
        <v>0</v>
      </c>
      <c r="Y163" s="47">
        <v>0</v>
      </c>
      <c r="Z163" s="47">
        <v>0</v>
      </c>
      <c r="AA163" s="47">
        <v>0</v>
      </c>
      <c r="AB163" s="47">
        <v>0</v>
      </c>
      <c r="AC163" s="47">
        <v>0</v>
      </c>
      <c r="AD163" s="47">
        <v>0</v>
      </c>
      <c r="AE163" s="47">
        <v>0</v>
      </c>
      <c r="AF163" s="47">
        <v>0</v>
      </c>
      <c r="AG163" s="47">
        <v>0</v>
      </c>
      <c r="AH163" s="47">
        <v>0</v>
      </c>
      <c r="AI163" s="47">
        <v>0</v>
      </c>
      <c r="AJ163" s="47">
        <v>0</v>
      </c>
      <c r="AK163" s="47">
        <v>0</v>
      </c>
      <c r="AL163" s="47">
        <v>0</v>
      </c>
      <c r="AM163" s="47">
        <v>0</v>
      </c>
      <c r="AN163" s="47">
        <v>0</v>
      </c>
      <c r="AO163" s="47">
        <v>0</v>
      </c>
      <c r="AP163" s="47">
        <v>0</v>
      </c>
      <c r="AQ163" s="47">
        <v>0</v>
      </c>
      <c r="AR163" s="81" t="s">
        <v>182</v>
      </c>
      <c r="AS163" s="81"/>
      <c r="AT163" s="11"/>
      <c r="AU163" s="11"/>
      <c r="AV163" s="11"/>
    </row>
    <row r="164" spans="1:48" s="12" customFormat="1" ht="24.75" customHeight="1">
      <c r="A164" s="97"/>
      <c r="B164" s="176"/>
      <c r="C164" s="131"/>
      <c r="D164" s="14" t="s">
        <v>128</v>
      </c>
      <c r="E164" s="8">
        <v>0</v>
      </c>
      <c r="F164" s="15">
        <v>0</v>
      </c>
      <c r="G164" s="8">
        <v>0</v>
      </c>
      <c r="H164" s="19">
        <v>0</v>
      </c>
      <c r="I164" s="20">
        <v>0</v>
      </c>
      <c r="J164" s="20">
        <v>0</v>
      </c>
      <c r="K164" s="20">
        <v>0</v>
      </c>
      <c r="L164" s="21">
        <v>0</v>
      </c>
      <c r="M164" s="20">
        <v>0</v>
      </c>
      <c r="N164" s="19">
        <v>0</v>
      </c>
      <c r="O164" s="20">
        <v>0</v>
      </c>
      <c r="P164" s="20">
        <v>0</v>
      </c>
      <c r="Q164" s="20">
        <v>0</v>
      </c>
      <c r="R164" s="21">
        <v>0</v>
      </c>
      <c r="S164" s="20">
        <v>0</v>
      </c>
      <c r="T164" s="19">
        <v>0</v>
      </c>
      <c r="U164" s="21">
        <v>0</v>
      </c>
      <c r="V164" s="20">
        <v>0</v>
      </c>
      <c r="W164" s="19">
        <v>0</v>
      </c>
      <c r="X164" s="20">
        <v>0</v>
      </c>
      <c r="Y164" s="20">
        <v>0</v>
      </c>
      <c r="Z164" s="20">
        <v>0</v>
      </c>
      <c r="AA164" s="20">
        <v>0</v>
      </c>
      <c r="AB164" s="20">
        <v>0</v>
      </c>
      <c r="AC164" s="20">
        <v>0</v>
      </c>
      <c r="AD164" s="20">
        <v>0</v>
      </c>
      <c r="AE164" s="20">
        <v>0</v>
      </c>
      <c r="AF164" s="20">
        <v>0</v>
      </c>
      <c r="AG164" s="20">
        <v>0</v>
      </c>
      <c r="AH164" s="20">
        <v>0</v>
      </c>
      <c r="AI164" s="20">
        <v>0</v>
      </c>
      <c r="AJ164" s="20">
        <v>0</v>
      </c>
      <c r="AK164" s="20">
        <v>0</v>
      </c>
      <c r="AL164" s="20">
        <v>0</v>
      </c>
      <c r="AM164" s="20">
        <v>0</v>
      </c>
      <c r="AN164" s="20">
        <v>0</v>
      </c>
      <c r="AO164" s="20">
        <v>0</v>
      </c>
      <c r="AP164" s="20">
        <v>0</v>
      </c>
      <c r="AQ164" s="20">
        <v>0</v>
      </c>
      <c r="AR164" s="82"/>
      <c r="AS164" s="82"/>
      <c r="AT164" s="11"/>
      <c r="AU164" s="11"/>
      <c r="AV164" s="11"/>
    </row>
    <row r="165" spans="1:48" s="12" customFormat="1" ht="29.25" customHeight="1">
      <c r="A165" s="97"/>
      <c r="B165" s="176"/>
      <c r="C165" s="131"/>
      <c r="D165" s="16" t="s">
        <v>26</v>
      </c>
      <c r="E165" s="8">
        <v>0</v>
      </c>
      <c r="F165" s="15">
        <v>0</v>
      </c>
      <c r="G165" s="8">
        <v>0</v>
      </c>
      <c r="H165" s="19">
        <v>0</v>
      </c>
      <c r="I165" s="20">
        <v>0</v>
      </c>
      <c r="J165" s="20">
        <v>0</v>
      </c>
      <c r="K165" s="20">
        <v>0</v>
      </c>
      <c r="L165" s="21">
        <v>0</v>
      </c>
      <c r="M165" s="20">
        <v>0</v>
      </c>
      <c r="N165" s="19">
        <v>0</v>
      </c>
      <c r="O165" s="20">
        <v>0</v>
      </c>
      <c r="P165" s="20">
        <v>0</v>
      </c>
      <c r="Q165" s="20">
        <v>0</v>
      </c>
      <c r="R165" s="21">
        <v>0</v>
      </c>
      <c r="S165" s="20">
        <v>0</v>
      </c>
      <c r="T165" s="19">
        <v>0</v>
      </c>
      <c r="U165" s="21">
        <v>0</v>
      </c>
      <c r="V165" s="20">
        <v>0</v>
      </c>
      <c r="W165" s="19">
        <v>0</v>
      </c>
      <c r="X165" s="20">
        <v>0</v>
      </c>
      <c r="Y165" s="20">
        <v>0</v>
      </c>
      <c r="Z165" s="20">
        <v>0</v>
      </c>
      <c r="AA165" s="20">
        <v>0</v>
      </c>
      <c r="AB165" s="20">
        <v>0</v>
      </c>
      <c r="AC165" s="20">
        <v>0</v>
      </c>
      <c r="AD165" s="20">
        <v>0</v>
      </c>
      <c r="AE165" s="20">
        <v>0</v>
      </c>
      <c r="AF165" s="20">
        <v>0</v>
      </c>
      <c r="AG165" s="20">
        <v>0</v>
      </c>
      <c r="AH165" s="20">
        <v>0</v>
      </c>
      <c r="AI165" s="20">
        <v>0</v>
      </c>
      <c r="AJ165" s="20">
        <v>0</v>
      </c>
      <c r="AK165" s="20">
        <v>0</v>
      </c>
      <c r="AL165" s="20">
        <v>0</v>
      </c>
      <c r="AM165" s="20">
        <v>0</v>
      </c>
      <c r="AN165" s="20">
        <v>0</v>
      </c>
      <c r="AO165" s="20">
        <v>0</v>
      </c>
      <c r="AP165" s="20">
        <v>0</v>
      </c>
      <c r="AQ165" s="20">
        <v>0</v>
      </c>
      <c r="AR165" s="82"/>
      <c r="AS165" s="82"/>
      <c r="AT165" s="11"/>
      <c r="AU165" s="11"/>
      <c r="AV165" s="11"/>
    </row>
    <row r="166" spans="1:48" s="12" customFormat="1" ht="16.5" customHeight="1">
      <c r="A166" s="97"/>
      <c r="B166" s="176"/>
      <c r="C166" s="131"/>
      <c r="D166" s="16" t="s">
        <v>129</v>
      </c>
      <c r="E166" s="8">
        <f>H166+K166+N166+Q166+T166+W166+Z166+AC166+AF166+AI166+AL166+AO166</f>
        <v>0</v>
      </c>
      <c r="F166" s="15">
        <f>I166+L166+O166+R166+U166+X166+AA166+AD166+AG166+AJ166+AM166+AP166</f>
        <v>0</v>
      </c>
      <c r="G166" s="8">
        <v>0</v>
      </c>
      <c r="H166" s="19">
        <v>0</v>
      </c>
      <c r="I166" s="20">
        <v>0</v>
      </c>
      <c r="J166" s="20">
        <v>0</v>
      </c>
      <c r="K166" s="20">
        <v>0</v>
      </c>
      <c r="L166" s="21">
        <v>0</v>
      </c>
      <c r="M166" s="20">
        <v>0</v>
      </c>
      <c r="N166" s="19">
        <v>0</v>
      </c>
      <c r="O166" s="20">
        <v>0</v>
      </c>
      <c r="P166" s="20">
        <v>0</v>
      </c>
      <c r="Q166" s="20">
        <v>0</v>
      </c>
      <c r="R166" s="21">
        <v>0</v>
      </c>
      <c r="S166" s="20">
        <v>0</v>
      </c>
      <c r="T166" s="19">
        <v>0</v>
      </c>
      <c r="U166" s="21">
        <v>0</v>
      </c>
      <c r="V166" s="20">
        <v>0</v>
      </c>
      <c r="W166" s="19">
        <v>0</v>
      </c>
      <c r="X166" s="20">
        <v>0</v>
      </c>
      <c r="Y166" s="20">
        <v>0</v>
      </c>
      <c r="Z166" s="20">
        <v>0</v>
      </c>
      <c r="AA166" s="20">
        <v>0</v>
      </c>
      <c r="AB166" s="20">
        <v>0</v>
      </c>
      <c r="AC166" s="20">
        <v>0</v>
      </c>
      <c r="AD166" s="20">
        <v>0</v>
      </c>
      <c r="AE166" s="20">
        <v>0</v>
      </c>
      <c r="AF166" s="20">
        <v>0</v>
      </c>
      <c r="AG166" s="20">
        <v>0</v>
      </c>
      <c r="AH166" s="20">
        <v>0</v>
      </c>
      <c r="AI166" s="20">
        <v>0</v>
      </c>
      <c r="AJ166" s="20">
        <v>0</v>
      </c>
      <c r="AK166" s="20">
        <v>0</v>
      </c>
      <c r="AL166" s="20">
        <v>0</v>
      </c>
      <c r="AM166" s="20">
        <v>0</v>
      </c>
      <c r="AN166" s="20">
        <v>0</v>
      </c>
      <c r="AO166" s="20">
        <v>0</v>
      </c>
      <c r="AP166" s="20">
        <v>0</v>
      </c>
      <c r="AQ166" s="20">
        <v>0</v>
      </c>
      <c r="AR166" s="82"/>
      <c r="AS166" s="82"/>
      <c r="AT166" s="11"/>
      <c r="AU166" s="11"/>
      <c r="AV166" s="11"/>
    </row>
    <row r="167" spans="1:48" s="12" customFormat="1" ht="33" customHeight="1">
      <c r="A167" s="98"/>
      <c r="B167" s="177"/>
      <c r="C167" s="132"/>
      <c r="D167" s="30" t="s">
        <v>130</v>
      </c>
      <c r="E167" s="8">
        <f>H167+K167+N167+Q167+T167+W167+Z167+AC167+AF167+AI167+AL167+AO167</f>
        <v>0</v>
      </c>
      <c r="F167" s="15">
        <f>I167+L167+O167+R167+U167+X167+AA167+AD167+AG167+AJ167+AM167+AP167</f>
        <v>0</v>
      </c>
      <c r="G167" s="8">
        <v>0</v>
      </c>
      <c r="H167" s="19">
        <v>0</v>
      </c>
      <c r="I167" s="20">
        <v>0</v>
      </c>
      <c r="J167" s="20">
        <v>0</v>
      </c>
      <c r="K167" s="20">
        <v>0</v>
      </c>
      <c r="L167" s="21">
        <v>0</v>
      </c>
      <c r="M167" s="20">
        <v>0</v>
      </c>
      <c r="N167" s="19">
        <v>0</v>
      </c>
      <c r="O167" s="20">
        <v>0</v>
      </c>
      <c r="P167" s="20">
        <v>0</v>
      </c>
      <c r="Q167" s="20">
        <v>0</v>
      </c>
      <c r="R167" s="21">
        <v>0</v>
      </c>
      <c r="S167" s="20">
        <v>0</v>
      </c>
      <c r="T167" s="19">
        <v>0</v>
      </c>
      <c r="U167" s="21">
        <v>0</v>
      </c>
      <c r="V167" s="20">
        <v>0</v>
      </c>
      <c r="W167" s="19">
        <v>0</v>
      </c>
      <c r="X167" s="20">
        <v>0</v>
      </c>
      <c r="Y167" s="20">
        <v>0</v>
      </c>
      <c r="Z167" s="20">
        <v>0</v>
      </c>
      <c r="AA167" s="20">
        <v>0</v>
      </c>
      <c r="AB167" s="20">
        <v>0</v>
      </c>
      <c r="AC167" s="20">
        <v>0</v>
      </c>
      <c r="AD167" s="20">
        <v>0</v>
      </c>
      <c r="AE167" s="20">
        <v>0</v>
      </c>
      <c r="AF167" s="20">
        <v>0</v>
      </c>
      <c r="AG167" s="20">
        <v>0</v>
      </c>
      <c r="AH167" s="20">
        <v>0</v>
      </c>
      <c r="AI167" s="20">
        <v>0</v>
      </c>
      <c r="AJ167" s="20">
        <v>0</v>
      </c>
      <c r="AK167" s="20">
        <v>0</v>
      </c>
      <c r="AL167" s="20">
        <v>0</v>
      </c>
      <c r="AM167" s="20">
        <v>0</v>
      </c>
      <c r="AN167" s="20">
        <v>0</v>
      </c>
      <c r="AO167" s="20">
        <v>0</v>
      </c>
      <c r="AP167" s="20">
        <v>0</v>
      </c>
      <c r="AQ167" s="20">
        <v>0</v>
      </c>
      <c r="AR167" s="83"/>
      <c r="AS167" s="83"/>
      <c r="AT167" s="11"/>
      <c r="AU167" s="11"/>
      <c r="AV167" s="11"/>
    </row>
    <row r="168" spans="1:48" s="59" customFormat="1" ht="16.5" customHeight="1">
      <c r="A168" s="96" t="s">
        <v>77</v>
      </c>
      <c r="B168" s="161" t="s">
        <v>117</v>
      </c>
      <c r="C168" s="163" t="s">
        <v>148</v>
      </c>
      <c r="D168" s="163" t="s">
        <v>29</v>
      </c>
      <c r="E168" s="93" t="s">
        <v>39</v>
      </c>
      <c r="F168" s="93" t="s">
        <v>39</v>
      </c>
      <c r="G168" s="93" t="s">
        <v>39</v>
      </c>
      <c r="H168" s="93" t="s">
        <v>39</v>
      </c>
      <c r="I168" s="93" t="s">
        <v>39</v>
      </c>
      <c r="J168" s="93" t="s">
        <v>39</v>
      </c>
      <c r="K168" s="93" t="s">
        <v>39</v>
      </c>
      <c r="L168" s="93" t="s">
        <v>39</v>
      </c>
      <c r="M168" s="93" t="s">
        <v>39</v>
      </c>
      <c r="N168" s="93" t="s">
        <v>39</v>
      </c>
      <c r="O168" s="93" t="s">
        <v>39</v>
      </c>
      <c r="P168" s="93" t="s">
        <v>39</v>
      </c>
      <c r="Q168" s="93" t="s">
        <v>39</v>
      </c>
      <c r="R168" s="93" t="s">
        <v>39</v>
      </c>
      <c r="S168" s="93" t="s">
        <v>39</v>
      </c>
      <c r="T168" s="93" t="s">
        <v>39</v>
      </c>
      <c r="U168" s="93" t="s">
        <v>39</v>
      </c>
      <c r="V168" s="93" t="s">
        <v>39</v>
      </c>
      <c r="W168" s="93" t="s">
        <v>39</v>
      </c>
      <c r="X168" s="93" t="s">
        <v>39</v>
      </c>
      <c r="Y168" s="93" t="s">
        <v>39</v>
      </c>
      <c r="Z168" s="93" t="s">
        <v>39</v>
      </c>
      <c r="AA168" s="93" t="s">
        <v>39</v>
      </c>
      <c r="AB168" s="93" t="s">
        <v>39</v>
      </c>
      <c r="AC168" s="93" t="s">
        <v>39</v>
      </c>
      <c r="AD168" s="93" t="s">
        <v>39</v>
      </c>
      <c r="AE168" s="93" t="s">
        <v>39</v>
      </c>
      <c r="AF168" s="93" t="s">
        <v>39</v>
      </c>
      <c r="AG168" s="93" t="s">
        <v>39</v>
      </c>
      <c r="AH168" s="93" t="s">
        <v>39</v>
      </c>
      <c r="AI168" s="93" t="s">
        <v>39</v>
      </c>
      <c r="AJ168" s="93" t="s">
        <v>39</v>
      </c>
      <c r="AK168" s="93" t="s">
        <v>39</v>
      </c>
      <c r="AL168" s="93" t="s">
        <v>39</v>
      </c>
      <c r="AM168" s="93" t="s">
        <v>39</v>
      </c>
      <c r="AN168" s="93" t="s">
        <v>39</v>
      </c>
      <c r="AO168" s="93" t="s">
        <v>39</v>
      </c>
      <c r="AP168" s="93" t="s">
        <v>39</v>
      </c>
      <c r="AQ168" s="93" t="s">
        <v>39</v>
      </c>
      <c r="AR168" s="90" t="s">
        <v>208</v>
      </c>
      <c r="AS168" s="81"/>
      <c r="AT168" s="11"/>
      <c r="AU168" s="11"/>
      <c r="AV168" s="11"/>
    </row>
    <row r="169" spans="1:48" s="12" customFormat="1" ht="16.5" customHeight="1">
      <c r="A169" s="97"/>
      <c r="B169" s="176"/>
      <c r="C169" s="131"/>
      <c r="D169" s="131"/>
      <c r="E169" s="108"/>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91"/>
      <c r="AS169" s="82"/>
      <c r="AT169" s="11"/>
      <c r="AU169" s="11"/>
      <c r="AV169" s="11"/>
    </row>
    <row r="170" spans="1:48" s="12" customFormat="1" ht="16.5" customHeight="1">
      <c r="A170" s="98"/>
      <c r="B170" s="177"/>
      <c r="C170" s="132"/>
      <c r="D170" s="132"/>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92"/>
      <c r="AS170" s="83"/>
      <c r="AT170" s="11"/>
      <c r="AU170" s="11"/>
      <c r="AV170" s="11"/>
    </row>
    <row r="171" spans="1:48" s="59" customFormat="1" ht="16.5" customHeight="1">
      <c r="A171" s="96" t="s">
        <v>78</v>
      </c>
      <c r="B171" s="161" t="s">
        <v>118</v>
      </c>
      <c r="C171" s="163" t="s">
        <v>149</v>
      </c>
      <c r="D171" s="163" t="s">
        <v>29</v>
      </c>
      <c r="E171" s="93" t="s">
        <v>39</v>
      </c>
      <c r="F171" s="93" t="s">
        <v>39</v>
      </c>
      <c r="G171" s="93" t="s">
        <v>39</v>
      </c>
      <c r="H171" s="93" t="s">
        <v>39</v>
      </c>
      <c r="I171" s="93" t="s">
        <v>39</v>
      </c>
      <c r="J171" s="93" t="s">
        <v>39</v>
      </c>
      <c r="K171" s="93" t="s">
        <v>39</v>
      </c>
      <c r="L171" s="93" t="s">
        <v>39</v>
      </c>
      <c r="M171" s="93" t="s">
        <v>39</v>
      </c>
      <c r="N171" s="93" t="s">
        <v>39</v>
      </c>
      <c r="O171" s="93" t="s">
        <v>39</v>
      </c>
      <c r="P171" s="93" t="s">
        <v>39</v>
      </c>
      <c r="Q171" s="93" t="s">
        <v>39</v>
      </c>
      <c r="R171" s="93" t="s">
        <v>39</v>
      </c>
      <c r="S171" s="93" t="s">
        <v>39</v>
      </c>
      <c r="T171" s="93" t="s">
        <v>39</v>
      </c>
      <c r="U171" s="93" t="s">
        <v>39</v>
      </c>
      <c r="V171" s="93" t="s">
        <v>39</v>
      </c>
      <c r="W171" s="93" t="s">
        <v>39</v>
      </c>
      <c r="X171" s="93" t="s">
        <v>39</v>
      </c>
      <c r="Y171" s="93" t="s">
        <v>39</v>
      </c>
      <c r="Z171" s="93" t="s">
        <v>39</v>
      </c>
      <c r="AA171" s="93" t="s">
        <v>39</v>
      </c>
      <c r="AB171" s="93" t="s">
        <v>39</v>
      </c>
      <c r="AC171" s="93" t="s">
        <v>39</v>
      </c>
      <c r="AD171" s="93" t="s">
        <v>39</v>
      </c>
      <c r="AE171" s="93" t="s">
        <v>39</v>
      </c>
      <c r="AF171" s="93" t="s">
        <v>39</v>
      </c>
      <c r="AG171" s="93" t="s">
        <v>39</v>
      </c>
      <c r="AH171" s="93" t="s">
        <v>39</v>
      </c>
      <c r="AI171" s="93" t="s">
        <v>39</v>
      </c>
      <c r="AJ171" s="93" t="s">
        <v>39</v>
      </c>
      <c r="AK171" s="93" t="s">
        <v>39</v>
      </c>
      <c r="AL171" s="93" t="s">
        <v>39</v>
      </c>
      <c r="AM171" s="93" t="s">
        <v>39</v>
      </c>
      <c r="AN171" s="93" t="s">
        <v>39</v>
      </c>
      <c r="AO171" s="93" t="s">
        <v>39</v>
      </c>
      <c r="AP171" s="46" t="s">
        <v>39</v>
      </c>
      <c r="AQ171" s="46" t="s">
        <v>39</v>
      </c>
      <c r="AR171" s="81" t="s">
        <v>183</v>
      </c>
      <c r="AS171" s="81"/>
      <c r="AT171" s="11"/>
      <c r="AU171" s="11"/>
      <c r="AV171" s="11"/>
    </row>
    <row r="172" spans="1:48" s="12" customFormat="1" ht="16.5" customHeight="1">
      <c r="A172" s="97"/>
      <c r="B172" s="176"/>
      <c r="C172" s="131"/>
      <c r="D172" s="131"/>
      <c r="E172" s="108"/>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52"/>
      <c r="AQ172" s="52"/>
      <c r="AR172" s="82"/>
      <c r="AS172" s="82"/>
      <c r="AT172" s="11"/>
      <c r="AU172" s="11"/>
      <c r="AV172" s="11"/>
    </row>
    <row r="173" spans="1:48" s="12" customFormat="1" ht="16.5" customHeight="1">
      <c r="A173" s="98"/>
      <c r="B173" s="177"/>
      <c r="C173" s="132"/>
      <c r="D173" s="132"/>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53"/>
      <c r="AQ173" s="53"/>
      <c r="AR173" s="83"/>
      <c r="AS173" s="83"/>
      <c r="AT173" s="11"/>
      <c r="AU173" s="11"/>
      <c r="AV173" s="11"/>
    </row>
    <row r="174" spans="1:48" s="13" customFormat="1" ht="23.25" customHeight="1">
      <c r="A174" s="96" t="s">
        <v>79</v>
      </c>
      <c r="B174" s="161" t="s">
        <v>119</v>
      </c>
      <c r="C174" s="162" t="s">
        <v>194</v>
      </c>
      <c r="D174" s="14" t="s">
        <v>132</v>
      </c>
      <c r="E174" s="8">
        <f>H174+K174+N174+Q174+T174+W174+Z174+AC174+AF174+AI174+AL174+AO174</f>
        <v>0</v>
      </c>
      <c r="F174" s="15">
        <f t="shared" ref="F174" si="325">I174+L174+O174+R174+U174+X174+AA174+AD174+AG174+AJ174+AM174+AP174</f>
        <v>0</v>
      </c>
      <c r="G174" s="8">
        <v>0</v>
      </c>
      <c r="H174" s="17">
        <f>H176+H177</f>
        <v>0</v>
      </c>
      <c r="I174" s="47">
        <f t="shared" ref="I174:O174" si="326">I176+I177</f>
        <v>0</v>
      </c>
      <c r="J174" s="47">
        <v>0</v>
      </c>
      <c r="K174" s="47">
        <f t="shared" si="326"/>
        <v>0</v>
      </c>
      <c r="L174" s="23">
        <f t="shared" si="326"/>
        <v>0</v>
      </c>
      <c r="M174" s="47">
        <v>0</v>
      </c>
      <c r="N174" s="17">
        <f t="shared" si="326"/>
        <v>0</v>
      </c>
      <c r="O174" s="47">
        <f t="shared" si="326"/>
        <v>0</v>
      </c>
      <c r="P174" s="47">
        <v>0</v>
      </c>
      <c r="Q174" s="47">
        <v>0</v>
      </c>
      <c r="R174" s="23">
        <v>0</v>
      </c>
      <c r="S174" s="47">
        <v>0</v>
      </c>
      <c r="T174" s="17">
        <v>0</v>
      </c>
      <c r="U174" s="23">
        <v>0</v>
      </c>
      <c r="V174" s="47">
        <v>0</v>
      </c>
      <c r="W174" s="17">
        <v>0</v>
      </c>
      <c r="X174" s="47">
        <v>0</v>
      </c>
      <c r="Y174" s="47">
        <v>0</v>
      </c>
      <c r="Z174" s="47">
        <v>0</v>
      </c>
      <c r="AA174" s="47">
        <v>0</v>
      </c>
      <c r="AB174" s="47">
        <v>0</v>
      </c>
      <c r="AC174" s="47">
        <v>0</v>
      </c>
      <c r="AD174" s="47">
        <v>0</v>
      </c>
      <c r="AE174" s="47">
        <v>0</v>
      </c>
      <c r="AF174" s="47">
        <v>0</v>
      </c>
      <c r="AG174" s="47">
        <v>0</v>
      </c>
      <c r="AH174" s="47">
        <v>0</v>
      </c>
      <c r="AI174" s="47">
        <v>0</v>
      </c>
      <c r="AJ174" s="47">
        <v>0</v>
      </c>
      <c r="AK174" s="47">
        <v>0</v>
      </c>
      <c r="AL174" s="47">
        <v>0</v>
      </c>
      <c r="AM174" s="47">
        <v>0</v>
      </c>
      <c r="AN174" s="47">
        <v>0</v>
      </c>
      <c r="AO174" s="47">
        <v>0</v>
      </c>
      <c r="AP174" s="47">
        <v>0</v>
      </c>
      <c r="AQ174" s="47">
        <v>0</v>
      </c>
      <c r="AR174" s="81" t="s">
        <v>184</v>
      </c>
      <c r="AS174" s="81"/>
      <c r="AT174" s="11"/>
      <c r="AU174" s="11"/>
      <c r="AV174" s="11"/>
    </row>
    <row r="175" spans="1:48" s="13" customFormat="1" ht="23.25" customHeight="1">
      <c r="A175" s="133"/>
      <c r="B175" s="129"/>
      <c r="C175" s="131"/>
      <c r="D175" s="14" t="s">
        <v>128</v>
      </c>
      <c r="E175" s="8">
        <f>H175+K175+N175+Q175+T175+W175+Z175+AC175+AF175+AI175+AL175+AO175</f>
        <v>0</v>
      </c>
      <c r="F175" s="36">
        <v>0</v>
      </c>
      <c r="G175" s="8">
        <v>0</v>
      </c>
      <c r="H175" s="19">
        <v>0</v>
      </c>
      <c r="I175" s="20">
        <v>0</v>
      </c>
      <c r="J175" s="20">
        <v>0</v>
      </c>
      <c r="K175" s="20">
        <v>0</v>
      </c>
      <c r="L175" s="21">
        <v>0</v>
      </c>
      <c r="M175" s="20">
        <v>0</v>
      </c>
      <c r="N175" s="19">
        <v>0</v>
      </c>
      <c r="O175" s="20">
        <v>0</v>
      </c>
      <c r="P175" s="20">
        <v>0</v>
      </c>
      <c r="Q175" s="20">
        <v>0</v>
      </c>
      <c r="R175" s="21">
        <v>0</v>
      </c>
      <c r="S175" s="20">
        <v>0</v>
      </c>
      <c r="T175" s="19">
        <v>0</v>
      </c>
      <c r="U175" s="21">
        <v>0</v>
      </c>
      <c r="V175" s="20">
        <v>0</v>
      </c>
      <c r="W175" s="19">
        <v>0</v>
      </c>
      <c r="X175" s="20">
        <v>0</v>
      </c>
      <c r="Y175" s="20">
        <v>0</v>
      </c>
      <c r="Z175" s="20">
        <v>0</v>
      </c>
      <c r="AA175" s="20">
        <v>0</v>
      </c>
      <c r="AB175" s="20">
        <v>0</v>
      </c>
      <c r="AC175" s="20">
        <v>0</v>
      </c>
      <c r="AD175" s="20">
        <v>0</v>
      </c>
      <c r="AE175" s="20">
        <v>0</v>
      </c>
      <c r="AF175" s="20">
        <v>0</v>
      </c>
      <c r="AG175" s="20">
        <v>0</v>
      </c>
      <c r="AH175" s="20">
        <v>0</v>
      </c>
      <c r="AI175" s="20">
        <v>0</v>
      </c>
      <c r="AJ175" s="20">
        <v>0</v>
      </c>
      <c r="AK175" s="20">
        <v>0</v>
      </c>
      <c r="AL175" s="20">
        <v>0</v>
      </c>
      <c r="AM175" s="20">
        <v>0</v>
      </c>
      <c r="AN175" s="20">
        <v>0</v>
      </c>
      <c r="AO175" s="20">
        <v>0</v>
      </c>
      <c r="AP175" s="20">
        <v>0</v>
      </c>
      <c r="AQ175" s="20">
        <v>0</v>
      </c>
      <c r="AR175" s="82"/>
      <c r="AS175" s="82"/>
      <c r="AT175" s="11"/>
      <c r="AU175" s="11"/>
      <c r="AV175" s="11"/>
    </row>
    <row r="176" spans="1:48" s="12" customFormat="1" ht="25.5" customHeight="1">
      <c r="A176" s="133"/>
      <c r="B176" s="129"/>
      <c r="C176" s="131"/>
      <c r="D176" s="16" t="s">
        <v>26</v>
      </c>
      <c r="E176" s="8">
        <f>H176+K176+N176+Q176+T176+W176+Z176+AC176+AF176+AI176+AL176+AO176</f>
        <v>0</v>
      </c>
      <c r="F176" s="15">
        <f t="shared" ref="F176:F177" si="327">I176+L176+O176+R176+U176+X176+AA176+AD176+AG176+AJ176+AM176+AP176</f>
        <v>0</v>
      </c>
      <c r="G176" s="8">
        <v>0</v>
      </c>
      <c r="H176" s="19">
        <v>0</v>
      </c>
      <c r="I176" s="20">
        <v>0</v>
      </c>
      <c r="J176" s="20">
        <v>0</v>
      </c>
      <c r="K176" s="20">
        <v>0</v>
      </c>
      <c r="L176" s="21">
        <v>0</v>
      </c>
      <c r="M176" s="20">
        <v>0</v>
      </c>
      <c r="N176" s="19">
        <v>0</v>
      </c>
      <c r="O176" s="20">
        <v>0</v>
      </c>
      <c r="P176" s="20">
        <v>0</v>
      </c>
      <c r="Q176" s="20">
        <v>0</v>
      </c>
      <c r="R176" s="21">
        <v>0</v>
      </c>
      <c r="S176" s="20">
        <v>0</v>
      </c>
      <c r="T176" s="19">
        <v>0</v>
      </c>
      <c r="U176" s="21">
        <v>0</v>
      </c>
      <c r="V176" s="20">
        <v>0</v>
      </c>
      <c r="W176" s="19">
        <v>0</v>
      </c>
      <c r="X176" s="20">
        <v>0</v>
      </c>
      <c r="Y176" s="20">
        <v>0</v>
      </c>
      <c r="Z176" s="20">
        <v>0</v>
      </c>
      <c r="AA176" s="20">
        <v>0</v>
      </c>
      <c r="AB176" s="20">
        <v>0</v>
      </c>
      <c r="AC176" s="20">
        <v>0</v>
      </c>
      <c r="AD176" s="20">
        <v>0</v>
      </c>
      <c r="AE176" s="20">
        <v>0</v>
      </c>
      <c r="AF176" s="20">
        <v>0</v>
      </c>
      <c r="AG176" s="20">
        <v>0</v>
      </c>
      <c r="AH176" s="20">
        <v>0</v>
      </c>
      <c r="AI176" s="20">
        <v>0</v>
      </c>
      <c r="AJ176" s="20">
        <v>0</v>
      </c>
      <c r="AK176" s="20">
        <v>0</v>
      </c>
      <c r="AL176" s="20">
        <v>0</v>
      </c>
      <c r="AM176" s="20">
        <v>0</v>
      </c>
      <c r="AN176" s="20">
        <v>0</v>
      </c>
      <c r="AO176" s="20">
        <v>0</v>
      </c>
      <c r="AP176" s="20">
        <v>0</v>
      </c>
      <c r="AQ176" s="20">
        <v>0</v>
      </c>
      <c r="AR176" s="82"/>
      <c r="AS176" s="82"/>
      <c r="AT176" s="11"/>
      <c r="AU176" s="11"/>
      <c r="AV176" s="11"/>
    </row>
    <row r="177" spans="1:48" s="12" customFormat="1" ht="27" customHeight="1">
      <c r="A177" s="133"/>
      <c r="B177" s="129"/>
      <c r="C177" s="131"/>
      <c r="D177" s="16" t="s">
        <v>129</v>
      </c>
      <c r="E177" s="8">
        <f>H177+K177+N177+Q177+T177+W177+Z177+AC177+AF177+AI177+AL177+AO177</f>
        <v>0</v>
      </c>
      <c r="F177" s="15">
        <f t="shared" si="327"/>
        <v>0</v>
      </c>
      <c r="G177" s="8">
        <v>0</v>
      </c>
      <c r="H177" s="19">
        <v>0</v>
      </c>
      <c r="I177" s="20">
        <v>0</v>
      </c>
      <c r="J177" s="20">
        <v>0</v>
      </c>
      <c r="K177" s="20">
        <v>0</v>
      </c>
      <c r="L177" s="21">
        <v>0</v>
      </c>
      <c r="M177" s="20">
        <v>0</v>
      </c>
      <c r="N177" s="19">
        <v>0</v>
      </c>
      <c r="O177" s="20">
        <v>0</v>
      </c>
      <c r="P177" s="20">
        <v>0</v>
      </c>
      <c r="Q177" s="20">
        <v>0</v>
      </c>
      <c r="R177" s="21">
        <v>0</v>
      </c>
      <c r="S177" s="20">
        <v>0</v>
      </c>
      <c r="T177" s="19">
        <v>0</v>
      </c>
      <c r="U177" s="21">
        <v>0</v>
      </c>
      <c r="V177" s="20">
        <v>0</v>
      </c>
      <c r="W177" s="19">
        <v>0</v>
      </c>
      <c r="X177" s="20">
        <v>0</v>
      </c>
      <c r="Y177" s="20">
        <v>0</v>
      </c>
      <c r="Z177" s="20">
        <v>0</v>
      </c>
      <c r="AA177" s="20">
        <v>0</v>
      </c>
      <c r="AB177" s="20">
        <v>0</v>
      </c>
      <c r="AC177" s="20">
        <v>0</v>
      </c>
      <c r="AD177" s="20">
        <v>0</v>
      </c>
      <c r="AE177" s="20">
        <v>0</v>
      </c>
      <c r="AF177" s="20">
        <v>0</v>
      </c>
      <c r="AG177" s="20">
        <v>0</v>
      </c>
      <c r="AH177" s="20">
        <v>0</v>
      </c>
      <c r="AI177" s="20">
        <v>0</v>
      </c>
      <c r="AJ177" s="20">
        <v>0</v>
      </c>
      <c r="AK177" s="20">
        <v>0</v>
      </c>
      <c r="AL177" s="20">
        <v>0</v>
      </c>
      <c r="AM177" s="20">
        <v>0</v>
      </c>
      <c r="AN177" s="20">
        <v>0</v>
      </c>
      <c r="AO177" s="20">
        <v>0</v>
      </c>
      <c r="AP177" s="20">
        <v>0</v>
      </c>
      <c r="AQ177" s="20">
        <v>0</v>
      </c>
      <c r="AR177" s="82"/>
      <c r="AS177" s="82"/>
      <c r="AT177" s="11"/>
      <c r="AU177" s="11"/>
      <c r="AV177" s="11"/>
    </row>
    <row r="178" spans="1:48" s="12" customFormat="1" ht="25.5" customHeight="1">
      <c r="A178" s="134"/>
      <c r="B178" s="130"/>
      <c r="C178" s="132"/>
      <c r="D178" s="30" t="s">
        <v>133</v>
      </c>
      <c r="E178" s="8">
        <v>0</v>
      </c>
      <c r="F178" s="15">
        <v>0</v>
      </c>
      <c r="G178" s="8">
        <v>0</v>
      </c>
      <c r="H178" s="19">
        <v>0</v>
      </c>
      <c r="I178" s="20">
        <v>0</v>
      </c>
      <c r="J178" s="20">
        <v>0</v>
      </c>
      <c r="K178" s="20">
        <v>0</v>
      </c>
      <c r="L178" s="21">
        <v>0</v>
      </c>
      <c r="M178" s="20">
        <v>0</v>
      </c>
      <c r="N178" s="19">
        <v>0</v>
      </c>
      <c r="O178" s="20">
        <v>0</v>
      </c>
      <c r="P178" s="20">
        <v>0</v>
      </c>
      <c r="Q178" s="20">
        <v>0</v>
      </c>
      <c r="R178" s="21">
        <v>0</v>
      </c>
      <c r="S178" s="20">
        <v>0</v>
      </c>
      <c r="T178" s="19">
        <v>0</v>
      </c>
      <c r="U178" s="21">
        <v>0</v>
      </c>
      <c r="V178" s="20">
        <v>0</v>
      </c>
      <c r="W178" s="19">
        <v>0</v>
      </c>
      <c r="X178" s="20">
        <v>0</v>
      </c>
      <c r="Y178" s="20">
        <v>0</v>
      </c>
      <c r="Z178" s="20">
        <v>0</v>
      </c>
      <c r="AA178" s="20">
        <v>0</v>
      </c>
      <c r="AB178" s="20">
        <v>0</v>
      </c>
      <c r="AC178" s="20">
        <v>0</v>
      </c>
      <c r="AD178" s="20">
        <v>0</v>
      </c>
      <c r="AE178" s="20">
        <v>0</v>
      </c>
      <c r="AF178" s="20">
        <v>0</v>
      </c>
      <c r="AG178" s="20">
        <v>0</v>
      </c>
      <c r="AH178" s="20">
        <v>0</v>
      </c>
      <c r="AI178" s="20">
        <v>0</v>
      </c>
      <c r="AJ178" s="20">
        <v>0</v>
      </c>
      <c r="AK178" s="20">
        <v>0</v>
      </c>
      <c r="AL178" s="20">
        <v>0</v>
      </c>
      <c r="AM178" s="20">
        <v>0</v>
      </c>
      <c r="AN178" s="20">
        <v>0</v>
      </c>
      <c r="AO178" s="20">
        <v>0</v>
      </c>
      <c r="AP178" s="20">
        <v>0</v>
      </c>
      <c r="AQ178" s="20">
        <v>0</v>
      </c>
      <c r="AR178" s="83"/>
      <c r="AS178" s="82"/>
      <c r="AT178" s="11"/>
      <c r="AU178" s="11"/>
      <c r="AV178" s="11"/>
    </row>
    <row r="179" spans="1:48" s="59" customFormat="1" ht="16.5" customHeight="1">
      <c r="A179" s="96" t="s">
        <v>80</v>
      </c>
      <c r="B179" s="161" t="s">
        <v>120</v>
      </c>
      <c r="C179" s="179" t="s">
        <v>149</v>
      </c>
      <c r="D179" s="163" t="s">
        <v>29</v>
      </c>
      <c r="E179" s="93" t="s">
        <v>39</v>
      </c>
      <c r="F179" s="93" t="s">
        <v>39</v>
      </c>
      <c r="G179" s="93" t="s">
        <v>39</v>
      </c>
      <c r="H179" s="93" t="s">
        <v>39</v>
      </c>
      <c r="I179" s="93" t="s">
        <v>39</v>
      </c>
      <c r="J179" s="93" t="s">
        <v>39</v>
      </c>
      <c r="K179" s="93" t="s">
        <v>39</v>
      </c>
      <c r="L179" s="93" t="s">
        <v>39</v>
      </c>
      <c r="M179" s="93" t="s">
        <v>39</v>
      </c>
      <c r="N179" s="93" t="s">
        <v>39</v>
      </c>
      <c r="O179" s="93" t="s">
        <v>39</v>
      </c>
      <c r="P179" s="93" t="s">
        <v>39</v>
      </c>
      <c r="Q179" s="93" t="s">
        <v>39</v>
      </c>
      <c r="R179" s="93" t="s">
        <v>39</v>
      </c>
      <c r="S179" s="93" t="s">
        <v>39</v>
      </c>
      <c r="T179" s="93" t="s">
        <v>39</v>
      </c>
      <c r="U179" s="93" t="s">
        <v>39</v>
      </c>
      <c r="V179" s="93" t="s">
        <v>39</v>
      </c>
      <c r="W179" s="93" t="s">
        <v>39</v>
      </c>
      <c r="X179" s="93" t="s">
        <v>39</v>
      </c>
      <c r="Y179" s="93" t="s">
        <v>39</v>
      </c>
      <c r="Z179" s="93" t="s">
        <v>39</v>
      </c>
      <c r="AA179" s="93" t="s">
        <v>39</v>
      </c>
      <c r="AB179" s="93" t="s">
        <v>39</v>
      </c>
      <c r="AC179" s="93" t="s">
        <v>39</v>
      </c>
      <c r="AD179" s="93" t="s">
        <v>39</v>
      </c>
      <c r="AE179" s="93" t="s">
        <v>39</v>
      </c>
      <c r="AF179" s="93" t="s">
        <v>39</v>
      </c>
      <c r="AG179" s="93" t="s">
        <v>39</v>
      </c>
      <c r="AH179" s="93" t="s">
        <v>39</v>
      </c>
      <c r="AI179" s="93" t="s">
        <v>39</v>
      </c>
      <c r="AJ179" s="93" t="s">
        <v>39</v>
      </c>
      <c r="AK179" s="93" t="s">
        <v>39</v>
      </c>
      <c r="AL179" s="93" t="s">
        <v>39</v>
      </c>
      <c r="AM179" s="46" t="s">
        <v>39</v>
      </c>
      <c r="AN179" s="46" t="s">
        <v>39</v>
      </c>
      <c r="AO179" s="93" t="s">
        <v>39</v>
      </c>
      <c r="AP179" s="46" t="s">
        <v>39</v>
      </c>
      <c r="AQ179" s="46" t="s">
        <v>39</v>
      </c>
      <c r="AR179" s="81" t="s">
        <v>185</v>
      </c>
      <c r="AS179" s="82"/>
      <c r="AT179" s="11"/>
      <c r="AU179" s="11"/>
      <c r="AV179" s="11"/>
    </row>
    <row r="180" spans="1:48" s="12" customFormat="1" ht="16.5" customHeight="1">
      <c r="A180" s="97"/>
      <c r="B180" s="129"/>
      <c r="C180" s="131"/>
      <c r="D180" s="131"/>
      <c r="E180" s="108"/>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52"/>
      <c r="AN180" s="52"/>
      <c r="AO180" s="108"/>
      <c r="AP180" s="52"/>
      <c r="AQ180" s="52"/>
      <c r="AR180" s="82"/>
      <c r="AS180" s="82"/>
      <c r="AT180" s="11"/>
      <c r="AU180" s="11"/>
      <c r="AV180" s="11"/>
    </row>
    <row r="181" spans="1:48" s="12" customFormat="1" ht="16.5" customHeight="1">
      <c r="A181" s="98"/>
      <c r="B181" s="130"/>
      <c r="C181" s="132"/>
      <c r="D181" s="132"/>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53"/>
      <c r="AN181" s="53"/>
      <c r="AO181" s="109"/>
      <c r="AP181" s="53"/>
      <c r="AQ181" s="53"/>
      <c r="AR181" s="83"/>
      <c r="AS181" s="83"/>
      <c r="AT181" s="11"/>
      <c r="AU181" s="11"/>
      <c r="AV181" s="11"/>
    </row>
    <row r="182" spans="1:48" s="59" customFormat="1" ht="16.5" customHeight="1">
      <c r="A182" s="96" t="s">
        <v>81</v>
      </c>
      <c r="B182" s="161" t="s">
        <v>121</v>
      </c>
      <c r="C182" s="179" t="s">
        <v>150</v>
      </c>
      <c r="D182" s="163" t="s">
        <v>29</v>
      </c>
      <c r="E182" s="93" t="s">
        <v>39</v>
      </c>
      <c r="F182" s="93" t="s">
        <v>39</v>
      </c>
      <c r="G182" s="93" t="s">
        <v>39</v>
      </c>
      <c r="H182" s="93" t="s">
        <v>39</v>
      </c>
      <c r="I182" s="93" t="s">
        <v>39</v>
      </c>
      <c r="J182" s="93" t="s">
        <v>39</v>
      </c>
      <c r="K182" s="93" t="s">
        <v>39</v>
      </c>
      <c r="L182" s="93" t="s">
        <v>39</v>
      </c>
      <c r="M182" s="93" t="s">
        <v>39</v>
      </c>
      <c r="N182" s="93" t="s">
        <v>39</v>
      </c>
      <c r="O182" s="93" t="s">
        <v>39</v>
      </c>
      <c r="P182" s="93" t="s">
        <v>39</v>
      </c>
      <c r="Q182" s="93" t="s">
        <v>39</v>
      </c>
      <c r="R182" s="93" t="s">
        <v>39</v>
      </c>
      <c r="S182" s="93" t="s">
        <v>39</v>
      </c>
      <c r="T182" s="93" t="s">
        <v>39</v>
      </c>
      <c r="U182" s="93" t="s">
        <v>39</v>
      </c>
      <c r="V182" s="93" t="s">
        <v>39</v>
      </c>
      <c r="W182" s="93" t="s">
        <v>39</v>
      </c>
      <c r="X182" s="93" t="s">
        <v>39</v>
      </c>
      <c r="Y182" s="93" t="s">
        <v>39</v>
      </c>
      <c r="Z182" s="93" t="s">
        <v>39</v>
      </c>
      <c r="AA182" s="93" t="s">
        <v>39</v>
      </c>
      <c r="AB182" s="93" t="s">
        <v>39</v>
      </c>
      <c r="AC182" s="93" t="s">
        <v>39</v>
      </c>
      <c r="AD182" s="93" t="s">
        <v>39</v>
      </c>
      <c r="AE182" s="93" t="s">
        <v>39</v>
      </c>
      <c r="AF182" s="93" t="s">
        <v>39</v>
      </c>
      <c r="AG182" s="93" t="s">
        <v>39</v>
      </c>
      <c r="AH182" s="93" t="s">
        <v>39</v>
      </c>
      <c r="AI182" s="93" t="s">
        <v>39</v>
      </c>
      <c r="AJ182" s="93" t="s">
        <v>39</v>
      </c>
      <c r="AK182" s="93" t="s">
        <v>39</v>
      </c>
      <c r="AL182" s="93" t="s">
        <v>39</v>
      </c>
      <c r="AM182" s="93" t="s">
        <v>39</v>
      </c>
      <c r="AN182" s="93" t="s">
        <v>39</v>
      </c>
      <c r="AO182" s="93" t="s">
        <v>39</v>
      </c>
      <c r="AP182" s="46" t="s">
        <v>39</v>
      </c>
      <c r="AQ182" s="46" t="s">
        <v>39</v>
      </c>
      <c r="AR182" s="81" t="s">
        <v>186</v>
      </c>
      <c r="AS182" s="81"/>
      <c r="AT182" s="11"/>
      <c r="AU182" s="11"/>
      <c r="AV182" s="11"/>
    </row>
    <row r="183" spans="1:48" s="12" customFormat="1" ht="16.5" customHeight="1">
      <c r="A183" s="97"/>
      <c r="B183" s="176"/>
      <c r="C183" s="131"/>
      <c r="D183" s="131"/>
      <c r="E183" s="108"/>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52"/>
      <c r="AQ183" s="52"/>
      <c r="AR183" s="82"/>
      <c r="AS183" s="82"/>
      <c r="AT183" s="11"/>
      <c r="AU183" s="11"/>
      <c r="AV183" s="11"/>
    </row>
    <row r="184" spans="1:48" s="12" customFormat="1" ht="16.5" customHeight="1">
      <c r="A184" s="98"/>
      <c r="B184" s="177"/>
      <c r="C184" s="132"/>
      <c r="D184" s="132"/>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53"/>
      <c r="AQ184" s="53"/>
      <c r="AR184" s="83"/>
      <c r="AS184" s="83"/>
      <c r="AT184" s="11"/>
      <c r="AU184" s="11"/>
      <c r="AV184" s="11"/>
    </row>
    <row r="185" spans="1:48" s="13" customFormat="1" ht="16.5" customHeight="1">
      <c r="A185" s="96" t="s">
        <v>82</v>
      </c>
      <c r="B185" s="161" t="s">
        <v>122</v>
      </c>
      <c r="C185" s="178" t="s">
        <v>151</v>
      </c>
      <c r="D185" s="14" t="s">
        <v>132</v>
      </c>
      <c r="E185" s="8">
        <f>E186+E187+E188+E189</f>
        <v>10</v>
      </c>
      <c r="F185" s="8">
        <f>F186+F187+F188+F189</f>
        <v>10</v>
      </c>
      <c r="G185" s="8">
        <f t="shared" ref="G185" si="328">F185/E185*100</f>
        <v>100</v>
      </c>
      <c r="H185" s="8">
        <f t="shared" ref="H185:I185" si="329">H186+H187+H188+H189</f>
        <v>0</v>
      </c>
      <c r="I185" s="8">
        <f t="shared" si="329"/>
        <v>0</v>
      </c>
      <c r="J185" s="47">
        <v>0</v>
      </c>
      <c r="K185" s="8">
        <f t="shared" ref="K185:L185" si="330">K186+K187+K188+K189</f>
        <v>0</v>
      </c>
      <c r="L185" s="8">
        <f t="shared" si="330"/>
        <v>0</v>
      </c>
      <c r="M185" s="47">
        <v>0</v>
      </c>
      <c r="N185" s="8">
        <f t="shared" ref="N185:O185" si="331">N186+N187+N188+N189</f>
        <v>0</v>
      </c>
      <c r="O185" s="8">
        <f t="shared" si="331"/>
        <v>0</v>
      </c>
      <c r="P185" s="47">
        <v>0</v>
      </c>
      <c r="Q185" s="8">
        <f t="shared" ref="Q185:R185" si="332">Q186+Q187+Q188+Q189</f>
        <v>0</v>
      </c>
      <c r="R185" s="8">
        <f t="shared" si="332"/>
        <v>0</v>
      </c>
      <c r="S185" s="47">
        <v>0</v>
      </c>
      <c r="T185" s="8">
        <f t="shared" ref="T185:U185" si="333">T186+T187+T188+T189</f>
        <v>10</v>
      </c>
      <c r="U185" s="8">
        <f t="shared" si="333"/>
        <v>10</v>
      </c>
      <c r="V185" s="47">
        <f>U185/T185*100</f>
        <v>100</v>
      </c>
      <c r="W185" s="8">
        <f t="shared" ref="W185:X185" si="334">W186+W187+W188+W189</f>
        <v>0</v>
      </c>
      <c r="X185" s="8">
        <f t="shared" si="334"/>
        <v>0</v>
      </c>
      <c r="Y185" s="47">
        <v>0</v>
      </c>
      <c r="Z185" s="8">
        <f t="shared" ref="Z185:AA185" si="335">Z186+Z187+Z188+Z189</f>
        <v>0</v>
      </c>
      <c r="AA185" s="8">
        <f t="shared" si="335"/>
        <v>0</v>
      </c>
      <c r="AB185" s="47">
        <v>0</v>
      </c>
      <c r="AC185" s="8">
        <f t="shared" ref="AC185:AD185" si="336">AC186+AC187+AC188+AC189</f>
        <v>0</v>
      </c>
      <c r="AD185" s="8">
        <f t="shared" si="336"/>
        <v>0</v>
      </c>
      <c r="AE185" s="47">
        <v>0</v>
      </c>
      <c r="AF185" s="8">
        <f t="shared" ref="AF185:AG185" si="337">AF186+AF187+AF188+AF189</f>
        <v>0</v>
      </c>
      <c r="AG185" s="8">
        <f t="shared" si="337"/>
        <v>0</v>
      </c>
      <c r="AH185" s="47">
        <v>0</v>
      </c>
      <c r="AI185" s="8">
        <f t="shared" ref="AI185:AJ185" si="338">AI186+AI187+AI188+AI189</f>
        <v>0</v>
      </c>
      <c r="AJ185" s="8">
        <f t="shared" si="338"/>
        <v>0</v>
      </c>
      <c r="AK185" s="47">
        <v>0</v>
      </c>
      <c r="AL185" s="8">
        <f t="shared" ref="AL185:AM185" si="339">AL186+AL187+AL188+AL189</f>
        <v>0</v>
      </c>
      <c r="AM185" s="8">
        <f t="shared" si="339"/>
        <v>0</v>
      </c>
      <c r="AN185" s="47">
        <v>0</v>
      </c>
      <c r="AO185" s="8">
        <f t="shared" ref="AO185:AP185" si="340">AO186+AO187+AO188+AO189</f>
        <v>0</v>
      </c>
      <c r="AP185" s="8">
        <f t="shared" si="340"/>
        <v>0</v>
      </c>
      <c r="AQ185" s="47">
        <v>0</v>
      </c>
      <c r="AR185" s="81" t="s">
        <v>187</v>
      </c>
      <c r="AS185" s="81"/>
      <c r="AT185" s="11"/>
      <c r="AU185" s="11"/>
      <c r="AV185" s="11"/>
    </row>
    <row r="186" spans="1:48" s="13" customFormat="1" ht="31.5" customHeight="1">
      <c r="A186" s="133"/>
      <c r="B186" s="129"/>
      <c r="C186" s="131"/>
      <c r="D186" s="14" t="s">
        <v>128</v>
      </c>
      <c r="E186" s="8">
        <f t="shared" ref="E186" si="341">H186+K186+N186+Q186+T186+W186+Z186+AC186+AF186+AI186+AL186+AO186</f>
        <v>0</v>
      </c>
      <c r="F186" s="15">
        <f>I186+L186+O186+R186+U186+X186+AA186+AD186+AG186+AJ186+AM186+AP186</f>
        <v>0</v>
      </c>
      <c r="G186" s="8">
        <v>0</v>
      </c>
      <c r="H186" s="19">
        <v>0</v>
      </c>
      <c r="I186" s="20">
        <v>0</v>
      </c>
      <c r="J186" s="20">
        <v>0</v>
      </c>
      <c r="K186" s="20">
        <v>0</v>
      </c>
      <c r="L186" s="21">
        <v>0</v>
      </c>
      <c r="M186" s="20">
        <v>0</v>
      </c>
      <c r="N186" s="19">
        <v>0</v>
      </c>
      <c r="O186" s="20">
        <v>0</v>
      </c>
      <c r="P186" s="20">
        <v>0</v>
      </c>
      <c r="Q186" s="20">
        <v>0</v>
      </c>
      <c r="R186" s="21">
        <v>0</v>
      </c>
      <c r="S186" s="20">
        <v>0</v>
      </c>
      <c r="T186" s="19">
        <v>0</v>
      </c>
      <c r="U186" s="21">
        <v>0</v>
      </c>
      <c r="V186" s="20">
        <v>0</v>
      </c>
      <c r="W186" s="19">
        <v>0</v>
      </c>
      <c r="X186" s="20">
        <v>0</v>
      </c>
      <c r="Y186" s="20">
        <v>0</v>
      </c>
      <c r="Z186" s="20">
        <v>0</v>
      </c>
      <c r="AA186" s="20">
        <v>0</v>
      </c>
      <c r="AB186" s="20">
        <v>0</v>
      </c>
      <c r="AC186" s="20">
        <v>0</v>
      </c>
      <c r="AD186" s="20">
        <v>0</v>
      </c>
      <c r="AE186" s="20">
        <v>0</v>
      </c>
      <c r="AF186" s="20">
        <v>0</v>
      </c>
      <c r="AG186" s="20">
        <v>0</v>
      </c>
      <c r="AH186" s="20">
        <v>0</v>
      </c>
      <c r="AI186" s="20">
        <v>0</v>
      </c>
      <c r="AJ186" s="20">
        <v>0</v>
      </c>
      <c r="AK186" s="20">
        <v>0</v>
      </c>
      <c r="AL186" s="20">
        <v>0</v>
      </c>
      <c r="AM186" s="20">
        <v>0</v>
      </c>
      <c r="AN186" s="20">
        <v>0</v>
      </c>
      <c r="AO186" s="20">
        <v>0</v>
      </c>
      <c r="AP186" s="20">
        <v>0</v>
      </c>
      <c r="AQ186" s="20">
        <v>0</v>
      </c>
      <c r="AR186" s="82"/>
      <c r="AS186" s="82"/>
      <c r="AT186" s="11"/>
      <c r="AU186" s="11"/>
      <c r="AV186" s="11"/>
    </row>
    <row r="187" spans="1:48" s="12" customFormat="1" ht="27" customHeight="1">
      <c r="A187" s="133"/>
      <c r="B187" s="129"/>
      <c r="C187" s="131"/>
      <c r="D187" s="16" t="s">
        <v>26</v>
      </c>
      <c r="E187" s="8">
        <f>H187+K187+N187+Q187+T187+W187+Z187+AC187+AF187+AI187+AL187+AO187</f>
        <v>0</v>
      </c>
      <c r="F187" s="15">
        <f>I187+L187+O187+R187+U187+X187+AA187+AD187+AG187+AJ187+AM187+AP187</f>
        <v>0</v>
      </c>
      <c r="G187" s="8">
        <v>0</v>
      </c>
      <c r="H187" s="19">
        <v>0</v>
      </c>
      <c r="I187" s="20">
        <v>0</v>
      </c>
      <c r="J187" s="20">
        <v>0</v>
      </c>
      <c r="K187" s="20">
        <v>0</v>
      </c>
      <c r="L187" s="21">
        <v>0</v>
      </c>
      <c r="M187" s="20">
        <v>0</v>
      </c>
      <c r="N187" s="19">
        <v>0</v>
      </c>
      <c r="O187" s="20">
        <v>0</v>
      </c>
      <c r="P187" s="20">
        <v>0</v>
      </c>
      <c r="Q187" s="20">
        <v>0</v>
      </c>
      <c r="R187" s="21">
        <v>0</v>
      </c>
      <c r="S187" s="20">
        <v>0</v>
      </c>
      <c r="T187" s="19">
        <v>0</v>
      </c>
      <c r="U187" s="21">
        <v>0</v>
      </c>
      <c r="V187" s="20">
        <v>0</v>
      </c>
      <c r="W187" s="19">
        <v>0</v>
      </c>
      <c r="X187" s="20">
        <v>0</v>
      </c>
      <c r="Y187" s="20">
        <v>0</v>
      </c>
      <c r="Z187" s="20">
        <v>0</v>
      </c>
      <c r="AA187" s="20">
        <v>0</v>
      </c>
      <c r="AB187" s="20">
        <v>0</v>
      </c>
      <c r="AC187" s="20">
        <v>0</v>
      </c>
      <c r="AD187" s="20">
        <v>0</v>
      </c>
      <c r="AE187" s="20">
        <v>0</v>
      </c>
      <c r="AF187" s="20">
        <v>0</v>
      </c>
      <c r="AG187" s="20">
        <v>0</v>
      </c>
      <c r="AH187" s="20">
        <v>0</v>
      </c>
      <c r="AI187" s="20">
        <v>0</v>
      </c>
      <c r="AJ187" s="20">
        <v>0</v>
      </c>
      <c r="AK187" s="20">
        <v>0</v>
      </c>
      <c r="AL187" s="20">
        <v>0</v>
      </c>
      <c r="AM187" s="20">
        <v>0</v>
      </c>
      <c r="AN187" s="20">
        <v>0</v>
      </c>
      <c r="AO187" s="20">
        <v>0</v>
      </c>
      <c r="AP187" s="20">
        <v>0</v>
      </c>
      <c r="AQ187" s="20">
        <v>0</v>
      </c>
      <c r="AR187" s="82"/>
      <c r="AS187" s="82"/>
      <c r="AT187" s="11"/>
      <c r="AU187" s="11"/>
      <c r="AV187" s="11"/>
    </row>
    <row r="188" spans="1:48" s="12" customFormat="1" ht="23.25" customHeight="1">
      <c r="A188" s="133"/>
      <c r="B188" s="129"/>
      <c r="C188" s="131"/>
      <c r="D188" s="16" t="s">
        <v>129</v>
      </c>
      <c r="E188" s="8">
        <f t="shared" ref="E188:E189" si="342">H188+K188+N188+Q188+T188+W188+Z188+AC188+AF188+AI188+AL188+AO188</f>
        <v>10</v>
      </c>
      <c r="F188" s="15">
        <f t="shared" ref="F188:F189" si="343">I188+L188+O188+R188+U188+X188+AA188+AD188+AG188+AJ188+AM188+AP188</f>
        <v>10</v>
      </c>
      <c r="G188" s="8">
        <f>F188/E188*100</f>
        <v>100</v>
      </c>
      <c r="H188" s="19">
        <v>0</v>
      </c>
      <c r="I188" s="20">
        <v>0</v>
      </c>
      <c r="J188" s="20">
        <v>0</v>
      </c>
      <c r="K188" s="20">
        <v>0</v>
      </c>
      <c r="L188" s="21">
        <v>0</v>
      </c>
      <c r="M188" s="20">
        <v>0</v>
      </c>
      <c r="N188" s="19">
        <v>0</v>
      </c>
      <c r="O188" s="20">
        <v>0</v>
      </c>
      <c r="P188" s="20">
        <v>0</v>
      </c>
      <c r="Q188" s="20">
        <v>0</v>
      </c>
      <c r="R188" s="21">
        <v>0</v>
      </c>
      <c r="S188" s="20">
        <v>0</v>
      </c>
      <c r="T188" s="19">
        <v>10</v>
      </c>
      <c r="U188" s="21">
        <v>10</v>
      </c>
      <c r="V188" s="20">
        <f>U188/T188*100</f>
        <v>100</v>
      </c>
      <c r="W188" s="19">
        <v>0</v>
      </c>
      <c r="X188" s="20">
        <v>0</v>
      </c>
      <c r="Y188" s="20">
        <v>0</v>
      </c>
      <c r="Z188" s="20">
        <v>0</v>
      </c>
      <c r="AA188" s="20">
        <v>0</v>
      </c>
      <c r="AB188" s="20">
        <v>0</v>
      </c>
      <c r="AC188" s="20">
        <v>0</v>
      </c>
      <c r="AD188" s="20">
        <v>0</v>
      </c>
      <c r="AE188" s="20">
        <v>0</v>
      </c>
      <c r="AF188" s="20">
        <v>0</v>
      </c>
      <c r="AG188" s="20">
        <v>0</v>
      </c>
      <c r="AH188" s="20">
        <v>0</v>
      </c>
      <c r="AI188" s="20">
        <v>0</v>
      </c>
      <c r="AJ188" s="20">
        <v>0</v>
      </c>
      <c r="AK188" s="20">
        <v>0</v>
      </c>
      <c r="AL188" s="20">
        <v>0</v>
      </c>
      <c r="AM188" s="20">
        <v>0</v>
      </c>
      <c r="AN188" s="20">
        <v>0</v>
      </c>
      <c r="AO188" s="20">
        <v>0</v>
      </c>
      <c r="AP188" s="20">
        <v>0</v>
      </c>
      <c r="AQ188" s="20">
        <v>0</v>
      </c>
      <c r="AR188" s="82"/>
      <c r="AS188" s="82"/>
      <c r="AT188" s="11"/>
      <c r="AU188" s="11"/>
      <c r="AV188" s="11"/>
    </row>
    <row r="189" spans="1:48" s="12" customFormat="1" ht="28.5" customHeight="1">
      <c r="A189" s="134"/>
      <c r="B189" s="130"/>
      <c r="C189" s="132"/>
      <c r="D189" s="30" t="s">
        <v>130</v>
      </c>
      <c r="E189" s="8">
        <f t="shared" si="342"/>
        <v>0</v>
      </c>
      <c r="F189" s="15">
        <f t="shared" si="343"/>
        <v>0</v>
      </c>
      <c r="G189" s="8">
        <v>0</v>
      </c>
      <c r="H189" s="19">
        <v>0</v>
      </c>
      <c r="I189" s="20">
        <v>0</v>
      </c>
      <c r="J189" s="20">
        <v>0</v>
      </c>
      <c r="K189" s="20">
        <v>0</v>
      </c>
      <c r="L189" s="21">
        <v>0</v>
      </c>
      <c r="M189" s="20">
        <v>0</v>
      </c>
      <c r="N189" s="19">
        <v>0</v>
      </c>
      <c r="O189" s="20">
        <v>0</v>
      </c>
      <c r="P189" s="20">
        <v>0</v>
      </c>
      <c r="Q189" s="20">
        <v>0</v>
      </c>
      <c r="R189" s="21">
        <v>0</v>
      </c>
      <c r="S189" s="20">
        <v>0</v>
      </c>
      <c r="T189" s="19">
        <v>0</v>
      </c>
      <c r="U189" s="21">
        <v>0</v>
      </c>
      <c r="V189" s="20">
        <v>0</v>
      </c>
      <c r="W189" s="19">
        <v>0</v>
      </c>
      <c r="X189" s="20">
        <v>0</v>
      </c>
      <c r="Y189" s="20">
        <v>0</v>
      </c>
      <c r="Z189" s="20">
        <v>0</v>
      </c>
      <c r="AA189" s="20">
        <v>0</v>
      </c>
      <c r="AB189" s="20">
        <v>0</v>
      </c>
      <c r="AC189" s="20">
        <v>0</v>
      </c>
      <c r="AD189" s="20">
        <v>0</v>
      </c>
      <c r="AE189" s="20">
        <v>0</v>
      </c>
      <c r="AF189" s="20">
        <v>0</v>
      </c>
      <c r="AG189" s="20">
        <v>0</v>
      </c>
      <c r="AH189" s="20">
        <v>0</v>
      </c>
      <c r="AI189" s="20">
        <v>0</v>
      </c>
      <c r="AJ189" s="20">
        <v>0</v>
      </c>
      <c r="AK189" s="20">
        <v>0</v>
      </c>
      <c r="AL189" s="20">
        <v>0</v>
      </c>
      <c r="AM189" s="20">
        <v>0</v>
      </c>
      <c r="AN189" s="20">
        <v>0</v>
      </c>
      <c r="AO189" s="20">
        <v>0</v>
      </c>
      <c r="AP189" s="20">
        <v>0</v>
      </c>
      <c r="AQ189" s="20">
        <v>0</v>
      </c>
      <c r="AR189" s="83"/>
      <c r="AS189" s="83"/>
      <c r="AT189" s="11"/>
      <c r="AU189" s="11"/>
      <c r="AV189" s="11"/>
    </row>
    <row r="190" spans="1:48" s="13" customFormat="1" ht="16.5" customHeight="1">
      <c r="A190" s="96" t="s">
        <v>83</v>
      </c>
      <c r="B190" s="161" t="s">
        <v>123</v>
      </c>
      <c r="C190" s="178" t="s">
        <v>152</v>
      </c>
      <c r="D190" s="14" t="s">
        <v>132</v>
      </c>
      <c r="E190" s="8">
        <f>E191+E192+E193+E194</f>
        <v>50</v>
      </c>
      <c r="F190" s="8">
        <f>F191+F192+F193+F194</f>
        <v>50</v>
      </c>
      <c r="G190" s="8">
        <f t="shared" ref="G190" si="344">F190/E190*100</f>
        <v>100</v>
      </c>
      <c r="H190" s="8">
        <f>H191+H192+H193+H194</f>
        <v>0</v>
      </c>
      <c r="I190" s="8">
        <f>I191+I192+I193+I194</f>
        <v>0</v>
      </c>
      <c r="J190" s="47">
        <v>0</v>
      </c>
      <c r="K190" s="8">
        <f>K191+K192+K193+K194</f>
        <v>0</v>
      </c>
      <c r="L190" s="8">
        <f>L191+L192+L193+L194</f>
        <v>0</v>
      </c>
      <c r="M190" s="47">
        <v>0</v>
      </c>
      <c r="N190" s="8">
        <f>N191+N192+N193+N194</f>
        <v>0</v>
      </c>
      <c r="O190" s="8">
        <f>O191+O192+O193+O194</f>
        <v>0</v>
      </c>
      <c r="P190" s="47">
        <v>0</v>
      </c>
      <c r="Q190" s="8">
        <f>Q191+Q192+Q193+Q194</f>
        <v>0</v>
      </c>
      <c r="R190" s="8">
        <f>R191+R192+R193+R194</f>
        <v>0</v>
      </c>
      <c r="S190" s="47">
        <v>0</v>
      </c>
      <c r="T190" s="8">
        <f>T191+T192+T193+T194</f>
        <v>0</v>
      </c>
      <c r="U190" s="8">
        <f>U191+U192+U193+U194</f>
        <v>0</v>
      </c>
      <c r="V190" s="47">
        <v>0</v>
      </c>
      <c r="W190" s="8">
        <f>W191+W192+W193+W194</f>
        <v>0</v>
      </c>
      <c r="X190" s="8">
        <f>X191+X192+X193+X194</f>
        <v>0</v>
      </c>
      <c r="Y190" s="47">
        <v>0</v>
      </c>
      <c r="Z190" s="8">
        <f>Z191+Z192+Z193+Z194</f>
        <v>0</v>
      </c>
      <c r="AA190" s="8">
        <f>AA191+AA192+AA193+AA194</f>
        <v>0</v>
      </c>
      <c r="AB190" s="47">
        <v>0</v>
      </c>
      <c r="AC190" s="8">
        <f>AC191+AC192+AC193+AC194</f>
        <v>0</v>
      </c>
      <c r="AD190" s="8">
        <f>AD191+AD192+AD193+AD194</f>
        <v>0</v>
      </c>
      <c r="AE190" s="47">
        <v>0</v>
      </c>
      <c r="AF190" s="8">
        <f>AF191+AF192+AF193+AF194</f>
        <v>0</v>
      </c>
      <c r="AG190" s="8">
        <f>AG191+AG192+AG193+AG194</f>
        <v>0</v>
      </c>
      <c r="AH190" s="47">
        <v>0</v>
      </c>
      <c r="AI190" s="8">
        <f>AI191+AI192+AI193+AI194</f>
        <v>0</v>
      </c>
      <c r="AJ190" s="8">
        <f>AJ191+AJ192+AJ193+AJ194</f>
        <v>0</v>
      </c>
      <c r="AK190" s="47">
        <v>0</v>
      </c>
      <c r="AL190" s="8">
        <f>AL191+AL192+AL193+AL194</f>
        <v>50</v>
      </c>
      <c r="AM190" s="8">
        <f>AM191+AM192+AM193+AM194</f>
        <v>50</v>
      </c>
      <c r="AN190" s="47">
        <v>100</v>
      </c>
      <c r="AO190" s="8">
        <f>AO191+AO192+AO193+AO194</f>
        <v>0</v>
      </c>
      <c r="AP190" s="8">
        <f>AP191+AP192+AP193+AP194</f>
        <v>0</v>
      </c>
      <c r="AQ190" s="47">
        <v>0</v>
      </c>
      <c r="AR190" s="81" t="s">
        <v>242</v>
      </c>
      <c r="AS190" s="81"/>
      <c r="AT190" s="11"/>
      <c r="AU190" s="11"/>
      <c r="AV190" s="11"/>
    </row>
    <row r="191" spans="1:48" s="13" customFormat="1" ht="28.5" customHeight="1">
      <c r="A191" s="97"/>
      <c r="B191" s="129"/>
      <c r="C191" s="131"/>
      <c r="D191" s="14" t="s">
        <v>128</v>
      </c>
      <c r="E191" s="8">
        <f t="shared" ref="E191" si="345">H191+K191+N191+Q191+T191+W191+Z191+AC191+AF191+AI191+AL191+AO191</f>
        <v>0</v>
      </c>
      <c r="F191" s="15">
        <f>I191+L191+O191+R191+U191+X191+AA191+AD191+AG191+AJ191+AM191+AP191</f>
        <v>0</v>
      </c>
      <c r="G191" s="8">
        <v>0</v>
      </c>
      <c r="H191" s="19">
        <v>0</v>
      </c>
      <c r="I191" s="20">
        <v>0</v>
      </c>
      <c r="J191" s="20">
        <v>0</v>
      </c>
      <c r="K191" s="20">
        <v>0</v>
      </c>
      <c r="L191" s="21">
        <v>0</v>
      </c>
      <c r="M191" s="20">
        <v>0</v>
      </c>
      <c r="N191" s="19">
        <v>0</v>
      </c>
      <c r="O191" s="20">
        <v>0</v>
      </c>
      <c r="P191" s="20">
        <v>0</v>
      </c>
      <c r="Q191" s="20">
        <v>0</v>
      </c>
      <c r="R191" s="21">
        <v>0</v>
      </c>
      <c r="S191" s="20">
        <v>0</v>
      </c>
      <c r="T191" s="19">
        <v>0</v>
      </c>
      <c r="U191" s="21">
        <v>0</v>
      </c>
      <c r="V191" s="20">
        <v>0</v>
      </c>
      <c r="W191" s="19">
        <v>0</v>
      </c>
      <c r="X191" s="20">
        <v>0</v>
      </c>
      <c r="Y191" s="20">
        <v>0</v>
      </c>
      <c r="Z191" s="20">
        <v>0</v>
      </c>
      <c r="AA191" s="20">
        <v>0</v>
      </c>
      <c r="AB191" s="20">
        <v>0</v>
      </c>
      <c r="AC191" s="20">
        <v>0</v>
      </c>
      <c r="AD191" s="20">
        <v>0</v>
      </c>
      <c r="AE191" s="20">
        <v>0</v>
      </c>
      <c r="AF191" s="20">
        <v>0</v>
      </c>
      <c r="AG191" s="20">
        <v>0</v>
      </c>
      <c r="AH191" s="20">
        <v>0</v>
      </c>
      <c r="AI191" s="20">
        <v>0</v>
      </c>
      <c r="AJ191" s="20">
        <v>0</v>
      </c>
      <c r="AK191" s="20">
        <v>0</v>
      </c>
      <c r="AL191" s="20">
        <v>0</v>
      </c>
      <c r="AM191" s="20">
        <v>0</v>
      </c>
      <c r="AN191" s="20">
        <v>0</v>
      </c>
      <c r="AO191" s="20">
        <v>0</v>
      </c>
      <c r="AP191" s="20">
        <v>0</v>
      </c>
      <c r="AQ191" s="20">
        <v>0</v>
      </c>
      <c r="AR191" s="82"/>
      <c r="AS191" s="82"/>
      <c r="AT191" s="11"/>
      <c r="AU191" s="11"/>
      <c r="AV191" s="11"/>
    </row>
    <row r="192" spans="1:48" s="12" customFormat="1" ht="24" customHeight="1">
      <c r="A192" s="97"/>
      <c r="B192" s="129"/>
      <c r="C192" s="131"/>
      <c r="D192" s="16" t="s">
        <v>26</v>
      </c>
      <c r="E192" s="8">
        <f>H192+K192+N192+Q192+T192+W192+Z192+AC192+AF192+AI192+AL192+AO192</f>
        <v>0</v>
      </c>
      <c r="F192" s="15">
        <f>I192+L192+O192+R192+U192+X192+AA192+AD192+AG192+AJ192+AM192+AP192</f>
        <v>0</v>
      </c>
      <c r="G192" s="8">
        <v>0</v>
      </c>
      <c r="H192" s="19">
        <v>0</v>
      </c>
      <c r="I192" s="20">
        <v>0</v>
      </c>
      <c r="J192" s="20">
        <v>0</v>
      </c>
      <c r="K192" s="20">
        <v>0</v>
      </c>
      <c r="L192" s="21">
        <v>0</v>
      </c>
      <c r="M192" s="20">
        <v>0</v>
      </c>
      <c r="N192" s="19">
        <v>0</v>
      </c>
      <c r="O192" s="20">
        <v>0</v>
      </c>
      <c r="P192" s="20">
        <v>0</v>
      </c>
      <c r="Q192" s="20">
        <v>0</v>
      </c>
      <c r="R192" s="21">
        <v>0</v>
      </c>
      <c r="S192" s="20">
        <v>0</v>
      </c>
      <c r="T192" s="19">
        <v>0</v>
      </c>
      <c r="U192" s="21">
        <v>0</v>
      </c>
      <c r="V192" s="20">
        <v>0</v>
      </c>
      <c r="W192" s="19">
        <v>0</v>
      </c>
      <c r="X192" s="20">
        <v>0</v>
      </c>
      <c r="Y192" s="20">
        <v>0</v>
      </c>
      <c r="Z192" s="20">
        <v>0</v>
      </c>
      <c r="AA192" s="20">
        <v>0</v>
      </c>
      <c r="AB192" s="20">
        <v>0</v>
      </c>
      <c r="AC192" s="20">
        <v>0</v>
      </c>
      <c r="AD192" s="20">
        <v>0</v>
      </c>
      <c r="AE192" s="20">
        <v>0</v>
      </c>
      <c r="AF192" s="20">
        <v>0</v>
      </c>
      <c r="AG192" s="20">
        <v>0</v>
      </c>
      <c r="AH192" s="20">
        <v>0</v>
      </c>
      <c r="AI192" s="20">
        <v>0</v>
      </c>
      <c r="AJ192" s="20">
        <v>0</v>
      </c>
      <c r="AK192" s="20">
        <v>0</v>
      </c>
      <c r="AL192" s="20">
        <v>0</v>
      </c>
      <c r="AM192" s="20">
        <v>0</v>
      </c>
      <c r="AN192" s="20">
        <v>0</v>
      </c>
      <c r="AO192" s="20">
        <v>0</v>
      </c>
      <c r="AP192" s="20">
        <v>0</v>
      </c>
      <c r="AQ192" s="20">
        <v>0</v>
      </c>
      <c r="AR192" s="82"/>
      <c r="AS192" s="82"/>
      <c r="AT192" s="11"/>
      <c r="AU192" s="11"/>
      <c r="AV192" s="11"/>
    </row>
    <row r="193" spans="1:48" s="12" customFormat="1" ht="22.5" customHeight="1">
      <c r="A193" s="97"/>
      <c r="B193" s="129"/>
      <c r="C193" s="131"/>
      <c r="D193" s="16" t="s">
        <v>129</v>
      </c>
      <c r="E193" s="8">
        <f t="shared" ref="E193:E194" si="346">H193+K193+N193+Q193+T193+W193+Z193+AC193+AF193+AI193+AL193+AO193</f>
        <v>50</v>
      </c>
      <c r="F193" s="15">
        <f t="shared" ref="F193:F194" si="347">I193+L193+O193+R193+U193+X193+AA193+AD193+AG193+AJ193+AM193+AP193</f>
        <v>50</v>
      </c>
      <c r="G193" s="8">
        <v>0</v>
      </c>
      <c r="H193" s="19">
        <v>0</v>
      </c>
      <c r="I193" s="20">
        <v>0</v>
      </c>
      <c r="J193" s="20">
        <v>0</v>
      </c>
      <c r="K193" s="20">
        <v>0</v>
      </c>
      <c r="L193" s="21">
        <v>0</v>
      </c>
      <c r="M193" s="20">
        <v>0</v>
      </c>
      <c r="N193" s="19">
        <v>0</v>
      </c>
      <c r="O193" s="20">
        <v>0</v>
      </c>
      <c r="P193" s="20">
        <v>0</v>
      </c>
      <c r="Q193" s="20">
        <v>0</v>
      </c>
      <c r="R193" s="21">
        <v>0</v>
      </c>
      <c r="S193" s="20">
        <v>0</v>
      </c>
      <c r="T193" s="19">
        <v>0</v>
      </c>
      <c r="U193" s="21">
        <v>0</v>
      </c>
      <c r="V193" s="20">
        <v>0</v>
      </c>
      <c r="W193" s="19">
        <v>0</v>
      </c>
      <c r="X193" s="20">
        <v>0</v>
      </c>
      <c r="Y193" s="20">
        <v>0</v>
      </c>
      <c r="Z193" s="20">
        <v>0</v>
      </c>
      <c r="AA193" s="20">
        <v>0</v>
      </c>
      <c r="AB193" s="20">
        <v>0</v>
      </c>
      <c r="AC193" s="20">
        <v>0</v>
      </c>
      <c r="AD193" s="20">
        <v>0</v>
      </c>
      <c r="AE193" s="20">
        <v>0</v>
      </c>
      <c r="AF193" s="20">
        <v>0</v>
      </c>
      <c r="AG193" s="20">
        <v>0</v>
      </c>
      <c r="AH193" s="20">
        <v>0</v>
      </c>
      <c r="AI193" s="20">
        <v>0</v>
      </c>
      <c r="AJ193" s="20">
        <v>0</v>
      </c>
      <c r="AK193" s="20">
        <v>0</v>
      </c>
      <c r="AL193" s="20">
        <v>50</v>
      </c>
      <c r="AM193" s="20">
        <v>50</v>
      </c>
      <c r="AN193" s="20">
        <v>100</v>
      </c>
      <c r="AO193" s="20">
        <v>0</v>
      </c>
      <c r="AP193" s="20">
        <v>0</v>
      </c>
      <c r="AQ193" s="20">
        <v>0</v>
      </c>
      <c r="AR193" s="82"/>
      <c r="AS193" s="82"/>
      <c r="AT193" s="11"/>
      <c r="AU193" s="11"/>
      <c r="AV193" s="11"/>
    </row>
    <row r="194" spans="1:48" s="12" customFormat="1" ht="27.75" customHeight="1">
      <c r="A194" s="98"/>
      <c r="B194" s="130"/>
      <c r="C194" s="132"/>
      <c r="D194" s="30" t="s">
        <v>130</v>
      </c>
      <c r="E194" s="8">
        <f t="shared" si="346"/>
        <v>0</v>
      </c>
      <c r="F194" s="15">
        <f t="shared" si="347"/>
        <v>0</v>
      </c>
      <c r="G194" s="8">
        <v>0</v>
      </c>
      <c r="H194" s="19">
        <v>0</v>
      </c>
      <c r="I194" s="20">
        <v>0</v>
      </c>
      <c r="J194" s="20">
        <v>0</v>
      </c>
      <c r="K194" s="20">
        <v>0</v>
      </c>
      <c r="L194" s="21">
        <v>0</v>
      </c>
      <c r="M194" s="20">
        <v>0</v>
      </c>
      <c r="N194" s="19">
        <v>0</v>
      </c>
      <c r="O194" s="20">
        <v>0</v>
      </c>
      <c r="P194" s="20">
        <v>0</v>
      </c>
      <c r="Q194" s="20">
        <v>0</v>
      </c>
      <c r="R194" s="21">
        <v>0</v>
      </c>
      <c r="S194" s="20">
        <v>0</v>
      </c>
      <c r="T194" s="19">
        <v>0</v>
      </c>
      <c r="U194" s="21">
        <v>0</v>
      </c>
      <c r="V194" s="20">
        <v>0</v>
      </c>
      <c r="W194" s="19">
        <v>0</v>
      </c>
      <c r="X194" s="20">
        <v>0</v>
      </c>
      <c r="Y194" s="20">
        <v>0</v>
      </c>
      <c r="Z194" s="20">
        <v>0</v>
      </c>
      <c r="AA194" s="20">
        <v>0</v>
      </c>
      <c r="AB194" s="20">
        <v>0</v>
      </c>
      <c r="AC194" s="20">
        <v>0</v>
      </c>
      <c r="AD194" s="20">
        <v>0</v>
      </c>
      <c r="AE194" s="20">
        <v>0</v>
      </c>
      <c r="AF194" s="20">
        <v>0</v>
      </c>
      <c r="AG194" s="20">
        <v>0</v>
      </c>
      <c r="AH194" s="20">
        <v>0</v>
      </c>
      <c r="AI194" s="20">
        <v>0</v>
      </c>
      <c r="AJ194" s="20">
        <v>0</v>
      </c>
      <c r="AK194" s="20">
        <v>0</v>
      </c>
      <c r="AL194" s="20">
        <v>0</v>
      </c>
      <c r="AM194" s="20">
        <v>0</v>
      </c>
      <c r="AN194" s="20">
        <v>0</v>
      </c>
      <c r="AO194" s="20">
        <v>0</v>
      </c>
      <c r="AP194" s="20">
        <v>0</v>
      </c>
      <c r="AQ194" s="20">
        <v>0</v>
      </c>
      <c r="AR194" s="83"/>
      <c r="AS194" s="83"/>
      <c r="AT194" s="11"/>
      <c r="AU194" s="11"/>
      <c r="AV194" s="11"/>
    </row>
    <row r="195" spans="1:48" s="13" customFormat="1" ht="16.5" customHeight="1">
      <c r="A195" s="96" t="s">
        <v>84</v>
      </c>
      <c r="B195" s="115" t="s">
        <v>124</v>
      </c>
      <c r="C195" s="163" t="s">
        <v>125</v>
      </c>
      <c r="D195" s="14" t="s">
        <v>132</v>
      </c>
      <c r="E195" s="8">
        <f>E196+E197+E198+E199</f>
        <v>40</v>
      </c>
      <c r="F195" s="8">
        <f>F196+F197+F198+F199</f>
        <v>40</v>
      </c>
      <c r="G195" s="8">
        <f t="shared" ref="G195" si="348">F195/E195*100</f>
        <v>100</v>
      </c>
      <c r="H195" s="8">
        <f>H196+H197+H198+H199</f>
        <v>0</v>
      </c>
      <c r="I195" s="8">
        <f>I196+I197+I198+I199</f>
        <v>0</v>
      </c>
      <c r="J195" s="47">
        <v>0</v>
      </c>
      <c r="K195" s="8">
        <f>K196+K197+K198+K199</f>
        <v>0</v>
      </c>
      <c r="L195" s="8">
        <f>L196+L197+L198+L199</f>
        <v>0</v>
      </c>
      <c r="M195" s="47">
        <v>0</v>
      </c>
      <c r="N195" s="8">
        <f>N196+N197+N198+N199</f>
        <v>0</v>
      </c>
      <c r="O195" s="8">
        <f>O196+O197+O198+O199</f>
        <v>0</v>
      </c>
      <c r="P195" s="47">
        <v>0</v>
      </c>
      <c r="Q195" s="8">
        <f>Q196+Q197+Q198+Q199</f>
        <v>0</v>
      </c>
      <c r="R195" s="8">
        <f>R196+R197+R198+R199</f>
        <v>0</v>
      </c>
      <c r="S195" s="47">
        <v>0</v>
      </c>
      <c r="T195" s="8">
        <f>T196+T197+T198+T199</f>
        <v>0</v>
      </c>
      <c r="U195" s="8">
        <f>U196+U197+U198+U199</f>
        <v>0</v>
      </c>
      <c r="V195" s="47">
        <v>0</v>
      </c>
      <c r="W195" s="8">
        <f>W196+W197+W198+W199</f>
        <v>0</v>
      </c>
      <c r="X195" s="8">
        <f>X196+X197+X198+X199</f>
        <v>0</v>
      </c>
      <c r="Y195" s="47">
        <v>0</v>
      </c>
      <c r="Z195" s="8">
        <f>Z196+Z197+Z198+Z199</f>
        <v>0</v>
      </c>
      <c r="AA195" s="8">
        <f>AA196+AA197+AA198+AA199</f>
        <v>0</v>
      </c>
      <c r="AB195" s="47">
        <v>0</v>
      </c>
      <c r="AC195" s="66">
        <f>AC196+AC197+AC198+AC199</f>
        <v>30</v>
      </c>
      <c r="AD195" s="66">
        <f>AD196+AD197+AD198+AD199</f>
        <v>30</v>
      </c>
      <c r="AE195" s="47">
        <f>AD195/AC195*100</f>
        <v>100</v>
      </c>
      <c r="AF195" s="8">
        <f>AF196+AF197+AF198+AF199</f>
        <v>0</v>
      </c>
      <c r="AG195" s="8">
        <f>AG196+AG197+AG198+AG199</f>
        <v>0</v>
      </c>
      <c r="AH195" s="47">
        <v>0</v>
      </c>
      <c r="AI195" s="8">
        <f>AI196+AI197+AI198+AI199</f>
        <v>10</v>
      </c>
      <c r="AJ195" s="8">
        <f>AJ196+AJ197+AJ198+AJ199</f>
        <v>10</v>
      </c>
      <c r="AK195" s="47">
        <v>25</v>
      </c>
      <c r="AL195" s="8">
        <f>AL196+AL197+AL198+AL199</f>
        <v>0</v>
      </c>
      <c r="AM195" s="8">
        <f>AM196+AM197+AM198+AM199</f>
        <v>0</v>
      </c>
      <c r="AN195" s="47">
        <v>0</v>
      </c>
      <c r="AO195" s="8">
        <f>AO196+AO197+AO198+AO199</f>
        <v>0</v>
      </c>
      <c r="AP195" s="8">
        <f>AP196+AP197+AP198+AP199</f>
        <v>0</v>
      </c>
      <c r="AQ195" s="47">
        <v>0</v>
      </c>
      <c r="AR195" s="81" t="s">
        <v>243</v>
      </c>
      <c r="AS195" s="81"/>
      <c r="AT195" s="11"/>
      <c r="AU195" s="11"/>
      <c r="AV195" s="11"/>
    </row>
    <row r="196" spans="1:48" s="13" customFormat="1" ht="28.5" customHeight="1">
      <c r="A196" s="97"/>
      <c r="B196" s="116"/>
      <c r="C196" s="174"/>
      <c r="D196" s="14" t="s">
        <v>128</v>
      </c>
      <c r="E196" s="8">
        <f t="shared" ref="E196" si="349">H196+K196+N196+Q196+T196+W196+Z196+AC196+AF196+AI196+AL196+AO196</f>
        <v>0</v>
      </c>
      <c r="F196" s="15">
        <f>I196+L196+O196+R196+U196+X196+AA196+AD196+AG196+AJ196+AM196+AP196</f>
        <v>0</v>
      </c>
      <c r="G196" s="8">
        <v>0</v>
      </c>
      <c r="H196" s="19">
        <v>0</v>
      </c>
      <c r="I196" s="20">
        <v>0</v>
      </c>
      <c r="J196" s="20">
        <v>0</v>
      </c>
      <c r="K196" s="20">
        <v>0</v>
      </c>
      <c r="L196" s="21">
        <v>0</v>
      </c>
      <c r="M196" s="20">
        <v>0</v>
      </c>
      <c r="N196" s="19">
        <v>0</v>
      </c>
      <c r="O196" s="20">
        <v>0</v>
      </c>
      <c r="P196" s="20">
        <v>0</v>
      </c>
      <c r="Q196" s="20">
        <v>0</v>
      </c>
      <c r="R196" s="21">
        <v>0</v>
      </c>
      <c r="S196" s="20">
        <v>0</v>
      </c>
      <c r="T196" s="19">
        <v>0</v>
      </c>
      <c r="U196" s="21">
        <v>0</v>
      </c>
      <c r="V196" s="20">
        <v>0</v>
      </c>
      <c r="W196" s="19">
        <v>0</v>
      </c>
      <c r="X196" s="20">
        <v>0</v>
      </c>
      <c r="Y196" s="20">
        <v>0</v>
      </c>
      <c r="Z196" s="20">
        <v>0</v>
      </c>
      <c r="AA196" s="20">
        <v>0</v>
      </c>
      <c r="AB196" s="20">
        <v>0</v>
      </c>
      <c r="AC196" s="20">
        <v>0</v>
      </c>
      <c r="AD196" s="20">
        <v>0</v>
      </c>
      <c r="AE196" s="20">
        <v>0</v>
      </c>
      <c r="AF196" s="20">
        <v>0</v>
      </c>
      <c r="AG196" s="20">
        <v>0</v>
      </c>
      <c r="AH196" s="20">
        <v>0</v>
      </c>
      <c r="AI196" s="20">
        <v>0</v>
      </c>
      <c r="AJ196" s="20">
        <v>0</v>
      </c>
      <c r="AK196" s="20">
        <v>0</v>
      </c>
      <c r="AL196" s="20">
        <v>0</v>
      </c>
      <c r="AM196" s="20">
        <v>0</v>
      </c>
      <c r="AN196" s="20">
        <v>0</v>
      </c>
      <c r="AO196" s="20">
        <v>0</v>
      </c>
      <c r="AP196" s="20">
        <v>0</v>
      </c>
      <c r="AQ196" s="20">
        <v>0</v>
      </c>
      <c r="AR196" s="82"/>
      <c r="AS196" s="82"/>
      <c r="AT196" s="11"/>
      <c r="AU196" s="11"/>
      <c r="AV196" s="11"/>
    </row>
    <row r="197" spans="1:48" s="12" customFormat="1" ht="32.25" customHeight="1">
      <c r="A197" s="97"/>
      <c r="B197" s="116"/>
      <c r="C197" s="174"/>
      <c r="D197" s="16" t="s">
        <v>26</v>
      </c>
      <c r="E197" s="8">
        <f>H197+K197+N197+Q197+T197+W197+Z197+AC197+AF197+AI197+AL197+AO197</f>
        <v>0</v>
      </c>
      <c r="F197" s="15">
        <f>I197+L197+O197+R197+U197+X197+AA197+AD197+AG197+AJ197+AM197+AP197</f>
        <v>0</v>
      </c>
      <c r="G197" s="8">
        <v>0</v>
      </c>
      <c r="H197" s="19">
        <v>0</v>
      </c>
      <c r="I197" s="20">
        <v>0</v>
      </c>
      <c r="J197" s="20">
        <v>0</v>
      </c>
      <c r="K197" s="20">
        <v>0</v>
      </c>
      <c r="L197" s="21">
        <v>0</v>
      </c>
      <c r="M197" s="20">
        <v>0</v>
      </c>
      <c r="N197" s="19">
        <v>0</v>
      </c>
      <c r="O197" s="20">
        <v>0</v>
      </c>
      <c r="P197" s="20">
        <v>0</v>
      </c>
      <c r="Q197" s="20">
        <v>0</v>
      </c>
      <c r="R197" s="21">
        <v>0</v>
      </c>
      <c r="S197" s="20">
        <v>0</v>
      </c>
      <c r="T197" s="19">
        <v>0</v>
      </c>
      <c r="U197" s="21">
        <v>0</v>
      </c>
      <c r="V197" s="20">
        <v>0</v>
      </c>
      <c r="W197" s="19">
        <v>0</v>
      </c>
      <c r="X197" s="20">
        <v>0</v>
      </c>
      <c r="Y197" s="20">
        <v>0</v>
      </c>
      <c r="Z197" s="20">
        <v>0</v>
      </c>
      <c r="AA197" s="20">
        <v>0</v>
      </c>
      <c r="AB197" s="20">
        <v>0</v>
      </c>
      <c r="AC197" s="20">
        <v>0</v>
      </c>
      <c r="AD197" s="20">
        <v>0</v>
      </c>
      <c r="AE197" s="20">
        <v>0</v>
      </c>
      <c r="AF197" s="20">
        <v>0</v>
      </c>
      <c r="AG197" s="20">
        <v>0</v>
      </c>
      <c r="AH197" s="20">
        <v>0</v>
      </c>
      <c r="AI197" s="20">
        <v>0</v>
      </c>
      <c r="AJ197" s="20">
        <v>0</v>
      </c>
      <c r="AK197" s="20">
        <v>0</v>
      </c>
      <c r="AL197" s="20">
        <v>0</v>
      </c>
      <c r="AM197" s="20">
        <v>0</v>
      </c>
      <c r="AN197" s="20">
        <v>0</v>
      </c>
      <c r="AO197" s="20">
        <v>0</v>
      </c>
      <c r="AP197" s="20">
        <v>0</v>
      </c>
      <c r="AQ197" s="20">
        <v>0</v>
      </c>
      <c r="AR197" s="82"/>
      <c r="AS197" s="82"/>
      <c r="AT197" s="11"/>
      <c r="AU197" s="11"/>
      <c r="AV197" s="11"/>
    </row>
    <row r="198" spans="1:48" s="12" customFormat="1" ht="16.5" customHeight="1">
      <c r="A198" s="97"/>
      <c r="B198" s="116"/>
      <c r="C198" s="174"/>
      <c r="D198" s="16" t="s">
        <v>129</v>
      </c>
      <c r="E198" s="8">
        <f t="shared" ref="E198:E199" si="350">H198+K198+N198+Q198+T198+W198+Z198+AC198+AF198+AI198+AL198+AO198</f>
        <v>40</v>
      </c>
      <c r="F198" s="15">
        <f t="shared" ref="F198:F199" si="351">I198+L198+O198+R198+U198+X198+AA198+AD198+AG198+AJ198+AM198+AP198</f>
        <v>40</v>
      </c>
      <c r="G198" s="8">
        <f>F198/E198*100</f>
        <v>100</v>
      </c>
      <c r="H198" s="19">
        <v>0</v>
      </c>
      <c r="I198" s="20">
        <v>0</v>
      </c>
      <c r="J198" s="20">
        <v>0</v>
      </c>
      <c r="K198" s="20">
        <v>0</v>
      </c>
      <c r="L198" s="21">
        <v>0</v>
      </c>
      <c r="M198" s="20">
        <v>0</v>
      </c>
      <c r="N198" s="19">
        <v>0</v>
      </c>
      <c r="O198" s="20">
        <v>0</v>
      </c>
      <c r="P198" s="20">
        <v>0</v>
      </c>
      <c r="Q198" s="20">
        <v>0</v>
      </c>
      <c r="R198" s="21">
        <v>0</v>
      </c>
      <c r="S198" s="20">
        <v>0</v>
      </c>
      <c r="T198" s="19">
        <v>0</v>
      </c>
      <c r="U198" s="21">
        <v>0</v>
      </c>
      <c r="V198" s="20">
        <v>0</v>
      </c>
      <c r="W198" s="19">
        <v>0</v>
      </c>
      <c r="X198" s="20">
        <v>0</v>
      </c>
      <c r="Y198" s="20">
        <v>0</v>
      </c>
      <c r="Z198" s="20">
        <v>0</v>
      </c>
      <c r="AA198" s="20">
        <v>0</v>
      </c>
      <c r="AB198" s="20">
        <v>0</v>
      </c>
      <c r="AC198" s="20">
        <v>30</v>
      </c>
      <c r="AD198" s="20">
        <v>30</v>
      </c>
      <c r="AE198" s="20">
        <f>AD198/AC198*100</f>
        <v>100</v>
      </c>
      <c r="AF198" s="20">
        <v>0</v>
      </c>
      <c r="AG198" s="20">
        <f>10-10</f>
        <v>0</v>
      </c>
      <c r="AH198" s="20">
        <v>0</v>
      </c>
      <c r="AI198" s="20">
        <v>10</v>
      </c>
      <c r="AJ198" s="20">
        <v>10</v>
      </c>
      <c r="AK198" s="20">
        <v>100</v>
      </c>
      <c r="AL198" s="20">
        <v>0</v>
      </c>
      <c r="AM198" s="20">
        <v>0</v>
      </c>
      <c r="AN198" s="20">
        <v>0</v>
      </c>
      <c r="AO198" s="20">
        <v>0</v>
      </c>
      <c r="AP198" s="20">
        <v>0</v>
      </c>
      <c r="AQ198" s="20">
        <v>0</v>
      </c>
      <c r="AR198" s="82"/>
      <c r="AS198" s="82"/>
      <c r="AT198" s="11"/>
      <c r="AU198" s="11"/>
      <c r="AV198" s="11"/>
    </row>
    <row r="199" spans="1:48" s="12" customFormat="1" ht="30" customHeight="1">
      <c r="A199" s="98"/>
      <c r="B199" s="117"/>
      <c r="C199" s="175"/>
      <c r="D199" s="30" t="s">
        <v>130</v>
      </c>
      <c r="E199" s="8">
        <f t="shared" si="350"/>
        <v>0</v>
      </c>
      <c r="F199" s="15">
        <f t="shared" si="351"/>
        <v>0</v>
      </c>
      <c r="G199" s="8">
        <v>0</v>
      </c>
      <c r="H199" s="19">
        <v>0</v>
      </c>
      <c r="I199" s="20">
        <v>0</v>
      </c>
      <c r="J199" s="20">
        <v>0</v>
      </c>
      <c r="K199" s="20">
        <v>0</v>
      </c>
      <c r="L199" s="21">
        <v>0</v>
      </c>
      <c r="M199" s="20">
        <v>0</v>
      </c>
      <c r="N199" s="19">
        <v>0</v>
      </c>
      <c r="O199" s="20">
        <v>0</v>
      </c>
      <c r="P199" s="20">
        <v>0</v>
      </c>
      <c r="Q199" s="20">
        <v>0</v>
      </c>
      <c r="R199" s="21">
        <v>0</v>
      </c>
      <c r="S199" s="20">
        <v>0</v>
      </c>
      <c r="T199" s="19">
        <v>0</v>
      </c>
      <c r="U199" s="21">
        <v>0</v>
      </c>
      <c r="V199" s="20">
        <v>0</v>
      </c>
      <c r="W199" s="19">
        <v>0</v>
      </c>
      <c r="X199" s="20">
        <v>0</v>
      </c>
      <c r="Y199" s="20">
        <v>0</v>
      </c>
      <c r="Z199" s="20">
        <v>0</v>
      </c>
      <c r="AA199" s="20">
        <v>0</v>
      </c>
      <c r="AB199" s="20">
        <v>0</v>
      </c>
      <c r="AC199" s="20">
        <v>0</v>
      </c>
      <c r="AD199" s="20">
        <v>0</v>
      </c>
      <c r="AE199" s="20">
        <v>0</v>
      </c>
      <c r="AF199" s="20">
        <v>0</v>
      </c>
      <c r="AG199" s="20">
        <v>0</v>
      </c>
      <c r="AH199" s="20">
        <v>0</v>
      </c>
      <c r="AI199" s="20">
        <v>0</v>
      </c>
      <c r="AJ199" s="20">
        <v>0</v>
      </c>
      <c r="AK199" s="20">
        <v>0</v>
      </c>
      <c r="AL199" s="20">
        <v>0</v>
      </c>
      <c r="AM199" s="20">
        <v>0</v>
      </c>
      <c r="AN199" s="20">
        <v>0</v>
      </c>
      <c r="AO199" s="20">
        <v>0</v>
      </c>
      <c r="AP199" s="20">
        <v>0</v>
      </c>
      <c r="AQ199" s="20">
        <v>0</v>
      </c>
      <c r="AR199" s="83"/>
      <c r="AS199" s="83"/>
      <c r="AT199" s="11"/>
      <c r="AU199" s="11"/>
      <c r="AV199" s="11"/>
    </row>
    <row r="200" spans="1:48" s="59" customFormat="1" ht="16.5" customHeight="1">
      <c r="A200" s="96" t="s">
        <v>85</v>
      </c>
      <c r="B200" s="161" t="s">
        <v>126</v>
      </c>
      <c r="C200" s="163" t="s">
        <v>153</v>
      </c>
      <c r="D200" s="163" t="s">
        <v>29</v>
      </c>
      <c r="E200" s="93" t="s">
        <v>40</v>
      </c>
      <c r="F200" s="93" t="s">
        <v>40</v>
      </c>
      <c r="G200" s="93" t="s">
        <v>40</v>
      </c>
      <c r="H200" s="93" t="s">
        <v>40</v>
      </c>
      <c r="I200" s="93" t="s">
        <v>40</v>
      </c>
      <c r="J200" s="93" t="s">
        <v>40</v>
      </c>
      <c r="K200" s="93" t="s">
        <v>40</v>
      </c>
      <c r="L200" s="93" t="s">
        <v>40</v>
      </c>
      <c r="M200" s="93" t="s">
        <v>40</v>
      </c>
      <c r="N200" s="93" t="s">
        <v>40</v>
      </c>
      <c r="O200" s="93" t="s">
        <v>40</v>
      </c>
      <c r="P200" s="93" t="s">
        <v>40</v>
      </c>
      <c r="Q200" s="93" t="s">
        <v>40</v>
      </c>
      <c r="R200" s="93" t="s">
        <v>40</v>
      </c>
      <c r="S200" s="93" t="s">
        <v>40</v>
      </c>
      <c r="T200" s="93" t="s">
        <v>40</v>
      </c>
      <c r="U200" s="93" t="s">
        <v>40</v>
      </c>
      <c r="V200" s="93" t="s">
        <v>40</v>
      </c>
      <c r="W200" s="93" t="s">
        <v>40</v>
      </c>
      <c r="X200" s="93" t="s">
        <v>40</v>
      </c>
      <c r="Y200" s="93" t="s">
        <v>40</v>
      </c>
      <c r="Z200" s="93" t="s">
        <v>40</v>
      </c>
      <c r="AA200" s="93" t="s">
        <v>40</v>
      </c>
      <c r="AB200" s="93" t="s">
        <v>40</v>
      </c>
      <c r="AC200" s="93" t="s">
        <v>40</v>
      </c>
      <c r="AD200" s="93" t="s">
        <v>40</v>
      </c>
      <c r="AE200" s="93" t="s">
        <v>40</v>
      </c>
      <c r="AF200" s="93" t="s">
        <v>40</v>
      </c>
      <c r="AG200" s="93" t="s">
        <v>40</v>
      </c>
      <c r="AH200" s="93" t="s">
        <v>40</v>
      </c>
      <c r="AI200" s="93" t="s">
        <v>40</v>
      </c>
      <c r="AJ200" s="93" t="s">
        <v>40</v>
      </c>
      <c r="AK200" s="93" t="s">
        <v>40</v>
      </c>
      <c r="AL200" s="93" t="s">
        <v>40</v>
      </c>
      <c r="AM200" s="93" t="s">
        <v>40</v>
      </c>
      <c r="AN200" s="93" t="s">
        <v>40</v>
      </c>
      <c r="AO200" s="93" t="s">
        <v>40</v>
      </c>
      <c r="AP200" s="46" t="s">
        <v>40</v>
      </c>
      <c r="AQ200" s="46" t="s">
        <v>40</v>
      </c>
      <c r="AR200" s="81" t="s">
        <v>188</v>
      </c>
      <c r="AS200" s="81"/>
      <c r="AT200" s="11"/>
      <c r="AU200" s="11"/>
      <c r="AV200" s="11"/>
    </row>
    <row r="201" spans="1:48" s="12" customFormat="1" ht="16.5" customHeight="1">
      <c r="A201" s="97"/>
      <c r="B201" s="176"/>
      <c r="C201" s="174"/>
      <c r="D201" s="17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49"/>
      <c r="AQ201" s="49"/>
      <c r="AR201" s="82"/>
      <c r="AS201" s="82"/>
      <c r="AT201" s="11"/>
      <c r="AU201" s="11"/>
      <c r="AV201" s="11"/>
    </row>
    <row r="202" spans="1:48" s="12" customFormat="1" ht="16.5" customHeight="1">
      <c r="A202" s="98"/>
      <c r="B202" s="177"/>
      <c r="C202" s="175"/>
      <c r="D202" s="17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95"/>
      <c r="AC202" s="95"/>
      <c r="AD202" s="95"/>
      <c r="AE202" s="95"/>
      <c r="AF202" s="95"/>
      <c r="AG202" s="95"/>
      <c r="AH202" s="95"/>
      <c r="AI202" s="95"/>
      <c r="AJ202" s="95"/>
      <c r="AK202" s="95"/>
      <c r="AL202" s="95"/>
      <c r="AM202" s="95"/>
      <c r="AN202" s="95"/>
      <c r="AO202" s="95"/>
      <c r="AP202" s="50"/>
      <c r="AQ202" s="50"/>
      <c r="AR202" s="82"/>
      <c r="AS202" s="82"/>
      <c r="AT202" s="11"/>
      <c r="AU202" s="11"/>
      <c r="AV202" s="11"/>
    </row>
    <row r="203" spans="1:48" s="13" customFormat="1" ht="16.5" customHeight="1">
      <c r="A203" s="96" t="s">
        <v>86</v>
      </c>
      <c r="B203" s="161" t="s">
        <v>127</v>
      </c>
      <c r="C203" s="163" t="s">
        <v>154</v>
      </c>
      <c r="D203" s="14" t="s">
        <v>132</v>
      </c>
      <c r="E203" s="8">
        <f>E204+E205+E206+E207</f>
        <v>10</v>
      </c>
      <c r="F203" s="8">
        <f>F204+F205+F206+F207</f>
        <v>10</v>
      </c>
      <c r="G203" s="8">
        <f t="shared" ref="G203" si="352">F203/E203*100</f>
        <v>100</v>
      </c>
      <c r="H203" s="17">
        <f>H205+H206</f>
        <v>0</v>
      </c>
      <c r="I203" s="47">
        <f t="shared" ref="I203:L203" si="353">I205+I206</f>
        <v>0</v>
      </c>
      <c r="J203" s="47">
        <v>0</v>
      </c>
      <c r="K203" s="47">
        <f t="shared" si="353"/>
        <v>0</v>
      </c>
      <c r="L203" s="23">
        <f t="shared" si="353"/>
        <v>0</v>
      </c>
      <c r="M203" s="47">
        <v>0</v>
      </c>
      <c r="N203" s="17">
        <f>N205+N206</f>
        <v>10</v>
      </c>
      <c r="O203" s="47">
        <f>O205+O206</f>
        <v>10</v>
      </c>
      <c r="P203" s="47">
        <f>O203/N203*100</f>
        <v>100</v>
      </c>
      <c r="Q203" s="47">
        <v>0</v>
      </c>
      <c r="R203" s="23">
        <v>0</v>
      </c>
      <c r="S203" s="47">
        <v>0</v>
      </c>
      <c r="T203" s="17">
        <v>0</v>
      </c>
      <c r="U203" s="23">
        <v>0</v>
      </c>
      <c r="V203" s="47">
        <v>0</v>
      </c>
      <c r="W203" s="17">
        <v>0</v>
      </c>
      <c r="X203" s="47">
        <v>0</v>
      </c>
      <c r="Y203" s="47">
        <v>0</v>
      </c>
      <c r="Z203" s="47">
        <v>0</v>
      </c>
      <c r="AA203" s="47">
        <v>0</v>
      </c>
      <c r="AB203" s="47">
        <v>0</v>
      </c>
      <c r="AC203" s="47">
        <v>0</v>
      </c>
      <c r="AD203" s="47">
        <v>0</v>
      </c>
      <c r="AE203" s="47">
        <v>0</v>
      </c>
      <c r="AF203" s="47">
        <v>0</v>
      </c>
      <c r="AG203" s="47">
        <v>0</v>
      </c>
      <c r="AH203" s="47">
        <v>0</v>
      </c>
      <c r="AI203" s="47">
        <v>0</v>
      </c>
      <c r="AJ203" s="47">
        <v>0</v>
      </c>
      <c r="AK203" s="47">
        <v>0</v>
      </c>
      <c r="AL203" s="47">
        <v>0</v>
      </c>
      <c r="AM203" s="47">
        <v>0</v>
      </c>
      <c r="AN203" s="47">
        <v>0</v>
      </c>
      <c r="AO203" s="47">
        <v>0</v>
      </c>
      <c r="AP203" s="47">
        <v>0</v>
      </c>
      <c r="AQ203" s="23">
        <v>0</v>
      </c>
      <c r="AR203" s="212" t="s">
        <v>190</v>
      </c>
      <c r="AS203" s="80"/>
      <c r="AT203" s="11"/>
      <c r="AU203" s="11"/>
      <c r="AV203" s="11"/>
    </row>
    <row r="204" spans="1:48" s="12" customFormat="1" ht="31.5" customHeight="1">
      <c r="A204" s="97"/>
      <c r="B204" s="176"/>
      <c r="C204" s="174"/>
      <c r="D204" s="14" t="s">
        <v>128</v>
      </c>
      <c r="E204" s="8">
        <f t="shared" ref="E204" si="354">H204+K204+N204+Q204+T204+W204+Z204+AC204+AF204+AI204+AL204+AO204</f>
        <v>0</v>
      </c>
      <c r="F204" s="15">
        <f>I204+L204+O204+R204+U204+X204+AA204+AD204+AG204+AJ204+AM204+AP204</f>
        <v>0</v>
      </c>
      <c r="G204" s="8">
        <v>0</v>
      </c>
      <c r="H204" s="19">
        <v>0</v>
      </c>
      <c r="I204" s="20">
        <v>0</v>
      </c>
      <c r="J204" s="20">
        <v>0</v>
      </c>
      <c r="K204" s="20">
        <v>0</v>
      </c>
      <c r="L204" s="21">
        <v>0</v>
      </c>
      <c r="M204" s="20">
        <v>0</v>
      </c>
      <c r="N204" s="19">
        <v>0</v>
      </c>
      <c r="O204" s="20">
        <v>0</v>
      </c>
      <c r="P204" s="20">
        <v>0</v>
      </c>
      <c r="Q204" s="20">
        <v>0</v>
      </c>
      <c r="R204" s="21">
        <v>0</v>
      </c>
      <c r="S204" s="20">
        <v>0</v>
      </c>
      <c r="T204" s="19">
        <v>0</v>
      </c>
      <c r="U204" s="21">
        <v>0</v>
      </c>
      <c r="V204" s="20">
        <v>0</v>
      </c>
      <c r="W204" s="19">
        <v>0</v>
      </c>
      <c r="X204" s="20">
        <v>0</v>
      </c>
      <c r="Y204" s="20">
        <v>0</v>
      </c>
      <c r="Z204" s="20">
        <v>0</v>
      </c>
      <c r="AA204" s="20">
        <v>0</v>
      </c>
      <c r="AB204" s="20">
        <v>0</v>
      </c>
      <c r="AC204" s="20">
        <v>0</v>
      </c>
      <c r="AD204" s="20">
        <v>0</v>
      </c>
      <c r="AE204" s="20">
        <v>0</v>
      </c>
      <c r="AF204" s="20">
        <v>0</v>
      </c>
      <c r="AG204" s="20">
        <v>0</v>
      </c>
      <c r="AH204" s="20">
        <v>0</v>
      </c>
      <c r="AI204" s="20">
        <v>0</v>
      </c>
      <c r="AJ204" s="20">
        <v>0</v>
      </c>
      <c r="AK204" s="20">
        <v>0</v>
      </c>
      <c r="AL204" s="20">
        <v>0</v>
      </c>
      <c r="AM204" s="20">
        <v>0</v>
      </c>
      <c r="AN204" s="20">
        <v>0</v>
      </c>
      <c r="AO204" s="20">
        <v>0</v>
      </c>
      <c r="AP204" s="20">
        <v>0</v>
      </c>
      <c r="AQ204" s="20">
        <v>0</v>
      </c>
      <c r="AR204" s="204"/>
      <c r="AS204" s="80"/>
      <c r="AT204" s="11"/>
      <c r="AU204" s="11"/>
      <c r="AV204" s="11"/>
    </row>
    <row r="205" spans="1:48" s="12" customFormat="1" ht="26.25" customHeight="1">
      <c r="A205" s="97"/>
      <c r="B205" s="176"/>
      <c r="C205" s="174"/>
      <c r="D205" s="16" t="s">
        <v>26</v>
      </c>
      <c r="E205" s="8">
        <f>H205+K205+N205+Q205+T205+W205+Z205+AC205+AF205+AI205+AL205+AO205</f>
        <v>0</v>
      </c>
      <c r="F205" s="15">
        <f>I205+L205+O205+R205+U205+X205+AA205+AD205+AG205+AJ205+AM205+AP205</f>
        <v>0</v>
      </c>
      <c r="G205" s="8">
        <v>0</v>
      </c>
      <c r="H205" s="19">
        <v>0</v>
      </c>
      <c r="I205" s="20">
        <v>0</v>
      </c>
      <c r="J205" s="20">
        <v>0</v>
      </c>
      <c r="K205" s="20">
        <v>0</v>
      </c>
      <c r="L205" s="21">
        <v>0</v>
      </c>
      <c r="M205" s="20">
        <v>0</v>
      </c>
      <c r="N205" s="19">
        <v>0</v>
      </c>
      <c r="O205" s="20">
        <v>0</v>
      </c>
      <c r="P205" s="20">
        <v>0</v>
      </c>
      <c r="Q205" s="20">
        <v>0</v>
      </c>
      <c r="R205" s="21">
        <v>0</v>
      </c>
      <c r="S205" s="20">
        <v>0</v>
      </c>
      <c r="T205" s="19">
        <v>0</v>
      </c>
      <c r="U205" s="21">
        <v>0</v>
      </c>
      <c r="V205" s="20">
        <v>0</v>
      </c>
      <c r="W205" s="19">
        <v>0</v>
      </c>
      <c r="X205" s="20">
        <v>0</v>
      </c>
      <c r="Y205" s="20">
        <v>0</v>
      </c>
      <c r="Z205" s="20">
        <v>0</v>
      </c>
      <c r="AA205" s="20">
        <v>0</v>
      </c>
      <c r="AB205" s="20">
        <v>0</v>
      </c>
      <c r="AC205" s="20">
        <v>0</v>
      </c>
      <c r="AD205" s="20">
        <v>0</v>
      </c>
      <c r="AE205" s="20">
        <v>0</v>
      </c>
      <c r="AF205" s="20">
        <v>0</v>
      </c>
      <c r="AG205" s="20">
        <v>0</v>
      </c>
      <c r="AH205" s="20">
        <v>0</v>
      </c>
      <c r="AI205" s="20">
        <v>0</v>
      </c>
      <c r="AJ205" s="20">
        <v>0</v>
      </c>
      <c r="AK205" s="20">
        <v>0</v>
      </c>
      <c r="AL205" s="20">
        <v>0</v>
      </c>
      <c r="AM205" s="20">
        <v>0</v>
      </c>
      <c r="AN205" s="20">
        <v>0</v>
      </c>
      <c r="AO205" s="20">
        <v>0</v>
      </c>
      <c r="AP205" s="20">
        <v>0</v>
      </c>
      <c r="AQ205" s="20">
        <v>0</v>
      </c>
      <c r="AR205" s="204"/>
      <c r="AS205" s="80"/>
      <c r="AT205" s="11"/>
      <c r="AU205" s="11"/>
      <c r="AV205" s="11"/>
    </row>
    <row r="206" spans="1:48" s="12" customFormat="1" ht="16.5" customHeight="1">
      <c r="A206" s="97"/>
      <c r="B206" s="176"/>
      <c r="C206" s="174"/>
      <c r="D206" s="16" t="s">
        <v>129</v>
      </c>
      <c r="E206" s="8">
        <f t="shared" ref="E206:E207" si="355">H206+K206+N206+Q206+T206+W206+Z206+AC206+AF206+AI206+AL206+AO206</f>
        <v>10</v>
      </c>
      <c r="F206" s="15">
        <f t="shared" ref="F206:F207" si="356">I206+L206+O206+R206+U206+X206+AA206+AD206+AG206+AJ206+AM206+AP206</f>
        <v>10</v>
      </c>
      <c r="G206" s="8">
        <f>F206/E206*100</f>
        <v>100</v>
      </c>
      <c r="H206" s="19">
        <v>0</v>
      </c>
      <c r="I206" s="20">
        <v>0</v>
      </c>
      <c r="J206" s="20">
        <v>0</v>
      </c>
      <c r="K206" s="20">
        <v>0</v>
      </c>
      <c r="L206" s="21">
        <v>0</v>
      </c>
      <c r="M206" s="20">
        <v>0</v>
      </c>
      <c r="N206" s="19">
        <v>10</v>
      </c>
      <c r="O206" s="20">
        <v>10</v>
      </c>
      <c r="P206" s="20">
        <f t="shared" ref="P206" si="357">O206/N206*100</f>
        <v>100</v>
      </c>
      <c r="Q206" s="20">
        <v>0</v>
      </c>
      <c r="R206" s="21">
        <v>0</v>
      </c>
      <c r="S206" s="20">
        <v>0</v>
      </c>
      <c r="T206" s="19">
        <v>0</v>
      </c>
      <c r="U206" s="21">
        <v>0</v>
      </c>
      <c r="V206" s="20">
        <v>0</v>
      </c>
      <c r="W206" s="19">
        <v>0</v>
      </c>
      <c r="X206" s="20">
        <v>0</v>
      </c>
      <c r="Y206" s="20">
        <v>0</v>
      </c>
      <c r="Z206" s="20">
        <v>0</v>
      </c>
      <c r="AA206" s="20">
        <v>0</v>
      </c>
      <c r="AB206" s="20">
        <v>0</v>
      </c>
      <c r="AC206" s="20">
        <v>0</v>
      </c>
      <c r="AD206" s="20">
        <v>0</v>
      </c>
      <c r="AE206" s="20">
        <v>0</v>
      </c>
      <c r="AF206" s="20">
        <v>0</v>
      </c>
      <c r="AG206" s="20">
        <v>0</v>
      </c>
      <c r="AH206" s="20">
        <v>0</v>
      </c>
      <c r="AI206" s="20">
        <v>0</v>
      </c>
      <c r="AJ206" s="20">
        <v>0</v>
      </c>
      <c r="AK206" s="20">
        <v>0</v>
      </c>
      <c r="AL206" s="20">
        <v>0</v>
      </c>
      <c r="AM206" s="20">
        <v>0</v>
      </c>
      <c r="AN206" s="20">
        <v>0</v>
      </c>
      <c r="AO206" s="20">
        <v>0</v>
      </c>
      <c r="AP206" s="20">
        <v>0</v>
      </c>
      <c r="AQ206" s="20">
        <v>0</v>
      </c>
      <c r="AR206" s="204"/>
      <c r="AS206" s="80"/>
      <c r="AT206" s="11"/>
      <c r="AU206" s="11"/>
      <c r="AV206" s="11"/>
    </row>
    <row r="207" spans="1:48" s="12" customFormat="1" ht="24" customHeight="1">
      <c r="A207" s="98"/>
      <c r="B207" s="177"/>
      <c r="C207" s="175"/>
      <c r="D207" s="30" t="s">
        <v>130</v>
      </c>
      <c r="E207" s="8">
        <f t="shared" si="355"/>
        <v>0</v>
      </c>
      <c r="F207" s="15">
        <f t="shared" si="356"/>
        <v>0</v>
      </c>
      <c r="G207" s="8">
        <v>0</v>
      </c>
      <c r="H207" s="37">
        <v>0</v>
      </c>
      <c r="I207" s="51">
        <v>0</v>
      </c>
      <c r="J207" s="20">
        <v>0</v>
      </c>
      <c r="K207" s="51">
        <v>0</v>
      </c>
      <c r="L207" s="32">
        <v>0</v>
      </c>
      <c r="M207" s="20">
        <v>0</v>
      </c>
      <c r="N207" s="37">
        <v>0</v>
      </c>
      <c r="O207" s="51">
        <v>0</v>
      </c>
      <c r="P207" s="20">
        <v>0</v>
      </c>
      <c r="Q207" s="51">
        <v>0</v>
      </c>
      <c r="R207" s="32">
        <v>0</v>
      </c>
      <c r="S207" s="20">
        <v>0</v>
      </c>
      <c r="T207" s="37">
        <v>0</v>
      </c>
      <c r="U207" s="32">
        <v>0</v>
      </c>
      <c r="V207" s="20">
        <v>0</v>
      </c>
      <c r="W207" s="37">
        <v>0</v>
      </c>
      <c r="X207" s="51">
        <v>0</v>
      </c>
      <c r="Y207" s="51">
        <v>0</v>
      </c>
      <c r="Z207" s="51">
        <v>0</v>
      </c>
      <c r="AA207" s="51">
        <v>0</v>
      </c>
      <c r="AB207" s="51">
        <v>0</v>
      </c>
      <c r="AC207" s="51">
        <v>0</v>
      </c>
      <c r="AD207" s="51">
        <v>0</v>
      </c>
      <c r="AE207" s="51">
        <v>0</v>
      </c>
      <c r="AF207" s="51">
        <v>0</v>
      </c>
      <c r="AG207" s="51">
        <v>0</v>
      </c>
      <c r="AH207" s="51">
        <v>0</v>
      </c>
      <c r="AI207" s="51">
        <v>0</v>
      </c>
      <c r="AJ207" s="51">
        <v>0</v>
      </c>
      <c r="AK207" s="51">
        <v>0</v>
      </c>
      <c r="AL207" s="51">
        <v>0</v>
      </c>
      <c r="AM207" s="51">
        <v>0</v>
      </c>
      <c r="AN207" s="51">
        <v>0</v>
      </c>
      <c r="AO207" s="51">
        <v>0</v>
      </c>
      <c r="AP207" s="51">
        <v>0</v>
      </c>
      <c r="AQ207" s="51">
        <v>0</v>
      </c>
      <c r="AR207" s="205"/>
      <c r="AS207" s="80"/>
      <c r="AT207" s="11"/>
      <c r="AU207" s="11"/>
      <c r="AV207" s="11"/>
    </row>
    <row r="208" spans="1:48" s="12" customFormat="1" ht="24" customHeight="1">
      <c r="A208" s="97" t="s">
        <v>162</v>
      </c>
      <c r="B208" s="161" t="s">
        <v>163</v>
      </c>
      <c r="C208" s="163" t="s">
        <v>164</v>
      </c>
      <c r="D208" s="102" t="s">
        <v>29</v>
      </c>
      <c r="E208" s="110" t="s">
        <v>165</v>
      </c>
      <c r="F208" s="110" t="s">
        <v>165</v>
      </c>
      <c r="G208" s="110" t="s">
        <v>165</v>
      </c>
      <c r="H208" s="110" t="s">
        <v>165</v>
      </c>
      <c r="I208" s="110" t="s">
        <v>165</v>
      </c>
      <c r="J208" s="110" t="s">
        <v>165</v>
      </c>
      <c r="K208" s="110" t="s">
        <v>165</v>
      </c>
      <c r="L208" s="110" t="s">
        <v>165</v>
      </c>
      <c r="M208" s="110" t="s">
        <v>165</v>
      </c>
      <c r="N208" s="110" t="s">
        <v>165</v>
      </c>
      <c r="O208" s="110" t="s">
        <v>165</v>
      </c>
      <c r="P208" s="110" t="s">
        <v>165</v>
      </c>
      <c r="Q208" s="110" t="s">
        <v>165</v>
      </c>
      <c r="R208" s="110" t="s">
        <v>165</v>
      </c>
      <c r="S208" s="110" t="s">
        <v>165</v>
      </c>
      <c r="T208" s="110" t="s">
        <v>165</v>
      </c>
      <c r="U208" s="110" t="s">
        <v>165</v>
      </c>
      <c r="V208" s="110" t="s">
        <v>165</v>
      </c>
      <c r="W208" s="110" t="s">
        <v>165</v>
      </c>
      <c r="X208" s="110" t="s">
        <v>165</v>
      </c>
      <c r="Y208" s="110" t="s">
        <v>165</v>
      </c>
      <c r="Z208" s="110" t="s">
        <v>165</v>
      </c>
      <c r="AA208" s="110" t="s">
        <v>165</v>
      </c>
      <c r="AB208" s="110" t="s">
        <v>165</v>
      </c>
      <c r="AC208" s="110" t="s">
        <v>165</v>
      </c>
      <c r="AD208" s="110" t="s">
        <v>165</v>
      </c>
      <c r="AE208" s="110" t="s">
        <v>165</v>
      </c>
      <c r="AF208" s="110" t="s">
        <v>165</v>
      </c>
      <c r="AG208" s="110" t="s">
        <v>165</v>
      </c>
      <c r="AH208" s="110" t="s">
        <v>165</v>
      </c>
      <c r="AI208" s="110" t="s">
        <v>165</v>
      </c>
      <c r="AJ208" s="110" t="s">
        <v>165</v>
      </c>
      <c r="AK208" s="110" t="s">
        <v>165</v>
      </c>
      <c r="AL208" s="110" t="s">
        <v>165</v>
      </c>
      <c r="AM208" s="110" t="s">
        <v>165</v>
      </c>
      <c r="AN208" s="110" t="s">
        <v>165</v>
      </c>
      <c r="AO208" s="110" t="s">
        <v>165</v>
      </c>
      <c r="AP208" s="110" t="s">
        <v>165</v>
      </c>
      <c r="AQ208" s="110" t="s">
        <v>165</v>
      </c>
      <c r="AR208" s="81" t="s">
        <v>189</v>
      </c>
      <c r="AS208" s="80"/>
      <c r="AT208" s="11"/>
      <c r="AU208" s="11"/>
      <c r="AV208" s="11"/>
    </row>
    <row r="209" spans="1:48" s="12" customFormat="1" ht="24" customHeight="1">
      <c r="A209" s="97"/>
      <c r="B209" s="176"/>
      <c r="C209" s="174"/>
      <c r="D209" s="103"/>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11"/>
      <c r="AL209" s="111"/>
      <c r="AM209" s="111"/>
      <c r="AN209" s="111"/>
      <c r="AO209" s="111"/>
      <c r="AP209" s="111"/>
      <c r="AQ209" s="111"/>
      <c r="AR209" s="82"/>
      <c r="AS209" s="80"/>
      <c r="AT209" s="11"/>
      <c r="AU209" s="11"/>
      <c r="AV209" s="11"/>
    </row>
    <row r="210" spans="1:48" s="12" customFormat="1" ht="24" customHeight="1">
      <c r="A210" s="97"/>
      <c r="B210" s="176"/>
      <c r="C210" s="174"/>
      <c r="D210" s="103"/>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111"/>
      <c r="AK210" s="111"/>
      <c r="AL210" s="111"/>
      <c r="AM210" s="111"/>
      <c r="AN210" s="111"/>
      <c r="AO210" s="111"/>
      <c r="AP210" s="111"/>
      <c r="AQ210" s="111"/>
      <c r="AR210" s="82"/>
      <c r="AS210" s="80"/>
      <c r="AT210" s="11"/>
      <c r="AU210" s="11"/>
      <c r="AV210" s="11"/>
    </row>
    <row r="211" spans="1:48" s="12" customFormat="1" ht="24" customHeight="1">
      <c r="A211" s="98"/>
      <c r="B211" s="177"/>
      <c r="C211" s="175"/>
      <c r="D211" s="104"/>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83"/>
      <c r="AS211" s="80"/>
      <c r="AT211" s="11"/>
      <c r="AU211" s="11"/>
      <c r="AV211" s="11"/>
    </row>
    <row r="212" spans="1:48" s="12" customFormat="1" ht="24" customHeight="1">
      <c r="A212" s="97" t="s">
        <v>246</v>
      </c>
      <c r="B212" s="193" t="s">
        <v>252</v>
      </c>
      <c r="C212" s="220" t="s">
        <v>253</v>
      </c>
      <c r="D212" s="102" t="s">
        <v>29</v>
      </c>
      <c r="E212" s="110" t="s">
        <v>165</v>
      </c>
      <c r="F212" s="110" t="s">
        <v>165</v>
      </c>
      <c r="G212" s="110" t="s">
        <v>165</v>
      </c>
      <c r="H212" s="110" t="s">
        <v>165</v>
      </c>
      <c r="I212" s="110" t="s">
        <v>165</v>
      </c>
      <c r="J212" s="110" t="s">
        <v>165</v>
      </c>
      <c r="K212" s="110" t="s">
        <v>165</v>
      </c>
      <c r="L212" s="110" t="s">
        <v>165</v>
      </c>
      <c r="M212" s="110" t="s">
        <v>165</v>
      </c>
      <c r="N212" s="110" t="s">
        <v>165</v>
      </c>
      <c r="O212" s="110" t="s">
        <v>165</v>
      </c>
      <c r="P212" s="110" t="s">
        <v>165</v>
      </c>
      <c r="Q212" s="110" t="s">
        <v>165</v>
      </c>
      <c r="R212" s="110" t="s">
        <v>165</v>
      </c>
      <c r="S212" s="110" t="s">
        <v>165</v>
      </c>
      <c r="T212" s="110" t="s">
        <v>165</v>
      </c>
      <c r="U212" s="110" t="s">
        <v>165</v>
      </c>
      <c r="V212" s="110" t="s">
        <v>165</v>
      </c>
      <c r="W212" s="110" t="s">
        <v>165</v>
      </c>
      <c r="X212" s="110" t="s">
        <v>165</v>
      </c>
      <c r="Y212" s="110" t="s">
        <v>165</v>
      </c>
      <c r="Z212" s="110" t="s">
        <v>165</v>
      </c>
      <c r="AA212" s="110" t="s">
        <v>165</v>
      </c>
      <c r="AB212" s="110" t="s">
        <v>165</v>
      </c>
      <c r="AC212" s="110" t="s">
        <v>165</v>
      </c>
      <c r="AD212" s="110" t="s">
        <v>165</v>
      </c>
      <c r="AE212" s="110" t="s">
        <v>165</v>
      </c>
      <c r="AF212" s="110" t="s">
        <v>165</v>
      </c>
      <c r="AG212" s="110" t="s">
        <v>165</v>
      </c>
      <c r="AH212" s="110" t="s">
        <v>165</v>
      </c>
      <c r="AI212" s="110" t="s">
        <v>165</v>
      </c>
      <c r="AJ212" s="110" t="s">
        <v>165</v>
      </c>
      <c r="AK212" s="110" t="s">
        <v>165</v>
      </c>
      <c r="AL212" s="110" t="s">
        <v>165</v>
      </c>
      <c r="AM212" s="110" t="s">
        <v>165</v>
      </c>
      <c r="AN212" s="110" t="s">
        <v>165</v>
      </c>
      <c r="AO212" s="110" t="s">
        <v>165</v>
      </c>
      <c r="AP212" s="110" t="s">
        <v>165</v>
      </c>
      <c r="AQ212" s="110" t="s">
        <v>165</v>
      </c>
      <c r="AR212" s="81" t="s">
        <v>254</v>
      </c>
      <c r="AS212" s="80" t="s">
        <v>251</v>
      </c>
      <c r="AT212" s="11"/>
      <c r="AU212" s="11"/>
      <c r="AV212" s="11"/>
    </row>
    <row r="213" spans="1:48" s="12" customFormat="1" ht="24" customHeight="1">
      <c r="A213" s="97"/>
      <c r="B213" s="194"/>
      <c r="C213" s="221"/>
      <c r="D213" s="103"/>
      <c r="E213" s="111"/>
      <c r="F213" s="111"/>
      <c r="G213" s="111"/>
      <c r="H213" s="111"/>
      <c r="I213" s="111"/>
      <c r="J213" s="111"/>
      <c r="K213" s="111"/>
      <c r="L213" s="111"/>
      <c r="M213" s="111"/>
      <c r="N213" s="111"/>
      <c r="O213" s="111"/>
      <c r="P213" s="111"/>
      <c r="Q213" s="111"/>
      <c r="R213" s="111"/>
      <c r="S213" s="111"/>
      <c r="T213" s="111"/>
      <c r="U213" s="111"/>
      <c r="V213" s="111"/>
      <c r="W213" s="111"/>
      <c r="X213" s="111"/>
      <c r="Y213" s="111"/>
      <c r="Z213" s="111"/>
      <c r="AA213" s="111"/>
      <c r="AB213" s="111"/>
      <c r="AC213" s="111"/>
      <c r="AD213" s="111"/>
      <c r="AE213" s="111"/>
      <c r="AF213" s="111"/>
      <c r="AG213" s="111"/>
      <c r="AH213" s="111"/>
      <c r="AI213" s="111"/>
      <c r="AJ213" s="111"/>
      <c r="AK213" s="111"/>
      <c r="AL213" s="111"/>
      <c r="AM213" s="111"/>
      <c r="AN213" s="111"/>
      <c r="AO213" s="111"/>
      <c r="AP213" s="111"/>
      <c r="AQ213" s="111"/>
      <c r="AR213" s="82"/>
      <c r="AS213" s="80"/>
      <c r="AT213" s="11"/>
      <c r="AU213" s="11"/>
      <c r="AV213" s="11"/>
    </row>
    <row r="214" spans="1:48" s="12" customFormat="1" ht="24" customHeight="1">
      <c r="A214" s="97"/>
      <c r="B214" s="194"/>
      <c r="C214" s="221"/>
      <c r="D214" s="103"/>
      <c r="E214" s="111"/>
      <c r="F214" s="111"/>
      <c r="G214" s="111"/>
      <c r="H214" s="111"/>
      <c r="I214" s="111"/>
      <c r="J214" s="111"/>
      <c r="K214" s="111"/>
      <c r="L214" s="111"/>
      <c r="M214" s="111"/>
      <c r="N214" s="111"/>
      <c r="O214" s="111"/>
      <c r="P214" s="111"/>
      <c r="Q214" s="111"/>
      <c r="R214" s="111"/>
      <c r="S214" s="111"/>
      <c r="T214" s="111"/>
      <c r="U214" s="111"/>
      <c r="V214" s="111"/>
      <c r="W214" s="111"/>
      <c r="X214" s="111"/>
      <c r="Y214" s="111"/>
      <c r="Z214" s="111"/>
      <c r="AA214" s="111"/>
      <c r="AB214" s="111"/>
      <c r="AC214" s="111"/>
      <c r="AD214" s="111"/>
      <c r="AE214" s="111"/>
      <c r="AF214" s="111"/>
      <c r="AG214" s="111"/>
      <c r="AH214" s="111"/>
      <c r="AI214" s="111"/>
      <c r="AJ214" s="111"/>
      <c r="AK214" s="111"/>
      <c r="AL214" s="111"/>
      <c r="AM214" s="111"/>
      <c r="AN214" s="111"/>
      <c r="AO214" s="111"/>
      <c r="AP214" s="111"/>
      <c r="AQ214" s="111"/>
      <c r="AR214" s="82"/>
      <c r="AS214" s="80"/>
      <c r="AT214" s="11"/>
      <c r="AU214" s="11"/>
      <c r="AV214" s="11"/>
    </row>
    <row r="215" spans="1:48" s="12" customFormat="1" ht="104.25" customHeight="1">
      <c r="A215" s="98"/>
      <c r="B215" s="195"/>
      <c r="C215" s="222"/>
      <c r="D215" s="104"/>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83"/>
      <c r="AS215" s="80"/>
      <c r="AT215" s="11"/>
      <c r="AU215" s="11"/>
      <c r="AV215" s="11"/>
    </row>
    <row r="216" spans="1:48" s="12" customFormat="1" ht="16.5" customHeight="1">
      <c r="A216" s="97" t="s">
        <v>247</v>
      </c>
      <c r="B216" s="193" t="s">
        <v>248</v>
      </c>
      <c r="C216" s="163" t="s">
        <v>249</v>
      </c>
      <c r="D216" s="102" t="s">
        <v>29</v>
      </c>
      <c r="E216" s="110" t="s">
        <v>165</v>
      </c>
      <c r="F216" s="110" t="s">
        <v>165</v>
      </c>
      <c r="G216" s="110" t="s">
        <v>165</v>
      </c>
      <c r="H216" s="110" t="s">
        <v>165</v>
      </c>
      <c r="I216" s="110" t="s">
        <v>165</v>
      </c>
      <c r="J216" s="110" t="s">
        <v>165</v>
      </c>
      <c r="K216" s="110" t="s">
        <v>165</v>
      </c>
      <c r="L216" s="110" t="s">
        <v>165</v>
      </c>
      <c r="M216" s="110" t="s">
        <v>165</v>
      </c>
      <c r="N216" s="110" t="s">
        <v>165</v>
      </c>
      <c r="O216" s="110" t="s">
        <v>165</v>
      </c>
      <c r="P216" s="110" t="s">
        <v>165</v>
      </c>
      <c r="Q216" s="110" t="s">
        <v>165</v>
      </c>
      <c r="R216" s="110" t="s">
        <v>165</v>
      </c>
      <c r="S216" s="110" t="s">
        <v>165</v>
      </c>
      <c r="T216" s="110" t="s">
        <v>165</v>
      </c>
      <c r="U216" s="110" t="s">
        <v>165</v>
      </c>
      <c r="V216" s="110" t="s">
        <v>165</v>
      </c>
      <c r="W216" s="110" t="s">
        <v>165</v>
      </c>
      <c r="X216" s="110" t="s">
        <v>165</v>
      </c>
      <c r="Y216" s="110" t="s">
        <v>165</v>
      </c>
      <c r="Z216" s="110" t="s">
        <v>165</v>
      </c>
      <c r="AA216" s="110" t="s">
        <v>165</v>
      </c>
      <c r="AB216" s="110" t="s">
        <v>165</v>
      </c>
      <c r="AC216" s="110" t="s">
        <v>165</v>
      </c>
      <c r="AD216" s="110" t="s">
        <v>165</v>
      </c>
      <c r="AE216" s="110" t="s">
        <v>165</v>
      </c>
      <c r="AF216" s="110" t="s">
        <v>165</v>
      </c>
      <c r="AG216" s="110" t="s">
        <v>165</v>
      </c>
      <c r="AH216" s="110" t="s">
        <v>165</v>
      </c>
      <c r="AI216" s="110" t="s">
        <v>165</v>
      </c>
      <c r="AJ216" s="110" t="s">
        <v>165</v>
      </c>
      <c r="AK216" s="110" t="s">
        <v>165</v>
      </c>
      <c r="AL216" s="110" t="s">
        <v>165</v>
      </c>
      <c r="AM216" s="110" t="s">
        <v>165</v>
      </c>
      <c r="AN216" s="110" t="s">
        <v>165</v>
      </c>
      <c r="AO216" s="110" t="s">
        <v>165</v>
      </c>
      <c r="AP216" s="110" t="s">
        <v>165</v>
      </c>
      <c r="AQ216" s="110" t="s">
        <v>165</v>
      </c>
      <c r="AR216" s="81" t="s">
        <v>250</v>
      </c>
      <c r="AS216" s="80"/>
      <c r="AT216" s="11"/>
      <c r="AU216" s="11"/>
      <c r="AV216" s="11"/>
    </row>
    <row r="217" spans="1:48" s="12" customFormat="1" ht="16.5" customHeight="1">
      <c r="A217" s="97"/>
      <c r="B217" s="194"/>
      <c r="C217" s="174"/>
      <c r="D217" s="103"/>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11"/>
      <c r="AK217" s="111"/>
      <c r="AL217" s="111"/>
      <c r="AM217" s="111"/>
      <c r="AN217" s="111"/>
      <c r="AO217" s="111"/>
      <c r="AP217" s="111"/>
      <c r="AQ217" s="111"/>
      <c r="AR217" s="82"/>
      <c r="AS217" s="80"/>
      <c r="AT217" s="11"/>
      <c r="AU217" s="11"/>
      <c r="AV217" s="11"/>
    </row>
    <row r="218" spans="1:48" s="12" customFormat="1" ht="16.5" customHeight="1">
      <c r="A218" s="97"/>
      <c r="B218" s="194"/>
      <c r="C218" s="174"/>
      <c r="D218" s="103"/>
      <c r="E218" s="111"/>
      <c r="F218" s="111"/>
      <c r="G218" s="111"/>
      <c r="H218" s="111"/>
      <c r="I218" s="111"/>
      <c r="J218" s="111"/>
      <c r="K218" s="111"/>
      <c r="L218" s="111"/>
      <c r="M218" s="111"/>
      <c r="N218" s="111"/>
      <c r="O218" s="111"/>
      <c r="P218" s="111"/>
      <c r="Q218" s="111"/>
      <c r="R218" s="111"/>
      <c r="S218" s="111"/>
      <c r="T218" s="111"/>
      <c r="U218" s="111"/>
      <c r="V218" s="111"/>
      <c r="W218" s="111"/>
      <c r="X218" s="111"/>
      <c r="Y218" s="111"/>
      <c r="Z218" s="111"/>
      <c r="AA218" s="111"/>
      <c r="AB218" s="111"/>
      <c r="AC218" s="111"/>
      <c r="AD218" s="111"/>
      <c r="AE218" s="111"/>
      <c r="AF218" s="111"/>
      <c r="AG218" s="111"/>
      <c r="AH218" s="111"/>
      <c r="AI218" s="111"/>
      <c r="AJ218" s="111"/>
      <c r="AK218" s="111"/>
      <c r="AL218" s="111"/>
      <c r="AM218" s="111"/>
      <c r="AN218" s="111"/>
      <c r="AO218" s="111"/>
      <c r="AP218" s="111"/>
      <c r="AQ218" s="111"/>
      <c r="AR218" s="82"/>
      <c r="AS218" s="80"/>
      <c r="AT218" s="11"/>
      <c r="AU218" s="11"/>
      <c r="AV218" s="11"/>
    </row>
    <row r="219" spans="1:48" s="12" customFormat="1" ht="149.25" customHeight="1">
      <c r="A219" s="98"/>
      <c r="B219" s="195"/>
      <c r="C219" s="175"/>
      <c r="D219" s="104"/>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83"/>
      <c r="AS219" s="80"/>
      <c r="AT219" s="11"/>
      <c r="AU219" s="11"/>
      <c r="AV219" s="11"/>
    </row>
    <row r="220" spans="1:48" s="13" customFormat="1" ht="16.5" customHeight="1">
      <c r="A220" s="124" t="s">
        <v>37</v>
      </c>
      <c r="B220" s="218"/>
      <c r="C220" s="125"/>
      <c r="D220" s="14" t="s">
        <v>132</v>
      </c>
      <c r="E220" s="8">
        <f>E221+E222+E223+E224</f>
        <v>12759.400000000001</v>
      </c>
      <c r="F220" s="8">
        <f>F221+F222+F223+F224</f>
        <v>12533.580000000002</v>
      </c>
      <c r="G220" s="8">
        <f t="shared" ref="G220:G223" si="358">F220/E220*100</f>
        <v>98.23016756273806</v>
      </c>
      <c r="H220" s="47">
        <f>H221+H222+H223+H224</f>
        <v>130.69999999999999</v>
      </c>
      <c r="I220" s="47">
        <f>I221+I222+I223+I224</f>
        <v>130.69999999999999</v>
      </c>
      <c r="J220" s="47">
        <f t="shared" ref="J220:J222" si="359">I220/H220*100</f>
        <v>100</v>
      </c>
      <c r="K220" s="47">
        <f>K221+K222+K223+K224</f>
        <v>713.59999999999991</v>
      </c>
      <c r="L220" s="47">
        <f>L221+L222+L223+L224</f>
        <v>713.59999999999991</v>
      </c>
      <c r="M220" s="47">
        <f>L220/K220*100</f>
        <v>100</v>
      </c>
      <c r="N220" s="47">
        <f>N221+N222+N223+N224</f>
        <v>1097.3</v>
      </c>
      <c r="O220" s="47">
        <f>O221+O222+O223+O224</f>
        <v>851.1</v>
      </c>
      <c r="P220" s="47">
        <f>O220/N220*100</f>
        <v>77.563109450469341</v>
      </c>
      <c r="Q220" s="47">
        <f>Q221+Q222+Q223+Q224</f>
        <v>1135.5999999999999</v>
      </c>
      <c r="R220" s="47">
        <f>R221+R222+R223+R224</f>
        <v>891.9</v>
      </c>
      <c r="S220" s="47">
        <f>R220/Q220*100</f>
        <v>78.539978865797821</v>
      </c>
      <c r="T220" s="47">
        <f>T221+T222+T223+T224</f>
        <v>1077.2</v>
      </c>
      <c r="U220" s="47">
        <f>U221+U222+U223+U224</f>
        <v>768.8</v>
      </c>
      <c r="V220" s="47">
        <f>U220/T220*100</f>
        <v>71.370219086520606</v>
      </c>
      <c r="W220" s="47">
        <f>W221+W222+W223+W224</f>
        <v>972.8</v>
      </c>
      <c r="X220" s="47">
        <f>X221+X222+X223+X224</f>
        <v>756.98</v>
      </c>
      <c r="Y220" s="47">
        <f>X220/W220*100</f>
        <v>77.814555921052644</v>
      </c>
      <c r="Z220" s="47">
        <f>Z221+Z222+Z223+Z224</f>
        <v>1012.8</v>
      </c>
      <c r="AA220" s="47">
        <f>AA221+AA222+AA223+AA224</f>
        <v>960</v>
      </c>
      <c r="AB220" s="47">
        <f>AA220/Z220*100</f>
        <v>94.786729857819907</v>
      </c>
      <c r="AC220" s="47">
        <f>AC221+AC222+AC223+AC224</f>
        <v>746.40000000000009</v>
      </c>
      <c r="AD220" s="47">
        <f>AD221+AD222+AD223+AD224</f>
        <v>664.59999999999991</v>
      </c>
      <c r="AE220" s="47">
        <f>AD220/AC220*100</f>
        <v>89.040728831725588</v>
      </c>
      <c r="AF220" s="47">
        <f>AF221+AF222+AF223+AF224</f>
        <v>692</v>
      </c>
      <c r="AG220" s="70">
        <f>AG221+AG222+AG223+AG224</f>
        <v>624.19999999999993</v>
      </c>
      <c r="AH220" s="47">
        <f>AG220/AF220*100</f>
        <v>90.202312138728317</v>
      </c>
      <c r="AI220" s="47">
        <f>AI221+AI222+AI223+AI224</f>
        <v>1221.5</v>
      </c>
      <c r="AJ220" s="47">
        <f>AJ221+AJ222+AJ223+AJ224</f>
        <v>1311.1</v>
      </c>
      <c r="AK220" s="47">
        <f t="shared" ref="AK220:AN220" si="360">AK221+AK222+AK223+AK224</f>
        <v>227.22210186340664</v>
      </c>
      <c r="AL220" s="47">
        <f>AL221+AL222+AL223+AL224</f>
        <v>2175</v>
      </c>
      <c r="AM220" s="47">
        <f>AM221+AM222+AM223+AM224</f>
        <v>1212.3</v>
      </c>
      <c r="AN220" s="47">
        <f t="shared" si="360"/>
        <v>388.09523809523807</v>
      </c>
      <c r="AO220" s="47">
        <f>AO221+AO222+AO223+AO224</f>
        <v>1784.5</v>
      </c>
      <c r="AP220" s="47">
        <f>AP221+AP222+AP223+AP224</f>
        <v>3648.3</v>
      </c>
      <c r="AQ220" s="48">
        <v>0</v>
      </c>
      <c r="AR220" s="143"/>
      <c r="AS220" s="143"/>
      <c r="AT220" s="11"/>
      <c r="AU220" s="11"/>
      <c r="AV220" s="11"/>
    </row>
    <row r="221" spans="1:48" s="13" customFormat="1" ht="28.5" customHeight="1">
      <c r="A221" s="126"/>
      <c r="B221" s="140"/>
      <c r="C221" s="127"/>
      <c r="D221" s="14" t="s">
        <v>128</v>
      </c>
      <c r="E221" s="8">
        <f>H221+K221+N221+Q221+T221+W221+Z221+AC221+AF221+AI221+AL221+AO221</f>
        <v>0</v>
      </c>
      <c r="F221" s="8">
        <f>I221+L221+O221+R221+U221+X221+AA221+AD221+AG221+AJ221+AM221+AP221</f>
        <v>0</v>
      </c>
      <c r="G221" s="8">
        <v>0</v>
      </c>
      <c r="H221" s="47">
        <f>H11+H72+H96+H121+H159</f>
        <v>0</v>
      </c>
      <c r="I221" s="47">
        <f>I11+I72+I96+I121+I159</f>
        <v>0</v>
      </c>
      <c r="J221" s="47">
        <v>0</v>
      </c>
      <c r="K221" s="47">
        <f>K11+K72+K96+K121+K159</f>
        <v>0</v>
      </c>
      <c r="L221" s="47">
        <f>L11+L72+L96+L121+L159</f>
        <v>0</v>
      </c>
      <c r="M221" s="47">
        <v>0</v>
      </c>
      <c r="N221" s="47">
        <f>N11+N72+N96+N121+N159</f>
        <v>0</v>
      </c>
      <c r="O221" s="47">
        <f>O11+O72+O96+O121+O159</f>
        <v>0</v>
      </c>
      <c r="P221" s="47">
        <v>0</v>
      </c>
      <c r="Q221" s="47">
        <f>Q11+Q72+Q96+Q121+Q159</f>
        <v>0</v>
      </c>
      <c r="R221" s="47">
        <f>R11+R72+R96+R121+R159</f>
        <v>0</v>
      </c>
      <c r="S221" s="47">
        <v>0</v>
      </c>
      <c r="T221" s="47">
        <f>T11+T72+T96+T121+T159</f>
        <v>0</v>
      </c>
      <c r="U221" s="47">
        <f>U11+U72+U96+U121+U159</f>
        <v>0</v>
      </c>
      <c r="V221" s="47">
        <v>0</v>
      </c>
      <c r="W221" s="47">
        <f>W11+W72+W96+W121+W159</f>
        <v>0</v>
      </c>
      <c r="X221" s="47">
        <f>X11+X72+X96+X121+X159</f>
        <v>0</v>
      </c>
      <c r="Y221" s="47">
        <v>0</v>
      </c>
      <c r="Z221" s="47">
        <f>Z11+Z72+Z96+Z121+Z159</f>
        <v>0</v>
      </c>
      <c r="AA221" s="47">
        <f>AA11+AA72+AA96+AA121+AA159</f>
        <v>0</v>
      </c>
      <c r="AB221" s="47">
        <v>0</v>
      </c>
      <c r="AC221" s="47">
        <f>AC11+AC72+AC96+AC121+AC159</f>
        <v>0</v>
      </c>
      <c r="AD221" s="47">
        <f>AD11+AD72+AD96+AD121+AD159</f>
        <v>0</v>
      </c>
      <c r="AE221" s="47">
        <v>0</v>
      </c>
      <c r="AF221" s="47">
        <f>AF11+AF72+AF96+AF121+AF159</f>
        <v>0</v>
      </c>
      <c r="AG221" s="70">
        <f>AG11+AG72+AG96+AG121+AG159</f>
        <v>0</v>
      </c>
      <c r="AH221" s="47">
        <v>0</v>
      </c>
      <c r="AI221" s="47">
        <f>AI11+AI72+AI96+AI121+AI159</f>
        <v>0</v>
      </c>
      <c r="AJ221" s="47">
        <f>AJ11+AJ72+AJ96+AJ121+AJ159</f>
        <v>0</v>
      </c>
      <c r="AK221" s="47">
        <v>0</v>
      </c>
      <c r="AL221" s="47">
        <f>AL11+AL72+AL96+AL121+AL159</f>
        <v>0</v>
      </c>
      <c r="AM221" s="47">
        <f>AM11+AM72+AM96+AM121+AM159</f>
        <v>0</v>
      </c>
      <c r="AN221" s="47">
        <v>0</v>
      </c>
      <c r="AO221" s="47">
        <f>AO11+AO72+AO96+AO121+AO159</f>
        <v>0</v>
      </c>
      <c r="AP221" s="47">
        <f>AP11+AP72+AP96+AP121+AP159</f>
        <v>0</v>
      </c>
      <c r="AQ221" s="48">
        <v>0</v>
      </c>
      <c r="AR221" s="143"/>
      <c r="AS221" s="143"/>
      <c r="AT221" s="11"/>
      <c r="AU221" s="11"/>
      <c r="AV221" s="11"/>
    </row>
    <row r="222" spans="1:48" s="13" customFormat="1" ht="25.5" customHeight="1">
      <c r="A222" s="126"/>
      <c r="B222" s="140"/>
      <c r="C222" s="127"/>
      <c r="D222" s="16" t="s">
        <v>26</v>
      </c>
      <c r="E222" s="8">
        <f>H222+K222+N222+Q222+T222+W222+Z222+AC222+AF222+AI222+AL222+AO222</f>
        <v>11006.7</v>
      </c>
      <c r="F222" s="8">
        <f>I222+L222+O222+R222+U222+X222+AA222+AD222+AG222+AJ222+AM222+AP222</f>
        <v>10990.480000000001</v>
      </c>
      <c r="G222" s="8">
        <f t="shared" si="358"/>
        <v>99.852635213097486</v>
      </c>
      <c r="H222" s="47">
        <f t="shared" ref="H222:I222" si="361">H12+H73+H97+H122+H160</f>
        <v>130.69999999999999</v>
      </c>
      <c r="I222" s="47">
        <f t="shared" si="361"/>
        <v>130.69999999999999</v>
      </c>
      <c r="J222" s="47">
        <f t="shared" si="359"/>
        <v>100</v>
      </c>
      <c r="K222" s="47">
        <f t="shared" ref="K222:L222" si="362">K12+K73+K97+K122+K160</f>
        <v>648.59999999999991</v>
      </c>
      <c r="L222" s="47">
        <f t="shared" si="362"/>
        <v>648.59999999999991</v>
      </c>
      <c r="M222" s="47">
        <f t="shared" ref="M222:M223" si="363">L222/K222*100</f>
        <v>100</v>
      </c>
      <c r="N222" s="47">
        <f t="shared" ref="N222:O222" si="364">N12+N73+N97+N122+N160</f>
        <v>996.69999999999993</v>
      </c>
      <c r="O222" s="47">
        <f t="shared" si="364"/>
        <v>758.2</v>
      </c>
      <c r="P222" s="47">
        <f t="shared" ref="P222:P223" si="365">O222/N222*100</f>
        <v>76.071034413564774</v>
      </c>
      <c r="Q222" s="47">
        <f t="shared" ref="Q222:R222" si="366">Q12+Q73+Q97+Q122+Q160</f>
        <v>1000.8</v>
      </c>
      <c r="R222" s="47">
        <f t="shared" si="366"/>
        <v>809</v>
      </c>
      <c r="S222" s="47">
        <f t="shared" ref="S222:S223" si="367">R222/Q222*100</f>
        <v>80.835331734612311</v>
      </c>
      <c r="T222" s="47">
        <f t="shared" ref="T222:U222" si="368">T12+T73+T97+T122+T160</f>
        <v>936.2</v>
      </c>
      <c r="U222" s="47">
        <f t="shared" si="368"/>
        <v>676</v>
      </c>
      <c r="V222" s="47">
        <f t="shared" ref="V222:V223" si="369">U222/T222*100</f>
        <v>72.206793420209365</v>
      </c>
      <c r="W222" s="47">
        <f t="shared" ref="W222:X222" si="370">W12+W73+W97+W122+W160</f>
        <v>807.4</v>
      </c>
      <c r="X222" s="47">
        <f t="shared" si="370"/>
        <v>669.78</v>
      </c>
      <c r="Y222" s="47">
        <f t="shared" ref="Y222:Y223" si="371">X222/W222*100</f>
        <v>82.955164726281893</v>
      </c>
      <c r="Z222" s="47">
        <f t="shared" ref="Z222:AA222" si="372">Z12+Z73+Z97+Z122+Z160</f>
        <v>944</v>
      </c>
      <c r="AA222" s="47">
        <f t="shared" si="372"/>
        <v>814.3</v>
      </c>
      <c r="AB222" s="47">
        <f t="shared" ref="AB222:AB223" si="373">AA222/Z222*100</f>
        <v>86.260593220338976</v>
      </c>
      <c r="AC222" s="47">
        <f t="shared" ref="AC222:AD222" si="374">AC12+AC73+AC97+AC122+AC160</f>
        <v>598.6</v>
      </c>
      <c r="AD222" s="47">
        <f t="shared" si="374"/>
        <v>550.79999999999995</v>
      </c>
      <c r="AE222" s="47">
        <f t="shared" ref="AE222:AE223" si="375">AD222/AC222*100</f>
        <v>92.014700968927485</v>
      </c>
      <c r="AF222" s="47">
        <f t="shared" ref="AF222:AG222" si="376">AF12+AF73+AF97+AF122+AF160</f>
        <v>570.70000000000005</v>
      </c>
      <c r="AG222" s="70">
        <f t="shared" si="376"/>
        <v>507.29999999999995</v>
      </c>
      <c r="AH222" s="47">
        <f t="shared" ref="AH222:AH223" si="377">AG222/AF222*100</f>
        <v>88.890835815664957</v>
      </c>
      <c r="AI222" s="47">
        <f t="shared" ref="AI222:AJ222" si="378">AI12+AI73+AI97+AI122+AI160</f>
        <v>881.6</v>
      </c>
      <c r="AJ222" s="47">
        <f t="shared" si="378"/>
        <v>1121.0999999999999</v>
      </c>
      <c r="AK222" s="47">
        <f>AK12+AK73+AK97+AK122+AK160</f>
        <v>127.16651542649726</v>
      </c>
      <c r="AL222" s="47">
        <f t="shared" ref="AL222:AM222" si="379">AL12+AL73+AL97+AL122+AL160</f>
        <v>1807.2</v>
      </c>
      <c r="AM222" s="47">
        <f t="shared" si="379"/>
        <v>769.59999999999991</v>
      </c>
      <c r="AN222" s="47">
        <f>AN12+AN73+AN97+AN122+AN160</f>
        <v>0</v>
      </c>
      <c r="AO222" s="47">
        <f t="shared" ref="AO222:AP222" si="380">AO12+AO73+AO97+AO122+AO160</f>
        <v>1684.2</v>
      </c>
      <c r="AP222" s="47">
        <f t="shared" si="380"/>
        <v>3535.1000000000004</v>
      </c>
      <c r="AQ222" s="48">
        <v>0</v>
      </c>
      <c r="AR222" s="143"/>
      <c r="AS222" s="143"/>
      <c r="AT222" s="11"/>
      <c r="AU222" s="11"/>
      <c r="AV222" s="11"/>
    </row>
    <row r="223" spans="1:48" s="13" customFormat="1" ht="16.5" customHeight="1">
      <c r="A223" s="126"/>
      <c r="B223" s="140"/>
      <c r="C223" s="127"/>
      <c r="D223" s="16" t="s">
        <v>129</v>
      </c>
      <c r="E223" s="8">
        <f t="shared" ref="E223:F224" si="381">H223+K223+N223+Q223+T223+W223+Z223+AC223+AF223+AI223+AL223+AO223</f>
        <v>1752.6999999999998</v>
      </c>
      <c r="F223" s="8">
        <f t="shared" si="381"/>
        <v>1543.1</v>
      </c>
      <c r="G223" s="8">
        <f t="shared" si="358"/>
        <v>88.041307696696521</v>
      </c>
      <c r="H223" s="47">
        <f t="shared" ref="H223:I223" si="382">H13+H74+H98+H123+H161</f>
        <v>0</v>
      </c>
      <c r="I223" s="47">
        <f t="shared" si="382"/>
        <v>0</v>
      </c>
      <c r="J223" s="47">
        <v>0</v>
      </c>
      <c r="K223" s="47">
        <f t="shared" ref="K223:L223" si="383">K13+K74+K98+K123+K161</f>
        <v>65</v>
      </c>
      <c r="L223" s="47">
        <f t="shared" si="383"/>
        <v>65</v>
      </c>
      <c r="M223" s="47">
        <f t="shared" si="363"/>
        <v>100</v>
      </c>
      <c r="N223" s="47">
        <f t="shared" ref="N223:O223" si="384">N13+N74+N98+N123+N161</f>
        <v>100.60000000000001</v>
      </c>
      <c r="O223" s="47">
        <f t="shared" si="384"/>
        <v>92.9</v>
      </c>
      <c r="P223" s="47">
        <f t="shared" si="365"/>
        <v>92.345924453280318</v>
      </c>
      <c r="Q223" s="47">
        <f t="shared" ref="Q223:R223" si="385">Q13+Q74+Q98+Q123+Q161</f>
        <v>134.80000000000001</v>
      </c>
      <c r="R223" s="47">
        <f t="shared" si="385"/>
        <v>82.9</v>
      </c>
      <c r="S223" s="47">
        <f t="shared" si="367"/>
        <v>61.498516320474771</v>
      </c>
      <c r="T223" s="47">
        <f t="shared" ref="T223:U223" si="386">T13+T74+T98+T123+T161</f>
        <v>141</v>
      </c>
      <c r="U223" s="47">
        <f t="shared" si="386"/>
        <v>92.8</v>
      </c>
      <c r="V223" s="47">
        <f t="shared" si="369"/>
        <v>65.815602836879421</v>
      </c>
      <c r="W223" s="47">
        <f t="shared" ref="W223:X223" si="387">W13+W74+W98+W123+W161</f>
        <v>165.4</v>
      </c>
      <c r="X223" s="47">
        <f t="shared" si="387"/>
        <v>87.2</v>
      </c>
      <c r="Y223" s="47">
        <f t="shared" si="371"/>
        <v>52.720677146311971</v>
      </c>
      <c r="Z223" s="47">
        <f t="shared" ref="Z223:AA223" si="388">Z13+Z74+Z98+Z123+Z161</f>
        <v>68.8</v>
      </c>
      <c r="AA223" s="47">
        <f t="shared" si="388"/>
        <v>145.69999999999999</v>
      </c>
      <c r="AB223" s="47">
        <f t="shared" si="373"/>
        <v>211.77325581395348</v>
      </c>
      <c r="AC223" s="47">
        <f t="shared" ref="AC223:AD223" si="389">AC13+AC74+AC98+AC123+AC161</f>
        <v>147.80000000000001</v>
      </c>
      <c r="AD223" s="47">
        <f t="shared" si="389"/>
        <v>113.80000000000001</v>
      </c>
      <c r="AE223" s="47">
        <f t="shared" si="375"/>
        <v>76.995940460081187</v>
      </c>
      <c r="AF223" s="47">
        <f t="shared" ref="AF223:AG223" si="390">AF13+AF74+AF98+AF123+AF161</f>
        <v>121.30000000000001</v>
      </c>
      <c r="AG223" s="70">
        <f t="shared" si="390"/>
        <v>116.9</v>
      </c>
      <c r="AH223" s="47">
        <f t="shared" si="377"/>
        <v>96.372629843363555</v>
      </c>
      <c r="AI223" s="47">
        <f t="shared" ref="AI223:AJ223" si="391">AI13+AI74+AI98+AI123+AI161</f>
        <v>339.9</v>
      </c>
      <c r="AJ223" s="47">
        <f t="shared" si="391"/>
        <v>190</v>
      </c>
      <c r="AK223" s="47">
        <f>AK13+AK74+AK98+AK123+AK161</f>
        <v>100.05558643690939</v>
      </c>
      <c r="AL223" s="47">
        <f t="shared" ref="AL223:AM223" si="392">AL13+AL74+AL98+AL123+AL161</f>
        <v>367.8</v>
      </c>
      <c r="AM223" s="47">
        <f t="shared" si="392"/>
        <v>442.7</v>
      </c>
      <c r="AN223" s="47">
        <f>AN13+AN74+AN98+AN123+AN161</f>
        <v>388.09523809523807</v>
      </c>
      <c r="AO223" s="47">
        <f t="shared" ref="AO223:AP223" si="393">AO13+AO74+AO98+AO123+AO161</f>
        <v>100.3</v>
      </c>
      <c r="AP223" s="47">
        <f t="shared" si="393"/>
        <v>113.2</v>
      </c>
      <c r="AQ223" s="48">
        <v>0</v>
      </c>
      <c r="AR223" s="143"/>
      <c r="AS223" s="143"/>
      <c r="AT223" s="11"/>
      <c r="AU223" s="11"/>
      <c r="AV223" s="11"/>
    </row>
    <row r="224" spans="1:48" s="13" customFormat="1" ht="26.25" customHeight="1">
      <c r="A224" s="141"/>
      <c r="B224" s="142"/>
      <c r="C224" s="219"/>
      <c r="D224" s="16" t="s">
        <v>130</v>
      </c>
      <c r="E224" s="8">
        <f t="shared" si="381"/>
        <v>0</v>
      </c>
      <c r="F224" s="8">
        <f t="shared" si="381"/>
        <v>0</v>
      </c>
      <c r="G224" s="8">
        <v>0</v>
      </c>
      <c r="H224" s="47">
        <f t="shared" ref="H224:I224" si="394">H14+H75+H99+H124+H162</f>
        <v>0</v>
      </c>
      <c r="I224" s="47">
        <f t="shared" si="394"/>
        <v>0</v>
      </c>
      <c r="J224" s="47">
        <v>0</v>
      </c>
      <c r="K224" s="47">
        <f t="shared" ref="K224:L224" si="395">K14+K75+K99+K124+K162</f>
        <v>0</v>
      </c>
      <c r="L224" s="47">
        <f t="shared" si="395"/>
        <v>0</v>
      </c>
      <c r="M224" s="47">
        <v>0</v>
      </c>
      <c r="N224" s="47">
        <f t="shared" ref="N224:O224" si="396">N14+N75+N99+N124+N162</f>
        <v>0</v>
      </c>
      <c r="O224" s="47">
        <f t="shared" si="396"/>
        <v>0</v>
      </c>
      <c r="P224" s="47">
        <v>0</v>
      </c>
      <c r="Q224" s="47">
        <f t="shared" ref="Q224:R224" si="397">Q14+Q75+Q99+Q124+Q162</f>
        <v>0</v>
      </c>
      <c r="R224" s="47">
        <f t="shared" si="397"/>
        <v>0</v>
      </c>
      <c r="S224" s="47">
        <v>0</v>
      </c>
      <c r="T224" s="47">
        <f t="shared" ref="T224:U224" si="398">T14+T75+T99+T124+T162</f>
        <v>0</v>
      </c>
      <c r="U224" s="47">
        <f t="shared" si="398"/>
        <v>0</v>
      </c>
      <c r="V224" s="47">
        <v>0</v>
      </c>
      <c r="W224" s="47">
        <f t="shared" ref="W224:X224" si="399">W14+W75+W99+W124+W162</f>
        <v>0</v>
      </c>
      <c r="X224" s="47">
        <f t="shared" si="399"/>
        <v>0</v>
      </c>
      <c r="Y224" s="47">
        <v>0</v>
      </c>
      <c r="Z224" s="47">
        <f t="shared" ref="Z224:AA224" si="400">Z14+Z75+Z99+Z124+Z162</f>
        <v>0</v>
      </c>
      <c r="AA224" s="47">
        <f t="shared" si="400"/>
        <v>0</v>
      </c>
      <c r="AB224" s="47">
        <v>0</v>
      </c>
      <c r="AC224" s="47">
        <f t="shared" ref="AC224:AD224" si="401">AC14+AC75+AC99+AC124+AC162</f>
        <v>0</v>
      </c>
      <c r="AD224" s="47">
        <f t="shared" si="401"/>
        <v>0</v>
      </c>
      <c r="AE224" s="47">
        <v>0</v>
      </c>
      <c r="AF224" s="47">
        <f t="shared" ref="AF224:AG224" si="402">AF14+AF75+AF99+AF124+AF162</f>
        <v>0</v>
      </c>
      <c r="AG224" s="47">
        <f t="shared" si="402"/>
        <v>0</v>
      </c>
      <c r="AH224" s="47">
        <v>0</v>
      </c>
      <c r="AI224" s="47">
        <f t="shared" ref="AI224:AJ224" si="403">AI14+AI75+AI99+AI124+AI162</f>
        <v>0</v>
      </c>
      <c r="AJ224" s="47">
        <f t="shared" si="403"/>
        <v>0</v>
      </c>
      <c r="AK224" s="47">
        <v>0</v>
      </c>
      <c r="AL224" s="47">
        <f t="shared" ref="AL224:AM224" si="404">AL14+AL75+AL99+AL124+AL162</f>
        <v>0</v>
      </c>
      <c r="AM224" s="47">
        <f t="shared" si="404"/>
        <v>0</v>
      </c>
      <c r="AN224" s="47">
        <v>0</v>
      </c>
      <c r="AO224" s="47">
        <f t="shared" ref="AO224:AP224" si="405">AO14+AO75+AO99+AO124+AO162</f>
        <v>0</v>
      </c>
      <c r="AP224" s="47">
        <f t="shared" si="405"/>
        <v>0</v>
      </c>
      <c r="AQ224" s="23">
        <v>0</v>
      </c>
      <c r="AR224" s="143"/>
      <c r="AS224" s="143"/>
      <c r="AT224" s="11"/>
      <c r="AU224" s="11"/>
      <c r="AV224" s="11"/>
    </row>
    <row r="225" spans="1:48" s="13" customFormat="1" ht="16.5" customHeight="1">
      <c r="A225" s="124" t="s">
        <v>198</v>
      </c>
      <c r="B225" s="218"/>
      <c r="C225" s="125"/>
      <c r="D225" s="14" t="s">
        <v>132</v>
      </c>
      <c r="E225" s="8">
        <f>E226+E227+E228+E229</f>
        <v>0</v>
      </c>
      <c r="F225" s="8">
        <f>F226+F227+F228+F229</f>
        <v>0</v>
      </c>
      <c r="G225" s="47">
        <f t="shared" ref="G225:AB225" si="406">G226+G227+G228+G229</f>
        <v>0</v>
      </c>
      <c r="H225" s="47">
        <f t="shared" si="406"/>
        <v>0</v>
      </c>
      <c r="I225" s="47">
        <f t="shared" si="406"/>
        <v>0</v>
      </c>
      <c r="J225" s="47">
        <f t="shared" si="406"/>
        <v>0</v>
      </c>
      <c r="K225" s="47">
        <f t="shared" si="406"/>
        <v>0</v>
      </c>
      <c r="L225" s="47">
        <f t="shared" si="406"/>
        <v>0</v>
      </c>
      <c r="M225" s="47">
        <f t="shared" si="406"/>
        <v>0</v>
      </c>
      <c r="N225" s="47">
        <f t="shared" si="406"/>
        <v>0</v>
      </c>
      <c r="O225" s="47">
        <f t="shared" si="406"/>
        <v>0</v>
      </c>
      <c r="P225" s="47">
        <f t="shared" si="406"/>
        <v>0</v>
      </c>
      <c r="Q225" s="47">
        <f t="shared" si="406"/>
        <v>0</v>
      </c>
      <c r="R225" s="47">
        <f t="shared" si="406"/>
        <v>0</v>
      </c>
      <c r="S225" s="47">
        <f t="shared" si="406"/>
        <v>0</v>
      </c>
      <c r="T225" s="47">
        <f t="shared" si="406"/>
        <v>0</v>
      </c>
      <c r="U225" s="47">
        <f t="shared" si="406"/>
        <v>0</v>
      </c>
      <c r="V225" s="47">
        <f t="shared" si="406"/>
        <v>0</v>
      </c>
      <c r="W225" s="47">
        <f t="shared" si="406"/>
        <v>0</v>
      </c>
      <c r="X225" s="47">
        <f t="shared" si="406"/>
        <v>0</v>
      </c>
      <c r="Y225" s="47">
        <f t="shared" si="406"/>
        <v>0</v>
      </c>
      <c r="Z225" s="47">
        <f t="shared" si="406"/>
        <v>0</v>
      </c>
      <c r="AA225" s="47">
        <f t="shared" si="406"/>
        <v>0</v>
      </c>
      <c r="AB225" s="47">
        <f t="shared" si="406"/>
        <v>0</v>
      </c>
      <c r="AC225" s="47">
        <f>AC226+AC227+AC228+AC229</f>
        <v>0</v>
      </c>
      <c r="AD225" s="47">
        <f>AD226+AD227+AD228+AD229</f>
        <v>0</v>
      </c>
      <c r="AE225" s="47">
        <v>0</v>
      </c>
      <c r="AF225" s="47">
        <f>AF226+AF227+AF228+AF229</f>
        <v>0</v>
      </c>
      <c r="AG225" s="47">
        <f>AG226+AG227+AG228+AG229</f>
        <v>0</v>
      </c>
      <c r="AH225" s="47">
        <v>0</v>
      </c>
      <c r="AI225" s="47">
        <f>AI226+AI227+AI228+AI229</f>
        <v>0</v>
      </c>
      <c r="AJ225" s="47">
        <f>AJ226+AJ227+AJ228+AJ229</f>
        <v>0</v>
      </c>
      <c r="AK225" s="47">
        <f t="shared" ref="AK225" si="407">AK226+AK227+AK228+AK229</f>
        <v>182.2222222222222</v>
      </c>
      <c r="AL225" s="47">
        <f>AL226+AL227+AL228+AL229</f>
        <v>0</v>
      </c>
      <c r="AM225" s="47">
        <f>AM226+AM227+AM228+AM229</f>
        <v>0</v>
      </c>
      <c r="AN225" s="47">
        <f t="shared" ref="AN225" si="408">AN226+AN227+AN228+AN229</f>
        <v>0</v>
      </c>
      <c r="AO225" s="47">
        <f>AO226+AO227+AO228+AO229</f>
        <v>0</v>
      </c>
      <c r="AP225" s="47">
        <f>AP226+AP227+AP228+AP229</f>
        <v>0</v>
      </c>
      <c r="AQ225" s="48">
        <v>0</v>
      </c>
      <c r="AR225" s="143"/>
      <c r="AS225" s="143"/>
      <c r="AT225" s="11"/>
      <c r="AU225" s="11"/>
      <c r="AV225" s="11"/>
    </row>
    <row r="226" spans="1:48" s="13" customFormat="1" ht="29.25" customHeight="1">
      <c r="A226" s="126"/>
      <c r="B226" s="140"/>
      <c r="C226" s="127"/>
      <c r="D226" s="14" t="s">
        <v>128</v>
      </c>
      <c r="E226" s="8">
        <f>H226+K226+N226+Q226+T226+W226+Z226+AC226+AF226+AI226+AL226+AO226</f>
        <v>0</v>
      </c>
      <c r="F226" s="8">
        <f>I226+L226+O226+R226+U226+X226+AA226+AD226+AG226+AJ226+AM226+AP226</f>
        <v>0</v>
      </c>
      <c r="G226" s="47">
        <v>0</v>
      </c>
      <c r="H226" s="47">
        <v>0</v>
      </c>
      <c r="I226" s="47">
        <v>0</v>
      </c>
      <c r="J226" s="47">
        <v>0</v>
      </c>
      <c r="K226" s="47">
        <v>0</v>
      </c>
      <c r="L226" s="47">
        <v>0</v>
      </c>
      <c r="M226" s="47">
        <v>0</v>
      </c>
      <c r="N226" s="47">
        <v>0</v>
      </c>
      <c r="O226" s="47">
        <v>0</v>
      </c>
      <c r="P226" s="47">
        <v>0</v>
      </c>
      <c r="Q226" s="47">
        <v>0</v>
      </c>
      <c r="R226" s="47">
        <v>0</v>
      </c>
      <c r="S226" s="47">
        <v>0</v>
      </c>
      <c r="T226" s="47">
        <v>0</v>
      </c>
      <c r="U226" s="47">
        <v>0</v>
      </c>
      <c r="V226" s="47">
        <v>0</v>
      </c>
      <c r="W226" s="47">
        <v>0</v>
      </c>
      <c r="X226" s="47">
        <v>0</v>
      </c>
      <c r="Y226" s="47">
        <v>0</v>
      </c>
      <c r="Z226" s="47">
        <v>0</v>
      </c>
      <c r="AA226" s="47">
        <v>0</v>
      </c>
      <c r="AB226" s="47">
        <v>0</v>
      </c>
      <c r="AC226" s="47">
        <v>0</v>
      </c>
      <c r="AD226" s="47">
        <v>0</v>
      </c>
      <c r="AE226" s="47">
        <v>0</v>
      </c>
      <c r="AF226" s="47">
        <v>0</v>
      </c>
      <c r="AG226" s="47">
        <v>0</v>
      </c>
      <c r="AH226" s="47">
        <v>0</v>
      </c>
      <c r="AI226" s="47">
        <v>0</v>
      </c>
      <c r="AJ226" s="47">
        <v>0</v>
      </c>
      <c r="AK226" s="47">
        <v>0</v>
      </c>
      <c r="AL226" s="47">
        <v>0</v>
      </c>
      <c r="AM226" s="47">
        <v>0</v>
      </c>
      <c r="AN226" s="47">
        <v>0</v>
      </c>
      <c r="AO226" s="47">
        <v>0</v>
      </c>
      <c r="AP226" s="47">
        <v>0</v>
      </c>
      <c r="AQ226" s="48">
        <v>0</v>
      </c>
      <c r="AR226" s="143"/>
      <c r="AS226" s="143"/>
      <c r="AT226" s="11"/>
      <c r="AU226" s="11"/>
      <c r="AV226" s="11"/>
    </row>
    <row r="227" spans="1:48" s="13" customFormat="1" ht="25.5" customHeight="1">
      <c r="A227" s="126"/>
      <c r="B227" s="140"/>
      <c r="C227" s="127"/>
      <c r="D227" s="16" t="s">
        <v>26</v>
      </c>
      <c r="E227" s="8">
        <f>H227+K227+N227+Q227+T227+W227+Z227+AC227+AF227+AI227+AL227+AO227</f>
        <v>0</v>
      </c>
      <c r="F227" s="8">
        <f>I227+L227+O227+R227+U227+X227+AA227+AD227+AG227+AJ227+AM227+AP227</f>
        <v>0</v>
      </c>
      <c r="G227" s="47">
        <v>0</v>
      </c>
      <c r="H227" s="47">
        <v>0</v>
      </c>
      <c r="I227" s="47">
        <v>0</v>
      </c>
      <c r="J227" s="47">
        <v>0</v>
      </c>
      <c r="K227" s="47">
        <v>0</v>
      </c>
      <c r="L227" s="47">
        <v>0</v>
      </c>
      <c r="M227" s="47">
        <v>0</v>
      </c>
      <c r="N227" s="47">
        <v>0</v>
      </c>
      <c r="O227" s="47">
        <v>0</v>
      </c>
      <c r="P227" s="47">
        <v>0</v>
      </c>
      <c r="Q227" s="47">
        <v>0</v>
      </c>
      <c r="R227" s="47">
        <v>0</v>
      </c>
      <c r="S227" s="47">
        <v>0</v>
      </c>
      <c r="T227" s="47">
        <v>0</v>
      </c>
      <c r="U227" s="47">
        <v>0</v>
      </c>
      <c r="V227" s="47">
        <v>0</v>
      </c>
      <c r="W227" s="47">
        <v>0</v>
      </c>
      <c r="X227" s="47">
        <v>0</v>
      </c>
      <c r="Y227" s="47">
        <v>0</v>
      </c>
      <c r="Z227" s="47">
        <v>0</v>
      </c>
      <c r="AA227" s="47">
        <v>0</v>
      </c>
      <c r="AB227" s="47">
        <v>0</v>
      </c>
      <c r="AC227" s="47">
        <v>0</v>
      </c>
      <c r="AD227" s="47">
        <v>0</v>
      </c>
      <c r="AE227" s="47">
        <v>0</v>
      </c>
      <c r="AF227" s="47">
        <v>0</v>
      </c>
      <c r="AG227" s="47">
        <v>0</v>
      </c>
      <c r="AH227" s="47">
        <v>0</v>
      </c>
      <c r="AI227" s="47">
        <v>0</v>
      </c>
      <c r="AJ227" s="47">
        <v>0</v>
      </c>
      <c r="AK227" s="47">
        <f>AK17+AK78+AK102+AK127+AK165</f>
        <v>182.2222222222222</v>
      </c>
      <c r="AL227" s="47">
        <v>0</v>
      </c>
      <c r="AM227" s="47">
        <v>0</v>
      </c>
      <c r="AN227" s="47">
        <f>AN17+AN78+AN102+AN127+AN165</f>
        <v>0</v>
      </c>
      <c r="AO227" s="47">
        <v>0</v>
      </c>
      <c r="AP227" s="47">
        <v>0</v>
      </c>
      <c r="AQ227" s="48">
        <v>0</v>
      </c>
      <c r="AR227" s="143"/>
      <c r="AS227" s="143"/>
      <c r="AT227" s="11"/>
      <c r="AU227" s="11"/>
      <c r="AV227" s="11"/>
    </row>
    <row r="228" spans="1:48" s="13" customFormat="1" ht="23.25" customHeight="1">
      <c r="A228" s="126"/>
      <c r="B228" s="140"/>
      <c r="C228" s="127"/>
      <c r="D228" s="16" t="s">
        <v>129</v>
      </c>
      <c r="E228" s="8">
        <f t="shared" ref="E228:E229" si="409">H228+K228+N228+Q228+T228+W228+Z228+AC228+AF228+AI228+AL228+AO228</f>
        <v>0</v>
      </c>
      <c r="F228" s="8">
        <f t="shared" ref="F228:F229" si="410">I228+L228+O228+R228+U228+X228+AA228+AD228+AG228+AJ228+AM228+AP228</f>
        <v>0</v>
      </c>
      <c r="G228" s="47">
        <v>0</v>
      </c>
      <c r="H228" s="47">
        <v>0</v>
      </c>
      <c r="I228" s="47">
        <v>0</v>
      </c>
      <c r="J228" s="47">
        <v>0</v>
      </c>
      <c r="K228" s="47">
        <v>0</v>
      </c>
      <c r="L228" s="47">
        <v>0</v>
      </c>
      <c r="M228" s="47">
        <v>0</v>
      </c>
      <c r="N228" s="47">
        <v>0</v>
      </c>
      <c r="O228" s="47">
        <v>0</v>
      </c>
      <c r="P228" s="47">
        <v>0</v>
      </c>
      <c r="Q228" s="47">
        <v>0</v>
      </c>
      <c r="R228" s="47">
        <v>0</v>
      </c>
      <c r="S228" s="47">
        <v>0</v>
      </c>
      <c r="T228" s="47">
        <v>0</v>
      </c>
      <c r="U228" s="47">
        <v>0</v>
      </c>
      <c r="V228" s="47">
        <v>0</v>
      </c>
      <c r="W228" s="47">
        <v>0</v>
      </c>
      <c r="X228" s="47">
        <v>0</v>
      </c>
      <c r="Y228" s="47">
        <v>0</v>
      </c>
      <c r="Z228" s="47">
        <v>0</v>
      </c>
      <c r="AA228" s="47">
        <v>0</v>
      </c>
      <c r="AB228" s="47">
        <v>0</v>
      </c>
      <c r="AC228" s="47">
        <v>0</v>
      </c>
      <c r="AD228" s="47">
        <v>0</v>
      </c>
      <c r="AE228" s="47">
        <v>0</v>
      </c>
      <c r="AF228" s="47">
        <v>0</v>
      </c>
      <c r="AG228" s="47">
        <v>0</v>
      </c>
      <c r="AH228" s="47">
        <v>0</v>
      </c>
      <c r="AI228" s="47">
        <v>0</v>
      </c>
      <c r="AJ228" s="47">
        <v>0</v>
      </c>
      <c r="AK228" s="47">
        <v>0</v>
      </c>
      <c r="AL228" s="47">
        <v>0</v>
      </c>
      <c r="AM228" s="47">
        <v>0</v>
      </c>
      <c r="AN228" s="47">
        <v>0</v>
      </c>
      <c r="AO228" s="47">
        <v>0</v>
      </c>
      <c r="AP228" s="47">
        <v>0</v>
      </c>
      <c r="AQ228" s="48">
        <v>0</v>
      </c>
      <c r="AR228" s="143"/>
      <c r="AS228" s="143"/>
      <c r="AT228" s="11"/>
      <c r="AU228" s="11"/>
      <c r="AV228" s="11"/>
    </row>
    <row r="229" spans="1:48" s="13" customFormat="1" ht="24.75" customHeight="1">
      <c r="A229" s="141"/>
      <c r="B229" s="142"/>
      <c r="C229" s="219"/>
      <c r="D229" s="16" t="s">
        <v>130</v>
      </c>
      <c r="E229" s="8">
        <f t="shared" si="409"/>
        <v>0</v>
      </c>
      <c r="F229" s="8">
        <f t="shared" si="410"/>
        <v>0</v>
      </c>
      <c r="G229" s="47">
        <v>0</v>
      </c>
      <c r="H229" s="47">
        <v>0</v>
      </c>
      <c r="I229" s="47">
        <v>0</v>
      </c>
      <c r="J229" s="47">
        <v>0</v>
      </c>
      <c r="K229" s="47">
        <v>0</v>
      </c>
      <c r="L229" s="47">
        <v>0</v>
      </c>
      <c r="M229" s="47">
        <v>0</v>
      </c>
      <c r="N229" s="47">
        <v>0</v>
      </c>
      <c r="O229" s="47">
        <v>0</v>
      </c>
      <c r="P229" s="47">
        <v>0</v>
      </c>
      <c r="Q229" s="47">
        <v>0</v>
      </c>
      <c r="R229" s="47">
        <v>0</v>
      </c>
      <c r="S229" s="47">
        <v>0</v>
      </c>
      <c r="T229" s="47">
        <v>0</v>
      </c>
      <c r="U229" s="47">
        <v>0</v>
      </c>
      <c r="V229" s="47">
        <v>0</v>
      </c>
      <c r="W229" s="47">
        <v>0</v>
      </c>
      <c r="X229" s="47">
        <v>0</v>
      </c>
      <c r="Y229" s="47">
        <v>0</v>
      </c>
      <c r="Z229" s="47">
        <v>0</v>
      </c>
      <c r="AA229" s="47">
        <v>0</v>
      </c>
      <c r="AB229" s="47">
        <v>0</v>
      </c>
      <c r="AC229" s="47">
        <v>0</v>
      </c>
      <c r="AD229" s="47">
        <v>0</v>
      </c>
      <c r="AE229" s="47">
        <v>0</v>
      </c>
      <c r="AF229" s="47">
        <v>0</v>
      </c>
      <c r="AG229" s="47">
        <v>0</v>
      </c>
      <c r="AH229" s="47">
        <v>0</v>
      </c>
      <c r="AI229" s="47">
        <v>0</v>
      </c>
      <c r="AJ229" s="47">
        <v>0</v>
      </c>
      <c r="AK229" s="47">
        <v>0</v>
      </c>
      <c r="AL229" s="47">
        <v>0</v>
      </c>
      <c r="AM229" s="47">
        <v>0</v>
      </c>
      <c r="AN229" s="47">
        <v>0</v>
      </c>
      <c r="AO229" s="47">
        <v>0</v>
      </c>
      <c r="AP229" s="47">
        <v>0</v>
      </c>
      <c r="AQ229" s="23">
        <v>0</v>
      </c>
      <c r="AR229" s="143"/>
      <c r="AS229" s="143"/>
      <c r="AT229" s="11"/>
      <c r="AU229" s="11"/>
      <c r="AV229" s="11"/>
    </row>
    <row r="230" spans="1:48" s="13" customFormat="1" ht="16.5" customHeight="1">
      <c r="A230" s="124" t="s">
        <v>199</v>
      </c>
      <c r="B230" s="218"/>
      <c r="C230" s="125"/>
      <c r="D230" s="14" t="s">
        <v>132</v>
      </c>
      <c r="E230" s="8">
        <f>E231+E232+E233+E234</f>
        <v>12759.400000000001</v>
      </c>
      <c r="F230" s="8">
        <f>F231+F232+F233+F234</f>
        <v>12533.580000000002</v>
      </c>
      <c r="G230" s="8">
        <f t="shared" ref="G230" si="411">F230/E230*100</f>
        <v>98.23016756273806</v>
      </c>
      <c r="H230" s="47">
        <f>H231+H232+H233+H234</f>
        <v>130.69999999999999</v>
      </c>
      <c r="I230" s="47">
        <f>I231+I232+I233+I234</f>
        <v>130.69999999999999</v>
      </c>
      <c r="J230" s="47">
        <f t="shared" ref="J230" si="412">I230/H230*100</f>
        <v>100</v>
      </c>
      <c r="K230" s="47">
        <f>K231+K232+K233+K234</f>
        <v>713.59999999999991</v>
      </c>
      <c r="L230" s="47">
        <f>L231+L232+L233+L234</f>
        <v>713.59999999999991</v>
      </c>
      <c r="M230" s="47">
        <f>L230/K230*100</f>
        <v>100</v>
      </c>
      <c r="N230" s="47">
        <f>N231+N232+N233+N234</f>
        <v>1097.3</v>
      </c>
      <c r="O230" s="47">
        <f>O231+O232+O233+O234</f>
        <v>851.1</v>
      </c>
      <c r="P230" s="47">
        <f>O230/N230*100</f>
        <v>77.563109450469341</v>
      </c>
      <c r="Q230" s="47">
        <f>Q231+Q232+Q233+Q234</f>
        <v>1135.5999999999999</v>
      </c>
      <c r="R230" s="47">
        <f>R231+R232+R233+R234</f>
        <v>891.9</v>
      </c>
      <c r="S230" s="47">
        <f>R230/Q230*100</f>
        <v>78.539978865797821</v>
      </c>
      <c r="T230" s="47">
        <f>T231+T232+T233+T234</f>
        <v>1077.2</v>
      </c>
      <c r="U230" s="47">
        <f>U231+U232+U233+U234</f>
        <v>768.8</v>
      </c>
      <c r="V230" s="47">
        <f>U230/T230*100</f>
        <v>71.370219086520606</v>
      </c>
      <c r="W230" s="47">
        <f>W231+W232+W233+W234</f>
        <v>972.8</v>
      </c>
      <c r="X230" s="47">
        <f>X231+X232+X233+X234</f>
        <v>756.98</v>
      </c>
      <c r="Y230" s="47">
        <f>X230/W230*100</f>
        <v>77.814555921052644</v>
      </c>
      <c r="Z230" s="47">
        <f>Z231+Z232+Z233+Z234</f>
        <v>1012.8</v>
      </c>
      <c r="AA230" s="47">
        <f>AA231+AA232+AA233+AA234</f>
        <v>960</v>
      </c>
      <c r="AB230" s="47">
        <f>AA230/Z230*100</f>
        <v>94.786729857819907</v>
      </c>
      <c r="AC230" s="47">
        <f>AC231+AC232+AC233+AC234</f>
        <v>746.40000000000009</v>
      </c>
      <c r="AD230" s="47">
        <f>AD231+AD232+AD233+AD234</f>
        <v>664.59999999999991</v>
      </c>
      <c r="AE230" s="47">
        <f>AD230/AC230*100</f>
        <v>89.040728831725588</v>
      </c>
      <c r="AF230" s="47">
        <f>AF231+AF232+AF233+AF234</f>
        <v>692</v>
      </c>
      <c r="AG230" s="47">
        <f>AG231+AG232+AG233+AG234</f>
        <v>624.19999999999993</v>
      </c>
      <c r="AH230" s="47">
        <f>AG230/AF230*100</f>
        <v>90.202312138728317</v>
      </c>
      <c r="AI230" s="47">
        <f>AI231+AI232+AI233+AI234</f>
        <v>1221.5</v>
      </c>
      <c r="AJ230" s="47">
        <f>AJ231+AJ232+AJ233+AJ234</f>
        <v>1311.1</v>
      </c>
      <c r="AK230" s="47">
        <f t="shared" ref="AK230" si="413">AK231+AK232+AK233+AK234</f>
        <v>55.898793762871435</v>
      </c>
      <c r="AL230" s="47">
        <f>AL231+AL232+AL233+AL234</f>
        <v>2175</v>
      </c>
      <c r="AM230" s="47">
        <f>AM231+AM232+AM233+AM234</f>
        <v>1212.3</v>
      </c>
      <c r="AN230" s="47">
        <f t="shared" ref="AN230" si="414">AN231+AN232+AN233+AN234</f>
        <v>120.36432843936922</v>
      </c>
      <c r="AO230" s="47">
        <f>AO231+AO232+AO233+AO234</f>
        <v>1784.5</v>
      </c>
      <c r="AP230" s="47">
        <f>AP231+AP232+AP233+AP234</f>
        <v>3648.3</v>
      </c>
      <c r="AQ230" s="48">
        <v>0</v>
      </c>
      <c r="AR230" s="143"/>
      <c r="AS230" s="143"/>
      <c r="AT230" s="11"/>
      <c r="AU230" s="11"/>
      <c r="AV230" s="11"/>
    </row>
    <row r="231" spans="1:48" s="13" customFormat="1" ht="25.5" customHeight="1">
      <c r="A231" s="126"/>
      <c r="B231" s="140"/>
      <c r="C231" s="127"/>
      <c r="D231" s="14" t="s">
        <v>128</v>
      </c>
      <c r="E231" s="8">
        <f>H231+K231+N231+Q231+T231+W231+Z231+AC231+AF231+AI231+AL231+AO231</f>
        <v>0</v>
      </c>
      <c r="F231" s="8">
        <f>I231+L231+O231+R231+U231+X231+AA231+AD231+AG231+AJ231+AM231+AP231</f>
        <v>0</v>
      </c>
      <c r="G231" s="8">
        <v>0</v>
      </c>
      <c r="H231" s="47">
        <f>H221-H226</f>
        <v>0</v>
      </c>
      <c r="I231" s="47">
        <f>I221-I226</f>
        <v>0</v>
      </c>
      <c r="J231" s="47">
        <v>0</v>
      </c>
      <c r="K231" s="47">
        <f>K221-K226</f>
        <v>0</v>
      </c>
      <c r="L231" s="47">
        <f>L221-L226</f>
        <v>0</v>
      </c>
      <c r="M231" s="47">
        <v>0</v>
      </c>
      <c r="N231" s="47">
        <f>N221-N226</f>
        <v>0</v>
      </c>
      <c r="O231" s="47">
        <f>O221-O226</f>
        <v>0</v>
      </c>
      <c r="P231" s="47">
        <v>0</v>
      </c>
      <c r="Q231" s="47">
        <f>Q221-Q226</f>
        <v>0</v>
      </c>
      <c r="R231" s="47">
        <f>R221-R226</f>
        <v>0</v>
      </c>
      <c r="S231" s="47">
        <v>0</v>
      </c>
      <c r="T231" s="47">
        <f>T221-T226</f>
        <v>0</v>
      </c>
      <c r="U231" s="47">
        <f>U221-U226</f>
        <v>0</v>
      </c>
      <c r="V231" s="47">
        <v>0</v>
      </c>
      <c r="W231" s="47">
        <f>W221-W226</f>
        <v>0</v>
      </c>
      <c r="X231" s="47">
        <f>X221-X226</f>
        <v>0</v>
      </c>
      <c r="Y231" s="47">
        <v>0</v>
      </c>
      <c r="Z231" s="47">
        <f>Z221-Z226</f>
        <v>0</v>
      </c>
      <c r="AA231" s="47">
        <f>AA221-AA226</f>
        <v>0</v>
      </c>
      <c r="AB231" s="47">
        <v>0</v>
      </c>
      <c r="AC231" s="47">
        <f>AC221-AC226</f>
        <v>0</v>
      </c>
      <c r="AD231" s="47">
        <f>AD221-AD226</f>
        <v>0</v>
      </c>
      <c r="AE231" s="47">
        <v>0</v>
      </c>
      <c r="AF231" s="47">
        <f>AF221-AF226</f>
        <v>0</v>
      </c>
      <c r="AG231" s="47">
        <f>AG221-AG226</f>
        <v>0</v>
      </c>
      <c r="AH231" s="47">
        <v>0</v>
      </c>
      <c r="AI231" s="47">
        <f>AI221-AI226</f>
        <v>0</v>
      </c>
      <c r="AJ231" s="47">
        <f>AJ221-AJ226</f>
        <v>0</v>
      </c>
      <c r="AK231" s="47">
        <v>0</v>
      </c>
      <c r="AL231" s="47">
        <f>AL221-AL226</f>
        <v>0</v>
      </c>
      <c r="AM231" s="47">
        <f>AM221-AM226</f>
        <v>0</v>
      </c>
      <c r="AN231" s="47">
        <v>0</v>
      </c>
      <c r="AO231" s="47">
        <f>AO221-AO226</f>
        <v>0</v>
      </c>
      <c r="AP231" s="47">
        <f>AP221-AP226</f>
        <v>0</v>
      </c>
      <c r="AQ231" s="48">
        <v>0</v>
      </c>
      <c r="AR231" s="143"/>
      <c r="AS231" s="143"/>
      <c r="AT231" s="11"/>
      <c r="AU231" s="11"/>
      <c r="AV231" s="11"/>
    </row>
    <row r="232" spans="1:48" s="13" customFormat="1" ht="24.75" customHeight="1">
      <c r="A232" s="126"/>
      <c r="B232" s="140"/>
      <c r="C232" s="127"/>
      <c r="D232" s="16" t="s">
        <v>26</v>
      </c>
      <c r="E232" s="8">
        <f>H232+K232+N232+Q232+T232+W232+Z232+AC232+AF232+AI232+AL232+AO232</f>
        <v>11006.7</v>
      </c>
      <c r="F232" s="8">
        <f>I232+L232+O232+R232+U232+X232+AA232+AD232+AG232+AJ232+AM232+AP232</f>
        <v>10990.480000000001</v>
      </c>
      <c r="G232" s="8">
        <f t="shared" ref="G232:G233" si="415">F232/E232*100</f>
        <v>99.852635213097486</v>
      </c>
      <c r="H232" s="47">
        <f t="shared" ref="H232:I232" si="416">H222-H227</f>
        <v>130.69999999999999</v>
      </c>
      <c r="I232" s="47">
        <f t="shared" si="416"/>
        <v>130.69999999999999</v>
      </c>
      <c r="J232" s="47">
        <f t="shared" ref="J232" si="417">I232/H232*100</f>
        <v>100</v>
      </c>
      <c r="K232" s="47">
        <f t="shared" ref="K232:L232" si="418">K222-K227</f>
        <v>648.59999999999991</v>
      </c>
      <c r="L232" s="47">
        <f t="shared" si="418"/>
        <v>648.59999999999991</v>
      </c>
      <c r="M232" s="47">
        <f t="shared" ref="M232:M233" si="419">L232/K232*100</f>
        <v>100</v>
      </c>
      <c r="N232" s="47">
        <f t="shared" ref="N232:O232" si="420">N222-N227</f>
        <v>996.69999999999993</v>
      </c>
      <c r="O232" s="47">
        <f t="shared" si="420"/>
        <v>758.2</v>
      </c>
      <c r="P232" s="47">
        <f t="shared" ref="P232:P233" si="421">O232/N232*100</f>
        <v>76.071034413564774</v>
      </c>
      <c r="Q232" s="47">
        <f t="shared" ref="Q232:R232" si="422">Q222-Q227</f>
        <v>1000.8</v>
      </c>
      <c r="R232" s="47">
        <f t="shared" si="422"/>
        <v>809</v>
      </c>
      <c r="S232" s="47">
        <f t="shared" ref="S232:S233" si="423">R232/Q232*100</f>
        <v>80.835331734612311</v>
      </c>
      <c r="T232" s="47">
        <f t="shared" ref="T232:U232" si="424">T222-T227</f>
        <v>936.2</v>
      </c>
      <c r="U232" s="47">
        <f t="shared" si="424"/>
        <v>676</v>
      </c>
      <c r="V232" s="47">
        <f t="shared" ref="V232:V233" si="425">U232/T232*100</f>
        <v>72.206793420209365</v>
      </c>
      <c r="W232" s="47">
        <f t="shared" ref="W232:X232" si="426">W222-W227</f>
        <v>807.4</v>
      </c>
      <c r="X232" s="47">
        <f t="shared" si="426"/>
        <v>669.78</v>
      </c>
      <c r="Y232" s="47">
        <f t="shared" ref="Y232:Y233" si="427">X232/W232*100</f>
        <v>82.955164726281893</v>
      </c>
      <c r="Z232" s="47">
        <f t="shared" ref="Z232:AA232" si="428">Z222-Z227</f>
        <v>944</v>
      </c>
      <c r="AA232" s="47">
        <f t="shared" si="428"/>
        <v>814.3</v>
      </c>
      <c r="AB232" s="47">
        <f t="shared" ref="AB232:AB233" si="429">AA232/Z232*100</f>
        <v>86.260593220338976</v>
      </c>
      <c r="AC232" s="47">
        <f t="shared" ref="AC232:AD232" si="430">AC222-AC227</f>
        <v>598.6</v>
      </c>
      <c r="AD232" s="47">
        <f t="shared" si="430"/>
        <v>550.79999999999995</v>
      </c>
      <c r="AE232" s="47">
        <f t="shared" ref="AE232:AE233" si="431">AD232/AC232*100</f>
        <v>92.014700968927485</v>
      </c>
      <c r="AF232" s="47">
        <f t="shared" ref="AF232:AG232" si="432">AF222-AF227</f>
        <v>570.70000000000005</v>
      </c>
      <c r="AG232" s="47">
        <f t="shared" si="432"/>
        <v>507.29999999999995</v>
      </c>
      <c r="AH232" s="47">
        <f t="shared" ref="AH232:AH233" si="433">AG232/AF232*100</f>
        <v>88.890835815664957</v>
      </c>
      <c r="AI232" s="47">
        <f t="shared" ref="AI232:AJ232" si="434">AI222-AI227</f>
        <v>881.6</v>
      </c>
      <c r="AJ232" s="47">
        <f t="shared" si="434"/>
        <v>1121.0999999999999</v>
      </c>
      <c r="AK232" s="47">
        <f>AK22+AK83+AK107+AK132+AK170</f>
        <v>0</v>
      </c>
      <c r="AL232" s="47">
        <f t="shared" ref="AL232:AM232" si="435">AL222-AL227</f>
        <v>1807.2</v>
      </c>
      <c r="AM232" s="47">
        <f t="shared" si="435"/>
        <v>769.59999999999991</v>
      </c>
      <c r="AN232" s="47">
        <f>AN22+AN83+AN107+AN132+AN170</f>
        <v>0</v>
      </c>
      <c r="AO232" s="47">
        <f t="shared" ref="AO232:AP232" si="436">AO222-AO227</f>
        <v>1684.2</v>
      </c>
      <c r="AP232" s="47">
        <f t="shared" si="436"/>
        <v>3535.1000000000004</v>
      </c>
      <c r="AQ232" s="48">
        <v>0</v>
      </c>
      <c r="AR232" s="143"/>
      <c r="AS232" s="143"/>
      <c r="AT232" s="11"/>
      <c r="AU232" s="11"/>
      <c r="AV232" s="11"/>
    </row>
    <row r="233" spans="1:48" s="13" customFormat="1" ht="16.5" customHeight="1">
      <c r="A233" s="126"/>
      <c r="B233" s="140"/>
      <c r="C233" s="127"/>
      <c r="D233" s="16" t="s">
        <v>129</v>
      </c>
      <c r="E233" s="8">
        <f t="shared" ref="E233:E234" si="437">H233+K233+N233+Q233+T233+W233+Z233+AC233+AF233+AI233+AL233+AO233</f>
        <v>1752.6999999999998</v>
      </c>
      <c r="F233" s="8">
        <f t="shared" ref="F233:F234" si="438">I233+L233+O233+R233+U233+X233+AA233+AD233+AG233+AJ233+AM233+AP233</f>
        <v>1543.1</v>
      </c>
      <c r="G233" s="8">
        <f t="shared" si="415"/>
        <v>88.041307696696521</v>
      </c>
      <c r="H233" s="47">
        <f t="shared" ref="H233:I233" si="439">H223-H228</f>
        <v>0</v>
      </c>
      <c r="I233" s="47">
        <f t="shared" si="439"/>
        <v>0</v>
      </c>
      <c r="J233" s="47">
        <v>0</v>
      </c>
      <c r="K233" s="47">
        <f t="shared" ref="K233:L233" si="440">K223-K228</f>
        <v>65</v>
      </c>
      <c r="L233" s="47">
        <f t="shared" si="440"/>
        <v>65</v>
      </c>
      <c r="M233" s="47">
        <f t="shared" si="419"/>
        <v>100</v>
      </c>
      <c r="N233" s="47">
        <f t="shared" ref="N233:O233" si="441">N223-N228</f>
        <v>100.60000000000001</v>
      </c>
      <c r="O233" s="47">
        <f t="shared" si="441"/>
        <v>92.9</v>
      </c>
      <c r="P233" s="47">
        <f t="shared" si="421"/>
        <v>92.345924453280318</v>
      </c>
      <c r="Q233" s="47">
        <f t="shared" ref="Q233:R233" si="442">Q223-Q228</f>
        <v>134.80000000000001</v>
      </c>
      <c r="R233" s="47">
        <f t="shared" si="442"/>
        <v>82.9</v>
      </c>
      <c r="S233" s="47">
        <f t="shared" si="423"/>
        <v>61.498516320474771</v>
      </c>
      <c r="T233" s="47">
        <f t="shared" ref="T233:U233" si="443">T223-T228</f>
        <v>141</v>
      </c>
      <c r="U233" s="47">
        <f t="shared" si="443"/>
        <v>92.8</v>
      </c>
      <c r="V233" s="47">
        <f t="shared" si="425"/>
        <v>65.815602836879421</v>
      </c>
      <c r="W233" s="47">
        <f t="shared" ref="W233:X233" si="444">W223-W228</f>
        <v>165.4</v>
      </c>
      <c r="X233" s="47">
        <f t="shared" si="444"/>
        <v>87.2</v>
      </c>
      <c r="Y233" s="47">
        <f t="shared" si="427"/>
        <v>52.720677146311971</v>
      </c>
      <c r="Z233" s="47">
        <f t="shared" ref="Z233:AA233" si="445">Z223-Z228</f>
        <v>68.8</v>
      </c>
      <c r="AA233" s="47">
        <f t="shared" si="445"/>
        <v>145.69999999999999</v>
      </c>
      <c r="AB233" s="47">
        <f t="shared" si="429"/>
        <v>211.77325581395348</v>
      </c>
      <c r="AC233" s="47">
        <f t="shared" ref="AC233:AD233" si="446">AC223-AC228</f>
        <v>147.80000000000001</v>
      </c>
      <c r="AD233" s="47">
        <f t="shared" si="446"/>
        <v>113.80000000000001</v>
      </c>
      <c r="AE233" s="47">
        <f t="shared" si="431"/>
        <v>76.995940460081187</v>
      </c>
      <c r="AF233" s="47">
        <f t="shared" ref="AF233:AG233" si="447">AF223-AF228</f>
        <v>121.30000000000001</v>
      </c>
      <c r="AG233" s="47">
        <f t="shared" si="447"/>
        <v>116.9</v>
      </c>
      <c r="AH233" s="47">
        <f t="shared" si="433"/>
        <v>96.372629843363555</v>
      </c>
      <c r="AI233" s="47">
        <f t="shared" ref="AI233:AJ233" si="448">AI223-AI228</f>
        <v>339.9</v>
      </c>
      <c r="AJ233" s="47">
        <f t="shared" si="448"/>
        <v>190</v>
      </c>
      <c r="AK233" s="47">
        <f>AJ233/AI233*100</f>
        <v>55.898793762871435</v>
      </c>
      <c r="AL233" s="47">
        <f t="shared" ref="AL233:AM233" si="449">AL223-AL228</f>
        <v>367.8</v>
      </c>
      <c r="AM233" s="47">
        <f t="shared" si="449"/>
        <v>442.7</v>
      </c>
      <c r="AN233" s="47">
        <f>AM233/AL233*100</f>
        <v>120.36432843936922</v>
      </c>
      <c r="AO233" s="47">
        <f t="shared" ref="AO233:AP233" si="450">AO223-AO228</f>
        <v>100.3</v>
      </c>
      <c r="AP233" s="47">
        <f t="shared" si="450"/>
        <v>113.2</v>
      </c>
      <c r="AQ233" s="48">
        <v>0</v>
      </c>
      <c r="AR233" s="143"/>
      <c r="AS233" s="143"/>
      <c r="AT233" s="11"/>
      <c r="AU233" s="11"/>
      <c r="AV233" s="11"/>
    </row>
    <row r="234" spans="1:48" s="13" customFormat="1" ht="26.25" customHeight="1">
      <c r="A234" s="141"/>
      <c r="B234" s="142"/>
      <c r="C234" s="219"/>
      <c r="D234" s="16" t="s">
        <v>130</v>
      </c>
      <c r="E234" s="8">
        <f t="shared" si="437"/>
        <v>0</v>
      </c>
      <c r="F234" s="8">
        <f t="shared" si="438"/>
        <v>0</v>
      </c>
      <c r="G234" s="8">
        <v>0</v>
      </c>
      <c r="H234" s="47">
        <f t="shared" ref="H234:I234" si="451">H224-H229</f>
        <v>0</v>
      </c>
      <c r="I234" s="47">
        <f t="shared" si="451"/>
        <v>0</v>
      </c>
      <c r="J234" s="47">
        <v>0</v>
      </c>
      <c r="K234" s="47">
        <f t="shared" ref="K234:L234" si="452">K224-K229</f>
        <v>0</v>
      </c>
      <c r="L234" s="47">
        <f t="shared" si="452"/>
        <v>0</v>
      </c>
      <c r="M234" s="47">
        <v>0</v>
      </c>
      <c r="N234" s="47">
        <f t="shared" ref="N234:O234" si="453">N224-N229</f>
        <v>0</v>
      </c>
      <c r="O234" s="47">
        <f t="shared" si="453"/>
        <v>0</v>
      </c>
      <c r="P234" s="47">
        <v>0</v>
      </c>
      <c r="Q234" s="47">
        <f t="shared" ref="Q234:R234" si="454">Q224-Q229</f>
        <v>0</v>
      </c>
      <c r="R234" s="47">
        <f t="shared" si="454"/>
        <v>0</v>
      </c>
      <c r="S234" s="47">
        <v>0</v>
      </c>
      <c r="T234" s="47">
        <f t="shared" ref="T234:U234" si="455">T224-T229</f>
        <v>0</v>
      </c>
      <c r="U234" s="47">
        <f t="shared" si="455"/>
        <v>0</v>
      </c>
      <c r="V234" s="47">
        <v>0</v>
      </c>
      <c r="W234" s="47">
        <f t="shared" ref="W234:X234" si="456">W224-W229</f>
        <v>0</v>
      </c>
      <c r="X234" s="47">
        <f t="shared" si="456"/>
        <v>0</v>
      </c>
      <c r="Y234" s="47">
        <v>0</v>
      </c>
      <c r="Z234" s="47">
        <f t="shared" ref="Z234:AA234" si="457">Z224-Z229</f>
        <v>0</v>
      </c>
      <c r="AA234" s="47">
        <f t="shared" si="457"/>
        <v>0</v>
      </c>
      <c r="AB234" s="47">
        <v>0</v>
      </c>
      <c r="AC234" s="47">
        <f t="shared" ref="AC234:AD234" si="458">AC224-AC229</f>
        <v>0</v>
      </c>
      <c r="AD234" s="47">
        <f t="shared" si="458"/>
        <v>0</v>
      </c>
      <c r="AE234" s="47">
        <v>0</v>
      </c>
      <c r="AF234" s="47">
        <f t="shared" ref="AF234:AG234" si="459">AF224-AF229</f>
        <v>0</v>
      </c>
      <c r="AG234" s="47">
        <f t="shared" si="459"/>
        <v>0</v>
      </c>
      <c r="AH234" s="47">
        <v>0</v>
      </c>
      <c r="AI234" s="47">
        <f t="shared" ref="AI234:AJ234" si="460">AI224-AI229</f>
        <v>0</v>
      </c>
      <c r="AJ234" s="47">
        <f t="shared" si="460"/>
        <v>0</v>
      </c>
      <c r="AK234" s="47">
        <v>0</v>
      </c>
      <c r="AL234" s="47">
        <f t="shared" ref="AL234:AM234" si="461">AL224-AL229</f>
        <v>0</v>
      </c>
      <c r="AM234" s="47">
        <f t="shared" si="461"/>
        <v>0</v>
      </c>
      <c r="AN234" s="47">
        <v>0</v>
      </c>
      <c r="AO234" s="47">
        <f t="shared" ref="AO234:AP234" si="462">AO224-AO229</f>
        <v>0</v>
      </c>
      <c r="AP234" s="47">
        <f t="shared" si="462"/>
        <v>0</v>
      </c>
      <c r="AQ234" s="23">
        <v>0</v>
      </c>
      <c r="AR234" s="143"/>
      <c r="AS234" s="143"/>
      <c r="AT234" s="11"/>
      <c r="AU234" s="11"/>
      <c r="AV234" s="11"/>
    </row>
    <row r="235" spans="1:48" s="12" customFormat="1" ht="16.5" customHeight="1">
      <c r="A235" s="215" t="s">
        <v>204</v>
      </c>
      <c r="B235" s="216"/>
      <c r="C235" s="217"/>
      <c r="D235" s="16"/>
      <c r="E235" s="8"/>
      <c r="F235" s="8"/>
      <c r="G235" s="8"/>
      <c r="H235" s="20"/>
      <c r="I235" s="20"/>
      <c r="J235" s="47"/>
      <c r="K235" s="20"/>
      <c r="L235" s="20"/>
      <c r="M235" s="47"/>
      <c r="N235" s="20"/>
      <c r="O235" s="20"/>
      <c r="P235" s="20"/>
      <c r="Q235" s="20"/>
      <c r="R235" s="20"/>
      <c r="S235" s="47"/>
      <c r="T235" s="20"/>
      <c r="U235" s="20"/>
      <c r="V235" s="47"/>
      <c r="W235" s="20"/>
      <c r="X235" s="20"/>
      <c r="Y235" s="20"/>
      <c r="Z235" s="20"/>
      <c r="AA235" s="20"/>
      <c r="AB235" s="20"/>
      <c r="AC235" s="20"/>
      <c r="AD235" s="20"/>
      <c r="AE235" s="20"/>
      <c r="AF235" s="20"/>
      <c r="AG235" s="20"/>
      <c r="AH235" s="20"/>
      <c r="AI235" s="20"/>
      <c r="AJ235" s="20"/>
      <c r="AK235" s="20"/>
      <c r="AL235" s="20"/>
      <c r="AM235" s="20"/>
      <c r="AN235" s="20"/>
      <c r="AO235" s="20"/>
      <c r="AP235" s="34"/>
      <c r="AQ235" s="34"/>
      <c r="AR235" s="45"/>
      <c r="AS235" s="45"/>
      <c r="AT235" s="11"/>
      <c r="AU235" s="11"/>
      <c r="AV235" s="11"/>
    </row>
    <row r="236" spans="1:48" s="13" customFormat="1" ht="16.5" customHeight="1">
      <c r="A236" s="183" t="s">
        <v>206</v>
      </c>
      <c r="B236" s="184"/>
      <c r="C236" s="185"/>
      <c r="D236" s="14" t="s">
        <v>132</v>
      </c>
      <c r="E236" s="8">
        <f>E240+E239+E238+E237</f>
        <v>1769.9999999999998</v>
      </c>
      <c r="F236" s="8">
        <f>F240+F239+F238+F237</f>
        <v>1814.8799999999999</v>
      </c>
      <c r="G236" s="8">
        <f>F236/E236*100</f>
        <v>102.53559322033898</v>
      </c>
      <c r="H236" s="47">
        <f t="shared" ref="H236:I236" si="463">H240+H239+H238+H237</f>
        <v>29</v>
      </c>
      <c r="I236" s="47">
        <f t="shared" si="463"/>
        <v>29</v>
      </c>
      <c r="J236" s="47">
        <f>I236/H236*100</f>
        <v>100</v>
      </c>
      <c r="K236" s="47">
        <f t="shared" ref="K236:L236" si="464">K240+K239+K238+K237</f>
        <v>111.2</v>
      </c>
      <c r="L236" s="47">
        <f t="shared" si="464"/>
        <v>111.2</v>
      </c>
      <c r="M236" s="47">
        <f>L236/K236*100</f>
        <v>100</v>
      </c>
      <c r="N236" s="47">
        <f t="shared" ref="N236:O236" si="465">N240+N239+N238+N237</f>
        <v>208.59999999999997</v>
      </c>
      <c r="O236" s="47">
        <f t="shared" si="465"/>
        <v>168.2</v>
      </c>
      <c r="P236" s="47">
        <f t="shared" ref="P236:P238" si="466">O236/N236*100</f>
        <v>80.632790028763196</v>
      </c>
      <c r="Q236" s="47">
        <f t="shared" ref="Q236:R236" si="467">Q240+Q239+Q238+Q237</f>
        <v>121.2</v>
      </c>
      <c r="R236" s="47">
        <f t="shared" si="467"/>
        <v>92.5</v>
      </c>
      <c r="S236" s="47">
        <f t="shared" ref="S236:S238" si="468">R236/Q236*100</f>
        <v>76.320132013201317</v>
      </c>
      <c r="T236" s="47">
        <f t="shared" ref="T236:U236" si="469">T240+T239+T238+T237</f>
        <v>329.8</v>
      </c>
      <c r="U236" s="47">
        <f t="shared" si="469"/>
        <v>327</v>
      </c>
      <c r="V236" s="20">
        <f t="shared" ref="V236:V238" si="470">U236/T236*100</f>
        <v>99.151000606428127</v>
      </c>
      <c r="W236" s="47">
        <f t="shared" ref="W236:X236" si="471">W240+W239+W238+W237</f>
        <v>178.90000000000003</v>
      </c>
      <c r="X236" s="47">
        <f t="shared" si="471"/>
        <v>165.78000000000003</v>
      </c>
      <c r="Y236" s="47">
        <f>X236/W236*100</f>
        <v>92.666294019005022</v>
      </c>
      <c r="Z236" s="47">
        <f t="shared" ref="Z236:AA236" si="472">Z240+Z239+Z238+Z237</f>
        <v>47.2</v>
      </c>
      <c r="AA236" s="47">
        <f t="shared" si="472"/>
        <v>45.5</v>
      </c>
      <c r="AB236" s="66">
        <f t="shared" ref="AB236" si="473">AA236/Z236*100</f>
        <v>96.398305084745758</v>
      </c>
      <c r="AC236" s="47">
        <f t="shared" ref="AC236:AD236" si="474">AC240+AC239+AC238+AC237</f>
        <v>134.1</v>
      </c>
      <c r="AD236" s="47">
        <f t="shared" si="474"/>
        <v>122.30000000000001</v>
      </c>
      <c r="AE236" s="66">
        <f t="shared" ref="AE236" si="475">AD236/AC236*100</f>
        <v>91.200596569724098</v>
      </c>
      <c r="AF236" s="47">
        <f t="shared" ref="AF236:AG236" si="476">AF240+AF239+AF238+AF237</f>
        <v>156.6</v>
      </c>
      <c r="AG236" s="47">
        <f t="shared" si="476"/>
        <v>169.6</v>
      </c>
      <c r="AH236" s="66">
        <f t="shared" ref="AH236" si="477">AG236/AF236*100</f>
        <v>108.301404853129</v>
      </c>
      <c r="AI236" s="47">
        <f t="shared" ref="AI236:AJ236" si="478">AI240+AI239+AI238+AI237</f>
        <v>123.6</v>
      </c>
      <c r="AJ236" s="47">
        <f t="shared" si="478"/>
        <v>119.19999999999999</v>
      </c>
      <c r="AK236" s="47">
        <v>0</v>
      </c>
      <c r="AL236" s="47">
        <f t="shared" ref="AL236:AM236" si="479">AL240+AL239+AL238+AL237</f>
        <v>162</v>
      </c>
      <c r="AM236" s="47">
        <f t="shared" si="479"/>
        <v>193.6</v>
      </c>
      <c r="AN236" s="47">
        <v>0</v>
      </c>
      <c r="AO236" s="47">
        <f t="shared" ref="AO236:AP236" si="480">AO240+AO239+AO238+AO237</f>
        <v>167.79999999999998</v>
      </c>
      <c r="AP236" s="47">
        <f t="shared" si="480"/>
        <v>271</v>
      </c>
      <c r="AQ236" s="47">
        <v>0</v>
      </c>
      <c r="AR236" s="84"/>
      <c r="AS236" s="84"/>
      <c r="AT236" s="11"/>
      <c r="AU236" s="11"/>
      <c r="AV236" s="11"/>
    </row>
    <row r="237" spans="1:48" s="12" customFormat="1" ht="16.5" customHeight="1">
      <c r="A237" s="186"/>
      <c r="B237" s="187"/>
      <c r="C237" s="188"/>
      <c r="D237" s="55" t="s">
        <v>128</v>
      </c>
      <c r="E237" s="27">
        <f>H237+K237+N237+Q237+T237+W237+Z237+AC237+AF237+AI237+AL237+AO237</f>
        <v>0</v>
      </c>
      <c r="F237" s="27">
        <f>I237+L237+O237+R237+U237+X237+AA237+AD237+AG237+AJ237+AM237+AP237</f>
        <v>0</v>
      </c>
      <c r="G237" s="27">
        <v>0</v>
      </c>
      <c r="H237" s="20">
        <f>H16+H26</f>
        <v>0</v>
      </c>
      <c r="I237" s="20">
        <f>I16+I26</f>
        <v>0</v>
      </c>
      <c r="J237" s="20">
        <v>0</v>
      </c>
      <c r="K237" s="20">
        <f>K16+K26</f>
        <v>0</v>
      </c>
      <c r="L237" s="20">
        <f>L16+L26</f>
        <v>0</v>
      </c>
      <c r="M237" s="20">
        <v>0</v>
      </c>
      <c r="N237" s="20">
        <f>N16+N26</f>
        <v>0</v>
      </c>
      <c r="O237" s="20">
        <f>O16+O26</f>
        <v>0</v>
      </c>
      <c r="P237" s="20">
        <v>0</v>
      </c>
      <c r="Q237" s="20">
        <f>Q16+Q26</f>
        <v>0</v>
      </c>
      <c r="R237" s="20">
        <f>R16+R26</f>
        <v>0</v>
      </c>
      <c r="S237" s="20">
        <v>0</v>
      </c>
      <c r="T237" s="20">
        <f>T16+T26</f>
        <v>0</v>
      </c>
      <c r="U237" s="20">
        <f>U16+U26</f>
        <v>0</v>
      </c>
      <c r="V237" s="20">
        <v>0</v>
      </c>
      <c r="W237" s="20">
        <f>W16+W26</f>
        <v>0</v>
      </c>
      <c r="X237" s="20">
        <f>X16+X26</f>
        <v>0</v>
      </c>
      <c r="Y237" s="20">
        <v>0</v>
      </c>
      <c r="Z237" s="20">
        <f>Z16+Z26</f>
        <v>0</v>
      </c>
      <c r="AA237" s="20">
        <f>AA16+AA26</f>
        <v>0</v>
      </c>
      <c r="AB237" s="20">
        <v>0</v>
      </c>
      <c r="AC237" s="20">
        <f>AC16+AC26</f>
        <v>0</v>
      </c>
      <c r="AD237" s="20">
        <f>AD16+AD26</f>
        <v>0</v>
      </c>
      <c r="AE237" s="20">
        <v>0</v>
      </c>
      <c r="AF237" s="20">
        <f>AF16+AF26</f>
        <v>0</v>
      </c>
      <c r="AG237" s="20">
        <f>AG16+AG26</f>
        <v>0</v>
      </c>
      <c r="AH237" s="20">
        <v>0</v>
      </c>
      <c r="AI237" s="20">
        <f>AI16+AI26</f>
        <v>0</v>
      </c>
      <c r="AJ237" s="20">
        <f>AJ16+AJ26</f>
        <v>0</v>
      </c>
      <c r="AK237" s="20">
        <v>0</v>
      </c>
      <c r="AL237" s="20">
        <f>AL16+AL26</f>
        <v>0</v>
      </c>
      <c r="AM237" s="20">
        <f>AM16+AM26</f>
        <v>0</v>
      </c>
      <c r="AN237" s="20">
        <v>0</v>
      </c>
      <c r="AO237" s="20">
        <f>AO16+AO26</f>
        <v>0</v>
      </c>
      <c r="AP237" s="20">
        <f>AP16+AP26</f>
        <v>0</v>
      </c>
      <c r="AQ237" s="38"/>
      <c r="AR237" s="85"/>
      <c r="AS237" s="85"/>
      <c r="AT237" s="11"/>
      <c r="AU237" s="11"/>
      <c r="AV237" s="11"/>
    </row>
    <row r="238" spans="1:48" s="12" customFormat="1" ht="16.5" customHeight="1">
      <c r="A238" s="186"/>
      <c r="B238" s="187"/>
      <c r="C238" s="188"/>
      <c r="D238" s="22" t="s">
        <v>26</v>
      </c>
      <c r="E238" s="27">
        <f>H238+K238+N238+Q238+T238+W238+Z238+AC238+AF238+AI238+AL238+AO238</f>
        <v>1727.3999999999999</v>
      </c>
      <c r="F238" s="27">
        <f>I238+L238+O238+R238+U238+X238+AA238+AD238+AG238+AJ238+AM238+AP238</f>
        <v>1772.28</v>
      </c>
      <c r="G238" s="27">
        <f>F238/E238*100</f>
        <v>102.59812434873221</v>
      </c>
      <c r="H238" s="20">
        <f>H17+H27</f>
        <v>29</v>
      </c>
      <c r="I238" s="20">
        <f t="shared" ref="I238" si="481">I17+I27</f>
        <v>29</v>
      </c>
      <c r="J238" s="20">
        <f>I238/H238*100</f>
        <v>100</v>
      </c>
      <c r="K238" s="20">
        <f>K17+K27-9.6</f>
        <v>111.2</v>
      </c>
      <c r="L238" s="20">
        <f>L17+L27-9.6</f>
        <v>111.2</v>
      </c>
      <c r="M238" s="20">
        <f>L238/K238*100</f>
        <v>100</v>
      </c>
      <c r="N238" s="20">
        <f>N17+N27-10.4</f>
        <v>200.89999999999998</v>
      </c>
      <c r="O238" s="20">
        <f t="shared" ref="O238" si="482">O17+O27</f>
        <v>168.2</v>
      </c>
      <c r="P238" s="20">
        <f t="shared" si="466"/>
        <v>83.723245395719275</v>
      </c>
      <c r="Q238" s="20">
        <f>Q17+Q27-11.4-0.1</f>
        <v>117.4</v>
      </c>
      <c r="R238" s="20">
        <f>R17+R27-18.2</f>
        <v>92.5</v>
      </c>
      <c r="S238" s="20">
        <f t="shared" si="468"/>
        <v>78.790459965928449</v>
      </c>
      <c r="T238" s="20">
        <f>T17+T27-11.4</f>
        <v>329.8</v>
      </c>
      <c r="U238" s="20">
        <f>U17+U27-7.2</f>
        <v>327</v>
      </c>
      <c r="V238" s="20">
        <f t="shared" si="470"/>
        <v>99.151000606428127</v>
      </c>
      <c r="W238" s="20">
        <f>W17+W27-6.2</f>
        <v>171.10000000000002</v>
      </c>
      <c r="X238" s="20">
        <f>X17+X27-7.9</f>
        <v>161.48000000000002</v>
      </c>
      <c r="Y238" s="20">
        <f t="shared" ref="Y238" si="483">X238/W238*100</f>
        <v>94.377556984219751</v>
      </c>
      <c r="Z238" s="20">
        <f>Z17+Z27-8.8</f>
        <v>43.400000000000006</v>
      </c>
      <c r="AA238" s="20">
        <v>42.3</v>
      </c>
      <c r="AB238" s="20">
        <f t="shared" ref="AB238:AB239" si="484">AA238/Z238*100</f>
        <v>97.46543778801842</v>
      </c>
      <c r="AC238" s="20">
        <f>AC17+AC27-8.8</f>
        <v>130.29999999999998</v>
      </c>
      <c r="AD238" s="20">
        <v>121.4</v>
      </c>
      <c r="AE238" s="20">
        <f t="shared" ref="AE238:AE239" si="485">AD238/AC238*100</f>
        <v>93.169608595548752</v>
      </c>
      <c r="AF238" s="20">
        <f>AF17+AF27-4.3</f>
        <v>152.69999999999999</v>
      </c>
      <c r="AG238" s="20">
        <v>160.19999999999999</v>
      </c>
      <c r="AH238" s="20">
        <f t="shared" ref="AH238:AH239" si="486">AG238/AF238*100</f>
        <v>104.91159135559923</v>
      </c>
      <c r="AI238" s="20">
        <f>AI17+AI27-11.3</f>
        <v>119.8</v>
      </c>
      <c r="AJ238" s="20">
        <f t="shared" ref="AJ238" si="487">AJ17+AJ27</f>
        <v>112.19999999999999</v>
      </c>
      <c r="AK238" s="20">
        <v>0</v>
      </c>
      <c r="AL238" s="20">
        <f>AL17+AL27-11.3+AL90</f>
        <v>158.19999999999999</v>
      </c>
      <c r="AM238" s="20">
        <f t="shared" ref="AM238" si="488">AM17+AM27</f>
        <v>186</v>
      </c>
      <c r="AN238" s="20">
        <v>0</v>
      </c>
      <c r="AO238" s="20">
        <f>AO17+AO27-15.9+0.1</f>
        <v>163.6</v>
      </c>
      <c r="AP238" s="20">
        <f t="shared" ref="AP238" si="489">AP17+AP27</f>
        <v>260.8</v>
      </c>
      <c r="AQ238" s="38"/>
      <c r="AR238" s="85"/>
      <c r="AS238" s="85"/>
      <c r="AT238" s="11"/>
      <c r="AU238" s="11"/>
      <c r="AV238" s="11"/>
    </row>
    <row r="239" spans="1:48" s="12" customFormat="1" ht="16.5" customHeight="1">
      <c r="A239" s="186"/>
      <c r="B239" s="187"/>
      <c r="C239" s="188"/>
      <c r="D239" s="22" t="s">
        <v>129</v>
      </c>
      <c r="E239" s="27">
        <f t="shared" ref="E239:E240" si="490">H239+K239+N239+Q239+T239+W239+Z239+AC239+AF239+AI239+AL239+AO239</f>
        <v>42.599999999999994</v>
      </c>
      <c r="F239" s="27">
        <f t="shared" ref="F239:F240" si="491">I239+L239+O239+R239+U239+X239+AA239+AD239+AG239+AJ239+AM239+AP239</f>
        <v>42.599999999999994</v>
      </c>
      <c r="G239" s="27">
        <f>F239/E239*100</f>
        <v>100</v>
      </c>
      <c r="H239" s="20">
        <f t="shared" ref="H239:I239" si="492">H18+H28</f>
        <v>0</v>
      </c>
      <c r="I239" s="20">
        <f t="shared" si="492"/>
        <v>0</v>
      </c>
      <c r="J239" s="20">
        <v>0</v>
      </c>
      <c r="K239" s="20">
        <f t="shared" ref="K239:L239" si="493">K18+K28</f>
        <v>0</v>
      </c>
      <c r="L239" s="20">
        <f t="shared" si="493"/>
        <v>0</v>
      </c>
      <c r="M239" s="20">
        <v>0</v>
      </c>
      <c r="N239" s="20">
        <f t="shared" ref="N239:O239" si="494">N18+N28</f>
        <v>7.7</v>
      </c>
      <c r="O239" s="20">
        <f t="shared" si="494"/>
        <v>0</v>
      </c>
      <c r="P239" s="20">
        <f>O239/N239*100</f>
        <v>0</v>
      </c>
      <c r="Q239" s="20">
        <f t="shared" ref="Q239:R239" si="495">Q18+Q28</f>
        <v>3.8</v>
      </c>
      <c r="R239" s="20">
        <f t="shared" si="495"/>
        <v>0</v>
      </c>
      <c r="S239" s="20">
        <f>R239/Q239*100</f>
        <v>0</v>
      </c>
      <c r="T239" s="20">
        <f t="shared" ref="T239:U239" si="496">T18+T28</f>
        <v>0</v>
      </c>
      <c r="U239" s="20">
        <f t="shared" si="496"/>
        <v>0</v>
      </c>
      <c r="V239" s="20">
        <v>0</v>
      </c>
      <c r="W239" s="20">
        <f t="shared" ref="W239:X239" si="497">W18+W28</f>
        <v>7.8</v>
      </c>
      <c r="X239" s="20">
        <f t="shared" si="497"/>
        <v>4.3</v>
      </c>
      <c r="Y239" s="20">
        <f>X239/W239*100</f>
        <v>55.128205128205131</v>
      </c>
      <c r="Z239" s="20">
        <f t="shared" ref="Z239:AA239" si="498">Z18+Z28</f>
        <v>3.8</v>
      </c>
      <c r="AA239" s="20">
        <f t="shared" si="498"/>
        <v>3.2</v>
      </c>
      <c r="AB239" s="20">
        <f t="shared" si="484"/>
        <v>84.21052631578948</v>
      </c>
      <c r="AC239" s="20">
        <f t="shared" ref="AC239:AD239" si="499">AC18+AC28</f>
        <v>3.8</v>
      </c>
      <c r="AD239" s="20">
        <f t="shared" si="499"/>
        <v>0.9</v>
      </c>
      <c r="AE239" s="20">
        <f t="shared" si="485"/>
        <v>23.684210526315791</v>
      </c>
      <c r="AF239" s="20">
        <f t="shared" ref="AF239:AG239" si="500">AF18+AF28</f>
        <v>3.9</v>
      </c>
      <c r="AG239" s="20">
        <f t="shared" si="500"/>
        <v>9.4</v>
      </c>
      <c r="AH239" s="20">
        <f t="shared" si="486"/>
        <v>241.02564102564105</v>
      </c>
      <c r="AI239" s="20">
        <f t="shared" ref="AI239:AJ239" si="501">AI18+AI28</f>
        <v>3.8</v>
      </c>
      <c r="AJ239" s="20">
        <f t="shared" si="501"/>
        <v>7</v>
      </c>
      <c r="AK239" s="20">
        <v>0</v>
      </c>
      <c r="AL239" s="20">
        <f t="shared" ref="AL239:AM239" si="502">AL18+AL28</f>
        <v>3.8</v>
      </c>
      <c r="AM239" s="20">
        <f t="shared" si="502"/>
        <v>7.6</v>
      </c>
      <c r="AN239" s="20">
        <v>0</v>
      </c>
      <c r="AO239" s="20">
        <f t="shared" ref="AO239:AP239" si="503">AO18+AO28</f>
        <v>4.1999999999999993</v>
      </c>
      <c r="AP239" s="20">
        <f t="shared" si="503"/>
        <v>10.199999999999999</v>
      </c>
      <c r="AQ239" s="38"/>
      <c r="AR239" s="85"/>
      <c r="AS239" s="85"/>
      <c r="AT239" s="11"/>
      <c r="AU239" s="11"/>
      <c r="AV239" s="11"/>
    </row>
    <row r="240" spans="1:48" s="12" customFormat="1" ht="16.5" customHeight="1">
      <c r="A240" s="189"/>
      <c r="B240" s="190"/>
      <c r="C240" s="191"/>
      <c r="D240" s="22" t="s">
        <v>130</v>
      </c>
      <c r="E240" s="27">
        <f t="shared" si="490"/>
        <v>0</v>
      </c>
      <c r="F240" s="27">
        <f t="shared" si="491"/>
        <v>0</v>
      </c>
      <c r="G240" s="27">
        <v>0</v>
      </c>
      <c r="H240" s="20">
        <f t="shared" ref="H240:I240" si="504">H19+H29</f>
        <v>0</v>
      </c>
      <c r="I240" s="20">
        <f t="shared" si="504"/>
        <v>0</v>
      </c>
      <c r="J240" s="20">
        <v>0</v>
      </c>
      <c r="K240" s="20">
        <f t="shared" ref="K240:L240" si="505">K19+K29</f>
        <v>0</v>
      </c>
      <c r="L240" s="20">
        <f t="shared" si="505"/>
        <v>0</v>
      </c>
      <c r="M240" s="20">
        <v>0</v>
      </c>
      <c r="N240" s="20">
        <f t="shared" ref="N240:O240" si="506">N19+N29</f>
        <v>0</v>
      </c>
      <c r="O240" s="20">
        <f t="shared" si="506"/>
        <v>0</v>
      </c>
      <c r="P240" s="20">
        <v>0</v>
      </c>
      <c r="Q240" s="20">
        <f t="shared" ref="Q240:R240" si="507">Q19+Q29</f>
        <v>0</v>
      </c>
      <c r="R240" s="20">
        <f t="shared" si="507"/>
        <v>0</v>
      </c>
      <c r="S240" s="20">
        <v>0</v>
      </c>
      <c r="T240" s="20">
        <f t="shared" ref="T240:U240" si="508">T19+T29</f>
        <v>0</v>
      </c>
      <c r="U240" s="20">
        <f t="shared" si="508"/>
        <v>0</v>
      </c>
      <c r="V240" s="20">
        <v>0</v>
      </c>
      <c r="W240" s="20">
        <f t="shared" ref="W240:X240" si="509">W19+W29</f>
        <v>0</v>
      </c>
      <c r="X240" s="20">
        <f t="shared" si="509"/>
        <v>0</v>
      </c>
      <c r="Y240" s="20">
        <v>0</v>
      </c>
      <c r="Z240" s="20">
        <f t="shared" ref="Z240:AA240" si="510">Z19+Z29</f>
        <v>0</v>
      </c>
      <c r="AA240" s="20">
        <f t="shared" si="510"/>
        <v>0</v>
      </c>
      <c r="AB240" s="20">
        <v>0</v>
      </c>
      <c r="AC240" s="20">
        <f t="shared" ref="AC240:AD240" si="511">AC19+AC29</f>
        <v>0</v>
      </c>
      <c r="AD240" s="20">
        <f t="shared" si="511"/>
        <v>0</v>
      </c>
      <c r="AE240" s="20">
        <v>0</v>
      </c>
      <c r="AF240" s="20">
        <f t="shared" ref="AF240:AG240" si="512">AF19+AF29</f>
        <v>0</v>
      </c>
      <c r="AG240" s="20">
        <f t="shared" si="512"/>
        <v>0</v>
      </c>
      <c r="AH240" s="20">
        <v>0</v>
      </c>
      <c r="AI240" s="20">
        <f t="shared" ref="AI240:AJ240" si="513">AI19+AI29</f>
        <v>0</v>
      </c>
      <c r="AJ240" s="20">
        <f t="shared" si="513"/>
        <v>0</v>
      </c>
      <c r="AK240" s="20">
        <v>0</v>
      </c>
      <c r="AL240" s="20">
        <f t="shared" ref="AL240:AM240" si="514">AL19+AL29</f>
        <v>0</v>
      </c>
      <c r="AM240" s="20">
        <f t="shared" si="514"/>
        <v>0</v>
      </c>
      <c r="AN240" s="20">
        <v>0</v>
      </c>
      <c r="AO240" s="20">
        <f t="shared" ref="AO240:AP240" si="515">AO19+AO29</f>
        <v>0</v>
      </c>
      <c r="AP240" s="20">
        <f t="shared" si="515"/>
        <v>0</v>
      </c>
      <c r="AQ240" s="38"/>
      <c r="AR240" s="86"/>
      <c r="AS240" s="86"/>
      <c r="AT240" s="11"/>
      <c r="AU240" s="11"/>
      <c r="AV240" s="11"/>
    </row>
    <row r="241" spans="1:48" s="13" customFormat="1" ht="16.5" customHeight="1">
      <c r="A241" s="183" t="s">
        <v>205</v>
      </c>
      <c r="B241" s="184"/>
      <c r="C241" s="185"/>
      <c r="D241" s="14" t="s">
        <v>132</v>
      </c>
      <c r="E241" s="8">
        <f>E243+E244</f>
        <v>10309.700000000003</v>
      </c>
      <c r="F241" s="8">
        <f t="shared" ref="F241" si="516">F245+F244+F243+F242</f>
        <v>10296</v>
      </c>
      <c r="G241" s="8">
        <f t="shared" ref="G241:G253" si="517">F241/E241*100</f>
        <v>99.867115434978686</v>
      </c>
      <c r="H241" s="47">
        <f>H245+H244+H243+H242</f>
        <v>101.69999999999999</v>
      </c>
      <c r="I241" s="47">
        <f>I245+I244+I243+I242</f>
        <v>101.69999999999999</v>
      </c>
      <c r="J241" s="47">
        <f>I241/H241*100</f>
        <v>100</v>
      </c>
      <c r="K241" s="47">
        <f>K245+K244+K243+K242</f>
        <v>579.89999999999986</v>
      </c>
      <c r="L241" s="47">
        <f>L245+L244+L243+L242</f>
        <v>579.89999999999986</v>
      </c>
      <c r="M241" s="47">
        <f t="shared" ref="M241:M243" si="518">L241/K241*100</f>
        <v>100</v>
      </c>
      <c r="N241" s="47">
        <f>N245+N244+N243+N242</f>
        <v>863.99999999999989</v>
      </c>
      <c r="O241" s="47">
        <f>O245+O244+O243+O242</f>
        <v>682.9</v>
      </c>
      <c r="P241" s="47">
        <f>O241/N241*100</f>
        <v>79.039351851851862</v>
      </c>
      <c r="Q241" s="47">
        <f>Q245+Q244+Q243+Q242</f>
        <v>974.3</v>
      </c>
      <c r="R241" s="47">
        <f>R245+R244+R243+R242</f>
        <v>751.19999999999993</v>
      </c>
      <c r="S241" s="47">
        <f t="shared" ref="S241:S253" si="519">R241/Q241*100</f>
        <v>77.101508775531144</v>
      </c>
      <c r="T241" s="47">
        <f>T245+T244+T243+T242</f>
        <v>730.60000000000014</v>
      </c>
      <c r="U241" s="47">
        <f>U245+U244+U243+U242</f>
        <v>425</v>
      </c>
      <c r="V241" s="47">
        <f t="shared" ref="V241:V253" si="520">U241/T241*100</f>
        <v>58.171366000547486</v>
      </c>
      <c r="W241" s="47">
        <f>W245+W244+W243+W242</f>
        <v>775.1</v>
      </c>
      <c r="X241" s="47">
        <f>X245+X244+X243+X242</f>
        <v>572.4</v>
      </c>
      <c r="Y241" s="47">
        <f t="shared" ref="Y241:Y253" si="521">X241/W241*100</f>
        <v>73.848535672816411</v>
      </c>
      <c r="Z241" s="47">
        <f>Z245+Z244+Z243+Z242</f>
        <v>944.2</v>
      </c>
      <c r="AA241" s="47">
        <f>AA245+AA244+AA243+AA242</f>
        <v>897.4</v>
      </c>
      <c r="AB241" s="66">
        <f t="shared" ref="AB241" si="522">AA241/Z241*100</f>
        <v>95.043423003600921</v>
      </c>
      <c r="AC241" s="47">
        <f>AC245+AC244+AC243+AC242</f>
        <v>591.40000000000009</v>
      </c>
      <c r="AD241" s="47">
        <f>AD245+AD244+AD243+AD242</f>
        <v>525.19999999999993</v>
      </c>
      <c r="AE241" s="66">
        <f t="shared" ref="AE241" si="523">AD241/AC241*100</f>
        <v>88.806222522827156</v>
      </c>
      <c r="AF241" s="47">
        <f>AF245+AF244+AF243+AF242</f>
        <v>526.00000000000011</v>
      </c>
      <c r="AG241" s="47">
        <f>AG245+AG244+AG243+AG242</f>
        <v>437.4</v>
      </c>
      <c r="AH241" s="47">
        <f t="shared" ref="AH241:AH253" si="524">AG241/AF241*100</f>
        <v>83.155893536121653</v>
      </c>
      <c r="AI241" s="47">
        <f>AI245+AI244+AI243+AI242</f>
        <v>920</v>
      </c>
      <c r="AJ241" s="47">
        <f>AJ245+AJ244+AJ243+AJ242</f>
        <v>1191.8999999999999</v>
      </c>
      <c r="AK241" s="47">
        <f t="shared" ref="AK241:AK253" si="525">AJ241/AI241*100</f>
        <v>129.55434782608694</v>
      </c>
      <c r="AL241" s="47">
        <f>AL245+AL244+AL243+AL242</f>
        <v>1720.1</v>
      </c>
      <c r="AM241" s="47">
        <f>AM245+AM244+AM243+AM242</f>
        <v>753.69999999999982</v>
      </c>
      <c r="AN241" s="47">
        <f t="shared" ref="AN241:AN253" si="526">AM241/AL241*100</f>
        <v>43.817219929073879</v>
      </c>
      <c r="AO241" s="47">
        <f>AO245+AO244+AO243+AO242</f>
        <v>1582.4</v>
      </c>
      <c r="AP241" s="47">
        <f>AP245+AP244+AP243+AP242</f>
        <v>3377.3</v>
      </c>
      <c r="AQ241" s="47">
        <v>0</v>
      </c>
      <c r="AR241" s="84"/>
      <c r="AS241" s="84"/>
      <c r="AT241" s="11"/>
      <c r="AU241" s="11"/>
      <c r="AV241" s="11"/>
    </row>
    <row r="242" spans="1:48" s="12" customFormat="1" ht="16.5" customHeight="1">
      <c r="A242" s="186"/>
      <c r="B242" s="187"/>
      <c r="C242" s="188"/>
      <c r="D242" s="55" t="s">
        <v>128</v>
      </c>
      <c r="E242" s="27">
        <f>H242+K242+N242+Q242+T242+W242+Z242+AC242+AF242+AI242+AL242+AO242</f>
        <v>0</v>
      </c>
      <c r="F242" s="27">
        <f>I242+L242+O242+R242+U242+X242+AA242+AD242+AG242+AJ242+AM242+AP242</f>
        <v>0</v>
      </c>
      <c r="G242" s="27">
        <v>0</v>
      </c>
      <c r="H242" s="20">
        <f>H231-H237-H247-H252-H257</f>
        <v>0</v>
      </c>
      <c r="I242" s="20">
        <f>I231-I237-I247-I252-I257</f>
        <v>0</v>
      </c>
      <c r="J242" s="20">
        <v>0</v>
      </c>
      <c r="K242" s="20">
        <f>K231-K237-K247-K252-K257</f>
        <v>0</v>
      </c>
      <c r="L242" s="20">
        <f>L231-L237-L247-L252-L257</f>
        <v>0</v>
      </c>
      <c r="M242" s="20">
        <v>0</v>
      </c>
      <c r="N242" s="20">
        <f>N231-N237-N247-N252-N257</f>
        <v>0</v>
      </c>
      <c r="O242" s="20">
        <f>O231-O237-O247-O252-O257</f>
        <v>0</v>
      </c>
      <c r="P242" s="20">
        <v>0</v>
      </c>
      <c r="Q242" s="20">
        <f>Q231-Q237-Q247-Q252-Q257</f>
        <v>0</v>
      </c>
      <c r="R242" s="20">
        <f>R231-R237-R247-R252-R257</f>
        <v>0</v>
      </c>
      <c r="S242" s="20">
        <v>0</v>
      </c>
      <c r="T242" s="20">
        <f>T231-T237-T247-T252-T257</f>
        <v>0</v>
      </c>
      <c r="U242" s="20">
        <f>U231-U237-U247-U252-U257</f>
        <v>0</v>
      </c>
      <c r="V242" s="20">
        <v>0</v>
      </c>
      <c r="W242" s="20">
        <f>W231-W237-W247-W252-W257</f>
        <v>0</v>
      </c>
      <c r="X242" s="20">
        <f>X231-X237-X247-X252-X257</f>
        <v>0</v>
      </c>
      <c r="Y242" s="20">
        <v>0</v>
      </c>
      <c r="Z242" s="20">
        <f>Z231-Z237-Z247-Z252-Z257</f>
        <v>0</v>
      </c>
      <c r="AA242" s="20">
        <f>AA231-AA237-AA247-AA252-AA257</f>
        <v>0</v>
      </c>
      <c r="AB242" s="20">
        <v>0</v>
      </c>
      <c r="AC242" s="20">
        <f>AC231-AC237-AC247-AC252-AC257</f>
        <v>0</v>
      </c>
      <c r="AD242" s="20">
        <f>AD231-AD237-AD247-AD252-AD257</f>
        <v>0</v>
      </c>
      <c r="AE242" s="20">
        <v>0</v>
      </c>
      <c r="AF242" s="20">
        <f>AF231-AF237-AF247-AF252-AF257</f>
        <v>0</v>
      </c>
      <c r="AG242" s="20">
        <f>AG231-AG237-AG247-AG252-AG257</f>
        <v>0</v>
      </c>
      <c r="AH242" s="20">
        <v>0</v>
      </c>
      <c r="AI242" s="20">
        <f>AI231-AI237-AI247-AI252-AI257</f>
        <v>0</v>
      </c>
      <c r="AJ242" s="20">
        <f>AJ231-AJ237-AJ247-AJ252-AJ257</f>
        <v>0</v>
      </c>
      <c r="AK242" s="20">
        <v>0</v>
      </c>
      <c r="AL242" s="20">
        <f>AL231-AL237-AL247-AL252-AL257</f>
        <v>0</v>
      </c>
      <c r="AM242" s="20">
        <f>AM231-AM237-AM247-AM252-AM257</f>
        <v>0</v>
      </c>
      <c r="AN242" s="20">
        <v>0</v>
      </c>
      <c r="AO242" s="20">
        <f>AO231-AO237-AO247-AO252-AO257</f>
        <v>0</v>
      </c>
      <c r="AP242" s="20">
        <f>AP231-AP237-AP247-AP252-AP257</f>
        <v>0</v>
      </c>
      <c r="AQ242" s="20">
        <v>0</v>
      </c>
      <c r="AR242" s="85"/>
      <c r="AS242" s="85"/>
      <c r="AT242" s="11"/>
      <c r="AU242" s="11"/>
      <c r="AV242" s="11"/>
    </row>
    <row r="243" spans="1:48" s="12" customFormat="1" ht="16.5" customHeight="1">
      <c r="A243" s="186"/>
      <c r="B243" s="187"/>
      <c r="C243" s="188"/>
      <c r="D243" s="22" t="s">
        <v>26</v>
      </c>
      <c r="E243" s="27">
        <f t="shared" ref="E243:E245" si="527">H243+K243+N243+Q243+T243+W243+Z243+AC243+AF243+AI243+AL243+AO243</f>
        <v>8864.6000000000022</v>
      </c>
      <c r="F243" s="27">
        <f t="shared" ref="F243:F245" si="528">I243+L243+O243+R243+U243+X243+AA243+AD243+AG243+AJ243+AM243+AP243</f>
        <v>9060.5</v>
      </c>
      <c r="G243" s="27">
        <f t="shared" si="517"/>
        <v>102.20991358888159</v>
      </c>
      <c r="H243" s="20">
        <f>H232-H238-H248-H253-H258</f>
        <v>101.69999999999999</v>
      </c>
      <c r="I243" s="20">
        <f t="shared" ref="I243" si="529">I232-I238-I248-I253-I258</f>
        <v>101.69999999999999</v>
      </c>
      <c r="J243" s="20">
        <f>I243/H243*100</f>
        <v>100</v>
      </c>
      <c r="K243" s="20">
        <f t="shared" ref="K243:L243" si="530">K232-K238-K248-K253-K258</f>
        <v>514.89999999999986</v>
      </c>
      <c r="L243" s="20">
        <f t="shared" si="530"/>
        <v>514.89999999999986</v>
      </c>
      <c r="M243" s="20">
        <f t="shared" si="518"/>
        <v>100</v>
      </c>
      <c r="N243" s="20">
        <f t="shared" ref="N243:O243" si="531">N232-N238-N248-N253-N258</f>
        <v>771.09999999999991</v>
      </c>
      <c r="O243" s="20">
        <f t="shared" si="531"/>
        <v>590</v>
      </c>
      <c r="P243" s="20">
        <f t="shared" ref="P243:P244" si="532">O243/N243*100</f>
        <v>76.514070807936719</v>
      </c>
      <c r="Q243" s="20">
        <f t="shared" ref="Q243:R243" si="533">Q232-Q238-Q248-Q253-Q258</f>
        <v>843.3</v>
      </c>
      <c r="R243" s="20">
        <f t="shared" si="533"/>
        <v>668.3</v>
      </c>
      <c r="S243" s="20">
        <f>R243/Q243*100</f>
        <v>79.2481916281276</v>
      </c>
      <c r="T243" s="20">
        <f t="shared" ref="T243:U243" si="534">T232-T238-T248-T253-T258</f>
        <v>589.60000000000014</v>
      </c>
      <c r="U243" s="20">
        <f t="shared" si="534"/>
        <v>332.2</v>
      </c>
      <c r="V243" s="20">
        <f>U243/T243*100</f>
        <v>56.343283582089541</v>
      </c>
      <c r="W243" s="20">
        <f t="shared" ref="W243:X243" si="535">W232-W238-W248-W253-W258</f>
        <v>617.5</v>
      </c>
      <c r="X243" s="20">
        <f t="shared" si="535"/>
        <v>489.49999999999994</v>
      </c>
      <c r="Y243" s="20">
        <f t="shared" si="521"/>
        <v>79.271255060728734</v>
      </c>
      <c r="Z243" s="20">
        <f t="shared" ref="Z243:AA243" si="536">Z232-Z238-Z248-Z253-Z258</f>
        <v>879.2</v>
      </c>
      <c r="AA243" s="20">
        <f t="shared" si="536"/>
        <v>754.9</v>
      </c>
      <c r="AB243" s="20">
        <f t="shared" ref="AB243:AB244" si="537">AA243/Z243*100</f>
        <v>85.862147406733385</v>
      </c>
      <c r="AC243" s="20">
        <f t="shared" ref="AC243:AD243" si="538">AC232-AC238-AC248-AC253-AC258</f>
        <v>447.40000000000009</v>
      </c>
      <c r="AD243" s="20">
        <f t="shared" si="538"/>
        <v>412.29999999999995</v>
      </c>
      <c r="AE243" s="20">
        <f t="shared" ref="AE243:AE244" si="539">AD243/AC243*100</f>
        <v>92.154671434957507</v>
      </c>
      <c r="AF243" s="20">
        <f t="shared" ref="AF243:AG243" si="540">AF232-AF238-AF248-AF253-AF258</f>
        <v>408.60000000000008</v>
      </c>
      <c r="AG243" s="20">
        <f t="shared" si="540"/>
        <v>329.9</v>
      </c>
      <c r="AH243" s="20">
        <f t="shared" si="524"/>
        <v>80.739109153206044</v>
      </c>
      <c r="AI243" s="20">
        <f t="shared" ref="AI243:AJ243" si="541">AI232-AI238-AI248-AI253-AI258</f>
        <v>733.90000000000009</v>
      </c>
      <c r="AJ243" s="20">
        <f t="shared" si="541"/>
        <v>1008.8999999999999</v>
      </c>
      <c r="AK243" s="20">
        <v>0</v>
      </c>
      <c r="AL243" s="20">
        <f t="shared" ref="AL243:AM243" si="542">AL232-AL238-AL248-AL253-AL258</f>
        <v>1471.1</v>
      </c>
      <c r="AM243" s="20">
        <f t="shared" si="542"/>
        <v>583.59999999999991</v>
      </c>
      <c r="AN243" s="20">
        <v>0</v>
      </c>
      <c r="AO243" s="20">
        <f t="shared" ref="AO243:AP243" si="543">AO232-AO238-AO248-AO253-AO258</f>
        <v>1486.3000000000002</v>
      </c>
      <c r="AP243" s="20">
        <f t="shared" si="543"/>
        <v>3274.3</v>
      </c>
      <c r="AQ243" s="20">
        <v>0</v>
      </c>
      <c r="AR243" s="85"/>
      <c r="AS243" s="85"/>
      <c r="AT243" s="11"/>
      <c r="AU243" s="11"/>
      <c r="AV243" s="11"/>
    </row>
    <row r="244" spans="1:48" s="12" customFormat="1" ht="16.5" customHeight="1">
      <c r="A244" s="186"/>
      <c r="B244" s="187"/>
      <c r="C244" s="188"/>
      <c r="D244" s="22" t="s">
        <v>129</v>
      </c>
      <c r="E244" s="27">
        <f t="shared" si="527"/>
        <v>1445.1</v>
      </c>
      <c r="F244" s="27">
        <f t="shared" si="528"/>
        <v>1235.5</v>
      </c>
      <c r="G244" s="27">
        <f t="shared" si="517"/>
        <v>85.495813438516365</v>
      </c>
      <c r="H244" s="20">
        <f t="shared" ref="H244:I244" si="544">H233-H239-H249-H254-H259</f>
        <v>0</v>
      </c>
      <c r="I244" s="20">
        <f t="shared" si="544"/>
        <v>0</v>
      </c>
      <c r="J244" s="20">
        <v>0</v>
      </c>
      <c r="K244" s="20">
        <f t="shared" ref="K244:L244" si="545">K233-K239-K249-K254-K259</f>
        <v>65</v>
      </c>
      <c r="L244" s="20">
        <f t="shared" si="545"/>
        <v>65</v>
      </c>
      <c r="M244" s="20">
        <f>L244/K244*100</f>
        <v>100</v>
      </c>
      <c r="N244" s="20">
        <f t="shared" ref="N244:O244" si="546">N233-N239-N249-N254-N259</f>
        <v>92.9</v>
      </c>
      <c r="O244" s="20">
        <f t="shared" si="546"/>
        <v>92.9</v>
      </c>
      <c r="P244" s="20">
        <f t="shared" si="532"/>
        <v>100</v>
      </c>
      <c r="Q244" s="20">
        <f t="shared" ref="Q244:R244" si="547">Q233-Q239-Q249-Q254-Q259</f>
        <v>131</v>
      </c>
      <c r="R244" s="20">
        <f t="shared" si="547"/>
        <v>82.9</v>
      </c>
      <c r="S244" s="20">
        <f t="shared" si="519"/>
        <v>63.282442748091604</v>
      </c>
      <c r="T244" s="20">
        <f t="shared" ref="T244:U244" si="548">T233-T239-T249-T254-T259</f>
        <v>141</v>
      </c>
      <c r="U244" s="20">
        <f t="shared" si="548"/>
        <v>92.8</v>
      </c>
      <c r="V244" s="20">
        <f t="shared" si="520"/>
        <v>65.815602836879421</v>
      </c>
      <c r="W244" s="20">
        <f t="shared" ref="W244:X244" si="549">W233-W239-W249-W254-W259</f>
        <v>157.6</v>
      </c>
      <c r="X244" s="20">
        <f t="shared" si="549"/>
        <v>82.9</v>
      </c>
      <c r="Y244" s="20">
        <f t="shared" si="521"/>
        <v>52.601522842639604</v>
      </c>
      <c r="Z244" s="20">
        <f t="shared" ref="Z244:AA244" si="550">Z233-Z239-Z249-Z254-Z259</f>
        <v>65</v>
      </c>
      <c r="AA244" s="20">
        <f t="shared" si="550"/>
        <v>142.5</v>
      </c>
      <c r="AB244" s="20">
        <f t="shared" si="537"/>
        <v>219.23076923076925</v>
      </c>
      <c r="AC244" s="20">
        <f t="shared" ref="AC244:AD244" si="551">AC233-AC239-AC249-AC254-AC259</f>
        <v>144</v>
      </c>
      <c r="AD244" s="20">
        <f t="shared" si="551"/>
        <v>112.9</v>
      </c>
      <c r="AE244" s="20">
        <f t="shared" si="539"/>
        <v>78.402777777777771</v>
      </c>
      <c r="AF244" s="20">
        <f t="shared" ref="AF244:AG244" si="552">AF233-AF239-AF249-AF254-AF259</f>
        <v>117.4</v>
      </c>
      <c r="AG244" s="20">
        <f t="shared" si="552"/>
        <v>107.5</v>
      </c>
      <c r="AH244" s="20">
        <f t="shared" si="524"/>
        <v>91.567291311754687</v>
      </c>
      <c r="AI244" s="20">
        <f t="shared" ref="AI244:AJ244" si="553">AI233-AI239-AI249-AI254-AI259</f>
        <v>186.09999999999997</v>
      </c>
      <c r="AJ244" s="20">
        <f t="shared" si="553"/>
        <v>183</v>
      </c>
      <c r="AK244" s="20">
        <f t="shared" si="525"/>
        <v>98.334228909188624</v>
      </c>
      <c r="AL244" s="20">
        <f t="shared" ref="AL244:AM244" si="554">AL233-AL239-AL249-AL254-AL259</f>
        <v>249</v>
      </c>
      <c r="AM244" s="20">
        <f t="shared" si="554"/>
        <v>170.09999999999997</v>
      </c>
      <c r="AN244" s="20">
        <f t="shared" si="526"/>
        <v>68.313253012048179</v>
      </c>
      <c r="AO244" s="20">
        <f t="shared" ref="AO244:AP244" si="555">AO233-AO239-AO249-AO254-AO259</f>
        <v>96.1</v>
      </c>
      <c r="AP244" s="20">
        <f t="shared" si="555"/>
        <v>103</v>
      </c>
      <c r="AQ244" s="20">
        <v>0</v>
      </c>
      <c r="AR244" s="85"/>
      <c r="AS244" s="85"/>
      <c r="AT244" s="11"/>
      <c r="AU244" s="11"/>
      <c r="AV244" s="11"/>
    </row>
    <row r="245" spans="1:48" s="12" customFormat="1" ht="16.5" customHeight="1">
      <c r="A245" s="189"/>
      <c r="B245" s="190"/>
      <c r="C245" s="191"/>
      <c r="D245" s="22" t="s">
        <v>130</v>
      </c>
      <c r="E245" s="27">
        <f t="shared" si="527"/>
        <v>0</v>
      </c>
      <c r="F245" s="27">
        <f t="shared" si="528"/>
        <v>0</v>
      </c>
      <c r="G245" s="27">
        <v>0</v>
      </c>
      <c r="H245" s="20">
        <f t="shared" ref="H245:I245" si="556">H234-H240-H250-H255-H260</f>
        <v>0</v>
      </c>
      <c r="I245" s="20">
        <f t="shared" si="556"/>
        <v>0</v>
      </c>
      <c r="J245" s="20">
        <v>0</v>
      </c>
      <c r="K245" s="20">
        <f t="shared" ref="K245:L245" si="557">K234-K240-K250-K255-K260</f>
        <v>0</v>
      </c>
      <c r="L245" s="20">
        <f t="shared" si="557"/>
        <v>0</v>
      </c>
      <c r="M245" s="20">
        <v>0</v>
      </c>
      <c r="N245" s="20">
        <f t="shared" ref="N245:O245" si="558">N234-N240-N250-N255-N260</f>
        <v>0</v>
      </c>
      <c r="O245" s="20">
        <f t="shared" si="558"/>
        <v>0</v>
      </c>
      <c r="P245" s="20">
        <v>0</v>
      </c>
      <c r="Q245" s="20">
        <f t="shared" ref="Q245:R245" si="559">Q234-Q240-Q250-Q255-Q260</f>
        <v>0</v>
      </c>
      <c r="R245" s="20">
        <f t="shared" si="559"/>
        <v>0</v>
      </c>
      <c r="S245" s="20">
        <v>0</v>
      </c>
      <c r="T245" s="20">
        <f t="shared" ref="T245:U245" si="560">T234-T240-T250-T255-T260</f>
        <v>0</v>
      </c>
      <c r="U245" s="20">
        <f t="shared" si="560"/>
        <v>0</v>
      </c>
      <c r="V245" s="20">
        <v>0</v>
      </c>
      <c r="W245" s="20">
        <f t="shared" ref="W245:X245" si="561">W234-W240-W250-W255-W260</f>
        <v>0</v>
      </c>
      <c r="X245" s="20">
        <f t="shared" si="561"/>
        <v>0</v>
      </c>
      <c r="Y245" s="20">
        <v>0</v>
      </c>
      <c r="Z245" s="20">
        <f t="shared" ref="Z245:AA245" si="562">Z234-Z240-Z250-Z255-Z260</f>
        <v>0</v>
      </c>
      <c r="AA245" s="20">
        <f t="shared" si="562"/>
        <v>0</v>
      </c>
      <c r="AB245" s="20">
        <v>0</v>
      </c>
      <c r="AC245" s="20">
        <f t="shared" ref="AC245:AD245" si="563">AC234-AC240-AC250-AC255-AC260</f>
        <v>0</v>
      </c>
      <c r="AD245" s="20">
        <f t="shared" si="563"/>
        <v>0</v>
      </c>
      <c r="AE245" s="20">
        <v>0</v>
      </c>
      <c r="AF245" s="20">
        <f t="shared" ref="AF245:AG245" si="564">AF234-AF240-AF250-AF255-AF260</f>
        <v>0</v>
      </c>
      <c r="AG245" s="20">
        <f t="shared" si="564"/>
        <v>0</v>
      </c>
      <c r="AH245" s="20">
        <v>0</v>
      </c>
      <c r="AI245" s="20">
        <f t="shared" ref="AI245:AJ245" si="565">AI234-AI240-AI250-AI255-AI260</f>
        <v>0</v>
      </c>
      <c r="AJ245" s="20">
        <f t="shared" si="565"/>
        <v>0</v>
      </c>
      <c r="AK245" s="20">
        <v>0</v>
      </c>
      <c r="AL245" s="20">
        <f t="shared" ref="AL245:AM245" si="566">AL234-AL240-AL250-AL255-AL260</f>
        <v>0</v>
      </c>
      <c r="AM245" s="20">
        <f t="shared" si="566"/>
        <v>0</v>
      </c>
      <c r="AN245" s="20">
        <v>0</v>
      </c>
      <c r="AO245" s="20">
        <f t="shared" ref="AO245:AP245" si="567">AO234-AO240-AO250-AO255-AO260</f>
        <v>0</v>
      </c>
      <c r="AP245" s="20">
        <f t="shared" si="567"/>
        <v>0</v>
      </c>
      <c r="AQ245" s="20">
        <v>0</v>
      </c>
      <c r="AR245" s="86"/>
      <c r="AS245" s="86"/>
      <c r="AT245" s="11"/>
      <c r="AU245" s="11"/>
      <c r="AV245" s="11"/>
    </row>
    <row r="246" spans="1:48" s="13" customFormat="1" ht="16.5" customHeight="1">
      <c r="A246" s="183" t="s">
        <v>200</v>
      </c>
      <c r="B246" s="184"/>
      <c r="C246" s="185"/>
      <c r="D246" s="14" t="s">
        <v>132</v>
      </c>
      <c r="E246" s="8">
        <f>E250+E249+E248+E247</f>
        <v>415</v>
      </c>
      <c r="F246" s="8">
        <f t="shared" ref="F246" si="568">F250+F249+F248+F247</f>
        <v>265</v>
      </c>
      <c r="G246" s="8">
        <f t="shared" si="517"/>
        <v>63.855421686746979</v>
      </c>
      <c r="H246" s="47">
        <f>H250+H249+H248+H247</f>
        <v>0</v>
      </c>
      <c r="I246" s="47">
        <f t="shared" ref="I246" si="569">I250+I249+I248+I247</f>
        <v>0</v>
      </c>
      <c r="J246" s="47">
        <v>0</v>
      </c>
      <c r="K246" s="47">
        <f>K250+K249+K248+K247</f>
        <v>0</v>
      </c>
      <c r="L246" s="47">
        <f t="shared" ref="L246" si="570">L250+L249+L248+L247</f>
        <v>0</v>
      </c>
      <c r="M246" s="47">
        <v>0</v>
      </c>
      <c r="N246" s="47">
        <f>N250+N249+N248+N247</f>
        <v>0</v>
      </c>
      <c r="O246" s="47">
        <f t="shared" ref="O246" si="571">O250+O249+O248+O247</f>
        <v>0</v>
      </c>
      <c r="P246" s="47">
        <v>0</v>
      </c>
      <c r="Q246" s="47">
        <f>Q250+Q249+Q248+Q247</f>
        <v>0</v>
      </c>
      <c r="R246" s="47">
        <f t="shared" ref="R246" si="572">R250+R249+R248+R247</f>
        <v>0</v>
      </c>
      <c r="S246" s="47">
        <v>0</v>
      </c>
      <c r="T246" s="47">
        <f>T250+T249+T248+T247</f>
        <v>0</v>
      </c>
      <c r="U246" s="47">
        <f t="shared" ref="U246" si="573">U250+U249+U248+U247</f>
        <v>0</v>
      </c>
      <c r="V246" s="47">
        <v>0</v>
      </c>
      <c r="W246" s="47">
        <f>W250+W249+W248+W247</f>
        <v>0</v>
      </c>
      <c r="X246" s="47">
        <f t="shared" ref="X246" si="574">X250+X249+X248+X247</f>
        <v>0</v>
      </c>
      <c r="Y246" s="47">
        <v>0</v>
      </c>
      <c r="Z246" s="47">
        <f>Z250+Z249+Z248+Z247</f>
        <v>0</v>
      </c>
      <c r="AA246" s="47">
        <f t="shared" ref="AA246" si="575">AA250+AA249+AA248+AA247</f>
        <v>0</v>
      </c>
      <c r="AB246" s="47">
        <v>0</v>
      </c>
      <c r="AC246" s="47">
        <f>AC250+AC249+AC248+AC247</f>
        <v>0</v>
      </c>
      <c r="AD246" s="47">
        <f t="shared" ref="AD246" si="576">AD250+AD249+AD248+AD247</f>
        <v>0</v>
      </c>
      <c r="AE246" s="47">
        <v>0</v>
      </c>
      <c r="AF246" s="47">
        <f>AF250+AF249+AF248+AF247</f>
        <v>0</v>
      </c>
      <c r="AG246" s="47">
        <f t="shared" ref="AG246" si="577">AG250+AG249+AG248+AG247</f>
        <v>0</v>
      </c>
      <c r="AH246" s="47">
        <v>0</v>
      </c>
      <c r="AI246" s="47">
        <f>AI250+AI249+AI248+AI247</f>
        <v>150</v>
      </c>
      <c r="AJ246" s="47">
        <f t="shared" ref="AJ246" si="578">AJ250+AJ249+AJ248+AJ247</f>
        <v>0</v>
      </c>
      <c r="AK246" s="47">
        <v>0</v>
      </c>
      <c r="AL246" s="47">
        <f>AL250+AL249+AL248+AL247</f>
        <v>265</v>
      </c>
      <c r="AM246" s="47">
        <f t="shared" ref="AM246" si="579">AM250+AM249+AM248+AM247</f>
        <v>265</v>
      </c>
      <c r="AN246" s="47">
        <v>0</v>
      </c>
      <c r="AO246" s="47">
        <f>AO250+AO249+AO248+AO247</f>
        <v>0</v>
      </c>
      <c r="AP246" s="47">
        <f t="shared" ref="AP246" si="580">AP250+AP249+AP248+AP247</f>
        <v>0</v>
      </c>
      <c r="AQ246" s="47">
        <v>0</v>
      </c>
      <c r="AR246" s="81"/>
      <c r="AS246" s="81"/>
      <c r="AT246" s="11"/>
      <c r="AU246" s="11"/>
      <c r="AV246" s="11"/>
    </row>
    <row r="247" spans="1:48" s="12" customFormat="1" ht="16.5" customHeight="1">
      <c r="A247" s="186"/>
      <c r="B247" s="187"/>
      <c r="C247" s="188"/>
      <c r="D247" s="55" t="s">
        <v>128</v>
      </c>
      <c r="E247" s="27">
        <f t="shared" ref="E247:E250" si="581">H247+K247+N247+Q247+T247+W247+Z247+AC247+AF247+AI247+AL247+AO247</f>
        <v>0</v>
      </c>
      <c r="F247" s="27">
        <f t="shared" ref="F247:F250" si="582">I247+L247+O247+R247+U247+X247+AA247+AD247+AG247+AJ247+AM247+AP247</f>
        <v>0</v>
      </c>
      <c r="G247" s="27">
        <v>0</v>
      </c>
      <c r="H247" s="20">
        <f>H101</f>
        <v>0</v>
      </c>
      <c r="I247" s="20">
        <f>I101</f>
        <v>0</v>
      </c>
      <c r="J247" s="20">
        <v>0</v>
      </c>
      <c r="K247" s="20">
        <f>K101</f>
        <v>0</v>
      </c>
      <c r="L247" s="20">
        <f>L101</f>
        <v>0</v>
      </c>
      <c r="M247" s="20">
        <v>0</v>
      </c>
      <c r="N247" s="20">
        <f>N101</f>
        <v>0</v>
      </c>
      <c r="O247" s="20">
        <f>O101</f>
        <v>0</v>
      </c>
      <c r="P247" s="20">
        <v>0</v>
      </c>
      <c r="Q247" s="20">
        <f>Q101</f>
        <v>0</v>
      </c>
      <c r="R247" s="20">
        <f>R101</f>
        <v>0</v>
      </c>
      <c r="S247" s="20">
        <v>0</v>
      </c>
      <c r="T247" s="20">
        <f>T101</f>
        <v>0</v>
      </c>
      <c r="U247" s="20">
        <f>U101</f>
        <v>0</v>
      </c>
      <c r="V247" s="20">
        <v>0</v>
      </c>
      <c r="W247" s="20">
        <f>W101</f>
        <v>0</v>
      </c>
      <c r="X247" s="20">
        <f>X101</f>
        <v>0</v>
      </c>
      <c r="Y247" s="20">
        <v>0</v>
      </c>
      <c r="Z247" s="20">
        <f>Z101</f>
        <v>0</v>
      </c>
      <c r="AA247" s="20">
        <f>AA101</f>
        <v>0</v>
      </c>
      <c r="AB247" s="20">
        <v>0</v>
      </c>
      <c r="AC247" s="20">
        <f>AC101</f>
        <v>0</v>
      </c>
      <c r="AD247" s="20">
        <f>AD101</f>
        <v>0</v>
      </c>
      <c r="AE247" s="20">
        <v>0</v>
      </c>
      <c r="AF247" s="20">
        <f>AF101</f>
        <v>0</v>
      </c>
      <c r="AG247" s="20">
        <f>AG101</f>
        <v>0</v>
      </c>
      <c r="AH247" s="20">
        <v>0</v>
      </c>
      <c r="AI247" s="20">
        <f>AI101</f>
        <v>0</v>
      </c>
      <c r="AJ247" s="20">
        <f>AJ101</f>
        <v>0</v>
      </c>
      <c r="AK247" s="20">
        <v>0</v>
      </c>
      <c r="AL247" s="20">
        <f>AL101</f>
        <v>0</v>
      </c>
      <c r="AM247" s="20">
        <f>AM101</f>
        <v>0</v>
      </c>
      <c r="AN247" s="20">
        <v>0</v>
      </c>
      <c r="AO247" s="20">
        <f>AO101</f>
        <v>0</v>
      </c>
      <c r="AP247" s="20">
        <f>AP101</f>
        <v>0</v>
      </c>
      <c r="AQ247" s="20">
        <v>0</v>
      </c>
      <c r="AR247" s="82"/>
      <c r="AS247" s="82"/>
      <c r="AT247" s="11"/>
      <c r="AU247" s="11"/>
      <c r="AV247" s="11"/>
    </row>
    <row r="248" spans="1:48" s="12" customFormat="1" ht="16.5" customHeight="1">
      <c r="A248" s="186"/>
      <c r="B248" s="187"/>
      <c r="C248" s="188"/>
      <c r="D248" s="22" t="s">
        <v>26</v>
      </c>
      <c r="E248" s="27">
        <f t="shared" si="581"/>
        <v>150</v>
      </c>
      <c r="F248" s="27">
        <f t="shared" si="582"/>
        <v>0</v>
      </c>
      <c r="G248" s="27">
        <v>0</v>
      </c>
      <c r="H248" s="20">
        <f t="shared" ref="H248:I248" si="583">H102</f>
        <v>0</v>
      </c>
      <c r="I248" s="20">
        <f t="shared" si="583"/>
        <v>0</v>
      </c>
      <c r="J248" s="20">
        <v>0</v>
      </c>
      <c r="K248" s="20">
        <f t="shared" ref="K248:L248" si="584">K102</f>
        <v>0</v>
      </c>
      <c r="L248" s="20">
        <f t="shared" si="584"/>
        <v>0</v>
      </c>
      <c r="M248" s="20">
        <v>0</v>
      </c>
      <c r="N248" s="20">
        <f t="shared" ref="N248:O248" si="585">N102</f>
        <v>0</v>
      </c>
      <c r="O248" s="20">
        <f t="shared" si="585"/>
        <v>0</v>
      </c>
      <c r="P248" s="20">
        <v>0</v>
      </c>
      <c r="Q248" s="20">
        <f t="shared" ref="Q248:R248" si="586">Q102</f>
        <v>0</v>
      </c>
      <c r="R248" s="20">
        <f t="shared" si="586"/>
        <v>0</v>
      </c>
      <c r="S248" s="20">
        <v>0</v>
      </c>
      <c r="T248" s="20">
        <f t="shared" ref="T248:U248" si="587">T102</f>
        <v>0</v>
      </c>
      <c r="U248" s="20">
        <f t="shared" si="587"/>
        <v>0</v>
      </c>
      <c r="V248" s="20">
        <v>0</v>
      </c>
      <c r="W248" s="20">
        <f t="shared" ref="W248:X248" si="588">W102</f>
        <v>0</v>
      </c>
      <c r="X248" s="20">
        <f t="shared" si="588"/>
        <v>0</v>
      </c>
      <c r="Y248" s="20">
        <v>0</v>
      </c>
      <c r="Z248" s="20">
        <f t="shared" ref="Z248:AA248" si="589">Z102</f>
        <v>0</v>
      </c>
      <c r="AA248" s="20">
        <f t="shared" si="589"/>
        <v>0</v>
      </c>
      <c r="AB248" s="20">
        <v>0</v>
      </c>
      <c r="AC248" s="20">
        <f t="shared" ref="AC248:AD248" si="590">AC102</f>
        <v>0</v>
      </c>
      <c r="AD248" s="20">
        <f t="shared" si="590"/>
        <v>0</v>
      </c>
      <c r="AE248" s="20">
        <v>0</v>
      </c>
      <c r="AF248" s="20">
        <f t="shared" ref="AF248:AG248" si="591">AF102</f>
        <v>0</v>
      </c>
      <c r="AG248" s="20">
        <f t="shared" si="591"/>
        <v>0</v>
      </c>
      <c r="AH248" s="20">
        <v>0</v>
      </c>
      <c r="AI248" s="20">
        <f t="shared" ref="AI248:AJ248" si="592">AI102</f>
        <v>0</v>
      </c>
      <c r="AJ248" s="20">
        <f t="shared" si="592"/>
        <v>0</v>
      </c>
      <c r="AK248" s="20">
        <v>0</v>
      </c>
      <c r="AL248" s="20">
        <v>150</v>
      </c>
      <c r="AM248" s="20">
        <f t="shared" ref="AM248" si="593">AM102</f>
        <v>0</v>
      </c>
      <c r="AN248" s="20">
        <v>0</v>
      </c>
      <c r="AO248" s="20">
        <f t="shared" ref="AO248:AP248" si="594">AO102</f>
        <v>0</v>
      </c>
      <c r="AP248" s="20">
        <f t="shared" si="594"/>
        <v>0</v>
      </c>
      <c r="AQ248" s="20">
        <v>0</v>
      </c>
      <c r="AR248" s="82"/>
      <c r="AS248" s="82"/>
      <c r="AT248" s="11"/>
      <c r="AU248" s="11"/>
      <c r="AV248" s="11"/>
    </row>
    <row r="249" spans="1:48" s="12" customFormat="1" ht="16.5" customHeight="1">
      <c r="A249" s="186"/>
      <c r="B249" s="187"/>
      <c r="C249" s="188"/>
      <c r="D249" s="22" t="s">
        <v>129</v>
      </c>
      <c r="E249" s="27">
        <f>H249+K249+N249+Q249+T249+W249+Z249+AC249+AF249+AI249+AL249+AO249</f>
        <v>265</v>
      </c>
      <c r="F249" s="27">
        <f t="shared" si="582"/>
        <v>265</v>
      </c>
      <c r="G249" s="27">
        <f t="shared" si="517"/>
        <v>100</v>
      </c>
      <c r="H249" s="20">
        <f>H103+H84</f>
        <v>0</v>
      </c>
      <c r="I249" s="20">
        <f>I103+I84</f>
        <v>0</v>
      </c>
      <c r="J249" s="20">
        <v>0</v>
      </c>
      <c r="K249" s="20">
        <f t="shared" ref="K249:L249" si="595">K103+K84</f>
        <v>0</v>
      </c>
      <c r="L249" s="20">
        <f t="shared" si="595"/>
        <v>0</v>
      </c>
      <c r="M249" s="20">
        <v>0</v>
      </c>
      <c r="N249" s="20">
        <f t="shared" ref="N249:O249" si="596">N103+N84</f>
        <v>0</v>
      </c>
      <c r="O249" s="20">
        <f t="shared" si="596"/>
        <v>0</v>
      </c>
      <c r="P249" s="20">
        <v>0</v>
      </c>
      <c r="Q249" s="20">
        <f t="shared" ref="Q249:R249" si="597">Q103+Q84</f>
        <v>0</v>
      </c>
      <c r="R249" s="20">
        <f t="shared" si="597"/>
        <v>0</v>
      </c>
      <c r="S249" s="20">
        <v>0</v>
      </c>
      <c r="T249" s="20">
        <f t="shared" ref="T249:U249" si="598">T103+T84</f>
        <v>0</v>
      </c>
      <c r="U249" s="20">
        <f t="shared" si="598"/>
        <v>0</v>
      </c>
      <c r="V249" s="20">
        <v>0</v>
      </c>
      <c r="W249" s="20">
        <f t="shared" ref="W249:X249" si="599">W103+W84</f>
        <v>0</v>
      </c>
      <c r="X249" s="20">
        <f t="shared" si="599"/>
        <v>0</v>
      </c>
      <c r="Y249" s="20">
        <v>0</v>
      </c>
      <c r="Z249" s="20">
        <f t="shared" ref="Z249:AO249" si="600">Z103+Z84</f>
        <v>0</v>
      </c>
      <c r="AA249" s="20">
        <f t="shared" si="600"/>
        <v>0</v>
      </c>
      <c r="AB249" s="20">
        <f t="shared" si="600"/>
        <v>0</v>
      </c>
      <c r="AC249" s="20">
        <f t="shared" si="600"/>
        <v>0</v>
      </c>
      <c r="AD249" s="20">
        <f t="shared" si="600"/>
        <v>0</v>
      </c>
      <c r="AE249" s="20">
        <f t="shared" si="600"/>
        <v>0</v>
      </c>
      <c r="AF249" s="20">
        <f t="shared" si="600"/>
        <v>0</v>
      </c>
      <c r="AG249" s="20">
        <f t="shared" si="600"/>
        <v>0</v>
      </c>
      <c r="AH249" s="20">
        <f t="shared" si="600"/>
        <v>0</v>
      </c>
      <c r="AI249" s="20">
        <f t="shared" si="600"/>
        <v>150</v>
      </c>
      <c r="AJ249" s="20">
        <f t="shared" si="600"/>
        <v>0</v>
      </c>
      <c r="AK249" s="20">
        <f t="shared" si="600"/>
        <v>0</v>
      </c>
      <c r="AL249" s="20">
        <f t="shared" si="600"/>
        <v>115</v>
      </c>
      <c r="AM249" s="20">
        <f t="shared" si="600"/>
        <v>265</v>
      </c>
      <c r="AN249" s="20">
        <f t="shared" si="600"/>
        <v>100</v>
      </c>
      <c r="AO249" s="20">
        <f t="shared" si="600"/>
        <v>0</v>
      </c>
      <c r="AP249" s="20">
        <f t="shared" ref="AP249" si="601">AP103</f>
        <v>0</v>
      </c>
      <c r="AQ249" s="20">
        <v>0</v>
      </c>
      <c r="AR249" s="82"/>
      <c r="AS249" s="82"/>
      <c r="AT249" s="11"/>
      <c r="AU249" s="11"/>
      <c r="AV249" s="11"/>
    </row>
    <row r="250" spans="1:48" s="12" customFormat="1" ht="16.5" customHeight="1">
      <c r="A250" s="189"/>
      <c r="B250" s="190"/>
      <c r="C250" s="191"/>
      <c r="D250" s="22" t="s">
        <v>130</v>
      </c>
      <c r="E250" s="27">
        <f t="shared" si="581"/>
        <v>0</v>
      </c>
      <c r="F250" s="27">
        <f t="shared" si="582"/>
        <v>0</v>
      </c>
      <c r="G250" s="27">
        <v>0</v>
      </c>
      <c r="H250" s="20">
        <f t="shared" ref="H250:I250" si="602">H104</f>
        <v>0</v>
      </c>
      <c r="I250" s="20">
        <f t="shared" si="602"/>
        <v>0</v>
      </c>
      <c r="J250" s="20">
        <v>0</v>
      </c>
      <c r="K250" s="20">
        <f t="shared" ref="K250:L250" si="603">K104</f>
        <v>0</v>
      </c>
      <c r="L250" s="20">
        <f t="shared" si="603"/>
        <v>0</v>
      </c>
      <c r="M250" s="20">
        <v>0</v>
      </c>
      <c r="N250" s="20">
        <f t="shared" ref="N250:O250" si="604">N104</f>
        <v>0</v>
      </c>
      <c r="O250" s="20">
        <f t="shared" si="604"/>
        <v>0</v>
      </c>
      <c r="P250" s="20">
        <v>0</v>
      </c>
      <c r="Q250" s="20">
        <f t="shared" ref="Q250:R250" si="605">Q104</f>
        <v>0</v>
      </c>
      <c r="R250" s="20">
        <f t="shared" si="605"/>
        <v>0</v>
      </c>
      <c r="S250" s="20">
        <v>0</v>
      </c>
      <c r="T250" s="20">
        <f t="shared" ref="T250:U250" si="606">T104</f>
        <v>0</v>
      </c>
      <c r="U250" s="20">
        <f t="shared" si="606"/>
        <v>0</v>
      </c>
      <c r="V250" s="20">
        <v>0</v>
      </c>
      <c r="W250" s="20">
        <f t="shared" ref="W250:X250" si="607">W104</f>
        <v>0</v>
      </c>
      <c r="X250" s="20">
        <f t="shared" si="607"/>
        <v>0</v>
      </c>
      <c r="Y250" s="20">
        <v>0</v>
      </c>
      <c r="Z250" s="20">
        <f t="shared" ref="Z250:AA250" si="608">Z104</f>
        <v>0</v>
      </c>
      <c r="AA250" s="20">
        <f t="shared" si="608"/>
        <v>0</v>
      </c>
      <c r="AB250" s="20">
        <v>0</v>
      </c>
      <c r="AC250" s="20">
        <f t="shared" ref="AC250:AD250" si="609">AC104</f>
        <v>0</v>
      </c>
      <c r="AD250" s="20">
        <f t="shared" si="609"/>
        <v>0</v>
      </c>
      <c r="AE250" s="20">
        <v>0</v>
      </c>
      <c r="AF250" s="20">
        <f t="shared" ref="AF250:AG250" si="610">AF104</f>
        <v>0</v>
      </c>
      <c r="AG250" s="20">
        <f t="shared" si="610"/>
        <v>0</v>
      </c>
      <c r="AH250" s="20">
        <v>0</v>
      </c>
      <c r="AI250" s="20">
        <f t="shared" ref="AI250:AJ250" si="611">AI104</f>
        <v>0</v>
      </c>
      <c r="AJ250" s="20">
        <f t="shared" si="611"/>
        <v>0</v>
      </c>
      <c r="AK250" s="20">
        <v>0</v>
      </c>
      <c r="AL250" s="20">
        <f t="shared" ref="AL250:AM250" si="612">AL104</f>
        <v>0</v>
      </c>
      <c r="AM250" s="20">
        <f t="shared" si="612"/>
        <v>0</v>
      </c>
      <c r="AN250" s="20">
        <v>0</v>
      </c>
      <c r="AO250" s="20">
        <f t="shared" ref="AO250:AP250" si="613">AO104</f>
        <v>0</v>
      </c>
      <c r="AP250" s="20">
        <f t="shared" si="613"/>
        <v>0</v>
      </c>
      <c r="AQ250" s="20">
        <v>0</v>
      </c>
      <c r="AR250" s="83"/>
      <c r="AS250" s="83"/>
      <c r="AT250" s="11"/>
      <c r="AU250" s="11"/>
      <c r="AV250" s="11"/>
    </row>
    <row r="251" spans="1:48" s="13" customFormat="1" ht="16.5" customHeight="1">
      <c r="A251" s="183" t="s">
        <v>201</v>
      </c>
      <c r="B251" s="184"/>
      <c r="C251" s="185"/>
      <c r="D251" s="14" t="s">
        <v>132</v>
      </c>
      <c r="E251" s="8">
        <f t="shared" ref="E251" si="614">E255+E254+E253+E252</f>
        <v>264.70000000000005</v>
      </c>
      <c r="F251" s="8">
        <f t="shared" ref="F251" si="615">F255+F254+F253+F252</f>
        <v>157.69999999999999</v>
      </c>
      <c r="G251" s="8">
        <f t="shared" si="517"/>
        <v>59.576879486210785</v>
      </c>
      <c r="H251" s="47">
        <f>H255+H254+H253+H252</f>
        <v>0</v>
      </c>
      <c r="I251" s="47">
        <f t="shared" ref="I251" si="616">I255+I254+I253+I252</f>
        <v>0</v>
      </c>
      <c r="J251" s="47">
        <v>0</v>
      </c>
      <c r="K251" s="47">
        <f>K255+K254+K253+K252</f>
        <v>22.5</v>
      </c>
      <c r="L251" s="47">
        <f t="shared" ref="L251" si="617">L255+L254+L253+L252</f>
        <v>22.5</v>
      </c>
      <c r="M251" s="47">
        <f t="shared" ref="M251:M253" si="618">L251/K251*100</f>
        <v>100</v>
      </c>
      <c r="N251" s="47">
        <f>N255+N254+N253+N252</f>
        <v>24.700000000000003</v>
      </c>
      <c r="O251" s="47">
        <f t="shared" ref="O251" si="619">O255+O254+O253+O252</f>
        <v>0</v>
      </c>
      <c r="P251" s="47">
        <f t="shared" ref="P251:P253" si="620">O251/N251*100</f>
        <v>0</v>
      </c>
      <c r="Q251" s="47">
        <f>Q255+Q254+Q253+Q252</f>
        <v>40.1</v>
      </c>
      <c r="R251" s="47">
        <f t="shared" ref="R251" si="621">R255+R254+R253+R252</f>
        <v>48.2</v>
      </c>
      <c r="S251" s="47">
        <f t="shared" si="519"/>
        <v>120.19950124688279</v>
      </c>
      <c r="T251" s="47">
        <f>T255+T254+T253+T252</f>
        <v>16.799999999999997</v>
      </c>
      <c r="U251" s="47">
        <f t="shared" ref="U251" si="622">U255+U254+U253+U252</f>
        <v>16.8</v>
      </c>
      <c r="V251" s="47">
        <f t="shared" si="520"/>
        <v>100.00000000000003</v>
      </c>
      <c r="W251" s="47">
        <f>W255+W254+W253+W252</f>
        <v>18.8</v>
      </c>
      <c r="X251" s="47">
        <f t="shared" ref="X251" si="623">X255+X254+X253+X252</f>
        <v>18.8</v>
      </c>
      <c r="Y251" s="47">
        <f t="shared" si="521"/>
        <v>100</v>
      </c>
      <c r="Z251" s="47">
        <f>Z255+Z254+Z253+Z252</f>
        <v>21.4</v>
      </c>
      <c r="AA251" s="47">
        <f t="shared" ref="AA251" si="624">AA255+AA254+AA253+AA252</f>
        <v>17.100000000000001</v>
      </c>
      <c r="AB251" s="47">
        <f t="shared" ref="AB251:AB253" si="625">AA251/Z251*100</f>
        <v>79.906542056074784</v>
      </c>
      <c r="AC251" s="47">
        <f>AC255+AC254+AC253+AC252</f>
        <v>20.9</v>
      </c>
      <c r="AD251" s="47">
        <f t="shared" ref="AD251" si="626">AD255+AD254+AD253+AD252</f>
        <v>17.100000000000001</v>
      </c>
      <c r="AE251" s="47">
        <f t="shared" ref="AE251:AE253" si="627">AD251/AC251*100</f>
        <v>81.818181818181841</v>
      </c>
      <c r="AF251" s="47">
        <f>AF255+AF254+AF253+AF252</f>
        <v>9.4</v>
      </c>
      <c r="AG251" s="47">
        <f t="shared" ref="AG251" si="628">AG255+AG254+AG253+AG252</f>
        <v>17.2</v>
      </c>
      <c r="AH251" s="47">
        <f t="shared" si="524"/>
        <v>182.97872340425531</v>
      </c>
      <c r="AI251" s="47">
        <f>AI255+AI254+AI253+AI252</f>
        <v>27.9</v>
      </c>
      <c r="AJ251" s="47">
        <f t="shared" ref="AJ251" si="629">AJ255+AJ254+AJ253+AJ252</f>
        <v>0</v>
      </c>
      <c r="AK251" s="47">
        <f t="shared" si="525"/>
        <v>0</v>
      </c>
      <c r="AL251" s="47">
        <f>AL255+AL254+AL253+AL252</f>
        <v>27.9</v>
      </c>
      <c r="AM251" s="47">
        <f t="shared" ref="AM251" si="630">AM255+AM254+AM253+AM252</f>
        <v>0</v>
      </c>
      <c r="AN251" s="47">
        <f t="shared" si="526"/>
        <v>0</v>
      </c>
      <c r="AO251" s="47">
        <f>AO255+AO254+AO253+AO252</f>
        <v>34.299999999999997</v>
      </c>
      <c r="AP251" s="47">
        <f t="shared" ref="AP251" si="631">AP255+AP254+AP253+AP252</f>
        <v>0</v>
      </c>
      <c r="AQ251" s="47">
        <f t="shared" ref="AQ251:AQ253" si="632">AP251/AO251*100</f>
        <v>0</v>
      </c>
      <c r="AR251" s="81"/>
      <c r="AS251" s="81"/>
      <c r="AT251" s="11"/>
      <c r="AU251" s="11"/>
      <c r="AV251" s="11"/>
    </row>
    <row r="252" spans="1:48" s="12" customFormat="1" ht="16.5" customHeight="1">
      <c r="A252" s="186"/>
      <c r="B252" s="187"/>
      <c r="C252" s="188"/>
      <c r="D252" s="55" t="s">
        <v>128</v>
      </c>
      <c r="E252" s="27">
        <f t="shared" ref="E252:E255" si="633">H252+K252+N252+Q252+T252+W252+Z252+AC252+AF252+AI252+AL252+AO252</f>
        <v>0</v>
      </c>
      <c r="F252" s="27">
        <f t="shared" ref="F252:F255" si="634">I252+L252+O252+R252+U252+X252+AA252+AD252+AG252+AJ252+AM252+AP252</f>
        <v>0</v>
      </c>
      <c r="G252" s="27">
        <v>0</v>
      </c>
      <c r="H252" s="20">
        <v>0</v>
      </c>
      <c r="I252" s="20">
        <v>0</v>
      </c>
      <c r="J252" s="20">
        <v>0</v>
      </c>
      <c r="K252" s="20">
        <v>0</v>
      </c>
      <c r="L252" s="20">
        <v>0</v>
      </c>
      <c r="M252" s="20">
        <v>0</v>
      </c>
      <c r="N252" s="20">
        <v>0</v>
      </c>
      <c r="O252" s="20">
        <v>0</v>
      </c>
      <c r="P252" s="20">
        <v>0</v>
      </c>
      <c r="Q252" s="20">
        <v>0</v>
      </c>
      <c r="R252" s="20">
        <v>0</v>
      </c>
      <c r="S252" s="20">
        <v>0</v>
      </c>
      <c r="T252" s="20">
        <v>0</v>
      </c>
      <c r="U252" s="20">
        <v>0</v>
      </c>
      <c r="V252" s="20">
        <v>0</v>
      </c>
      <c r="W252" s="20">
        <v>0</v>
      </c>
      <c r="X252" s="20">
        <v>0</v>
      </c>
      <c r="Y252" s="20">
        <v>0</v>
      </c>
      <c r="Z252" s="20">
        <v>0</v>
      </c>
      <c r="AA252" s="20">
        <v>0</v>
      </c>
      <c r="AB252" s="20">
        <v>0</v>
      </c>
      <c r="AC252" s="20">
        <v>0</v>
      </c>
      <c r="AD252" s="20">
        <v>0</v>
      </c>
      <c r="AE252" s="20">
        <v>0</v>
      </c>
      <c r="AF252" s="20">
        <v>0</v>
      </c>
      <c r="AG252" s="20">
        <v>0</v>
      </c>
      <c r="AH252" s="20">
        <v>0</v>
      </c>
      <c r="AI252" s="20">
        <v>0</v>
      </c>
      <c r="AJ252" s="20">
        <v>0</v>
      </c>
      <c r="AK252" s="20">
        <v>0</v>
      </c>
      <c r="AL252" s="20">
        <v>0</v>
      </c>
      <c r="AM252" s="20">
        <v>0</v>
      </c>
      <c r="AN252" s="20">
        <v>0</v>
      </c>
      <c r="AO252" s="20">
        <v>0</v>
      </c>
      <c r="AP252" s="20">
        <v>0</v>
      </c>
      <c r="AQ252" s="20">
        <v>0</v>
      </c>
      <c r="AR252" s="82"/>
      <c r="AS252" s="82"/>
      <c r="AT252" s="11"/>
      <c r="AU252" s="11"/>
      <c r="AV252" s="11"/>
    </row>
    <row r="253" spans="1:48" s="12" customFormat="1" ht="16.5" customHeight="1">
      <c r="A253" s="186"/>
      <c r="B253" s="187"/>
      <c r="C253" s="188"/>
      <c r="D253" s="22" t="s">
        <v>26</v>
      </c>
      <c r="E253" s="27">
        <f>H253+K253+N253+Q253+T253+W253+Z253+AC253+AF253+AI253+AL253+AO253</f>
        <v>264.70000000000005</v>
      </c>
      <c r="F253" s="27">
        <f>I253+L253+O253+R253+U253+X253+AA253+AD253+AG253+AJ253+AM253+AP253</f>
        <v>157.69999999999999</v>
      </c>
      <c r="G253" s="27">
        <f t="shared" si="517"/>
        <v>59.576879486210785</v>
      </c>
      <c r="H253" s="20">
        <v>0</v>
      </c>
      <c r="I253" s="20">
        <v>0</v>
      </c>
      <c r="J253" s="20">
        <v>0</v>
      </c>
      <c r="K253" s="20">
        <v>22.5</v>
      </c>
      <c r="L253" s="20">
        <v>22.5</v>
      </c>
      <c r="M253" s="20">
        <f t="shared" si="618"/>
        <v>100</v>
      </c>
      <c r="N253" s="20">
        <f>25.6-0.9</f>
        <v>24.700000000000003</v>
      </c>
      <c r="O253" s="20">
        <v>0</v>
      </c>
      <c r="P253" s="20">
        <f t="shared" si="620"/>
        <v>0</v>
      </c>
      <c r="Q253" s="20">
        <f>28+10.4+1.7</f>
        <v>40.1</v>
      </c>
      <c r="R253" s="20">
        <v>48.2</v>
      </c>
      <c r="S253" s="20">
        <f t="shared" si="519"/>
        <v>120.19950124688279</v>
      </c>
      <c r="T253" s="20">
        <f>28-0.8-10.4</f>
        <v>16.799999999999997</v>
      </c>
      <c r="U253" s="20">
        <v>16.8</v>
      </c>
      <c r="V253" s="20">
        <f t="shared" si="520"/>
        <v>100.00000000000003</v>
      </c>
      <c r="W253" s="20">
        <f>20.5-1.7</f>
        <v>18.8</v>
      </c>
      <c r="X253" s="20">
        <v>18.8</v>
      </c>
      <c r="Y253" s="20">
        <f t="shared" si="521"/>
        <v>100</v>
      </c>
      <c r="Z253" s="20">
        <v>21.4</v>
      </c>
      <c r="AA253" s="20">
        <v>17.100000000000001</v>
      </c>
      <c r="AB253" s="20">
        <f t="shared" si="625"/>
        <v>79.906542056074784</v>
      </c>
      <c r="AC253" s="20">
        <f>21.4-0.5</f>
        <v>20.9</v>
      </c>
      <c r="AD253" s="20">
        <v>17.100000000000001</v>
      </c>
      <c r="AE253" s="20">
        <f t="shared" si="627"/>
        <v>81.818181818181841</v>
      </c>
      <c r="AF253" s="20">
        <v>9.4</v>
      </c>
      <c r="AG253" s="20">
        <v>17.2</v>
      </c>
      <c r="AH253" s="20">
        <f t="shared" si="524"/>
        <v>182.97872340425531</v>
      </c>
      <c r="AI253" s="20">
        <v>27.9</v>
      </c>
      <c r="AJ253" s="20">
        <v>0</v>
      </c>
      <c r="AK253" s="20">
        <f t="shared" si="525"/>
        <v>0</v>
      </c>
      <c r="AL253" s="20">
        <v>27.9</v>
      </c>
      <c r="AM253" s="20">
        <v>0</v>
      </c>
      <c r="AN253" s="20">
        <f t="shared" si="526"/>
        <v>0</v>
      </c>
      <c r="AO253" s="20">
        <f>35.5-1.2</f>
        <v>34.299999999999997</v>
      </c>
      <c r="AP253" s="38">
        <v>0</v>
      </c>
      <c r="AQ253" s="20">
        <f t="shared" si="632"/>
        <v>0</v>
      </c>
      <c r="AR253" s="82"/>
      <c r="AS253" s="82"/>
      <c r="AT253" s="11"/>
      <c r="AU253" s="11"/>
      <c r="AV253" s="11"/>
    </row>
    <row r="254" spans="1:48" s="12" customFormat="1" ht="16.5" customHeight="1">
      <c r="A254" s="186"/>
      <c r="B254" s="187"/>
      <c r="C254" s="188"/>
      <c r="D254" s="22" t="s">
        <v>129</v>
      </c>
      <c r="E254" s="27">
        <f t="shared" si="633"/>
        <v>0</v>
      </c>
      <c r="F254" s="27">
        <f t="shared" si="634"/>
        <v>0</v>
      </c>
      <c r="G254" s="27">
        <v>0</v>
      </c>
      <c r="H254" s="20">
        <v>0</v>
      </c>
      <c r="I254" s="20">
        <v>0</v>
      </c>
      <c r="J254" s="20">
        <v>0</v>
      </c>
      <c r="K254" s="20">
        <v>0</v>
      </c>
      <c r="L254" s="20">
        <v>0</v>
      </c>
      <c r="M254" s="20">
        <v>0</v>
      </c>
      <c r="N254" s="20">
        <v>0</v>
      </c>
      <c r="O254" s="20">
        <v>0</v>
      </c>
      <c r="P254" s="20">
        <v>0</v>
      </c>
      <c r="Q254" s="20">
        <v>0</v>
      </c>
      <c r="R254" s="20">
        <v>0</v>
      </c>
      <c r="S254" s="20">
        <v>0</v>
      </c>
      <c r="T254" s="20">
        <v>0</v>
      </c>
      <c r="U254" s="20">
        <v>0</v>
      </c>
      <c r="V254" s="20">
        <v>0</v>
      </c>
      <c r="W254" s="20">
        <v>0</v>
      </c>
      <c r="X254" s="20">
        <v>0</v>
      </c>
      <c r="Y254" s="20">
        <v>0</v>
      </c>
      <c r="Z254" s="20">
        <v>0</v>
      </c>
      <c r="AA254" s="20">
        <v>0</v>
      </c>
      <c r="AB254" s="20">
        <v>0</v>
      </c>
      <c r="AC254" s="20">
        <v>0</v>
      </c>
      <c r="AD254" s="20">
        <v>0</v>
      </c>
      <c r="AE254" s="20">
        <v>0</v>
      </c>
      <c r="AF254" s="20">
        <v>0</v>
      </c>
      <c r="AG254" s="20">
        <v>0</v>
      </c>
      <c r="AH254" s="20">
        <v>0</v>
      </c>
      <c r="AI254" s="20">
        <v>0</v>
      </c>
      <c r="AJ254" s="20">
        <v>0</v>
      </c>
      <c r="AK254" s="20">
        <v>0</v>
      </c>
      <c r="AL254" s="20">
        <v>0</v>
      </c>
      <c r="AM254" s="20">
        <v>0</v>
      </c>
      <c r="AN254" s="20">
        <v>0</v>
      </c>
      <c r="AO254" s="20">
        <v>0</v>
      </c>
      <c r="AP254" s="20">
        <v>0</v>
      </c>
      <c r="AQ254" s="20">
        <v>0</v>
      </c>
      <c r="AR254" s="82"/>
      <c r="AS254" s="82"/>
      <c r="AT254" s="11"/>
      <c r="AU254" s="11"/>
      <c r="AV254" s="11"/>
    </row>
    <row r="255" spans="1:48" s="12" customFormat="1" ht="16.5" customHeight="1">
      <c r="A255" s="189"/>
      <c r="B255" s="190"/>
      <c r="C255" s="191"/>
      <c r="D255" s="22" t="s">
        <v>130</v>
      </c>
      <c r="E255" s="27">
        <f t="shared" si="633"/>
        <v>0</v>
      </c>
      <c r="F255" s="27">
        <f t="shared" si="634"/>
        <v>0</v>
      </c>
      <c r="G255" s="27">
        <v>0</v>
      </c>
      <c r="H255" s="20">
        <v>0</v>
      </c>
      <c r="I255" s="20">
        <v>0</v>
      </c>
      <c r="J255" s="20">
        <v>0</v>
      </c>
      <c r="K255" s="20">
        <v>0</v>
      </c>
      <c r="L255" s="20">
        <v>0</v>
      </c>
      <c r="M255" s="20">
        <v>0</v>
      </c>
      <c r="N255" s="20">
        <v>0</v>
      </c>
      <c r="O255" s="20">
        <v>0</v>
      </c>
      <c r="P255" s="20">
        <v>0</v>
      </c>
      <c r="Q255" s="20">
        <v>0</v>
      </c>
      <c r="R255" s="20">
        <v>0</v>
      </c>
      <c r="S255" s="20">
        <v>0</v>
      </c>
      <c r="T255" s="20">
        <v>0</v>
      </c>
      <c r="U255" s="20">
        <v>0</v>
      </c>
      <c r="V255" s="20">
        <v>0</v>
      </c>
      <c r="W255" s="20">
        <v>0</v>
      </c>
      <c r="X255" s="20">
        <v>0</v>
      </c>
      <c r="Y255" s="20">
        <v>0</v>
      </c>
      <c r="Z255" s="20">
        <v>0</v>
      </c>
      <c r="AA255" s="20">
        <v>0</v>
      </c>
      <c r="AB255" s="20">
        <v>0</v>
      </c>
      <c r="AC255" s="20">
        <v>0</v>
      </c>
      <c r="AD255" s="20">
        <v>0</v>
      </c>
      <c r="AE255" s="20">
        <v>0</v>
      </c>
      <c r="AF255" s="20">
        <v>0</v>
      </c>
      <c r="AG255" s="20">
        <v>0</v>
      </c>
      <c r="AH255" s="20">
        <v>0</v>
      </c>
      <c r="AI255" s="20">
        <v>0</v>
      </c>
      <c r="AJ255" s="20">
        <v>0</v>
      </c>
      <c r="AK255" s="20">
        <v>0</v>
      </c>
      <c r="AL255" s="20">
        <v>0</v>
      </c>
      <c r="AM255" s="20">
        <v>0</v>
      </c>
      <c r="AN255" s="20">
        <v>0</v>
      </c>
      <c r="AO255" s="20">
        <v>0</v>
      </c>
      <c r="AP255" s="20">
        <v>0</v>
      </c>
      <c r="AQ255" s="20">
        <v>0</v>
      </c>
      <c r="AR255" s="83"/>
      <c r="AS255" s="83"/>
      <c r="AT255" s="11"/>
      <c r="AU255" s="11"/>
      <c r="AV255" s="11"/>
    </row>
    <row r="256" spans="1:48" s="13" customFormat="1" ht="16.5" customHeight="1">
      <c r="A256" s="183" t="s">
        <v>202</v>
      </c>
      <c r="B256" s="184"/>
      <c r="C256" s="185"/>
      <c r="D256" s="14" t="s">
        <v>132</v>
      </c>
      <c r="E256" s="8">
        <f>E260+E259+E258+E257</f>
        <v>0</v>
      </c>
      <c r="F256" s="8">
        <f t="shared" ref="F256" si="635">F260+F259+F258+F257</f>
        <v>0</v>
      </c>
      <c r="G256" s="8">
        <v>0</v>
      </c>
      <c r="H256" s="47">
        <f>H260+H259+H258+H257</f>
        <v>0</v>
      </c>
      <c r="I256" s="47">
        <f t="shared" ref="I256" si="636">I260+I259+I258+I257</f>
        <v>0</v>
      </c>
      <c r="J256" s="47">
        <v>0</v>
      </c>
      <c r="K256" s="47">
        <f>K260+K259+K258+K257</f>
        <v>0</v>
      </c>
      <c r="L256" s="47">
        <f t="shared" ref="L256" si="637">L260+L259+L258+L257</f>
        <v>0</v>
      </c>
      <c r="M256" s="47">
        <v>0</v>
      </c>
      <c r="N256" s="47">
        <f>N260+N259+N258+N257</f>
        <v>0</v>
      </c>
      <c r="O256" s="47">
        <f t="shared" ref="O256" si="638">O260+O259+O258+O257</f>
        <v>0</v>
      </c>
      <c r="P256" s="47">
        <v>0</v>
      </c>
      <c r="Q256" s="47">
        <f>Q260+Q259+Q258+Q257</f>
        <v>0</v>
      </c>
      <c r="R256" s="47">
        <f t="shared" ref="R256" si="639">R260+R259+R258+R257</f>
        <v>0</v>
      </c>
      <c r="S256" s="47">
        <v>0</v>
      </c>
      <c r="T256" s="47">
        <f>T260+T259+T258+T257</f>
        <v>0</v>
      </c>
      <c r="U256" s="47">
        <f t="shared" ref="U256" si="640">U260+U259+U258+U257</f>
        <v>0</v>
      </c>
      <c r="V256" s="47">
        <v>0</v>
      </c>
      <c r="W256" s="47">
        <f>W260+W259+W258+W257</f>
        <v>0</v>
      </c>
      <c r="X256" s="47">
        <f t="shared" ref="X256" si="641">X260+X259+X258+X257</f>
        <v>0</v>
      </c>
      <c r="Y256" s="47">
        <v>0</v>
      </c>
      <c r="Z256" s="47">
        <f>Z260+Z259+Z258+Z257</f>
        <v>0</v>
      </c>
      <c r="AA256" s="47">
        <f t="shared" ref="AA256" si="642">AA260+AA259+AA258+AA257</f>
        <v>0</v>
      </c>
      <c r="AB256" s="47">
        <v>0</v>
      </c>
      <c r="AC256" s="47">
        <f>AC260+AC259+AC258+AC257</f>
        <v>0</v>
      </c>
      <c r="AD256" s="47">
        <f t="shared" ref="AD256" si="643">AD260+AD259+AD258+AD257</f>
        <v>0</v>
      </c>
      <c r="AE256" s="47">
        <v>0</v>
      </c>
      <c r="AF256" s="47">
        <f>AF260+AF259+AF258+AF257</f>
        <v>0</v>
      </c>
      <c r="AG256" s="47">
        <f t="shared" ref="AG256" si="644">AG260+AG259+AG258+AG257</f>
        <v>0</v>
      </c>
      <c r="AH256" s="47">
        <v>0</v>
      </c>
      <c r="AI256" s="47">
        <f>AI260+AI259+AI258+AI257</f>
        <v>0</v>
      </c>
      <c r="AJ256" s="47">
        <f t="shared" ref="AJ256" si="645">AJ260+AJ259+AJ258+AJ257</f>
        <v>0</v>
      </c>
      <c r="AK256" s="47">
        <v>0</v>
      </c>
      <c r="AL256" s="47">
        <f>AL260+AL259+AL258+AL257</f>
        <v>0</v>
      </c>
      <c r="AM256" s="47">
        <f t="shared" ref="AM256" si="646">AM260+AM259+AM258+AM257</f>
        <v>0</v>
      </c>
      <c r="AN256" s="47">
        <v>0</v>
      </c>
      <c r="AO256" s="47">
        <f>AO260+AO259+AO258+AO257</f>
        <v>0</v>
      </c>
      <c r="AP256" s="47">
        <f t="shared" ref="AP256" si="647">AP260+AP259+AP258+AP257</f>
        <v>0</v>
      </c>
      <c r="AQ256" s="47">
        <v>0</v>
      </c>
      <c r="AR256" s="81"/>
      <c r="AS256" s="81"/>
      <c r="AT256" s="11"/>
      <c r="AU256" s="11"/>
      <c r="AV256" s="11"/>
    </row>
    <row r="257" spans="1:48" s="12" customFormat="1" ht="16.5" customHeight="1">
      <c r="A257" s="186"/>
      <c r="B257" s="187"/>
      <c r="C257" s="188"/>
      <c r="D257" s="55" t="s">
        <v>128</v>
      </c>
      <c r="E257" s="27">
        <f t="shared" ref="E257:E260" si="648">H257+K257+N257+Q257+T257+W257+Z257+AC257+AF257+AI257+AL257+AO257</f>
        <v>0</v>
      </c>
      <c r="F257" s="27">
        <f t="shared" ref="F257:F260" si="649">I257+L257+O257+R257+U257+X257+AA257+AD257+AG257+AJ257+AM257+AP257</f>
        <v>0</v>
      </c>
      <c r="G257" s="27">
        <v>0</v>
      </c>
      <c r="H257" s="20">
        <v>0</v>
      </c>
      <c r="I257" s="20">
        <v>0</v>
      </c>
      <c r="J257" s="20">
        <v>0</v>
      </c>
      <c r="K257" s="20">
        <v>0</v>
      </c>
      <c r="L257" s="20">
        <v>0</v>
      </c>
      <c r="M257" s="20">
        <v>0</v>
      </c>
      <c r="N257" s="20">
        <v>0</v>
      </c>
      <c r="O257" s="20">
        <v>0</v>
      </c>
      <c r="P257" s="20">
        <v>0</v>
      </c>
      <c r="Q257" s="20">
        <v>0</v>
      </c>
      <c r="R257" s="20">
        <v>0</v>
      </c>
      <c r="S257" s="20">
        <v>0</v>
      </c>
      <c r="T257" s="20">
        <v>0</v>
      </c>
      <c r="U257" s="20">
        <v>0</v>
      </c>
      <c r="V257" s="20">
        <v>0</v>
      </c>
      <c r="W257" s="20">
        <v>0</v>
      </c>
      <c r="X257" s="20">
        <v>0</v>
      </c>
      <c r="Y257" s="20">
        <v>0</v>
      </c>
      <c r="Z257" s="20">
        <v>0</v>
      </c>
      <c r="AA257" s="20">
        <v>0</v>
      </c>
      <c r="AB257" s="20">
        <v>0</v>
      </c>
      <c r="AC257" s="20">
        <v>0</v>
      </c>
      <c r="AD257" s="20">
        <v>0</v>
      </c>
      <c r="AE257" s="20">
        <v>0</v>
      </c>
      <c r="AF257" s="20">
        <v>0</v>
      </c>
      <c r="AG257" s="20">
        <v>0</v>
      </c>
      <c r="AH257" s="20">
        <v>0</v>
      </c>
      <c r="AI257" s="20">
        <v>0</v>
      </c>
      <c r="AJ257" s="20">
        <v>0</v>
      </c>
      <c r="AK257" s="20">
        <v>0</v>
      </c>
      <c r="AL257" s="20">
        <v>0</v>
      </c>
      <c r="AM257" s="20">
        <v>0</v>
      </c>
      <c r="AN257" s="20">
        <v>0</v>
      </c>
      <c r="AO257" s="20">
        <v>0</v>
      </c>
      <c r="AP257" s="20">
        <v>0</v>
      </c>
      <c r="AQ257" s="20">
        <v>0</v>
      </c>
      <c r="AR257" s="82"/>
      <c r="AS257" s="82"/>
      <c r="AT257" s="11"/>
      <c r="AU257" s="11"/>
      <c r="AV257" s="11"/>
    </row>
    <row r="258" spans="1:48" s="12" customFormat="1" ht="16.5" customHeight="1">
      <c r="A258" s="186"/>
      <c r="B258" s="187"/>
      <c r="C258" s="188"/>
      <c r="D258" s="22" t="s">
        <v>26</v>
      </c>
      <c r="E258" s="27">
        <f t="shared" si="648"/>
        <v>0</v>
      </c>
      <c r="F258" s="27">
        <f t="shared" si="649"/>
        <v>0</v>
      </c>
      <c r="G258" s="27">
        <v>0</v>
      </c>
      <c r="H258" s="20">
        <v>0</v>
      </c>
      <c r="I258" s="20">
        <v>0</v>
      </c>
      <c r="J258" s="20">
        <v>0</v>
      </c>
      <c r="K258" s="20">
        <v>0</v>
      </c>
      <c r="L258" s="20">
        <v>0</v>
      </c>
      <c r="M258" s="20">
        <v>0</v>
      </c>
      <c r="N258" s="20">
        <v>0</v>
      </c>
      <c r="O258" s="20">
        <v>0</v>
      </c>
      <c r="P258" s="20">
        <v>0</v>
      </c>
      <c r="Q258" s="20">
        <v>0</v>
      </c>
      <c r="R258" s="20">
        <v>0</v>
      </c>
      <c r="S258" s="20">
        <v>0</v>
      </c>
      <c r="T258" s="20">
        <v>0</v>
      </c>
      <c r="U258" s="20">
        <v>0</v>
      </c>
      <c r="V258" s="20">
        <v>0</v>
      </c>
      <c r="W258" s="20">
        <v>0</v>
      </c>
      <c r="X258" s="20">
        <v>0</v>
      </c>
      <c r="Y258" s="20">
        <v>0</v>
      </c>
      <c r="Z258" s="20">
        <v>0</v>
      </c>
      <c r="AA258" s="20">
        <v>0</v>
      </c>
      <c r="AB258" s="20">
        <v>0</v>
      </c>
      <c r="AC258" s="20">
        <v>0</v>
      </c>
      <c r="AD258" s="20">
        <v>0</v>
      </c>
      <c r="AE258" s="20">
        <v>0</v>
      </c>
      <c r="AF258" s="20">
        <v>0</v>
      </c>
      <c r="AG258" s="20">
        <v>0</v>
      </c>
      <c r="AH258" s="20">
        <v>0</v>
      </c>
      <c r="AI258" s="20">
        <v>0</v>
      </c>
      <c r="AJ258" s="20">
        <v>0</v>
      </c>
      <c r="AK258" s="20">
        <v>0</v>
      </c>
      <c r="AL258" s="20">
        <v>0</v>
      </c>
      <c r="AM258" s="20">
        <v>0</v>
      </c>
      <c r="AN258" s="20">
        <v>0</v>
      </c>
      <c r="AO258" s="20">
        <v>0</v>
      </c>
      <c r="AP258" s="20">
        <v>0</v>
      </c>
      <c r="AQ258" s="20">
        <v>0</v>
      </c>
      <c r="AR258" s="82"/>
      <c r="AS258" s="82"/>
      <c r="AT258" s="11"/>
      <c r="AU258" s="11"/>
      <c r="AV258" s="11"/>
    </row>
    <row r="259" spans="1:48" s="12" customFormat="1" ht="16.5" customHeight="1">
      <c r="A259" s="186"/>
      <c r="B259" s="187"/>
      <c r="C259" s="188"/>
      <c r="D259" s="22" t="s">
        <v>129</v>
      </c>
      <c r="E259" s="27">
        <f t="shared" si="648"/>
        <v>0</v>
      </c>
      <c r="F259" s="27">
        <f t="shared" si="649"/>
        <v>0</v>
      </c>
      <c r="G259" s="27">
        <v>0</v>
      </c>
      <c r="H259" s="20">
        <v>0</v>
      </c>
      <c r="I259" s="20">
        <v>0</v>
      </c>
      <c r="J259" s="20">
        <v>0</v>
      </c>
      <c r="K259" s="20">
        <v>0</v>
      </c>
      <c r="L259" s="20">
        <v>0</v>
      </c>
      <c r="M259" s="20">
        <v>0</v>
      </c>
      <c r="N259" s="20">
        <v>0</v>
      </c>
      <c r="O259" s="20">
        <v>0</v>
      </c>
      <c r="P259" s="20">
        <v>0</v>
      </c>
      <c r="Q259" s="20">
        <v>0</v>
      </c>
      <c r="R259" s="20">
        <v>0</v>
      </c>
      <c r="S259" s="20">
        <v>0</v>
      </c>
      <c r="T259" s="20">
        <v>0</v>
      </c>
      <c r="U259" s="20">
        <v>0</v>
      </c>
      <c r="V259" s="20">
        <v>0</v>
      </c>
      <c r="W259" s="20">
        <v>0</v>
      </c>
      <c r="X259" s="20">
        <v>0</v>
      </c>
      <c r="Y259" s="20">
        <v>0</v>
      </c>
      <c r="Z259" s="20">
        <v>0</v>
      </c>
      <c r="AA259" s="20">
        <v>0</v>
      </c>
      <c r="AB259" s="20">
        <v>0</v>
      </c>
      <c r="AC259" s="20">
        <v>0</v>
      </c>
      <c r="AD259" s="20">
        <v>0</v>
      </c>
      <c r="AE259" s="20">
        <v>0</v>
      </c>
      <c r="AF259" s="20">
        <v>0</v>
      </c>
      <c r="AG259" s="20">
        <v>0</v>
      </c>
      <c r="AH259" s="20">
        <v>0</v>
      </c>
      <c r="AI259" s="20">
        <v>0</v>
      </c>
      <c r="AJ259" s="20">
        <v>0</v>
      </c>
      <c r="AK259" s="20">
        <v>0</v>
      </c>
      <c r="AL259" s="20">
        <v>0</v>
      </c>
      <c r="AM259" s="20">
        <v>0</v>
      </c>
      <c r="AN259" s="20">
        <v>0</v>
      </c>
      <c r="AO259" s="20">
        <v>0</v>
      </c>
      <c r="AP259" s="20">
        <v>0</v>
      </c>
      <c r="AQ259" s="20">
        <v>0</v>
      </c>
      <c r="AR259" s="82"/>
      <c r="AS259" s="82"/>
      <c r="AT259" s="11"/>
      <c r="AU259" s="11"/>
      <c r="AV259" s="11"/>
    </row>
    <row r="260" spans="1:48" s="12" customFormat="1" ht="16.5" customHeight="1">
      <c r="A260" s="189"/>
      <c r="B260" s="190"/>
      <c r="C260" s="191"/>
      <c r="D260" s="22" t="s">
        <v>130</v>
      </c>
      <c r="E260" s="27">
        <f t="shared" si="648"/>
        <v>0</v>
      </c>
      <c r="F260" s="27">
        <f t="shared" si="649"/>
        <v>0</v>
      </c>
      <c r="G260" s="27">
        <v>0</v>
      </c>
      <c r="H260" s="20">
        <v>0</v>
      </c>
      <c r="I260" s="20">
        <v>0</v>
      </c>
      <c r="J260" s="20">
        <v>0</v>
      </c>
      <c r="K260" s="20">
        <v>0</v>
      </c>
      <c r="L260" s="20">
        <v>0</v>
      </c>
      <c r="M260" s="20">
        <v>0</v>
      </c>
      <c r="N260" s="20">
        <v>0</v>
      </c>
      <c r="O260" s="20">
        <v>0</v>
      </c>
      <c r="P260" s="20">
        <v>0</v>
      </c>
      <c r="Q260" s="20">
        <v>0</v>
      </c>
      <c r="R260" s="20">
        <v>0</v>
      </c>
      <c r="S260" s="20">
        <v>0</v>
      </c>
      <c r="T260" s="20">
        <v>0</v>
      </c>
      <c r="U260" s="20">
        <v>0</v>
      </c>
      <c r="V260" s="20">
        <v>0</v>
      </c>
      <c r="W260" s="20">
        <v>0</v>
      </c>
      <c r="X260" s="20">
        <v>0</v>
      </c>
      <c r="Y260" s="20">
        <v>0</v>
      </c>
      <c r="Z260" s="20">
        <v>0</v>
      </c>
      <c r="AA260" s="20">
        <v>0</v>
      </c>
      <c r="AB260" s="20">
        <v>0</v>
      </c>
      <c r="AC260" s="20">
        <v>0</v>
      </c>
      <c r="AD260" s="20">
        <v>0</v>
      </c>
      <c r="AE260" s="20">
        <v>0</v>
      </c>
      <c r="AF260" s="20">
        <v>0</v>
      </c>
      <c r="AG260" s="20">
        <v>0</v>
      </c>
      <c r="AH260" s="20">
        <v>0</v>
      </c>
      <c r="AI260" s="20">
        <v>0</v>
      </c>
      <c r="AJ260" s="20">
        <v>0</v>
      </c>
      <c r="AK260" s="20">
        <v>0</v>
      </c>
      <c r="AL260" s="20">
        <v>0</v>
      </c>
      <c r="AM260" s="20">
        <v>0</v>
      </c>
      <c r="AN260" s="20">
        <v>0</v>
      </c>
      <c r="AO260" s="20">
        <v>0</v>
      </c>
      <c r="AP260" s="20">
        <v>0</v>
      </c>
      <c r="AQ260" s="20">
        <v>0</v>
      </c>
      <c r="AR260" s="83"/>
      <c r="AS260" s="83"/>
      <c r="AT260" s="11"/>
      <c r="AU260" s="11"/>
      <c r="AV260" s="11"/>
    </row>
    <row r="261" spans="1:48" s="40" customFormat="1" ht="16.5" customHeight="1">
      <c r="A261" s="39"/>
      <c r="D261" s="41"/>
      <c r="Z261" s="42"/>
    </row>
    <row r="262" spans="1:48" s="40" customFormat="1" ht="16.5" customHeight="1">
      <c r="A262" s="197" t="s">
        <v>45</v>
      </c>
      <c r="B262" s="197"/>
      <c r="C262" s="197"/>
      <c r="D262" s="197"/>
      <c r="E262" s="197"/>
      <c r="F262" s="12"/>
      <c r="G262" s="198" t="s">
        <v>41</v>
      </c>
      <c r="H262" s="198"/>
      <c r="I262" s="198"/>
      <c r="J262" s="198"/>
      <c r="K262" s="198"/>
      <c r="L262" s="198"/>
      <c r="M262" s="198"/>
      <c r="N262" s="11"/>
      <c r="O262" s="12"/>
      <c r="Q262" s="41"/>
      <c r="Z262" s="42"/>
      <c r="AJ262" s="41"/>
    </row>
    <row r="263" spans="1:48" s="40" customFormat="1" ht="16.5" customHeight="1">
      <c r="A263" s="196" t="s">
        <v>212</v>
      </c>
      <c r="B263" s="196"/>
      <c r="C263" s="196"/>
      <c r="D263" s="196"/>
      <c r="E263" s="196"/>
      <c r="F263" s="12"/>
      <c r="G263" s="59"/>
      <c r="H263" s="59"/>
      <c r="I263" s="59"/>
      <c r="J263" s="59"/>
      <c r="K263" s="59"/>
      <c r="L263" s="59"/>
      <c r="M263" s="59"/>
      <c r="N263" s="12"/>
      <c r="O263" s="12"/>
      <c r="Z263" s="42"/>
      <c r="AF263" s="41"/>
      <c r="AO263" s="41"/>
    </row>
    <row r="264" spans="1:48" s="40" customFormat="1" ht="16.5" customHeight="1">
      <c r="A264" s="199" t="s">
        <v>213</v>
      </c>
      <c r="B264" s="199"/>
      <c r="C264" s="199"/>
      <c r="D264" s="199"/>
      <c r="E264" s="11"/>
      <c r="F264" s="11"/>
      <c r="G264" s="200" t="s">
        <v>42</v>
      </c>
      <c r="H264" s="201"/>
      <c r="I264" s="201"/>
      <c r="J264" s="201"/>
      <c r="K264" s="201"/>
      <c r="L264" s="201"/>
      <c r="M264" s="201"/>
      <c r="N264" s="201"/>
      <c r="O264" s="201"/>
      <c r="Z264" s="41"/>
      <c r="AI264" s="41"/>
    </row>
    <row r="265" spans="1:48" s="40" customFormat="1" ht="16.5" customHeight="1">
      <c r="A265" s="199" t="s">
        <v>176</v>
      </c>
      <c r="B265" s="199"/>
      <c r="C265" s="199"/>
      <c r="D265" s="199"/>
      <c r="E265" s="199"/>
      <c r="F265" s="12"/>
      <c r="G265" s="202" t="s">
        <v>203</v>
      </c>
      <c r="H265" s="203"/>
      <c r="I265" s="203"/>
      <c r="J265" s="203"/>
      <c r="K265" s="203"/>
      <c r="L265" s="203"/>
      <c r="M265" s="203"/>
      <c r="N265" s="203"/>
      <c r="O265" s="203"/>
    </row>
    <row r="266" spans="1:48" s="40" customFormat="1" ht="16.5" customHeight="1">
      <c r="A266" s="39"/>
      <c r="B266" s="43" t="s">
        <v>44</v>
      </c>
      <c r="C266" s="57"/>
      <c r="D266" s="12"/>
      <c r="E266" s="11"/>
      <c r="F266" s="11"/>
      <c r="G266" s="12"/>
      <c r="H266" s="12"/>
      <c r="I266" s="12"/>
      <c r="J266" s="12"/>
      <c r="K266" s="12" t="s">
        <v>43</v>
      </c>
      <c r="L266" s="12"/>
      <c r="M266" s="192"/>
      <c r="N266" s="192"/>
      <c r="O266" s="12"/>
      <c r="P266" s="12"/>
    </row>
    <row r="267" spans="1:48" s="40" customFormat="1" ht="38.25" customHeight="1">
      <c r="A267" s="199" t="s">
        <v>214</v>
      </c>
      <c r="B267" s="199"/>
      <c r="C267" s="199"/>
      <c r="D267" s="199"/>
      <c r="E267" s="199"/>
      <c r="F267" s="199"/>
      <c r="G267" s="199"/>
      <c r="H267" s="199"/>
      <c r="I267" s="12"/>
      <c r="J267" s="12"/>
      <c r="K267" s="12"/>
      <c r="L267" s="12"/>
      <c r="M267" s="12"/>
      <c r="N267" s="12"/>
      <c r="O267" s="12"/>
    </row>
    <row r="268" spans="1:48" s="40" customFormat="1" ht="16.5" customHeight="1">
      <c r="A268" s="206"/>
      <c r="B268" s="206"/>
      <c r="C268" s="206"/>
      <c r="D268" s="206"/>
      <c r="E268" s="206"/>
      <c r="F268" s="206"/>
      <c r="G268" s="206"/>
      <c r="H268" s="206"/>
      <c r="I268" s="12"/>
      <c r="J268" s="12"/>
      <c r="K268" s="12"/>
      <c r="L268" s="12"/>
      <c r="M268" s="12"/>
      <c r="N268" s="12"/>
      <c r="O268" s="12"/>
    </row>
    <row r="269" spans="1:48" s="12" customFormat="1" ht="16.5" customHeight="1">
      <c r="A269" s="39"/>
      <c r="B269" s="58"/>
      <c r="C269" s="58"/>
      <c r="D269" s="44"/>
      <c r="AR269" s="43"/>
    </row>
    <row r="270" spans="1:48" s="12" customFormat="1" ht="16.5" customHeight="1">
      <c r="A270" s="39"/>
      <c r="B270" s="58"/>
      <c r="C270" s="58"/>
      <c r="D270" s="44"/>
      <c r="AR270" s="43"/>
    </row>
    <row r="271" spans="1:48" s="12" customFormat="1" ht="16.5" customHeight="1">
      <c r="A271" s="39"/>
      <c r="B271" s="58"/>
      <c r="C271" s="58"/>
      <c r="D271" s="44"/>
      <c r="AR271" s="43"/>
    </row>
    <row r="272" spans="1:48" s="12" customFormat="1" ht="16.5" customHeight="1">
      <c r="A272" s="39"/>
      <c r="B272" s="58"/>
      <c r="C272" s="58"/>
      <c r="D272" s="44"/>
      <c r="AR272" s="43"/>
    </row>
    <row r="273" spans="1:44" s="12" customFormat="1" ht="16.5" customHeight="1">
      <c r="A273" s="39"/>
      <c r="B273" s="58"/>
      <c r="C273" s="58"/>
      <c r="D273" s="44"/>
      <c r="AR273" s="43"/>
    </row>
    <row r="274" spans="1:44" s="12" customFormat="1" ht="16.5" customHeight="1">
      <c r="A274" s="39"/>
      <c r="B274" s="58"/>
      <c r="C274" s="58"/>
      <c r="D274" s="44"/>
      <c r="AR274" s="43"/>
    </row>
    <row r="275" spans="1:44" s="12" customFormat="1" ht="16.5" customHeight="1">
      <c r="A275" s="39"/>
      <c r="B275" s="58"/>
      <c r="C275" s="58"/>
      <c r="D275" s="44"/>
      <c r="AR275" s="43"/>
    </row>
    <row r="276" spans="1:44" s="12" customFormat="1" ht="16.5" customHeight="1">
      <c r="A276" s="39"/>
      <c r="B276" s="58"/>
      <c r="C276" s="58"/>
      <c r="D276" s="44"/>
      <c r="AR276" s="43"/>
    </row>
    <row r="277" spans="1:44" s="12" customFormat="1" ht="16.5" customHeight="1">
      <c r="A277" s="39"/>
      <c r="B277" s="58"/>
      <c r="C277" s="58"/>
      <c r="D277" s="44"/>
      <c r="AR277" s="43"/>
    </row>
    <row r="278" spans="1:44" s="12" customFormat="1" ht="16.5" customHeight="1">
      <c r="A278" s="39"/>
      <c r="B278" s="58"/>
      <c r="C278" s="58"/>
      <c r="D278" s="44"/>
      <c r="AR278" s="43"/>
    </row>
    <row r="279" spans="1:44" s="12" customFormat="1" ht="16.5" customHeight="1">
      <c r="A279" s="39"/>
      <c r="B279" s="58"/>
      <c r="C279" s="58"/>
      <c r="D279" s="44"/>
      <c r="AR279" s="43"/>
    </row>
    <row r="280" spans="1:44" s="12" customFormat="1" ht="16.5" customHeight="1">
      <c r="A280" s="39"/>
      <c r="B280" s="58"/>
      <c r="C280" s="58"/>
      <c r="D280" s="44"/>
      <c r="AR280" s="43"/>
    </row>
    <row r="281" spans="1:44" s="12" customFormat="1" ht="16.5" customHeight="1">
      <c r="A281" s="39"/>
      <c r="B281" s="58"/>
      <c r="C281" s="58"/>
      <c r="D281" s="44"/>
      <c r="AR281" s="43"/>
    </row>
    <row r="282" spans="1:44" s="12" customFormat="1" ht="16.5" customHeight="1">
      <c r="A282" s="39"/>
      <c r="B282" s="58"/>
      <c r="C282" s="58"/>
      <c r="D282" s="44"/>
      <c r="AR282" s="43"/>
    </row>
    <row r="283" spans="1:44" s="12" customFormat="1" ht="16.5" customHeight="1">
      <c r="A283" s="39"/>
      <c r="B283" s="58"/>
      <c r="C283" s="58"/>
      <c r="D283" s="44"/>
      <c r="AR283" s="43"/>
    </row>
    <row r="284" spans="1:44" s="12" customFormat="1" ht="16.5" customHeight="1">
      <c r="A284" s="39"/>
      <c r="B284" s="58"/>
      <c r="C284" s="58"/>
      <c r="D284" s="44"/>
      <c r="AR284" s="43"/>
    </row>
    <row r="285" spans="1:44" s="12" customFormat="1" ht="16.5" customHeight="1">
      <c r="A285" s="39"/>
      <c r="B285" s="58"/>
      <c r="C285" s="58"/>
      <c r="D285" s="44"/>
      <c r="AR285" s="43"/>
    </row>
    <row r="286" spans="1:44" s="12" customFormat="1" ht="16.5" customHeight="1">
      <c r="A286" s="39"/>
      <c r="B286" s="58"/>
      <c r="C286" s="58"/>
      <c r="D286" s="44"/>
      <c r="AR286" s="43"/>
    </row>
    <row r="287" spans="1:44" s="12" customFormat="1" ht="16.5" customHeight="1">
      <c r="A287" s="39"/>
      <c r="B287" s="58"/>
      <c r="C287" s="58"/>
      <c r="D287" s="44"/>
      <c r="AR287" s="43"/>
    </row>
    <row r="288" spans="1:44" s="12" customFormat="1" ht="16.5" customHeight="1">
      <c r="A288" s="39"/>
      <c r="B288" s="58"/>
      <c r="C288" s="58"/>
      <c r="D288" s="44"/>
      <c r="AR288" s="43"/>
    </row>
    <row r="289" spans="1:44" s="12" customFormat="1" ht="16.5" customHeight="1">
      <c r="A289" s="39"/>
      <c r="B289" s="58"/>
      <c r="C289" s="58"/>
      <c r="D289" s="44"/>
      <c r="AR289" s="43"/>
    </row>
    <row r="290" spans="1:44" s="12" customFormat="1" ht="16.5" customHeight="1">
      <c r="A290" s="39"/>
      <c r="B290" s="58"/>
      <c r="C290" s="58"/>
      <c r="D290" s="44"/>
      <c r="AR290" s="43"/>
    </row>
    <row r="291" spans="1:44" s="12" customFormat="1" ht="16.5" customHeight="1">
      <c r="A291" s="39"/>
      <c r="B291" s="58"/>
      <c r="C291" s="58"/>
      <c r="D291" s="44"/>
      <c r="AR291" s="43"/>
    </row>
    <row r="292" spans="1:44" s="12" customFormat="1" ht="16.5" customHeight="1">
      <c r="A292" s="39"/>
      <c r="B292" s="58"/>
      <c r="C292" s="58"/>
      <c r="D292" s="44"/>
      <c r="AR292" s="43"/>
    </row>
    <row r="293" spans="1:44" s="12" customFormat="1" ht="16.5" customHeight="1">
      <c r="A293" s="39"/>
      <c r="B293" s="58"/>
      <c r="C293" s="58"/>
      <c r="D293" s="44"/>
      <c r="AR293" s="43"/>
    </row>
    <row r="294" spans="1:44" s="12" customFormat="1" ht="16.5" customHeight="1">
      <c r="A294" s="39"/>
      <c r="B294" s="58"/>
      <c r="C294" s="58"/>
      <c r="D294" s="44"/>
      <c r="AR294" s="43"/>
    </row>
    <row r="295" spans="1:44" s="12" customFormat="1" ht="16.5" customHeight="1">
      <c r="A295" s="39"/>
      <c r="B295" s="58"/>
      <c r="C295" s="58"/>
      <c r="D295" s="44"/>
      <c r="AR295" s="43"/>
    </row>
    <row r="296" spans="1:44" s="12" customFormat="1" ht="16.5" customHeight="1">
      <c r="A296" s="39"/>
      <c r="B296" s="58"/>
      <c r="C296" s="58"/>
      <c r="D296" s="44"/>
      <c r="AR296" s="43"/>
    </row>
    <row r="297" spans="1:44" s="12" customFormat="1" ht="16.5" customHeight="1">
      <c r="A297" s="39"/>
      <c r="B297" s="58"/>
      <c r="C297" s="58"/>
      <c r="D297" s="44"/>
      <c r="AR297" s="43"/>
    </row>
    <row r="298" spans="1:44" s="12" customFormat="1" ht="16.5" customHeight="1">
      <c r="A298" s="39"/>
      <c r="B298" s="58"/>
      <c r="C298" s="58"/>
      <c r="D298" s="44"/>
      <c r="AR298" s="43"/>
    </row>
    <row r="299" spans="1:44" s="12" customFormat="1" ht="16.5" customHeight="1">
      <c r="A299" s="39"/>
      <c r="B299" s="58"/>
      <c r="C299" s="58"/>
      <c r="D299" s="44"/>
      <c r="AR299" s="43"/>
    </row>
    <row r="300" spans="1:44" s="12" customFormat="1" ht="16.5" customHeight="1">
      <c r="A300" s="39"/>
      <c r="B300" s="58"/>
      <c r="C300" s="58"/>
      <c r="D300" s="44"/>
      <c r="AR300" s="43"/>
    </row>
    <row r="301" spans="1:44" s="12" customFormat="1" ht="16.5" customHeight="1">
      <c r="A301" s="39"/>
      <c r="B301" s="58"/>
      <c r="C301" s="58"/>
      <c r="D301" s="44"/>
      <c r="AR301" s="43"/>
    </row>
    <row r="302" spans="1:44" s="12" customFormat="1" ht="16.5" customHeight="1">
      <c r="A302" s="39"/>
      <c r="B302" s="58"/>
      <c r="C302" s="58"/>
      <c r="D302" s="44"/>
      <c r="AR302" s="43"/>
    </row>
    <row r="303" spans="1:44" s="12" customFormat="1" ht="16.5" customHeight="1">
      <c r="A303" s="39"/>
      <c r="B303" s="58"/>
      <c r="C303" s="58"/>
      <c r="D303" s="44"/>
      <c r="AR303" s="43"/>
    </row>
    <row r="304" spans="1:44" s="12" customFormat="1" ht="16.5" customHeight="1">
      <c r="A304" s="39"/>
      <c r="B304" s="58"/>
      <c r="C304" s="58"/>
      <c r="D304" s="44"/>
      <c r="AR304" s="43"/>
    </row>
    <row r="305" spans="1:44" s="12" customFormat="1" ht="16.5" customHeight="1">
      <c r="A305" s="39"/>
      <c r="B305" s="58"/>
      <c r="C305" s="58"/>
      <c r="D305" s="44"/>
      <c r="AR305" s="43"/>
    </row>
    <row r="306" spans="1:44" s="12" customFormat="1" ht="16.5" customHeight="1">
      <c r="A306" s="39"/>
      <c r="B306" s="58"/>
      <c r="C306" s="58"/>
      <c r="D306" s="44"/>
      <c r="AR306" s="43"/>
    </row>
    <row r="307" spans="1:44" s="12" customFormat="1" ht="16.5" customHeight="1">
      <c r="A307" s="39"/>
      <c r="B307" s="58"/>
      <c r="C307" s="58"/>
      <c r="D307" s="44"/>
      <c r="AR307" s="43"/>
    </row>
    <row r="308" spans="1:44" s="12" customFormat="1" ht="16.5" customHeight="1">
      <c r="A308" s="39"/>
      <c r="B308" s="58"/>
      <c r="C308" s="58"/>
      <c r="D308" s="44"/>
      <c r="AR308" s="43"/>
    </row>
    <row r="309" spans="1:44" s="12" customFormat="1" ht="16.5" customHeight="1">
      <c r="A309" s="39"/>
      <c r="B309" s="58"/>
      <c r="C309" s="58"/>
      <c r="D309" s="44"/>
      <c r="AR309" s="43"/>
    </row>
    <row r="310" spans="1:44" s="12" customFormat="1" ht="16.5" customHeight="1">
      <c r="A310" s="39"/>
      <c r="B310" s="58"/>
      <c r="C310" s="58"/>
      <c r="D310" s="44"/>
      <c r="AR310" s="43"/>
    </row>
    <row r="311" spans="1:44" s="12" customFormat="1" ht="16.5" customHeight="1">
      <c r="A311" s="39"/>
      <c r="B311" s="58"/>
      <c r="C311" s="58"/>
      <c r="D311" s="44"/>
      <c r="AR311" s="43"/>
    </row>
    <row r="312" spans="1:44" s="12" customFormat="1" ht="16.5" customHeight="1">
      <c r="A312" s="39"/>
      <c r="B312" s="58"/>
      <c r="C312" s="58"/>
      <c r="D312" s="44"/>
      <c r="AR312" s="43"/>
    </row>
    <row r="313" spans="1:44" s="12" customFormat="1" ht="16.5" customHeight="1">
      <c r="A313" s="39"/>
      <c r="B313" s="58"/>
      <c r="C313" s="58"/>
      <c r="D313" s="44"/>
      <c r="AR313" s="43"/>
    </row>
    <row r="314" spans="1:44" s="12" customFormat="1" ht="16.5" customHeight="1">
      <c r="A314" s="39"/>
      <c r="B314" s="58"/>
      <c r="C314" s="58"/>
      <c r="D314" s="44"/>
      <c r="AR314" s="43"/>
    </row>
    <row r="315" spans="1:44" s="12" customFormat="1" ht="16.5" customHeight="1">
      <c r="A315" s="39"/>
      <c r="B315" s="58"/>
      <c r="C315" s="58"/>
      <c r="D315" s="44"/>
      <c r="AR315" s="43"/>
    </row>
    <row r="316" spans="1:44" s="12" customFormat="1" ht="16.5" customHeight="1">
      <c r="A316" s="39"/>
      <c r="B316" s="58"/>
      <c r="C316" s="58"/>
      <c r="D316" s="44"/>
      <c r="AR316" s="43"/>
    </row>
    <row r="317" spans="1:44" s="12" customFormat="1" ht="16.5" customHeight="1">
      <c r="A317" s="39"/>
      <c r="B317" s="58"/>
      <c r="C317" s="58"/>
      <c r="D317" s="44"/>
      <c r="AR317" s="43"/>
    </row>
    <row r="318" spans="1:44" s="12" customFormat="1" ht="16.5" customHeight="1">
      <c r="A318" s="39"/>
      <c r="B318" s="58"/>
      <c r="C318" s="58"/>
      <c r="D318" s="44"/>
      <c r="AR318" s="43"/>
    </row>
    <row r="319" spans="1:44" s="12" customFormat="1" ht="16.5" customHeight="1">
      <c r="A319" s="39"/>
      <c r="B319" s="58"/>
      <c r="C319" s="58"/>
      <c r="D319" s="44"/>
      <c r="AR319" s="43"/>
    </row>
    <row r="320" spans="1:44" s="12" customFormat="1" ht="16.5" customHeight="1">
      <c r="A320" s="39"/>
      <c r="B320" s="58"/>
      <c r="C320" s="58"/>
      <c r="D320" s="44"/>
      <c r="AR320" s="43"/>
    </row>
    <row r="321" spans="1:44" s="12" customFormat="1" ht="16.5" customHeight="1">
      <c r="A321" s="39"/>
      <c r="B321" s="58"/>
      <c r="C321" s="58"/>
      <c r="D321" s="44"/>
      <c r="AR321" s="43"/>
    </row>
    <row r="322" spans="1:44" s="12" customFormat="1" ht="16.5" customHeight="1">
      <c r="A322" s="39"/>
      <c r="B322" s="58"/>
      <c r="C322" s="58"/>
      <c r="D322" s="44"/>
      <c r="AR322" s="43"/>
    </row>
    <row r="323" spans="1:44" s="12" customFormat="1" ht="16.5" customHeight="1">
      <c r="A323" s="39"/>
      <c r="B323" s="58"/>
      <c r="C323" s="58"/>
      <c r="D323" s="44"/>
      <c r="AR323" s="43"/>
    </row>
    <row r="324" spans="1:44" s="12" customFormat="1" ht="16.5" customHeight="1">
      <c r="A324" s="39"/>
      <c r="B324" s="58"/>
      <c r="C324" s="58"/>
      <c r="D324" s="44"/>
      <c r="AR324" s="43"/>
    </row>
    <row r="325" spans="1:44" s="12" customFormat="1" ht="16.5" customHeight="1">
      <c r="A325" s="39"/>
      <c r="B325" s="58"/>
      <c r="C325" s="58"/>
      <c r="D325" s="44"/>
      <c r="AR325" s="43"/>
    </row>
    <row r="326" spans="1:44" s="12" customFormat="1" ht="16.5" customHeight="1">
      <c r="A326" s="39"/>
      <c r="B326" s="58"/>
      <c r="C326" s="58"/>
      <c r="D326" s="44"/>
      <c r="AR326" s="43"/>
    </row>
    <row r="327" spans="1:44" s="12" customFormat="1" ht="16.5" customHeight="1">
      <c r="A327" s="39"/>
      <c r="B327" s="58"/>
      <c r="C327" s="58"/>
      <c r="D327" s="44"/>
      <c r="AR327" s="43"/>
    </row>
    <row r="328" spans="1:44" s="12" customFormat="1" ht="16.5" customHeight="1">
      <c r="A328" s="39"/>
      <c r="B328" s="58"/>
      <c r="C328" s="58"/>
      <c r="D328" s="44"/>
      <c r="AR328" s="43"/>
    </row>
    <row r="329" spans="1:44" s="12" customFormat="1" ht="16.5" customHeight="1">
      <c r="A329" s="39"/>
      <c r="B329" s="58"/>
      <c r="C329" s="58"/>
      <c r="D329" s="44"/>
      <c r="AR329" s="43"/>
    </row>
    <row r="330" spans="1:44" s="12" customFormat="1" ht="16.5" customHeight="1">
      <c r="A330" s="39"/>
      <c r="B330" s="58"/>
      <c r="C330" s="58"/>
      <c r="D330" s="44"/>
      <c r="AR330" s="43"/>
    </row>
    <row r="331" spans="1:44" s="12" customFormat="1" ht="16.5" customHeight="1">
      <c r="A331" s="39"/>
      <c r="B331" s="58"/>
      <c r="C331" s="58"/>
      <c r="D331" s="44"/>
      <c r="AR331" s="43"/>
    </row>
    <row r="332" spans="1:44" s="12" customFormat="1" ht="16.5" customHeight="1">
      <c r="A332" s="39"/>
      <c r="B332" s="58"/>
      <c r="C332" s="58"/>
      <c r="D332" s="44"/>
      <c r="AR332" s="43"/>
    </row>
    <row r="333" spans="1:44" s="12" customFormat="1" ht="16.5" customHeight="1">
      <c r="A333" s="39"/>
      <c r="B333" s="58"/>
      <c r="C333" s="58"/>
      <c r="D333" s="44"/>
      <c r="AR333" s="43"/>
    </row>
    <row r="334" spans="1:44" s="12" customFormat="1" ht="16.5" customHeight="1">
      <c r="A334" s="39"/>
      <c r="B334" s="58"/>
      <c r="C334" s="58"/>
      <c r="D334" s="44"/>
      <c r="AR334" s="43"/>
    </row>
    <row r="335" spans="1:44" s="12" customFormat="1" ht="16.5" customHeight="1">
      <c r="A335" s="39"/>
      <c r="B335" s="58"/>
      <c r="C335" s="58"/>
      <c r="D335" s="44"/>
      <c r="AR335" s="43"/>
    </row>
    <row r="336" spans="1:44" s="12" customFormat="1" ht="16.5" customHeight="1">
      <c r="A336" s="39"/>
      <c r="B336" s="58"/>
      <c r="C336" s="58"/>
      <c r="D336" s="44"/>
      <c r="AR336" s="43"/>
    </row>
    <row r="337" spans="1:44" s="12" customFormat="1" ht="16.5" customHeight="1">
      <c r="A337" s="39"/>
      <c r="B337" s="58"/>
      <c r="C337" s="58"/>
      <c r="D337" s="44"/>
      <c r="AR337" s="43"/>
    </row>
    <row r="338" spans="1:44" s="12" customFormat="1" ht="16.5" customHeight="1">
      <c r="A338" s="39"/>
      <c r="B338" s="58"/>
      <c r="C338" s="58"/>
      <c r="D338" s="44"/>
      <c r="AR338" s="43"/>
    </row>
  </sheetData>
  <mergeCells count="1076">
    <mergeCell ref="AS212:AS215"/>
    <mergeCell ref="AE212:AE215"/>
    <mergeCell ref="AF212:AF215"/>
    <mergeCell ref="AG212:AG215"/>
    <mergeCell ref="AH212:AH215"/>
    <mergeCell ref="AI212:AI215"/>
    <mergeCell ref="AJ212:AJ215"/>
    <mergeCell ref="AK212:AK215"/>
    <mergeCell ref="AL212:AL215"/>
    <mergeCell ref="AM212:AM215"/>
    <mergeCell ref="V212:V215"/>
    <mergeCell ref="W212:W215"/>
    <mergeCell ref="X212:X215"/>
    <mergeCell ref="Y212:Y215"/>
    <mergeCell ref="Z212:Z215"/>
    <mergeCell ref="AA212:AA215"/>
    <mergeCell ref="AB212:AB215"/>
    <mergeCell ref="AC212:AC215"/>
    <mergeCell ref="AD212:AD215"/>
    <mergeCell ref="AS208:AS211"/>
    <mergeCell ref="A212:A215"/>
    <mergeCell ref="B212:B215"/>
    <mergeCell ref="C212:C215"/>
    <mergeCell ref="D212:D215"/>
    <mergeCell ref="E212:E215"/>
    <mergeCell ref="F212:F215"/>
    <mergeCell ref="G212:G215"/>
    <mergeCell ref="H212:H215"/>
    <mergeCell ref="I212:I215"/>
    <mergeCell ref="J212:J215"/>
    <mergeCell ref="K212:K215"/>
    <mergeCell ref="L212:L215"/>
    <mergeCell ref="M212:M215"/>
    <mergeCell ref="N212:N215"/>
    <mergeCell ref="O212:O215"/>
    <mergeCell ref="P212:P215"/>
    <mergeCell ref="Q212:Q215"/>
    <mergeCell ref="R212:R215"/>
    <mergeCell ref="S212:S215"/>
    <mergeCell ref="T212:T215"/>
    <mergeCell ref="U212:U215"/>
    <mergeCell ref="AH208:AH211"/>
    <mergeCell ref="AI208:AI211"/>
    <mergeCell ref="AJ208:AJ211"/>
    <mergeCell ref="AK208:AK211"/>
    <mergeCell ref="AL208:AL211"/>
    <mergeCell ref="AM208:AM211"/>
    <mergeCell ref="AN208:AN211"/>
    <mergeCell ref="AO208:AO211"/>
    <mergeCell ref="AN212:AN215"/>
    <mergeCell ref="AO212:AO215"/>
    <mergeCell ref="Z208:Z211"/>
    <mergeCell ref="AA208:AA211"/>
    <mergeCell ref="AB208:AB211"/>
    <mergeCell ref="AC208:AC211"/>
    <mergeCell ref="AD208:AD211"/>
    <mergeCell ref="AE208:AE211"/>
    <mergeCell ref="AF208:AF211"/>
    <mergeCell ref="AG208:AG211"/>
    <mergeCell ref="P208:P211"/>
    <mergeCell ref="Q208:Q211"/>
    <mergeCell ref="R208:R211"/>
    <mergeCell ref="S208:S211"/>
    <mergeCell ref="T208:T211"/>
    <mergeCell ref="U208:U211"/>
    <mergeCell ref="V208:V211"/>
    <mergeCell ref="W208:W211"/>
    <mergeCell ref="X208:X211"/>
    <mergeCell ref="C208:C211"/>
    <mergeCell ref="D208:D211"/>
    <mergeCell ref="E208:E211"/>
    <mergeCell ref="F208:F211"/>
    <mergeCell ref="G208:G211"/>
    <mergeCell ref="H208:H211"/>
    <mergeCell ref="I208:I211"/>
    <mergeCell ref="AO66:AO70"/>
    <mergeCell ref="AP66:AP70"/>
    <mergeCell ref="AQ66:AQ70"/>
    <mergeCell ref="AE66:AE70"/>
    <mergeCell ref="AF66:AF70"/>
    <mergeCell ref="AG66:AG70"/>
    <mergeCell ref="AH66:AH70"/>
    <mergeCell ref="AI66:AI70"/>
    <mergeCell ref="AJ66:AJ70"/>
    <mergeCell ref="AK66:AK70"/>
    <mergeCell ref="AL66:AL70"/>
    <mergeCell ref="AM66:AM70"/>
    <mergeCell ref="W66:W70"/>
    <mergeCell ref="X66:X70"/>
    <mergeCell ref="Y66:Y70"/>
    <mergeCell ref="Z66:Z70"/>
    <mergeCell ref="AA66:AA70"/>
    <mergeCell ref="AB66:AB70"/>
    <mergeCell ref="AC66:AC70"/>
    <mergeCell ref="AD66:AD70"/>
    <mergeCell ref="AN66:AN70"/>
    <mergeCell ref="AO171:AO173"/>
    <mergeCell ref="AN125:AN127"/>
    <mergeCell ref="AP208:AP211"/>
    <mergeCell ref="Y208:Y211"/>
    <mergeCell ref="AS61:AS65"/>
    <mergeCell ref="D66:D70"/>
    <mergeCell ref="E66:E70"/>
    <mergeCell ref="F66:F70"/>
    <mergeCell ref="G66:G70"/>
    <mergeCell ref="H66:H70"/>
    <mergeCell ref="I66:I70"/>
    <mergeCell ref="J66:J70"/>
    <mergeCell ref="K66:K70"/>
    <mergeCell ref="L66:L70"/>
    <mergeCell ref="M66:M70"/>
    <mergeCell ref="N66:N70"/>
    <mergeCell ref="O66:O70"/>
    <mergeCell ref="P66:P70"/>
    <mergeCell ref="Q66:Q70"/>
    <mergeCell ref="R66:R70"/>
    <mergeCell ref="S66:S70"/>
    <mergeCell ref="T66:T70"/>
    <mergeCell ref="U66:U70"/>
    <mergeCell ref="V66:V70"/>
    <mergeCell ref="AS225:AS229"/>
    <mergeCell ref="AR230:AR234"/>
    <mergeCell ref="AS230:AS234"/>
    <mergeCell ref="A220:C224"/>
    <mergeCell ref="A225:C229"/>
    <mergeCell ref="A230:C234"/>
    <mergeCell ref="A236:C240"/>
    <mergeCell ref="AR220:AR224"/>
    <mergeCell ref="AS220:AS224"/>
    <mergeCell ref="AR256:AR260"/>
    <mergeCell ref="AS256:AS260"/>
    <mergeCell ref="AR251:AR255"/>
    <mergeCell ref="AS251:AS255"/>
    <mergeCell ref="AR246:AR250"/>
    <mergeCell ref="AS246:AS250"/>
    <mergeCell ref="AR236:AR240"/>
    <mergeCell ref="AS236:AS240"/>
    <mergeCell ref="AR241:AR245"/>
    <mergeCell ref="AS241:AS245"/>
    <mergeCell ref="AR225:AR229"/>
    <mergeCell ref="AO125:AO127"/>
    <mergeCell ref="AN108:AN110"/>
    <mergeCell ref="AO128:AO130"/>
    <mergeCell ref="AO117:AO119"/>
    <mergeCell ref="AO155:AO157"/>
    <mergeCell ref="A241:C245"/>
    <mergeCell ref="A246:C250"/>
    <mergeCell ref="K168:K170"/>
    <mergeCell ref="J179:J181"/>
    <mergeCell ref="J200:J202"/>
    <mergeCell ref="M200:M202"/>
    <mergeCell ref="F200:F202"/>
    <mergeCell ref="G200:G202"/>
    <mergeCell ref="H200:H202"/>
    <mergeCell ref="S155:S157"/>
    <mergeCell ref="T155:T157"/>
    <mergeCell ref="U155:U157"/>
    <mergeCell ref="V155:V157"/>
    <mergeCell ref="Z155:Z157"/>
    <mergeCell ref="AA155:AA157"/>
    <mergeCell ref="D155:D157"/>
    <mergeCell ref="Q155:Q157"/>
    <mergeCell ref="C163:C167"/>
    <mergeCell ref="D179:D181"/>
    <mergeCell ref="G168:G170"/>
    <mergeCell ref="H168:H170"/>
    <mergeCell ref="I168:I170"/>
    <mergeCell ref="J168:J170"/>
    <mergeCell ref="Q179:Q181"/>
    <mergeCell ref="AJ216:AJ219"/>
    <mergeCell ref="AK216:AK219"/>
    <mergeCell ref="C179:C181"/>
    <mergeCell ref="AP58:AP60"/>
    <mergeCell ref="AQ58:AQ60"/>
    <mergeCell ref="AP125:AP127"/>
    <mergeCell ref="AQ125:AQ127"/>
    <mergeCell ref="AP131:AP133"/>
    <mergeCell ref="AQ131:AQ133"/>
    <mergeCell ref="AP139:AP141"/>
    <mergeCell ref="AQ139:AQ141"/>
    <mergeCell ref="AP168:AP170"/>
    <mergeCell ref="AQ168:AQ170"/>
    <mergeCell ref="AP105:AP107"/>
    <mergeCell ref="AQ105:AQ107"/>
    <mergeCell ref="AP108:AP110"/>
    <mergeCell ref="AQ108:AQ110"/>
    <mergeCell ref="AR203:AR207"/>
    <mergeCell ref="AR216:AR219"/>
    <mergeCell ref="AR182:AR184"/>
    <mergeCell ref="AR195:AR199"/>
    <mergeCell ref="AR185:AR189"/>
    <mergeCell ref="AR190:AR194"/>
    <mergeCell ref="AR200:AR202"/>
    <mergeCell ref="AP216:AP219"/>
    <mergeCell ref="AQ216:AQ219"/>
    <mergeCell ref="AR61:AR65"/>
    <mergeCell ref="AQ208:AQ211"/>
    <mergeCell ref="AR208:AR211"/>
    <mergeCell ref="AP212:AP215"/>
    <mergeCell ref="AQ212:AQ215"/>
    <mergeCell ref="AR212:AR215"/>
    <mergeCell ref="I171:I173"/>
    <mergeCell ref="C171:C173"/>
    <mergeCell ref="D171:D173"/>
    <mergeCell ref="C174:C178"/>
    <mergeCell ref="K179:K181"/>
    <mergeCell ref="K171:K173"/>
    <mergeCell ref="K155:K157"/>
    <mergeCell ref="L155:L157"/>
    <mergeCell ref="N155:N157"/>
    <mergeCell ref="O155:O157"/>
    <mergeCell ref="P155:P157"/>
    <mergeCell ref="E155:E157"/>
    <mergeCell ref="F155:F157"/>
    <mergeCell ref="G155:G157"/>
    <mergeCell ref="H155:H157"/>
    <mergeCell ref="I155:I157"/>
    <mergeCell ref="M155:M157"/>
    <mergeCell ref="P179:P181"/>
    <mergeCell ref="N171:N173"/>
    <mergeCell ref="O171:O173"/>
    <mergeCell ref="P171:P173"/>
    <mergeCell ref="N168:N170"/>
    <mergeCell ref="P168:P170"/>
    <mergeCell ref="I182:I184"/>
    <mergeCell ref="G179:G181"/>
    <mergeCell ref="H179:H181"/>
    <mergeCell ref="E182:E184"/>
    <mergeCell ref="F182:F184"/>
    <mergeCell ref="N216:N219"/>
    <mergeCell ref="M216:M219"/>
    <mergeCell ref="L216:L219"/>
    <mergeCell ref="J208:J211"/>
    <mergeCell ref="K208:K211"/>
    <mergeCell ref="L208:L211"/>
    <mergeCell ref="M208:M211"/>
    <mergeCell ref="N208:N211"/>
    <mergeCell ref="O208:O211"/>
    <mergeCell ref="L179:L181"/>
    <mergeCell ref="N179:N181"/>
    <mergeCell ref="O179:O181"/>
    <mergeCell ref="M179:M181"/>
    <mergeCell ref="I179:I181"/>
    <mergeCell ref="AB171:AB173"/>
    <mergeCell ref="AC171:AC173"/>
    <mergeCell ref="AD171:AD173"/>
    <mergeCell ref="AE171:AE173"/>
    <mergeCell ref="O168:O170"/>
    <mergeCell ref="AG179:AG181"/>
    <mergeCell ref="S179:S181"/>
    <mergeCell ref="T179:T181"/>
    <mergeCell ref="U179:U181"/>
    <mergeCell ref="V179:V181"/>
    <mergeCell ref="W179:W181"/>
    <mergeCell ref="AD155:AD157"/>
    <mergeCell ref="R179:R181"/>
    <mergeCell ref="X179:X181"/>
    <mergeCell ref="Y179:Y181"/>
    <mergeCell ref="Z179:Z181"/>
    <mergeCell ref="AA179:AA181"/>
    <mergeCell ref="AB179:AB181"/>
    <mergeCell ref="AC179:AC181"/>
    <mergeCell ref="U171:U173"/>
    <mergeCell ref="V171:V173"/>
    <mergeCell ref="W171:W173"/>
    <mergeCell ref="X171:X173"/>
    <mergeCell ref="Y171:Y173"/>
    <mergeCell ref="X168:X170"/>
    <mergeCell ref="Y168:Y170"/>
    <mergeCell ref="AF168:AF170"/>
    <mergeCell ref="AL125:AL127"/>
    <mergeCell ref="AG128:AG130"/>
    <mergeCell ref="AK125:AK127"/>
    <mergeCell ref="AG125:AG127"/>
    <mergeCell ref="AH125:AH127"/>
    <mergeCell ref="AI125:AI127"/>
    <mergeCell ref="AJ125:AJ127"/>
    <mergeCell ref="AI128:AI130"/>
    <mergeCell ref="AJ128:AJ130"/>
    <mergeCell ref="AK128:AK130"/>
    <mergeCell ref="AL128:AL130"/>
    <mergeCell ref="AC128:AC130"/>
    <mergeCell ref="AD128:AD130"/>
    <mergeCell ref="AE128:AE130"/>
    <mergeCell ref="AF128:AF130"/>
    <mergeCell ref="AE155:AE157"/>
    <mergeCell ref="AF155:AF157"/>
    <mergeCell ref="AG155:AG157"/>
    <mergeCell ref="AS71:AS75"/>
    <mergeCell ref="AR71:AR75"/>
    <mergeCell ref="AR88:AR92"/>
    <mergeCell ref="AS88:AS92"/>
    <mergeCell ref="AR117:AR119"/>
    <mergeCell ref="AR125:AR127"/>
    <mergeCell ref="AR100:AR104"/>
    <mergeCell ref="AR105:AR107"/>
    <mergeCell ref="AR108:AR110"/>
    <mergeCell ref="AS108:AS110"/>
    <mergeCell ref="AS105:AS107"/>
    <mergeCell ref="AS100:AS104"/>
    <mergeCell ref="AR95:AR99"/>
    <mergeCell ref="AS95:AS99"/>
    <mergeCell ref="AS120:AS124"/>
    <mergeCell ref="C76:C80"/>
    <mergeCell ref="A268:H268"/>
    <mergeCell ref="A267:H267"/>
    <mergeCell ref="H182:H184"/>
    <mergeCell ref="G171:G173"/>
    <mergeCell ref="H171:H173"/>
    <mergeCell ref="E179:E181"/>
    <mergeCell ref="E171:E173"/>
    <mergeCell ref="A179:A181"/>
    <mergeCell ref="B179:B181"/>
    <mergeCell ref="A174:A178"/>
    <mergeCell ref="A171:A173"/>
    <mergeCell ref="B171:B173"/>
    <mergeCell ref="B174:B178"/>
    <mergeCell ref="A182:A184"/>
    <mergeCell ref="B158:C162"/>
    <mergeCell ref="A158:A162"/>
    <mergeCell ref="A251:C255"/>
    <mergeCell ref="M266:N266"/>
    <mergeCell ref="H216:H219"/>
    <mergeCell ref="I216:I219"/>
    <mergeCell ref="J216:J219"/>
    <mergeCell ref="K216:K219"/>
    <mergeCell ref="A200:A202"/>
    <mergeCell ref="B200:B202"/>
    <mergeCell ref="C200:C202"/>
    <mergeCell ref="E200:E202"/>
    <mergeCell ref="C216:C219"/>
    <mergeCell ref="A216:A219"/>
    <mergeCell ref="B203:B207"/>
    <mergeCell ref="B216:B219"/>
    <mergeCell ref="A263:E263"/>
    <mergeCell ref="A262:E262"/>
    <mergeCell ref="G262:M262"/>
    <mergeCell ref="A264:D264"/>
    <mergeCell ref="G264:O264"/>
    <mergeCell ref="A265:E265"/>
    <mergeCell ref="G265:O265"/>
    <mergeCell ref="E216:E219"/>
    <mergeCell ref="F216:F219"/>
    <mergeCell ref="N200:N202"/>
    <mergeCell ref="O200:O202"/>
    <mergeCell ref="I200:I202"/>
    <mergeCell ref="K200:K202"/>
    <mergeCell ref="L200:L202"/>
    <mergeCell ref="G216:G219"/>
    <mergeCell ref="O216:O219"/>
    <mergeCell ref="A256:C260"/>
    <mergeCell ref="A235:C235"/>
    <mergeCell ref="J155:J157"/>
    <mergeCell ref="O128:O130"/>
    <mergeCell ref="P128:P130"/>
    <mergeCell ref="N152:N154"/>
    <mergeCell ref="O152:O154"/>
    <mergeCell ref="P152:P154"/>
    <mergeCell ref="I117:I119"/>
    <mergeCell ref="J117:J119"/>
    <mergeCell ref="K117:K119"/>
    <mergeCell ref="L117:L119"/>
    <mergeCell ref="N117:N119"/>
    <mergeCell ref="O117:O119"/>
    <mergeCell ref="P117:P119"/>
    <mergeCell ref="P125:P127"/>
    <mergeCell ref="O125:O127"/>
    <mergeCell ref="M117:M119"/>
    <mergeCell ref="I139:I141"/>
    <mergeCell ref="M139:M141"/>
    <mergeCell ref="M152:M154"/>
    <mergeCell ref="N139:N141"/>
    <mergeCell ref="O139:O141"/>
    <mergeCell ref="P139:P141"/>
    <mergeCell ref="I128:I130"/>
    <mergeCell ref="K128:K130"/>
    <mergeCell ref="N125:N127"/>
    <mergeCell ref="J125:J127"/>
    <mergeCell ref="M125:M127"/>
    <mergeCell ref="N128:N130"/>
    <mergeCell ref="E139:E141"/>
    <mergeCell ref="F139:F141"/>
    <mergeCell ref="G139:G141"/>
    <mergeCell ref="H139:H141"/>
    <mergeCell ref="A139:A141"/>
    <mergeCell ref="A195:A199"/>
    <mergeCell ref="C195:C199"/>
    <mergeCell ref="A147:A151"/>
    <mergeCell ref="B147:B151"/>
    <mergeCell ref="C147:C151"/>
    <mergeCell ref="L152:L154"/>
    <mergeCell ref="K152:K154"/>
    <mergeCell ref="K139:K141"/>
    <mergeCell ref="E152:E154"/>
    <mergeCell ref="F152:F154"/>
    <mergeCell ref="G152:G154"/>
    <mergeCell ref="H152:H154"/>
    <mergeCell ref="I152:I154"/>
    <mergeCell ref="D139:D141"/>
    <mergeCell ref="A142:A146"/>
    <mergeCell ref="B142:B146"/>
    <mergeCell ref="J139:J141"/>
    <mergeCell ref="J152:J154"/>
    <mergeCell ref="L139:L141"/>
    <mergeCell ref="J171:J173"/>
    <mergeCell ref="F171:F173"/>
    <mergeCell ref="F179:F181"/>
    <mergeCell ref="E168:E170"/>
    <mergeCell ref="F168:F170"/>
    <mergeCell ref="B139:B141"/>
    <mergeCell ref="C139:C141"/>
    <mergeCell ref="A190:A194"/>
    <mergeCell ref="D128:D130"/>
    <mergeCell ref="D216:D219"/>
    <mergeCell ref="D200:D202"/>
    <mergeCell ref="A152:A154"/>
    <mergeCell ref="B152:B154"/>
    <mergeCell ref="B182:B184"/>
    <mergeCell ref="B190:B194"/>
    <mergeCell ref="C190:C194"/>
    <mergeCell ref="A185:A189"/>
    <mergeCell ref="B185:B189"/>
    <mergeCell ref="C185:C189"/>
    <mergeCell ref="C182:C184"/>
    <mergeCell ref="D182:D184"/>
    <mergeCell ref="C203:C207"/>
    <mergeCell ref="A203:A207"/>
    <mergeCell ref="C152:C154"/>
    <mergeCell ref="D152:D154"/>
    <mergeCell ref="A168:A170"/>
    <mergeCell ref="B168:B170"/>
    <mergeCell ref="C168:C170"/>
    <mergeCell ref="D168:D170"/>
    <mergeCell ref="A163:A167"/>
    <mergeCell ref="B163:B167"/>
    <mergeCell ref="B134:B138"/>
    <mergeCell ref="C134:C138"/>
    <mergeCell ref="A134:A138"/>
    <mergeCell ref="C142:C146"/>
    <mergeCell ref="A155:A157"/>
    <mergeCell ref="B155:B157"/>
    <mergeCell ref="C155:C157"/>
    <mergeCell ref="A208:A211"/>
    <mergeCell ref="B208:B211"/>
    <mergeCell ref="G125:G127"/>
    <mergeCell ref="H125:H127"/>
    <mergeCell ref="L125:L127"/>
    <mergeCell ref="K131:K133"/>
    <mergeCell ref="L131:L133"/>
    <mergeCell ref="N131:N133"/>
    <mergeCell ref="J128:J130"/>
    <mergeCell ref="M128:M130"/>
    <mergeCell ref="J131:J133"/>
    <mergeCell ref="M131:M133"/>
    <mergeCell ref="E128:E130"/>
    <mergeCell ref="F128:F130"/>
    <mergeCell ref="G128:G130"/>
    <mergeCell ref="H128:H130"/>
    <mergeCell ref="I125:I127"/>
    <mergeCell ref="K125:K127"/>
    <mergeCell ref="I131:I133"/>
    <mergeCell ref="L128:L130"/>
    <mergeCell ref="G131:G133"/>
    <mergeCell ref="H131:H133"/>
    <mergeCell ref="A125:A127"/>
    <mergeCell ref="B125:B127"/>
    <mergeCell ref="C125:C127"/>
    <mergeCell ref="D125:D127"/>
    <mergeCell ref="A120:A124"/>
    <mergeCell ref="D131:D133"/>
    <mergeCell ref="E131:E133"/>
    <mergeCell ref="F131:F133"/>
    <mergeCell ref="A131:A133"/>
    <mergeCell ref="B131:B133"/>
    <mergeCell ref="C131:C133"/>
    <mergeCell ref="A128:A130"/>
    <mergeCell ref="B128:B130"/>
    <mergeCell ref="C128:C130"/>
    <mergeCell ref="AL105:AL107"/>
    <mergeCell ref="AM105:AM107"/>
    <mergeCell ref="AN105:AN107"/>
    <mergeCell ref="D105:D107"/>
    <mergeCell ref="A117:A119"/>
    <mergeCell ref="B117:B119"/>
    <mergeCell ref="E117:E119"/>
    <mergeCell ref="F117:F119"/>
    <mergeCell ref="G117:G119"/>
    <mergeCell ref="H117:H119"/>
    <mergeCell ref="D108:D110"/>
    <mergeCell ref="D117:D119"/>
    <mergeCell ref="E108:E110"/>
    <mergeCell ref="A108:A110"/>
    <mergeCell ref="B108:B110"/>
    <mergeCell ref="C108:C110"/>
    <mergeCell ref="C117:C119"/>
    <mergeCell ref="B120:C124"/>
    <mergeCell ref="AO105:AO107"/>
    <mergeCell ref="F108:F110"/>
    <mergeCell ref="G108:G110"/>
    <mergeCell ref="H108:H110"/>
    <mergeCell ref="I108:I110"/>
    <mergeCell ref="J108:J110"/>
    <mergeCell ref="K108:K110"/>
    <mergeCell ref="L108:L110"/>
    <mergeCell ref="N108:N110"/>
    <mergeCell ref="O108:O110"/>
    <mergeCell ref="P108:P110"/>
    <mergeCell ref="AK105:AK107"/>
    <mergeCell ref="AJ105:AJ107"/>
    <mergeCell ref="AF108:AF110"/>
    <mergeCell ref="AG108:AG110"/>
    <mergeCell ref="AH108:AH110"/>
    <mergeCell ref="AI105:AI107"/>
    <mergeCell ref="Y105:Y107"/>
    <mergeCell ref="Z105:Z107"/>
    <mergeCell ref="AO108:AO110"/>
    <mergeCell ref="G105:G107"/>
    <mergeCell ref="I105:I107"/>
    <mergeCell ref="J105:J107"/>
    <mergeCell ref="K105:K107"/>
    <mergeCell ref="H105:H107"/>
    <mergeCell ref="F105:F107"/>
    <mergeCell ref="AH105:AH107"/>
    <mergeCell ref="L105:L107"/>
    <mergeCell ref="N105:N107"/>
    <mergeCell ref="O105:O107"/>
    <mergeCell ref="AR50:AR54"/>
    <mergeCell ref="A81:A85"/>
    <mergeCell ref="B81:B85"/>
    <mergeCell ref="C81:C85"/>
    <mergeCell ref="AR81:AR85"/>
    <mergeCell ref="AR66:AR70"/>
    <mergeCell ref="AS55:AS57"/>
    <mergeCell ref="A58:A60"/>
    <mergeCell ref="B58:B60"/>
    <mergeCell ref="C58:C60"/>
    <mergeCell ref="D58:D60"/>
    <mergeCell ref="AR58:AR60"/>
    <mergeCell ref="AS58:AS60"/>
    <mergeCell ref="A55:A57"/>
    <mergeCell ref="B55:B57"/>
    <mergeCell ref="C55:C57"/>
    <mergeCell ref="D55:D57"/>
    <mergeCell ref="AR55:AR57"/>
    <mergeCell ref="AS66:AS70"/>
    <mergeCell ref="AR76:AR80"/>
    <mergeCell ref="A50:A54"/>
    <mergeCell ref="B50:B54"/>
    <mergeCell ref="A71:A75"/>
    <mergeCell ref="A66:A70"/>
    <mergeCell ref="W55:W57"/>
    <mergeCell ref="X55:X57"/>
    <mergeCell ref="Y55:Y57"/>
    <mergeCell ref="Z55:Z57"/>
    <mergeCell ref="U55:U57"/>
    <mergeCell ref="V55:V57"/>
    <mergeCell ref="F58:F60"/>
    <mergeCell ref="G58:G60"/>
    <mergeCell ref="AR25:AR29"/>
    <mergeCell ref="AS25:AS29"/>
    <mergeCell ref="A40:A44"/>
    <mergeCell ref="B40:B44"/>
    <mergeCell ref="C40:C44"/>
    <mergeCell ref="AR30:AR34"/>
    <mergeCell ref="AR35:AR39"/>
    <mergeCell ref="AR40:AR44"/>
    <mergeCell ref="A35:A39"/>
    <mergeCell ref="B35:B39"/>
    <mergeCell ref="C35:C39"/>
    <mergeCell ref="A25:A29"/>
    <mergeCell ref="B25:B29"/>
    <mergeCell ref="C25:C29"/>
    <mergeCell ref="C30:C34"/>
    <mergeCell ref="AR15:AR19"/>
    <mergeCell ref="AS15:AS19"/>
    <mergeCell ref="A20:A24"/>
    <mergeCell ref="B20:B24"/>
    <mergeCell ref="C20:C24"/>
    <mergeCell ref="AR20:AR24"/>
    <mergeCell ref="AS20:AS24"/>
    <mergeCell ref="A30:A34"/>
    <mergeCell ref="B30:B34"/>
    <mergeCell ref="A10:A14"/>
    <mergeCell ref="B10:C14"/>
    <mergeCell ref="A15:A19"/>
    <mergeCell ref="B15:B19"/>
    <mergeCell ref="C15:C19"/>
    <mergeCell ref="AR10:AR14"/>
    <mergeCell ref="AS10:AS14"/>
    <mergeCell ref="AF7:AH7"/>
    <mergeCell ref="A1:AS1"/>
    <mergeCell ref="A2:AS2"/>
    <mergeCell ref="A3:AS3"/>
    <mergeCell ref="A4:AS4"/>
    <mergeCell ref="A6:A8"/>
    <mergeCell ref="B6:B8"/>
    <mergeCell ref="C6:C8"/>
    <mergeCell ref="D6:D8"/>
    <mergeCell ref="E6:G7"/>
    <mergeCell ref="AI7:AK7"/>
    <mergeCell ref="AL7:AN7"/>
    <mergeCell ref="AO7:AQ7"/>
    <mergeCell ref="H6:AQ6"/>
    <mergeCell ref="AR6:AR8"/>
    <mergeCell ref="AS6:AS8"/>
    <mergeCell ref="H7:J7"/>
    <mergeCell ref="K7:M7"/>
    <mergeCell ref="N7:P7"/>
    <mergeCell ref="Q7:S7"/>
    <mergeCell ref="T7:V7"/>
    <mergeCell ref="W7:Y7"/>
    <mergeCell ref="Z7:AB7"/>
    <mergeCell ref="AC7:AE7"/>
    <mergeCell ref="A88:A92"/>
    <mergeCell ref="B71:C75"/>
    <mergeCell ref="A76:A80"/>
    <mergeCell ref="A95:A99"/>
    <mergeCell ref="B95:C99"/>
    <mergeCell ref="C50:C54"/>
    <mergeCell ref="A45:A49"/>
    <mergeCell ref="B45:B49"/>
    <mergeCell ref="C45:C49"/>
    <mergeCell ref="B100:B104"/>
    <mergeCell ref="C100:C104"/>
    <mergeCell ref="A100:A104"/>
    <mergeCell ref="E105:E107"/>
    <mergeCell ref="A105:A107"/>
    <mergeCell ref="B105:B107"/>
    <mergeCell ref="C105:C107"/>
    <mergeCell ref="B76:B80"/>
    <mergeCell ref="B66:B70"/>
    <mergeCell ref="C66:C70"/>
    <mergeCell ref="E58:E60"/>
    <mergeCell ref="B88:B92"/>
    <mergeCell ref="C88:C92"/>
    <mergeCell ref="A61:A65"/>
    <mergeCell ref="B61:B65"/>
    <mergeCell ref="C61:C65"/>
    <mergeCell ref="AI152:AI154"/>
    <mergeCell ref="Q108:Q110"/>
    <mergeCell ref="R108:R110"/>
    <mergeCell ref="S108:S110"/>
    <mergeCell ref="T108:T110"/>
    <mergeCell ref="U108:U110"/>
    <mergeCell ref="V108:V110"/>
    <mergeCell ref="W108:W110"/>
    <mergeCell ref="X108:X110"/>
    <mergeCell ref="Y108:Y110"/>
    <mergeCell ref="Z108:Z110"/>
    <mergeCell ref="AA108:AA110"/>
    <mergeCell ref="AB108:AB110"/>
    <mergeCell ref="AG131:AG133"/>
    <mergeCell ref="AE139:AE141"/>
    <mergeCell ref="AF139:AF141"/>
    <mergeCell ref="T117:T119"/>
    <mergeCell ref="U117:U119"/>
    <mergeCell ref="V117:V119"/>
    <mergeCell ref="W117:W119"/>
    <mergeCell ref="X117:X119"/>
    <mergeCell ref="Z125:Z127"/>
    <mergeCell ref="Q125:Q127"/>
    <mergeCell ref="R125:R127"/>
    <mergeCell ref="S125:S127"/>
    <mergeCell ref="T125:T127"/>
    <mergeCell ref="U125:U127"/>
    <mergeCell ref="V125:V127"/>
    <mergeCell ref="W125:W127"/>
    <mergeCell ref="X125:X127"/>
    <mergeCell ref="Y125:Y127"/>
    <mergeCell ref="AA125:AA127"/>
    <mergeCell ref="AE168:AE170"/>
    <mergeCell ref="AG168:AG170"/>
    <mergeCell ref="Z168:Z170"/>
    <mergeCell ref="AH168:AH170"/>
    <mergeCell ref="M171:M173"/>
    <mergeCell ref="M168:M170"/>
    <mergeCell ref="L168:L170"/>
    <mergeCell ref="L171:L173"/>
    <mergeCell ref="Q105:Q107"/>
    <mergeCell ref="R105:R107"/>
    <mergeCell ref="S105:S107"/>
    <mergeCell ref="T105:T107"/>
    <mergeCell ref="U105:U107"/>
    <mergeCell ref="B195:B199"/>
    <mergeCell ref="AC182:AC184"/>
    <mergeCell ref="AD182:AD184"/>
    <mergeCell ref="AE182:AE184"/>
    <mergeCell ref="AF182:AF184"/>
    <mergeCell ref="J182:J184"/>
    <mergeCell ref="K182:K184"/>
    <mergeCell ref="L182:L184"/>
    <mergeCell ref="N182:N184"/>
    <mergeCell ref="O182:O184"/>
    <mergeCell ref="P182:P184"/>
    <mergeCell ref="M182:M184"/>
    <mergeCell ref="Q182:Q184"/>
    <mergeCell ref="X182:X184"/>
    <mergeCell ref="Y182:Y184"/>
    <mergeCell ref="Z182:Z184"/>
    <mergeCell ref="AH152:AH154"/>
    <mergeCell ref="E125:E127"/>
    <mergeCell ref="F125:F127"/>
    <mergeCell ref="G182:G184"/>
    <mergeCell ref="V105:V107"/>
    <mergeCell ref="W105:W107"/>
    <mergeCell ref="X105:X107"/>
    <mergeCell ref="P105:P107"/>
    <mergeCell ref="AH117:AH119"/>
    <mergeCell ref="AI117:AI119"/>
    <mergeCell ref="AN117:AN119"/>
    <mergeCell ref="AM125:AM127"/>
    <mergeCell ref="AI155:AI157"/>
    <mergeCell ref="AJ155:AJ157"/>
    <mergeCell ref="AK155:AK157"/>
    <mergeCell ref="AL155:AL157"/>
    <mergeCell ref="AM155:AM157"/>
    <mergeCell ref="AN155:AN157"/>
    <mergeCell ref="AH128:AH130"/>
    <mergeCell ref="AH131:AH133"/>
    <mergeCell ref="AI131:AI133"/>
    <mergeCell ref="AJ131:AJ133"/>
    <mergeCell ref="AN128:AN130"/>
    <mergeCell ref="AM128:AM130"/>
    <mergeCell ref="AH155:AH157"/>
    <mergeCell ref="AI108:AI110"/>
    <mergeCell ref="AJ108:AJ110"/>
    <mergeCell ref="AK108:AK110"/>
    <mergeCell ref="AL108:AL110"/>
    <mergeCell ref="AM108:AM110"/>
    <mergeCell ref="AL171:AL173"/>
    <mergeCell ref="AM171:AM173"/>
    <mergeCell ref="AN171:AN173"/>
    <mergeCell ref="AI168:AI170"/>
    <mergeCell ref="AC168:AC170"/>
    <mergeCell ref="AM117:AM119"/>
    <mergeCell ref="AJ117:AJ119"/>
    <mergeCell ref="AK117:AK119"/>
    <mergeCell ref="AL117:AL119"/>
    <mergeCell ref="AK168:AK170"/>
    <mergeCell ref="AN152:AN154"/>
    <mergeCell ref="AA105:AA107"/>
    <mergeCell ref="AB105:AB107"/>
    <mergeCell ref="AC105:AC107"/>
    <mergeCell ref="AD105:AD107"/>
    <mergeCell ref="AE105:AE107"/>
    <mergeCell ref="AF105:AF107"/>
    <mergeCell ref="AG105:AG107"/>
    <mergeCell ref="AA117:AA119"/>
    <mergeCell ref="AB117:AB119"/>
    <mergeCell ref="AC117:AC119"/>
    <mergeCell ref="AD117:AD119"/>
    <mergeCell ref="AE117:AE119"/>
    <mergeCell ref="AF117:AF119"/>
    <mergeCell ref="AG117:AG119"/>
    <mergeCell ref="AC108:AC110"/>
    <mergeCell ref="AD108:AD110"/>
    <mergeCell ref="AE108:AE110"/>
    <mergeCell ref="AC139:AC141"/>
    <mergeCell ref="AD139:AD141"/>
    <mergeCell ref="AG139:AG141"/>
    <mergeCell ref="AH139:AH141"/>
    <mergeCell ref="AI139:AI141"/>
    <mergeCell ref="AJ139:AJ141"/>
    <mergeCell ref="AJ152:AJ154"/>
    <mergeCell ref="AK152:AK154"/>
    <mergeCell ref="AD168:AD170"/>
    <mergeCell ref="Y117:Y119"/>
    <mergeCell ref="Z117:Z119"/>
    <mergeCell ref="AE131:AE133"/>
    <mergeCell ref="AF131:AF133"/>
    <mergeCell ref="T131:T133"/>
    <mergeCell ref="U131:U133"/>
    <mergeCell ref="P131:P133"/>
    <mergeCell ref="V131:V133"/>
    <mergeCell ref="W131:W133"/>
    <mergeCell ref="X131:X133"/>
    <mergeCell ref="Y131:Y133"/>
    <mergeCell ref="Z131:Z133"/>
    <mergeCell ref="AA131:AA133"/>
    <mergeCell ref="AB131:AB133"/>
    <mergeCell ref="AC131:AC133"/>
    <mergeCell ref="AD131:AD133"/>
    <mergeCell ref="O131:O133"/>
    <mergeCell ref="AB125:AB127"/>
    <mergeCell ref="AC125:AC127"/>
    <mergeCell ref="AD125:AD127"/>
    <mergeCell ref="AE125:AE127"/>
    <mergeCell ref="AF125:AF127"/>
    <mergeCell ref="Z128:Z130"/>
    <mergeCell ref="AA128:AA130"/>
    <mergeCell ref="AB128:AB130"/>
    <mergeCell ref="Q128:Q130"/>
    <mergeCell ref="R128:R130"/>
    <mergeCell ref="S128:S130"/>
    <mergeCell ref="T128:T130"/>
    <mergeCell ref="U128:U130"/>
    <mergeCell ref="Z139:Z141"/>
    <mergeCell ref="AA139:AA141"/>
    <mergeCell ref="AB139:AB141"/>
    <mergeCell ref="V128:V130"/>
    <mergeCell ref="W128:W130"/>
    <mergeCell ref="X128:X130"/>
    <mergeCell ref="Y128:Y130"/>
    <mergeCell ref="Q139:Q141"/>
    <mergeCell ref="R139:R141"/>
    <mergeCell ref="S139:S141"/>
    <mergeCell ref="T139:T141"/>
    <mergeCell ref="U139:U141"/>
    <mergeCell ref="V139:V141"/>
    <mergeCell ref="W139:W141"/>
    <mergeCell ref="AL152:AL154"/>
    <mergeCell ref="AN139:AN141"/>
    <mergeCell ref="AM152:AM154"/>
    <mergeCell ref="AM139:AM141"/>
    <mergeCell ref="AB152:AB154"/>
    <mergeCell ref="AC152:AC154"/>
    <mergeCell ref="AB155:AB157"/>
    <mergeCell ref="AC155:AC157"/>
    <mergeCell ref="AB168:AB170"/>
    <mergeCell ref="W155:W157"/>
    <mergeCell ref="X155:X157"/>
    <mergeCell ref="Y155:Y157"/>
    <mergeCell ref="AK179:AK181"/>
    <mergeCell ref="AF171:AF173"/>
    <mergeCell ref="AG171:AG173"/>
    <mergeCell ref="AH171:AH173"/>
    <mergeCell ref="AI171:AI173"/>
    <mergeCell ref="AJ171:AJ173"/>
    <mergeCell ref="AK171:AK173"/>
    <mergeCell ref="AD179:AD181"/>
    <mergeCell ref="AE179:AE181"/>
    <mergeCell ref="AF179:AF181"/>
    <mergeCell ref="AI179:AI181"/>
    <mergeCell ref="AJ179:AJ181"/>
    <mergeCell ref="AH179:AH181"/>
    <mergeCell ref="AD152:AD154"/>
    <mergeCell ref="W168:W170"/>
    <mergeCell ref="AA168:AA170"/>
    <mergeCell ref="AL179:AL181"/>
    <mergeCell ref="X139:X141"/>
    <mergeCell ref="Y139:Y141"/>
    <mergeCell ref="AL168:AL170"/>
    <mergeCell ref="Q152:Q154"/>
    <mergeCell ref="R152:R154"/>
    <mergeCell ref="S152:S154"/>
    <mergeCell ref="T152:T154"/>
    <mergeCell ref="U152:U154"/>
    <mergeCell ref="V152:V154"/>
    <mergeCell ref="W152:W154"/>
    <mergeCell ref="Z171:Z173"/>
    <mergeCell ref="AA171:AA173"/>
    <mergeCell ref="X152:X154"/>
    <mergeCell ref="Y152:Y154"/>
    <mergeCell ref="Z152:Z154"/>
    <mergeCell ref="AA152:AA154"/>
    <mergeCell ref="Q171:Q173"/>
    <mergeCell ref="R171:R173"/>
    <mergeCell ref="S171:S173"/>
    <mergeCell ref="T171:T173"/>
    <mergeCell ref="Q168:Q170"/>
    <mergeCell ref="R168:R170"/>
    <mergeCell ref="S168:S170"/>
    <mergeCell ref="T168:T170"/>
    <mergeCell ref="U168:U170"/>
    <mergeCell ref="V168:V170"/>
    <mergeCell ref="R155:R157"/>
    <mergeCell ref="P200:P202"/>
    <mergeCell ref="AJ182:AJ184"/>
    <mergeCell ref="Q200:Q202"/>
    <mergeCell ref="R200:R202"/>
    <mergeCell ref="S200:S202"/>
    <mergeCell ref="T200:T202"/>
    <mergeCell ref="U200:U202"/>
    <mergeCell ref="V200:V202"/>
    <mergeCell ref="W200:W202"/>
    <mergeCell ref="R182:R184"/>
    <mergeCell ref="S182:S184"/>
    <mergeCell ref="T182:T184"/>
    <mergeCell ref="U182:U184"/>
    <mergeCell ref="V182:V184"/>
    <mergeCell ref="W182:W184"/>
    <mergeCell ref="AG182:AG184"/>
    <mergeCell ref="AH182:AH184"/>
    <mergeCell ref="AI182:AI184"/>
    <mergeCell ref="AA182:AA184"/>
    <mergeCell ref="AB182:AB184"/>
    <mergeCell ref="AO179:AO181"/>
    <mergeCell ref="AJ168:AJ170"/>
    <mergeCell ref="AH200:AH202"/>
    <mergeCell ref="AI200:AI202"/>
    <mergeCell ref="AO168:AO170"/>
    <mergeCell ref="AM168:AM170"/>
    <mergeCell ref="AN168:AN170"/>
    <mergeCell ref="AS30:AS34"/>
    <mergeCell ref="AS35:AS39"/>
    <mergeCell ref="AS40:AS44"/>
    <mergeCell ref="AS45:AS49"/>
    <mergeCell ref="AS50:AS54"/>
    <mergeCell ref="AK182:AK184"/>
    <mergeCell ref="AL182:AL184"/>
    <mergeCell ref="AM182:AM184"/>
    <mergeCell ref="AN182:AN184"/>
    <mergeCell ref="AO182:AO184"/>
    <mergeCell ref="AO152:AO154"/>
    <mergeCell ref="AO139:AO141"/>
    <mergeCell ref="AN131:AN133"/>
    <mergeCell ref="AO131:AO133"/>
    <mergeCell ref="AK139:AK141"/>
    <mergeCell ref="AL139:AL141"/>
    <mergeCell ref="AR45:AR49"/>
    <mergeCell ref="AO55:AO57"/>
    <mergeCell ref="AO58:AO60"/>
    <mergeCell ref="AS182:AS184"/>
    <mergeCell ref="AS185:AS189"/>
    <mergeCell ref="AS190:AS194"/>
    <mergeCell ref="AS195:AS199"/>
    <mergeCell ref="AS200:AS202"/>
    <mergeCell ref="AS179:AS181"/>
    <mergeCell ref="R216:R219"/>
    <mergeCell ref="Q216:Q219"/>
    <mergeCell ref="P216:P219"/>
    <mergeCell ref="AJ200:AJ202"/>
    <mergeCell ref="AK200:AK202"/>
    <mergeCell ref="AL200:AL202"/>
    <mergeCell ref="AM200:AM202"/>
    <mergeCell ref="AN200:AN202"/>
    <mergeCell ref="AO200:AO202"/>
    <mergeCell ref="X200:X202"/>
    <mergeCell ref="Y200:Y202"/>
    <mergeCell ref="Z200:Z202"/>
    <mergeCell ref="AA200:AA202"/>
    <mergeCell ref="AB200:AB202"/>
    <mergeCell ref="AC200:AC202"/>
    <mergeCell ref="AD200:AD202"/>
    <mergeCell ref="AE200:AE202"/>
    <mergeCell ref="AF200:AF202"/>
    <mergeCell ref="AG200:AG202"/>
    <mergeCell ref="AH216:AH219"/>
    <mergeCell ref="AI216:AI219"/>
    <mergeCell ref="AL216:AL219"/>
    <mergeCell ref="AO216:AO219"/>
    <mergeCell ref="AM216:AM219"/>
    <mergeCell ref="AN216:AN219"/>
    <mergeCell ref="T216:T219"/>
    <mergeCell ref="U216:U219"/>
    <mergeCell ref="V216:V219"/>
    <mergeCell ref="W216:W219"/>
    <mergeCell ref="X216:X219"/>
    <mergeCell ref="Y216:Y219"/>
    <mergeCell ref="Z216:Z219"/>
    <mergeCell ref="AA216:AA219"/>
    <mergeCell ref="AB216:AB219"/>
    <mergeCell ref="AC216:AC219"/>
    <mergeCell ref="AD216:AD219"/>
    <mergeCell ref="AE216:AE219"/>
    <mergeCell ref="AF216:AF219"/>
    <mergeCell ref="AG216:AG219"/>
    <mergeCell ref="S216:S219"/>
    <mergeCell ref="E55:E57"/>
    <mergeCell ref="F55:F57"/>
    <mergeCell ref="G55:G57"/>
    <mergeCell ref="H55:H57"/>
    <mergeCell ref="I55:I57"/>
    <mergeCell ref="J55:J57"/>
    <mergeCell ref="K55:K57"/>
    <mergeCell ref="L55:L57"/>
    <mergeCell ref="M55:M57"/>
    <mergeCell ref="N55:N57"/>
    <mergeCell ref="O55:O57"/>
    <mergeCell ref="P55:P57"/>
    <mergeCell ref="Q55:Q57"/>
    <mergeCell ref="R55:R57"/>
    <mergeCell ref="S55:S57"/>
    <mergeCell ref="Q131:Q133"/>
    <mergeCell ref="R131:R133"/>
    <mergeCell ref="S131:S133"/>
    <mergeCell ref="Q117:Q119"/>
    <mergeCell ref="R117:R119"/>
    <mergeCell ref="S117:S119"/>
    <mergeCell ref="M108:M110"/>
    <mergeCell ref="M105:M107"/>
    <mergeCell ref="T55:T57"/>
    <mergeCell ref="AK58:AK60"/>
    <mergeCell ref="AL58:AL60"/>
    <mergeCell ref="AM58:AM60"/>
    <mergeCell ref="AN58:AN60"/>
    <mergeCell ref="AJ55:AJ57"/>
    <mergeCell ref="AK55:AK57"/>
    <mergeCell ref="AL55:AL57"/>
    <mergeCell ref="AM55:AM57"/>
    <mergeCell ref="AN55:AN57"/>
    <mergeCell ref="AF55:AF57"/>
    <mergeCell ref="AG55:AG57"/>
    <mergeCell ref="AH55:AH57"/>
    <mergeCell ref="AI55:AI57"/>
    <mergeCell ref="H58:H60"/>
    <mergeCell ref="I58:I60"/>
    <mergeCell ref="J58:J60"/>
    <mergeCell ref="K58:K60"/>
    <mergeCell ref="L58:L60"/>
    <mergeCell ref="M58:M60"/>
    <mergeCell ref="N58:N60"/>
    <mergeCell ref="O58:O60"/>
    <mergeCell ref="P58:P60"/>
    <mergeCell ref="Q58:Q60"/>
    <mergeCell ref="R58:R60"/>
    <mergeCell ref="S58:S60"/>
    <mergeCell ref="T58:T60"/>
    <mergeCell ref="U58:U60"/>
    <mergeCell ref="V58:V60"/>
    <mergeCell ref="AA55:AA57"/>
    <mergeCell ref="AB55:AB57"/>
    <mergeCell ref="AR179:AR181"/>
    <mergeCell ref="AP55:AP57"/>
    <mergeCell ref="AQ55:AQ57"/>
    <mergeCell ref="AS203:AS207"/>
    <mergeCell ref="AS81:AS85"/>
    <mergeCell ref="AS76:AS80"/>
    <mergeCell ref="A111:A116"/>
    <mergeCell ref="B111:B116"/>
    <mergeCell ref="C111:C116"/>
    <mergeCell ref="AB58:AB60"/>
    <mergeCell ref="AC58:AC60"/>
    <mergeCell ref="AD58:AD60"/>
    <mergeCell ref="AE58:AE60"/>
    <mergeCell ref="AF58:AF60"/>
    <mergeCell ref="AG58:AG60"/>
    <mergeCell ref="AH58:AH60"/>
    <mergeCell ref="AI58:AI60"/>
    <mergeCell ref="AJ58:AJ60"/>
    <mergeCell ref="AK131:AK133"/>
    <mergeCell ref="AL131:AL133"/>
    <mergeCell ref="AM131:AM133"/>
    <mergeCell ref="AE152:AE154"/>
    <mergeCell ref="AF152:AF154"/>
    <mergeCell ref="AG152:AG154"/>
    <mergeCell ref="W58:W60"/>
    <mergeCell ref="X58:X60"/>
    <mergeCell ref="Y58:Y60"/>
    <mergeCell ref="Z58:Z60"/>
    <mergeCell ref="AC55:AC57"/>
    <mergeCell ref="AD55:AD57"/>
    <mergeCell ref="AE55:AE57"/>
    <mergeCell ref="AA58:AA60"/>
    <mergeCell ref="AS216:AS219"/>
    <mergeCell ref="AS117:AS119"/>
    <mergeCell ref="AS152:AS154"/>
    <mergeCell ref="AS155:AS157"/>
    <mergeCell ref="AR158:AR162"/>
    <mergeCell ref="AS158:AS162"/>
    <mergeCell ref="AS163:AS167"/>
    <mergeCell ref="AR142:AR146"/>
    <mergeCell ref="AS139:AS141"/>
    <mergeCell ref="AR174:AR178"/>
    <mergeCell ref="AS174:AS178"/>
    <mergeCell ref="AR128:AR130"/>
    <mergeCell ref="AR152:AR154"/>
    <mergeCell ref="AR155:AR157"/>
    <mergeCell ref="AR139:AR141"/>
    <mergeCell ref="AR147:AR151"/>
    <mergeCell ref="AR111:AR116"/>
    <mergeCell ref="AS168:AS170"/>
    <mergeCell ref="AS171:AS173"/>
    <mergeCell ref="AS111:AS116"/>
    <mergeCell ref="AR120:AR124"/>
    <mergeCell ref="AS125:AS127"/>
    <mergeCell ref="AS128:AS130"/>
    <mergeCell ref="AR131:AR133"/>
    <mergeCell ref="AS131:AS133"/>
    <mergeCell ref="AS134:AS138"/>
    <mergeCell ref="AS142:AS146"/>
    <mergeCell ref="AS147:AS151"/>
    <mergeCell ref="AR134:AR138"/>
    <mergeCell ref="AR163:AR167"/>
    <mergeCell ref="AR168:AR170"/>
    <mergeCell ref="AR171:AR173"/>
  </mergeCells>
  <pageMargins left="0.70866141732283472" right="0.13" top="0.32" bottom="0.26" header="0.31496062992125984" footer="0.31496062992125984"/>
  <pageSetup paperSize="8" scale="45" fitToHeight="1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1-е полугодие 2020 г.</vt:lpstr>
      <vt:lpstr>'1-е полугодие 2020 г.'!Заголовки_для_печати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2021-01-28T11:39:06Z</dcterms:modified>
</cp:coreProperties>
</file>