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5" yWindow="-15" windowWidth="19440" windowHeight="6000"/>
  </bookViews>
  <sheets>
    <sheet name="03" sheetId="28" r:id="rId1"/>
    <sheet name="отчет 2019 черновой" sheetId="17" state="hidden" r:id="rId2"/>
  </sheets>
  <definedNames>
    <definedName name="_xlnm.Print_Titles" localSheetId="0">'03'!$6:$8</definedName>
    <definedName name="_xlnm.Print_Area" localSheetId="0">'03'!$A$1:$AS$116</definedName>
  </definedNames>
  <calcPr calcId="125725"/>
</workbook>
</file>

<file path=xl/calcChain.xml><?xml version="1.0" encoding="utf-8"?>
<calcChain xmlns="http://schemas.openxmlformats.org/spreadsheetml/2006/main">
  <c r="B116" i="28"/>
  <c r="AP96"/>
  <c r="AO96"/>
  <c r="AM96"/>
  <c r="AL96"/>
  <c r="AN96" s="1"/>
  <c r="AJ96"/>
  <c r="AI96"/>
  <c r="AG96"/>
  <c r="AF96"/>
  <c r="AH96" s="1"/>
  <c r="AD96"/>
  <c r="AC96"/>
  <c r="AA96"/>
  <c r="Z96"/>
  <c r="AB96" s="1"/>
  <c r="X96"/>
  <c r="W96"/>
  <c r="U96"/>
  <c r="T96"/>
  <c r="V96" s="1"/>
  <c r="R96"/>
  <c r="Q96"/>
  <c r="O96"/>
  <c r="N96"/>
  <c r="P96" s="1"/>
  <c r="L96"/>
  <c r="K96"/>
  <c r="I96"/>
  <c r="H96"/>
  <c r="E96" s="1"/>
  <c r="F96"/>
  <c r="AQ95"/>
  <c r="AN95"/>
  <c r="AK95"/>
  <c r="AH95"/>
  <c r="AE95"/>
  <c r="AB95"/>
  <c r="Y95"/>
  <c r="V95"/>
  <c r="S95"/>
  <c r="R95"/>
  <c r="P95"/>
  <c r="O95"/>
  <c r="M95"/>
  <c r="L95"/>
  <c r="I95"/>
  <c r="H95"/>
  <c r="E95" s="1"/>
  <c r="F95"/>
  <c r="AP94"/>
  <c r="AO94"/>
  <c r="AM94"/>
  <c r="AL94"/>
  <c r="AJ94"/>
  <c r="AI94"/>
  <c r="AG94"/>
  <c r="AF94"/>
  <c r="AD94"/>
  <c r="AC94"/>
  <c r="AA94"/>
  <c r="Z94"/>
  <c r="X94"/>
  <c r="W94"/>
  <c r="U94"/>
  <c r="T94"/>
  <c r="R94"/>
  <c r="Q94"/>
  <c r="O94"/>
  <c r="N94"/>
  <c r="L94"/>
  <c r="K94"/>
  <c r="I94"/>
  <c r="H94"/>
  <c r="E94" s="1"/>
  <c r="AP93"/>
  <c r="AO93"/>
  <c r="AM93"/>
  <c r="AL93"/>
  <c r="AJ93"/>
  <c r="AI93"/>
  <c r="AG93"/>
  <c r="AF93"/>
  <c r="AD93"/>
  <c r="AC93"/>
  <c r="AA93"/>
  <c r="Z93"/>
  <c r="X93"/>
  <c r="W93"/>
  <c r="U93"/>
  <c r="T93"/>
  <c r="R93"/>
  <c r="Q93"/>
  <c r="O93"/>
  <c r="N93"/>
  <c r="L93"/>
  <c r="K93"/>
  <c r="I93"/>
  <c r="H93"/>
  <c r="E93" s="1"/>
  <c r="F93"/>
  <c r="AM92"/>
  <c r="AG92"/>
  <c r="AA92"/>
  <c r="U92"/>
  <c r="O92"/>
  <c r="AP91"/>
  <c r="AO91"/>
  <c r="AM91"/>
  <c r="AL91"/>
  <c r="AN91" s="1"/>
  <c r="AJ91"/>
  <c r="AI91"/>
  <c r="AG91"/>
  <c r="AF91"/>
  <c r="AH91" s="1"/>
  <c r="AD91"/>
  <c r="AC91"/>
  <c r="AA91"/>
  <c r="Z91"/>
  <c r="AB91" s="1"/>
  <c r="X91"/>
  <c r="W91"/>
  <c r="U91"/>
  <c r="T91"/>
  <c r="V91" s="1"/>
  <c r="R91"/>
  <c r="Q91"/>
  <c r="O91"/>
  <c r="N91"/>
  <c r="P91" s="1"/>
  <c r="L91"/>
  <c r="K91"/>
  <c r="I91"/>
  <c r="H91"/>
  <c r="E91" s="1"/>
  <c r="F91"/>
  <c r="AP90"/>
  <c r="AO90"/>
  <c r="AM90"/>
  <c r="AN90" s="1"/>
  <c r="AL90"/>
  <c r="AJ90"/>
  <c r="AI90"/>
  <c r="AG90"/>
  <c r="AH90" s="1"/>
  <c r="AF90"/>
  <c r="AD90"/>
  <c r="AC90"/>
  <c r="AA90"/>
  <c r="AB90" s="1"/>
  <c r="Z90"/>
  <c r="X90"/>
  <c r="W90"/>
  <c r="U90"/>
  <c r="V90" s="1"/>
  <c r="T90"/>
  <c r="R90"/>
  <c r="Q90"/>
  <c r="O90"/>
  <c r="N90"/>
  <c r="L90"/>
  <c r="K90"/>
  <c r="I90"/>
  <c r="H90"/>
  <c r="E90"/>
  <c r="AP89"/>
  <c r="AO89"/>
  <c r="AM89"/>
  <c r="AL89"/>
  <c r="AN89" s="1"/>
  <c r="AJ89"/>
  <c r="AI89"/>
  <c r="AG89"/>
  <c r="AF89"/>
  <c r="AH89" s="1"/>
  <c r="AD89"/>
  <c r="AC89"/>
  <c r="AA89"/>
  <c r="Z89"/>
  <c r="AB89" s="1"/>
  <c r="X89"/>
  <c r="W89"/>
  <c r="U89"/>
  <c r="T89"/>
  <c r="V89" s="1"/>
  <c r="R89"/>
  <c r="Q89"/>
  <c r="O89"/>
  <c r="N89"/>
  <c r="P89" s="1"/>
  <c r="L89"/>
  <c r="K89"/>
  <c r="I89"/>
  <c r="H89"/>
  <c r="E89" s="1"/>
  <c r="F89"/>
  <c r="AP88"/>
  <c r="AP87" s="1"/>
  <c r="AO88"/>
  <c r="AM88"/>
  <c r="AN88" s="1"/>
  <c r="AL88"/>
  <c r="AJ88"/>
  <c r="AJ87" s="1"/>
  <c r="AI88"/>
  <c r="AG88"/>
  <c r="AH88" s="1"/>
  <c r="AF88"/>
  <c r="AD88"/>
  <c r="AD87" s="1"/>
  <c r="AC88"/>
  <c r="AA88"/>
  <c r="AB88" s="1"/>
  <c r="Z88"/>
  <c r="X88"/>
  <c r="X87" s="1"/>
  <c r="W88"/>
  <c r="U88"/>
  <c r="V88" s="1"/>
  <c r="T88"/>
  <c r="R88"/>
  <c r="R87" s="1"/>
  <c r="Q88"/>
  <c r="O88"/>
  <c r="P88" s="1"/>
  <c r="N88"/>
  <c r="L88"/>
  <c r="L87" s="1"/>
  <c r="K88"/>
  <c r="I88"/>
  <c r="J88" s="1"/>
  <c r="H88"/>
  <c r="E88"/>
  <c r="E87" s="1"/>
  <c r="AP86"/>
  <c r="AO86"/>
  <c r="AM86"/>
  <c r="AL86"/>
  <c r="AJ86"/>
  <c r="AI86"/>
  <c r="AG86"/>
  <c r="AF86"/>
  <c r="AD86"/>
  <c r="AC86"/>
  <c r="AA86"/>
  <c r="Z86"/>
  <c r="X86"/>
  <c r="W86"/>
  <c r="U86"/>
  <c r="T86"/>
  <c r="R86"/>
  <c r="Q86"/>
  <c r="O86"/>
  <c r="N86"/>
  <c r="L86"/>
  <c r="K86"/>
  <c r="I86"/>
  <c r="H86"/>
  <c r="E86" s="1"/>
  <c r="AP85"/>
  <c r="AO85"/>
  <c r="AM85"/>
  <c r="AL85"/>
  <c r="AJ85"/>
  <c r="AI85"/>
  <c r="AG85"/>
  <c r="AF85"/>
  <c r="AD85"/>
  <c r="AC85"/>
  <c r="AA85"/>
  <c r="Z85"/>
  <c r="X85"/>
  <c r="U85"/>
  <c r="T85"/>
  <c r="R85"/>
  <c r="Q85"/>
  <c r="O85"/>
  <c r="N85"/>
  <c r="L85"/>
  <c r="K85"/>
  <c r="I85"/>
  <c r="H85"/>
  <c r="AP84"/>
  <c r="AO84"/>
  <c r="AM84"/>
  <c r="AL84"/>
  <c r="AJ84"/>
  <c r="AI84"/>
  <c r="AG84"/>
  <c r="AF84"/>
  <c r="AD84"/>
  <c r="AC84"/>
  <c r="AA84"/>
  <c r="Z84"/>
  <c r="X84"/>
  <c r="W84"/>
  <c r="U84"/>
  <c r="T84"/>
  <c r="R84"/>
  <c r="Q84"/>
  <c r="O84"/>
  <c r="N84"/>
  <c r="L84"/>
  <c r="K84"/>
  <c r="I84"/>
  <c r="H84"/>
  <c r="E84" s="1"/>
  <c r="AP83"/>
  <c r="AO83"/>
  <c r="AM83"/>
  <c r="AL83"/>
  <c r="AJ83"/>
  <c r="AI83"/>
  <c r="AG83"/>
  <c r="AF83"/>
  <c r="AD83"/>
  <c r="AC83"/>
  <c r="AA83"/>
  <c r="Z83"/>
  <c r="X83"/>
  <c r="W83"/>
  <c r="U83"/>
  <c r="T83"/>
  <c r="R83"/>
  <c r="Q83"/>
  <c r="O83"/>
  <c r="N83"/>
  <c r="L83"/>
  <c r="K83"/>
  <c r="I83"/>
  <c r="H83"/>
  <c r="F83"/>
  <c r="AC82"/>
  <c r="AP81"/>
  <c r="AO81"/>
  <c r="AM81"/>
  <c r="AL81"/>
  <c r="AL75" s="1"/>
  <c r="AJ81"/>
  <c r="AI81"/>
  <c r="AG81"/>
  <c r="AF81"/>
  <c r="AF75" s="1"/>
  <c r="AD81"/>
  <c r="AC81"/>
  <c r="AA81"/>
  <c r="Z81"/>
  <c r="Z75" s="1"/>
  <c r="X81"/>
  <c r="W81"/>
  <c r="U81"/>
  <c r="T81"/>
  <c r="T75" s="1"/>
  <c r="R81"/>
  <c r="Q81"/>
  <c r="O81"/>
  <c r="N81"/>
  <c r="N75" s="1"/>
  <c r="L81"/>
  <c r="K81"/>
  <c r="I81"/>
  <c r="H81"/>
  <c r="E81" s="1"/>
  <c r="F81"/>
  <c r="AP80"/>
  <c r="AO80"/>
  <c r="AO74" s="1"/>
  <c r="AM80"/>
  <c r="AM74" s="1"/>
  <c r="AJ80"/>
  <c r="AI80"/>
  <c r="AG80"/>
  <c r="AH80" s="1"/>
  <c r="AD80"/>
  <c r="AC80"/>
  <c r="AC74" s="1"/>
  <c r="AA80"/>
  <c r="Z80"/>
  <c r="X80"/>
  <c r="W80"/>
  <c r="U80"/>
  <c r="V80" s="1"/>
  <c r="R80"/>
  <c r="O80"/>
  <c r="N80"/>
  <c r="L80"/>
  <c r="K80"/>
  <c r="I80"/>
  <c r="H80"/>
  <c r="AP79"/>
  <c r="AO79"/>
  <c r="AM79"/>
  <c r="AL79"/>
  <c r="AJ79"/>
  <c r="AI79"/>
  <c r="AG79"/>
  <c r="AF79"/>
  <c r="AD79"/>
  <c r="AC79"/>
  <c r="AA79"/>
  <c r="Z79"/>
  <c r="X79"/>
  <c r="W79"/>
  <c r="U79"/>
  <c r="T79"/>
  <c r="R79"/>
  <c r="Q79"/>
  <c r="O79"/>
  <c r="N79"/>
  <c r="L79"/>
  <c r="K79"/>
  <c r="I79"/>
  <c r="H79"/>
  <c r="F79"/>
  <c r="AP78"/>
  <c r="AO78"/>
  <c r="AM78"/>
  <c r="AL78"/>
  <c r="AJ78"/>
  <c r="AI78"/>
  <c r="AG78"/>
  <c r="AF78"/>
  <c r="AD78"/>
  <c r="AC78"/>
  <c r="AA78"/>
  <c r="Z78"/>
  <c r="X78"/>
  <c r="W78"/>
  <c r="U78"/>
  <c r="T78"/>
  <c r="R78"/>
  <c r="Q78"/>
  <c r="O78"/>
  <c r="N78"/>
  <c r="L78"/>
  <c r="K78"/>
  <c r="I78"/>
  <c r="H78"/>
  <c r="E78" s="1"/>
  <c r="AO75"/>
  <c r="AI75"/>
  <c r="AC75"/>
  <c r="W75"/>
  <c r="Q75"/>
  <c r="K75"/>
  <c r="AP74"/>
  <c r="AI74"/>
  <c r="AF74"/>
  <c r="Z74"/>
  <c r="K74"/>
  <c r="AI73"/>
  <c r="W73"/>
  <c r="K73"/>
  <c r="AJ72"/>
  <c r="X72"/>
  <c r="L72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K66"/>
  <c r="AH66"/>
  <c r="AE66"/>
  <c r="AB66"/>
  <c r="Y66"/>
  <c r="V66"/>
  <c r="S66"/>
  <c r="P66"/>
  <c r="M66"/>
  <c r="J66"/>
  <c r="F66"/>
  <c r="E66"/>
  <c r="E65" s="1"/>
  <c r="AP65"/>
  <c r="AO65"/>
  <c r="AM65"/>
  <c r="AL65"/>
  <c r="AJ65"/>
  <c r="AI65"/>
  <c r="AG65"/>
  <c r="AF65"/>
  <c r="AD65"/>
  <c r="AC65"/>
  <c r="AA65"/>
  <c r="Z65"/>
  <c r="X65"/>
  <c r="W65"/>
  <c r="U65"/>
  <c r="T65"/>
  <c r="R65"/>
  <c r="Q65"/>
  <c r="O65"/>
  <c r="N65"/>
  <c r="L65"/>
  <c r="K65"/>
  <c r="I65"/>
  <c r="H65"/>
  <c r="AP57"/>
  <c r="AO57"/>
  <c r="AM57"/>
  <c r="AL57"/>
  <c r="AJ57"/>
  <c r="AI57"/>
  <c r="AG57"/>
  <c r="AF57"/>
  <c r="AD57"/>
  <c r="AC57"/>
  <c r="AA57"/>
  <c r="Z57"/>
  <c r="X57"/>
  <c r="W57"/>
  <c r="U57"/>
  <c r="T57"/>
  <c r="R57"/>
  <c r="Q57"/>
  <c r="O57"/>
  <c r="N57"/>
  <c r="L57"/>
  <c r="K57"/>
  <c r="I57"/>
  <c r="H57"/>
  <c r="E57" s="1"/>
  <c r="AP56"/>
  <c r="AO56"/>
  <c r="AM56"/>
  <c r="AJ56"/>
  <c r="AI56"/>
  <c r="AG56"/>
  <c r="AF56"/>
  <c r="AD56"/>
  <c r="AC56"/>
  <c r="AA56"/>
  <c r="Z56"/>
  <c r="X56"/>
  <c r="W56"/>
  <c r="U56"/>
  <c r="T56"/>
  <c r="R56"/>
  <c r="F56" s="1"/>
  <c r="O56"/>
  <c r="N56"/>
  <c r="L56"/>
  <c r="K56"/>
  <c r="I56"/>
  <c r="H56"/>
  <c r="AP55"/>
  <c r="AO55"/>
  <c r="AM55"/>
  <c r="AL55"/>
  <c r="AJ55"/>
  <c r="AI55"/>
  <c r="AG55"/>
  <c r="AF55"/>
  <c r="AD55"/>
  <c r="AC55"/>
  <c r="AA55"/>
  <c r="Z55"/>
  <c r="X55"/>
  <c r="W55"/>
  <c r="U55"/>
  <c r="T55"/>
  <c r="R55"/>
  <c r="Q55"/>
  <c r="O55"/>
  <c r="N55"/>
  <c r="L55"/>
  <c r="K55"/>
  <c r="I55"/>
  <c r="H55"/>
  <c r="E55" s="1"/>
  <c r="AP54"/>
  <c r="AO54"/>
  <c r="AM54"/>
  <c r="AL54"/>
  <c r="AJ54"/>
  <c r="AJ53" s="1"/>
  <c r="AI54"/>
  <c r="AG54"/>
  <c r="AF54"/>
  <c r="AD54"/>
  <c r="AC54"/>
  <c r="AA54"/>
  <c r="Z54"/>
  <c r="X54"/>
  <c r="W54"/>
  <c r="U54"/>
  <c r="T54"/>
  <c r="R54"/>
  <c r="Q54"/>
  <c r="O54"/>
  <c r="N54"/>
  <c r="L54"/>
  <c r="K54"/>
  <c r="I54"/>
  <c r="H54"/>
  <c r="F54"/>
  <c r="X53"/>
  <c r="AQ52"/>
  <c r="AN52"/>
  <c r="AK52"/>
  <c r="AH52"/>
  <c r="AE52"/>
  <c r="AB52"/>
  <c r="Y52"/>
  <c r="V52"/>
  <c r="S52"/>
  <c r="P52"/>
  <c r="M52"/>
  <c r="J52"/>
  <c r="F52"/>
  <c r="E52"/>
  <c r="AQ51"/>
  <c r="AN51"/>
  <c r="AK51"/>
  <c r="AH51"/>
  <c r="AE5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E50"/>
  <c r="AQ49"/>
  <c r="AN49"/>
  <c r="AK49"/>
  <c r="AH49"/>
  <c r="AE49"/>
  <c r="AB49"/>
  <c r="Y49"/>
  <c r="V49"/>
  <c r="S49"/>
  <c r="P49"/>
  <c r="M49"/>
  <c r="J49"/>
  <c r="F49"/>
  <c r="E49"/>
  <c r="AP48"/>
  <c r="AO48"/>
  <c r="AM48"/>
  <c r="AL48"/>
  <c r="AJ48"/>
  <c r="AI48"/>
  <c r="AG48"/>
  <c r="AF48"/>
  <c r="AD48"/>
  <c r="AC48"/>
  <c r="AA48"/>
  <c r="Z48"/>
  <c r="X48"/>
  <c r="W48"/>
  <c r="U48"/>
  <c r="T48"/>
  <c r="R48"/>
  <c r="Q48"/>
  <c r="O48"/>
  <c r="N48"/>
  <c r="L48"/>
  <c r="K48"/>
  <c r="I48"/>
  <c r="H48"/>
  <c r="F48"/>
  <c r="E48"/>
  <c r="AQ47"/>
  <c r="AN47"/>
  <c r="AK47"/>
  <c r="AH47"/>
  <c r="AE47"/>
  <c r="AB47"/>
  <c r="Y47"/>
  <c r="V47"/>
  <c r="S47"/>
  <c r="P47"/>
  <c r="M47"/>
  <c r="J47"/>
  <c r="F47"/>
  <c r="E47"/>
  <c r="AQ46"/>
  <c r="AN46"/>
  <c r="AK46"/>
  <c r="AH46"/>
  <c r="AE46"/>
  <c r="AB46"/>
  <c r="Y46"/>
  <c r="V46"/>
  <c r="S46"/>
  <c r="P46"/>
  <c r="M46"/>
  <c r="J46"/>
  <c r="F46"/>
  <c r="E46"/>
  <c r="AQ45"/>
  <c r="AN45"/>
  <c r="AK45"/>
  <c r="AH45"/>
  <c r="AE45"/>
  <c r="AB45"/>
  <c r="Y45"/>
  <c r="V45"/>
  <c r="S45"/>
  <c r="P45"/>
  <c r="M45"/>
  <c r="J45"/>
  <c r="F45"/>
  <c r="E45"/>
  <c r="AQ44"/>
  <c r="AN44"/>
  <c r="AK44"/>
  <c r="AH44"/>
  <c r="AE44"/>
  <c r="AB44"/>
  <c r="Y44"/>
  <c r="V44"/>
  <c r="S44"/>
  <c r="P44"/>
  <c r="M44"/>
  <c r="J44"/>
  <c r="F44"/>
  <c r="E44"/>
  <c r="E43" s="1"/>
  <c r="AP43"/>
  <c r="AO43"/>
  <c r="AM43"/>
  <c r="AL43"/>
  <c r="AJ43"/>
  <c r="AI43"/>
  <c r="AG43"/>
  <c r="AF43"/>
  <c r="AD43"/>
  <c r="AC43"/>
  <c r="AA43"/>
  <c r="Z43"/>
  <c r="X43"/>
  <c r="W43"/>
  <c r="U43"/>
  <c r="T43"/>
  <c r="R43"/>
  <c r="Q43"/>
  <c r="O43"/>
  <c r="N43"/>
  <c r="L43"/>
  <c r="K43"/>
  <c r="I43"/>
  <c r="H43"/>
  <c r="AQ42"/>
  <c r="AN42"/>
  <c r="AK42"/>
  <c r="AH42"/>
  <c r="AE42"/>
  <c r="AB42"/>
  <c r="Y42"/>
  <c r="V42"/>
  <c r="S42"/>
  <c r="P42"/>
  <c r="M42"/>
  <c r="J42"/>
  <c r="F42"/>
  <c r="E42"/>
  <c r="AQ41"/>
  <c r="AL41"/>
  <c r="AL80" s="1"/>
  <c r="AK41"/>
  <c r="AH41"/>
  <c r="AE41"/>
  <c r="AB41"/>
  <c r="Y41"/>
  <c r="V41"/>
  <c r="Q41"/>
  <c r="P41"/>
  <c r="M41"/>
  <c r="J41"/>
  <c r="F41"/>
  <c r="AQ40"/>
  <c r="AN40"/>
  <c r="AK40"/>
  <c r="AH40"/>
  <c r="AE40"/>
  <c r="AB40"/>
  <c r="Y40"/>
  <c r="V40"/>
  <c r="S40"/>
  <c r="P40"/>
  <c r="M40"/>
  <c r="J40"/>
  <c r="F40"/>
  <c r="E40"/>
  <c r="AQ39"/>
  <c r="AN39"/>
  <c r="AK39"/>
  <c r="AH39"/>
  <c r="AE39"/>
  <c r="AB39"/>
  <c r="Y39"/>
  <c r="V39"/>
  <c r="S39"/>
  <c r="P39"/>
  <c r="M39"/>
  <c r="J39"/>
  <c r="F39"/>
  <c r="E39"/>
  <c r="AP38"/>
  <c r="AO38"/>
  <c r="AM38"/>
  <c r="AJ38"/>
  <c r="AI38"/>
  <c r="AG38"/>
  <c r="AF38"/>
  <c r="AD38"/>
  <c r="AC38"/>
  <c r="AA38"/>
  <c r="Z38"/>
  <c r="X38"/>
  <c r="W38"/>
  <c r="U38"/>
  <c r="T38"/>
  <c r="R38"/>
  <c r="O38"/>
  <c r="N38"/>
  <c r="L38"/>
  <c r="K38"/>
  <c r="I38"/>
  <c r="H38"/>
  <c r="AP35"/>
  <c r="AP63" s="1"/>
  <c r="AO35"/>
  <c r="AM35"/>
  <c r="AM63" s="1"/>
  <c r="AL35"/>
  <c r="AL63" s="1"/>
  <c r="AJ35"/>
  <c r="AJ63" s="1"/>
  <c r="AI35"/>
  <c r="AG35"/>
  <c r="AG63" s="1"/>
  <c r="AF35"/>
  <c r="AF63" s="1"/>
  <c r="AD35"/>
  <c r="AD63" s="1"/>
  <c r="AC35"/>
  <c r="AA35"/>
  <c r="AA63" s="1"/>
  <c r="Z35"/>
  <c r="Z63" s="1"/>
  <c r="X35"/>
  <c r="X63" s="1"/>
  <c r="W35"/>
  <c r="U35"/>
  <c r="U63" s="1"/>
  <c r="T35"/>
  <c r="T63" s="1"/>
  <c r="R35"/>
  <c r="R63" s="1"/>
  <c r="Q35"/>
  <c r="O35"/>
  <c r="O63" s="1"/>
  <c r="N35"/>
  <c r="N63" s="1"/>
  <c r="L35"/>
  <c r="L63" s="1"/>
  <c r="K35"/>
  <c r="I35"/>
  <c r="I63" s="1"/>
  <c r="H35"/>
  <c r="AP34"/>
  <c r="AP62" s="1"/>
  <c r="AO34"/>
  <c r="AO62" s="1"/>
  <c r="AM34"/>
  <c r="AM62" s="1"/>
  <c r="AL34"/>
  <c r="AJ34"/>
  <c r="AI34"/>
  <c r="AG34"/>
  <c r="AF34"/>
  <c r="AD34"/>
  <c r="AC34"/>
  <c r="AA34"/>
  <c r="Z34"/>
  <c r="X34"/>
  <c r="U34"/>
  <c r="U62" s="1"/>
  <c r="T34"/>
  <c r="R34"/>
  <c r="R62" s="1"/>
  <c r="Q34"/>
  <c r="O34"/>
  <c r="N34"/>
  <c r="L34"/>
  <c r="K34"/>
  <c r="I34"/>
  <c r="H34"/>
  <c r="AP33"/>
  <c r="AP61" s="1"/>
  <c r="AO33"/>
  <c r="AM33"/>
  <c r="AM61" s="1"/>
  <c r="AL33"/>
  <c r="AJ33"/>
  <c r="AJ61" s="1"/>
  <c r="AI33"/>
  <c r="AG33"/>
  <c r="AG61" s="1"/>
  <c r="AF33"/>
  <c r="AD33"/>
  <c r="AD61" s="1"/>
  <c r="AC33"/>
  <c r="AA33"/>
  <c r="AA61" s="1"/>
  <c r="Z33"/>
  <c r="X33"/>
  <c r="X61" s="1"/>
  <c r="W33"/>
  <c r="U33"/>
  <c r="U61" s="1"/>
  <c r="T33"/>
  <c r="R33"/>
  <c r="R61" s="1"/>
  <c r="Q33"/>
  <c r="O33"/>
  <c r="O61" s="1"/>
  <c r="N33"/>
  <c r="N61" s="1"/>
  <c r="L33"/>
  <c r="L61" s="1"/>
  <c r="K33"/>
  <c r="I33"/>
  <c r="I61" s="1"/>
  <c r="H33"/>
  <c r="H61" s="1"/>
  <c r="AP32"/>
  <c r="AP60" s="1"/>
  <c r="AO32"/>
  <c r="AM32"/>
  <c r="AM60" s="1"/>
  <c r="AL32"/>
  <c r="AJ32"/>
  <c r="AJ60" s="1"/>
  <c r="AI32"/>
  <c r="AG32"/>
  <c r="AG60" s="1"/>
  <c r="AF32"/>
  <c r="AD32"/>
  <c r="AD60" s="1"/>
  <c r="AC32"/>
  <c r="AA32"/>
  <c r="AA60" s="1"/>
  <c r="Z32"/>
  <c r="X32"/>
  <c r="X60" s="1"/>
  <c r="W32"/>
  <c r="U32"/>
  <c r="U60" s="1"/>
  <c r="T32"/>
  <c r="R32"/>
  <c r="R60" s="1"/>
  <c r="Q32"/>
  <c r="O32"/>
  <c r="O60" s="1"/>
  <c r="N32"/>
  <c r="L32"/>
  <c r="L60" s="1"/>
  <c r="K32"/>
  <c r="I32"/>
  <c r="I60" s="1"/>
  <c r="H32"/>
  <c r="F32"/>
  <c r="AG31"/>
  <c r="Q31"/>
  <c r="AQ30"/>
  <c r="AN30"/>
  <c r="AK30"/>
  <c r="AH30"/>
  <c r="AE30"/>
  <c r="AB30"/>
  <c r="Y30"/>
  <c r="V30"/>
  <c r="S30"/>
  <c r="P30"/>
  <c r="M30"/>
  <c r="J30"/>
  <c r="F30"/>
  <c r="E30"/>
  <c r="AQ29"/>
  <c r="AN29"/>
  <c r="AK29"/>
  <c r="AH29"/>
  <c r="AE29"/>
  <c r="AB29"/>
  <c r="Y29"/>
  <c r="V29"/>
  <c r="S29"/>
  <c r="P29"/>
  <c r="M29"/>
  <c r="J29"/>
  <c r="F29"/>
  <c r="E29"/>
  <c r="AQ28"/>
  <c r="AN28"/>
  <c r="AK28"/>
  <c r="AH28"/>
  <c r="AE28"/>
  <c r="AB28"/>
  <c r="Y28"/>
  <c r="V28"/>
  <c r="S28"/>
  <c r="P28"/>
  <c r="M28"/>
  <c r="J28"/>
  <c r="F28"/>
  <c r="E28"/>
  <c r="AQ27"/>
  <c r="AN27"/>
  <c r="AK27"/>
  <c r="AH27"/>
  <c r="AE27"/>
  <c r="AB27"/>
  <c r="Y27"/>
  <c r="V27"/>
  <c r="S27"/>
  <c r="P27"/>
  <c r="M27"/>
  <c r="J27"/>
  <c r="F27"/>
  <c r="E27"/>
  <c r="E26" s="1"/>
  <c r="AP26"/>
  <c r="AO26"/>
  <c r="AM26"/>
  <c r="AL26"/>
  <c r="AJ26"/>
  <c r="AI26"/>
  <c r="AG26"/>
  <c r="AF26"/>
  <c r="AD26"/>
  <c r="AC26"/>
  <c r="AA26"/>
  <c r="Z26"/>
  <c r="X26"/>
  <c r="W26"/>
  <c r="U26"/>
  <c r="T26"/>
  <c r="R26"/>
  <c r="Q26"/>
  <c r="O26"/>
  <c r="N26"/>
  <c r="L26"/>
  <c r="K26"/>
  <c r="I26"/>
  <c r="H26"/>
  <c r="F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W24"/>
  <c r="Y24" s="1"/>
  <c r="V24"/>
  <c r="S24"/>
  <c r="P24"/>
  <c r="M24"/>
  <c r="J24"/>
  <c r="F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P21"/>
  <c r="AO21"/>
  <c r="AM21"/>
  <c r="AL21"/>
  <c r="AJ21"/>
  <c r="AI21"/>
  <c r="AG21"/>
  <c r="AF21"/>
  <c r="AD21"/>
  <c r="AC21"/>
  <c r="AA21"/>
  <c r="Z21"/>
  <c r="X21"/>
  <c r="U21"/>
  <c r="T21"/>
  <c r="R21"/>
  <c r="Q21"/>
  <c r="O21"/>
  <c r="N21"/>
  <c r="L21"/>
  <c r="K21"/>
  <c r="I21"/>
  <c r="H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AQ18"/>
  <c r="AN18"/>
  <c r="AK18"/>
  <c r="AH18"/>
  <c r="AE18"/>
  <c r="AB18"/>
  <c r="Y18"/>
  <c r="V18"/>
  <c r="S18"/>
  <c r="P18"/>
  <c r="M18"/>
  <c r="J18"/>
  <c r="F18"/>
  <c r="E18"/>
  <c r="AQ17"/>
  <c r="AN17"/>
  <c r="AK17"/>
  <c r="AH17"/>
  <c r="AE17"/>
  <c r="AB17"/>
  <c r="Y17"/>
  <c r="V17"/>
  <c r="S17"/>
  <c r="P17"/>
  <c r="M17"/>
  <c r="J17"/>
  <c r="F17"/>
  <c r="E17"/>
  <c r="E16" s="1"/>
  <c r="AP16"/>
  <c r="AO16"/>
  <c r="AM16"/>
  <c r="AL16"/>
  <c r="AJ16"/>
  <c r="AI16"/>
  <c r="AG16"/>
  <c r="AF16"/>
  <c r="AD16"/>
  <c r="AC16"/>
  <c r="AA16"/>
  <c r="Z16"/>
  <c r="X16"/>
  <c r="W16"/>
  <c r="U16"/>
  <c r="T16"/>
  <c r="R16"/>
  <c r="Q16"/>
  <c r="O16"/>
  <c r="N16"/>
  <c r="L16"/>
  <c r="K16"/>
  <c r="I16"/>
  <c r="H16"/>
  <c r="F16"/>
  <c r="AQ15"/>
  <c r="AN15"/>
  <c r="AK15"/>
  <c r="AH15"/>
  <c r="AE15"/>
  <c r="AB15"/>
  <c r="Y15"/>
  <c r="V15"/>
  <c r="S15"/>
  <c r="P15"/>
  <c r="M15"/>
  <c r="J15"/>
  <c r="F15"/>
  <c r="E15"/>
  <c r="AQ14"/>
  <c r="AN14"/>
  <c r="AK14"/>
  <c r="AH14"/>
  <c r="AE14"/>
  <c r="AB14"/>
  <c r="Y14"/>
  <c r="V14"/>
  <c r="S14"/>
  <c r="P14"/>
  <c r="M14"/>
  <c r="J14"/>
  <c r="F14"/>
  <c r="E14"/>
  <c r="AQ13"/>
  <c r="AN13"/>
  <c r="AK13"/>
  <c r="AH13"/>
  <c r="AE13"/>
  <c r="AB13"/>
  <c r="Y13"/>
  <c r="V13"/>
  <c r="S13"/>
  <c r="P13"/>
  <c r="M13"/>
  <c r="J13"/>
  <c r="F13"/>
  <c r="E13"/>
  <c r="AQ12"/>
  <c r="AN12"/>
  <c r="AK12"/>
  <c r="AH12"/>
  <c r="AE12"/>
  <c r="AB12"/>
  <c r="Y12"/>
  <c r="V12"/>
  <c r="S12"/>
  <c r="P12"/>
  <c r="M12"/>
  <c r="J12"/>
  <c r="F12"/>
  <c r="E12"/>
  <c r="AP11"/>
  <c r="AO11"/>
  <c r="AM11"/>
  <c r="AL11"/>
  <c r="AJ11"/>
  <c r="AI11"/>
  <c r="AG11"/>
  <c r="AF11"/>
  <c r="AD11"/>
  <c r="AC11"/>
  <c r="AA11"/>
  <c r="Z11"/>
  <c r="X11"/>
  <c r="W11"/>
  <c r="U11"/>
  <c r="T11"/>
  <c r="R11"/>
  <c r="Q11"/>
  <c r="O11"/>
  <c r="N11"/>
  <c r="L11"/>
  <c r="K11"/>
  <c r="I11"/>
  <c r="H11"/>
  <c r="E11"/>
  <c r="G12" l="1"/>
  <c r="G14"/>
  <c r="J16"/>
  <c r="P16"/>
  <c r="V16"/>
  <c r="AB16"/>
  <c r="AH16"/>
  <c r="AN16"/>
  <c r="G26"/>
  <c r="K53"/>
  <c r="R74"/>
  <c r="I92"/>
  <c r="K31"/>
  <c r="Y38"/>
  <c r="AE38"/>
  <c r="AK38"/>
  <c r="R77"/>
  <c r="AD77"/>
  <c r="N73"/>
  <c r="Q73"/>
  <c r="T73"/>
  <c r="Z73"/>
  <c r="AC73"/>
  <c r="AF73"/>
  <c r="AL73"/>
  <c r="H74"/>
  <c r="P85"/>
  <c r="F85"/>
  <c r="AE85"/>
  <c r="AQ85"/>
  <c r="AO82"/>
  <c r="AA31"/>
  <c r="AM31"/>
  <c r="AC31"/>
  <c r="AI31"/>
  <c r="AO31"/>
  <c r="J34"/>
  <c r="K62"/>
  <c r="P34"/>
  <c r="V34"/>
  <c r="AA62"/>
  <c r="AA59" s="1"/>
  <c r="AD62"/>
  <c r="AG62"/>
  <c r="AG59" s="1"/>
  <c r="AJ62"/>
  <c r="AQ62"/>
  <c r="AQ38"/>
  <c r="F38"/>
  <c r="G40"/>
  <c r="M43"/>
  <c r="S43"/>
  <c r="Y43"/>
  <c r="AE43"/>
  <c r="AK43"/>
  <c r="AQ43"/>
  <c r="G45"/>
  <c r="G47"/>
  <c r="J48"/>
  <c r="P48"/>
  <c r="V48"/>
  <c r="AB48"/>
  <c r="AH48"/>
  <c r="AN48"/>
  <c r="G49"/>
  <c r="G51"/>
  <c r="M55"/>
  <c r="S55"/>
  <c r="AQ55"/>
  <c r="M56"/>
  <c r="V56"/>
  <c r="AB56"/>
  <c r="AH56"/>
  <c r="AQ56"/>
  <c r="R53"/>
  <c r="AD53"/>
  <c r="R72"/>
  <c r="AD72"/>
  <c r="AP72"/>
  <c r="AO73"/>
  <c r="H75"/>
  <c r="E75" s="1"/>
  <c r="I75"/>
  <c r="L75"/>
  <c r="O75"/>
  <c r="R75"/>
  <c r="S75" s="1"/>
  <c r="U75"/>
  <c r="X75"/>
  <c r="AA75"/>
  <c r="AD75"/>
  <c r="AE75" s="1"/>
  <c r="AG75"/>
  <c r="AJ75"/>
  <c r="AM75"/>
  <c r="AP75"/>
  <c r="AQ75" s="1"/>
  <c r="I72"/>
  <c r="O82"/>
  <c r="U72"/>
  <c r="AA72"/>
  <c r="AG72"/>
  <c r="AM72"/>
  <c r="T87"/>
  <c r="M74"/>
  <c r="P75"/>
  <c r="V75"/>
  <c r="AB75"/>
  <c r="AH75"/>
  <c r="AN75"/>
  <c r="AG74"/>
  <c r="AH74" s="1"/>
  <c r="L74"/>
  <c r="M11"/>
  <c r="P11"/>
  <c r="S11"/>
  <c r="V11"/>
  <c r="Y11"/>
  <c r="AB11"/>
  <c r="AE11"/>
  <c r="G20"/>
  <c r="M21"/>
  <c r="S21"/>
  <c r="W21"/>
  <c r="Y21" s="1"/>
  <c r="AE21"/>
  <c r="AK21"/>
  <c r="AQ21"/>
  <c r="G23"/>
  <c r="E24"/>
  <c r="E21" s="1"/>
  <c r="G25"/>
  <c r="J26"/>
  <c r="P26"/>
  <c r="V26"/>
  <c r="AB26"/>
  <c r="AH26"/>
  <c r="AN26"/>
  <c r="G29"/>
  <c r="I31"/>
  <c r="O31"/>
  <c r="U31"/>
  <c r="J32"/>
  <c r="K60"/>
  <c r="P32"/>
  <c r="Q60"/>
  <c r="S60" s="1"/>
  <c r="V32"/>
  <c r="W60"/>
  <c r="Y60" s="1"/>
  <c r="AB32"/>
  <c r="AC60"/>
  <c r="AE60" s="1"/>
  <c r="AH32"/>
  <c r="AI60"/>
  <c r="AN32"/>
  <c r="AO60"/>
  <c r="AQ60" s="1"/>
  <c r="E33"/>
  <c r="P61"/>
  <c r="M35"/>
  <c r="S35"/>
  <c r="Y35"/>
  <c r="AE35"/>
  <c r="AK35"/>
  <c r="AQ35"/>
  <c r="M38"/>
  <c r="AL38"/>
  <c r="AN38" s="1"/>
  <c r="G42"/>
  <c r="I53"/>
  <c r="O53"/>
  <c r="S54"/>
  <c r="U53"/>
  <c r="Y54"/>
  <c r="AA53"/>
  <c r="AE54"/>
  <c r="AG53"/>
  <c r="AK54"/>
  <c r="AM53"/>
  <c r="M57"/>
  <c r="N53"/>
  <c r="S57"/>
  <c r="Y57"/>
  <c r="AE57"/>
  <c r="AK57"/>
  <c r="AO53"/>
  <c r="J65"/>
  <c r="P65"/>
  <c r="V65"/>
  <c r="AB65"/>
  <c r="AH65"/>
  <c r="AN65"/>
  <c r="G68"/>
  <c r="O72"/>
  <c r="H73"/>
  <c r="N74"/>
  <c r="U74"/>
  <c r="J78"/>
  <c r="L77"/>
  <c r="P78"/>
  <c r="V78"/>
  <c r="X77"/>
  <c r="AB78"/>
  <c r="AH78"/>
  <c r="AJ77"/>
  <c r="AN78"/>
  <c r="AP77"/>
  <c r="AN79"/>
  <c r="M80"/>
  <c r="AA74"/>
  <c r="AB74" s="1"/>
  <c r="AK80"/>
  <c r="P81"/>
  <c r="V81"/>
  <c r="AB81"/>
  <c r="AH81"/>
  <c r="AN81"/>
  <c r="W72"/>
  <c r="AC72"/>
  <c r="AC71" s="1"/>
  <c r="AI72"/>
  <c r="AO72"/>
  <c r="AO71" s="1"/>
  <c r="I82"/>
  <c r="L73"/>
  <c r="L71" s="1"/>
  <c r="R73"/>
  <c r="U82"/>
  <c r="X73"/>
  <c r="AD73"/>
  <c r="AE73" s="1"/>
  <c r="AJ73"/>
  <c r="AP73"/>
  <c r="AP71" s="1"/>
  <c r="M86"/>
  <c r="S86"/>
  <c r="Y86"/>
  <c r="AE86"/>
  <c r="AK86"/>
  <c r="AQ86"/>
  <c r="H87"/>
  <c r="AF87"/>
  <c r="M93"/>
  <c r="S93"/>
  <c r="Y93"/>
  <c r="AE93"/>
  <c r="AK93"/>
  <c r="AQ93"/>
  <c r="H63"/>
  <c r="E35"/>
  <c r="Q80"/>
  <c r="E41"/>
  <c r="G41" s="1"/>
  <c r="Q38"/>
  <c r="M54"/>
  <c r="L53"/>
  <c r="AQ54"/>
  <c r="AP53"/>
  <c r="E79"/>
  <c r="G79" s="1"/>
  <c r="H77"/>
  <c r="P79"/>
  <c r="N77"/>
  <c r="V79"/>
  <c r="T77"/>
  <c r="AB79"/>
  <c r="Z77"/>
  <c r="AH79"/>
  <c r="AF77"/>
  <c r="Y80"/>
  <c r="X74"/>
  <c r="AE80"/>
  <c r="AD74"/>
  <c r="V85"/>
  <c r="T74"/>
  <c r="AK85"/>
  <c r="AJ74"/>
  <c r="M94"/>
  <c r="K92"/>
  <c r="S94"/>
  <c r="Q92"/>
  <c r="Y94"/>
  <c r="W92"/>
  <c r="AE94"/>
  <c r="AC92"/>
  <c r="AK94"/>
  <c r="AI92"/>
  <c r="AQ94"/>
  <c r="AO92"/>
  <c r="AH11"/>
  <c r="AK11"/>
  <c r="AN11"/>
  <c r="AQ11"/>
  <c r="G13"/>
  <c r="G15"/>
  <c r="M16"/>
  <c r="S16"/>
  <c r="Y16"/>
  <c r="AE16"/>
  <c r="AK16"/>
  <c r="AQ16"/>
  <c r="G18"/>
  <c r="M53"/>
  <c r="P53"/>
  <c r="AI82"/>
  <c r="N87"/>
  <c r="Z87"/>
  <c r="AL87"/>
  <c r="X62"/>
  <c r="F34"/>
  <c r="Y55"/>
  <c r="W53"/>
  <c r="Y53" s="1"/>
  <c r="AE55"/>
  <c r="AC53"/>
  <c r="AE53" s="1"/>
  <c r="AK55"/>
  <c r="AI53"/>
  <c r="AK53" s="1"/>
  <c r="E83"/>
  <c r="H72"/>
  <c r="J72" s="1"/>
  <c r="K82"/>
  <c r="K72"/>
  <c r="K71" s="1"/>
  <c r="N82"/>
  <c r="N72"/>
  <c r="N71" s="1"/>
  <c r="Q82"/>
  <c r="Q72"/>
  <c r="T82"/>
  <c r="T72"/>
  <c r="T71" s="1"/>
  <c r="Z82"/>
  <c r="Z72"/>
  <c r="Z71" s="1"/>
  <c r="AF82"/>
  <c r="AF72"/>
  <c r="AF71" s="1"/>
  <c r="AL82"/>
  <c r="AL72"/>
  <c r="J84"/>
  <c r="I73"/>
  <c r="J73" s="1"/>
  <c r="P84"/>
  <c r="O73"/>
  <c r="P73" s="1"/>
  <c r="V84"/>
  <c r="U73"/>
  <c r="V73" s="1"/>
  <c r="AB84"/>
  <c r="AA82"/>
  <c r="AB82" s="1"/>
  <c r="AA73"/>
  <c r="AH84"/>
  <c r="AG82"/>
  <c r="AH82" s="1"/>
  <c r="AG73"/>
  <c r="AH73" s="1"/>
  <c r="AN84"/>
  <c r="AM82"/>
  <c r="AN82" s="1"/>
  <c r="AM73"/>
  <c r="J90"/>
  <c r="I74"/>
  <c r="J74" s="1"/>
  <c r="P90"/>
  <c r="O74"/>
  <c r="J11"/>
  <c r="G19"/>
  <c r="J21"/>
  <c r="P21"/>
  <c r="V21"/>
  <c r="AB21"/>
  <c r="AH21"/>
  <c r="AN21"/>
  <c r="G22"/>
  <c r="G24"/>
  <c r="M26"/>
  <c r="S26"/>
  <c r="Y26"/>
  <c r="AE26"/>
  <c r="AK26"/>
  <c r="AQ26"/>
  <c r="G28"/>
  <c r="G30"/>
  <c r="M33"/>
  <c r="S33"/>
  <c r="S38"/>
  <c r="H53"/>
  <c r="T53"/>
  <c r="V53" s="1"/>
  <c r="Z53"/>
  <c r="AB53" s="1"/>
  <c r="AF53"/>
  <c r="AH53" s="1"/>
  <c r="E73"/>
  <c r="AB73"/>
  <c r="AN73"/>
  <c r="V74"/>
  <c r="AE74"/>
  <c r="AK74"/>
  <c r="AI71"/>
  <c r="S73"/>
  <c r="Y73"/>
  <c r="AK73"/>
  <c r="T61"/>
  <c r="V61" s="1"/>
  <c r="Y33"/>
  <c r="Z61"/>
  <c r="AB61" s="1"/>
  <c r="AE33"/>
  <c r="AF61"/>
  <c r="AH61" s="1"/>
  <c r="AK33"/>
  <c r="AL61"/>
  <c r="AN61" s="1"/>
  <c r="AQ33"/>
  <c r="I62"/>
  <c r="I59" s="1"/>
  <c r="L62"/>
  <c r="L59" s="1"/>
  <c r="O62"/>
  <c r="AB34"/>
  <c r="AC62"/>
  <c r="AE62" s="1"/>
  <c r="AH34"/>
  <c r="AI62"/>
  <c r="AK62" s="1"/>
  <c r="AN34"/>
  <c r="J38"/>
  <c r="P38"/>
  <c r="V38"/>
  <c r="AB38"/>
  <c r="AH38"/>
  <c r="G39"/>
  <c r="J43"/>
  <c r="P43"/>
  <c r="V43"/>
  <c r="AB43"/>
  <c r="AH43"/>
  <c r="AN43"/>
  <c r="G44"/>
  <c r="G46"/>
  <c r="G48"/>
  <c r="M48"/>
  <c r="S48"/>
  <c r="Y48"/>
  <c r="AE48"/>
  <c r="AK48"/>
  <c r="AQ48"/>
  <c r="G50"/>
  <c r="G52"/>
  <c r="J54"/>
  <c r="P54"/>
  <c r="V54"/>
  <c r="AB54"/>
  <c r="AH54"/>
  <c r="AN54"/>
  <c r="J55"/>
  <c r="P55"/>
  <c r="V55"/>
  <c r="AB55"/>
  <c r="AH55"/>
  <c r="AN55"/>
  <c r="J56"/>
  <c r="P56"/>
  <c r="Y56"/>
  <c r="AE56"/>
  <c r="AK56"/>
  <c r="J57"/>
  <c r="P57"/>
  <c r="V57"/>
  <c r="AB57"/>
  <c r="AH57"/>
  <c r="AN57"/>
  <c r="AQ57"/>
  <c r="M65"/>
  <c r="S65"/>
  <c r="Y65"/>
  <c r="AE65"/>
  <c r="AK65"/>
  <c r="AQ65"/>
  <c r="G67"/>
  <c r="G69"/>
  <c r="AQ74"/>
  <c r="M75"/>
  <c r="Y75"/>
  <c r="AK75"/>
  <c r="K77"/>
  <c r="M77" s="1"/>
  <c r="W77"/>
  <c r="AC77"/>
  <c r="AE77" s="1"/>
  <c r="AI77"/>
  <c r="AO77"/>
  <c r="AQ77" s="1"/>
  <c r="M79"/>
  <c r="S79"/>
  <c r="Y79"/>
  <c r="AE79"/>
  <c r="AK79"/>
  <c r="AQ79"/>
  <c r="J80"/>
  <c r="P80"/>
  <c r="AB80"/>
  <c r="AQ80"/>
  <c r="G81"/>
  <c r="M81"/>
  <c r="S81"/>
  <c r="Y81"/>
  <c r="AE81"/>
  <c r="AK81"/>
  <c r="AQ81"/>
  <c r="G83"/>
  <c r="M83"/>
  <c r="S83"/>
  <c r="Y83"/>
  <c r="AE83"/>
  <c r="AK83"/>
  <c r="AQ83"/>
  <c r="M84"/>
  <c r="S84"/>
  <c r="Y84"/>
  <c r="AE84"/>
  <c r="AK84"/>
  <c r="AQ84"/>
  <c r="M85"/>
  <c r="S85"/>
  <c r="AB85"/>
  <c r="AH85"/>
  <c r="AN85"/>
  <c r="J86"/>
  <c r="P86"/>
  <c r="V86"/>
  <c r="AB86"/>
  <c r="AH86"/>
  <c r="AN86"/>
  <c r="K87"/>
  <c r="M87" s="1"/>
  <c r="Q87"/>
  <c r="S87" s="1"/>
  <c r="W87"/>
  <c r="Y87" s="1"/>
  <c r="AC87"/>
  <c r="AE87" s="1"/>
  <c r="AI87"/>
  <c r="AK87" s="1"/>
  <c r="AO87"/>
  <c r="AQ87" s="1"/>
  <c r="G89"/>
  <c r="M89"/>
  <c r="S89"/>
  <c r="Y89"/>
  <c r="AE89"/>
  <c r="AK89"/>
  <c r="AQ89"/>
  <c r="M90"/>
  <c r="S90"/>
  <c r="Y90"/>
  <c r="AE90"/>
  <c r="AK90"/>
  <c r="AQ90"/>
  <c r="G91"/>
  <c r="M91"/>
  <c r="S91"/>
  <c r="Y91"/>
  <c r="AE91"/>
  <c r="AK91"/>
  <c r="AQ91"/>
  <c r="E92"/>
  <c r="N92"/>
  <c r="T92"/>
  <c r="Z92"/>
  <c r="AF92"/>
  <c r="AL92"/>
  <c r="J94"/>
  <c r="P94"/>
  <c r="V94"/>
  <c r="AB94"/>
  <c r="AH94"/>
  <c r="AN94"/>
  <c r="G96"/>
  <c r="M96"/>
  <c r="S96"/>
  <c r="Y96"/>
  <c r="AE96"/>
  <c r="AK96"/>
  <c r="AQ96"/>
  <c r="G16"/>
  <c r="J61"/>
  <c r="F61"/>
  <c r="G17"/>
  <c r="W85"/>
  <c r="Y85" s="1"/>
  <c r="W34"/>
  <c r="E34" s="1"/>
  <c r="F60"/>
  <c r="M60"/>
  <c r="O59"/>
  <c r="R59"/>
  <c r="U59"/>
  <c r="X59"/>
  <c r="AD59"/>
  <c r="AK60"/>
  <c r="AJ59"/>
  <c r="AM59"/>
  <c r="AP59"/>
  <c r="J63"/>
  <c r="F63"/>
  <c r="F11"/>
  <c r="G11" s="1"/>
  <c r="F21"/>
  <c r="G21" s="1"/>
  <c r="G27"/>
  <c r="P63"/>
  <c r="V63"/>
  <c r="AB63"/>
  <c r="AH63"/>
  <c r="AN63"/>
  <c r="H31"/>
  <c r="L31"/>
  <c r="M31" s="1"/>
  <c r="N31"/>
  <c r="P31" s="1"/>
  <c r="R31"/>
  <c r="S31" s="1"/>
  <c r="T31"/>
  <c r="X31"/>
  <c r="Z31"/>
  <c r="AB31" s="1"/>
  <c r="AD31"/>
  <c r="AE31" s="1"/>
  <c r="AF31"/>
  <c r="AH31" s="1"/>
  <c r="AJ31"/>
  <c r="AK31" s="1"/>
  <c r="AL31"/>
  <c r="AP31"/>
  <c r="AQ31" s="1"/>
  <c r="E32"/>
  <c r="G32" s="1"/>
  <c r="M32"/>
  <c r="S32"/>
  <c r="Y32"/>
  <c r="AE32"/>
  <c r="AK32"/>
  <c r="AQ32"/>
  <c r="F33"/>
  <c r="G33" s="1"/>
  <c r="J33"/>
  <c r="P33"/>
  <c r="V33"/>
  <c r="AB33"/>
  <c r="AH33"/>
  <c r="AN33"/>
  <c r="M34"/>
  <c r="S34"/>
  <c r="AE34"/>
  <c r="AK34"/>
  <c r="AQ34"/>
  <c r="F35"/>
  <c r="J35"/>
  <c r="P35"/>
  <c r="V35"/>
  <c r="AB35"/>
  <c r="AH35"/>
  <c r="AN35"/>
  <c r="E38"/>
  <c r="G38" s="1"/>
  <c r="S41"/>
  <c r="AN41"/>
  <c r="F43"/>
  <c r="G43" s="1"/>
  <c r="E54"/>
  <c r="F55"/>
  <c r="Q56"/>
  <c r="Q53" s="1"/>
  <c r="S53" s="1"/>
  <c r="F57"/>
  <c r="G57" s="1"/>
  <c r="H60"/>
  <c r="J60" s="1"/>
  <c r="N60"/>
  <c r="T60"/>
  <c r="Z60"/>
  <c r="AF60"/>
  <c r="AL60"/>
  <c r="K61"/>
  <c r="Q61"/>
  <c r="W61"/>
  <c r="AC61"/>
  <c r="AI61"/>
  <c r="AO61"/>
  <c r="H62"/>
  <c r="N62"/>
  <c r="T62"/>
  <c r="V62" s="1"/>
  <c r="Z62"/>
  <c r="AF62"/>
  <c r="AH62" s="1"/>
  <c r="K63"/>
  <c r="Q63"/>
  <c r="S63" s="1"/>
  <c r="W63"/>
  <c r="Y63" s="1"/>
  <c r="AC63"/>
  <c r="AE63" s="1"/>
  <c r="AI63"/>
  <c r="AK63" s="1"/>
  <c r="AO63"/>
  <c r="AQ63" s="1"/>
  <c r="AK77"/>
  <c r="AN80"/>
  <c r="E85"/>
  <c r="E82" s="1"/>
  <c r="P92"/>
  <c r="V92"/>
  <c r="AB92"/>
  <c r="AH92"/>
  <c r="AN92"/>
  <c r="G93"/>
  <c r="G95"/>
  <c r="S80"/>
  <c r="E80"/>
  <c r="Q74"/>
  <c r="AL74"/>
  <c r="AL77"/>
  <c r="G66"/>
  <c r="F65"/>
  <c r="G65" s="1"/>
  <c r="AL56"/>
  <c r="Q77"/>
  <c r="S77" s="1"/>
  <c r="Y72"/>
  <c r="AK72"/>
  <c r="J75"/>
  <c r="M78"/>
  <c r="S78"/>
  <c r="Y78"/>
  <c r="AE78"/>
  <c r="AK78"/>
  <c r="AQ78"/>
  <c r="J79"/>
  <c r="J81"/>
  <c r="J83"/>
  <c r="P83"/>
  <c r="V83"/>
  <c r="AB83"/>
  <c r="AH83"/>
  <c r="AN83"/>
  <c r="J85"/>
  <c r="M88"/>
  <c r="S88"/>
  <c r="Y88"/>
  <c r="AE88"/>
  <c r="AK88"/>
  <c r="AQ88"/>
  <c r="J89"/>
  <c r="J91"/>
  <c r="J93"/>
  <c r="P93"/>
  <c r="V93"/>
  <c r="AB93"/>
  <c r="AH93"/>
  <c r="AN93"/>
  <c r="J95"/>
  <c r="J96"/>
  <c r="I71"/>
  <c r="AG71"/>
  <c r="AH71" s="1"/>
  <c r="F72"/>
  <c r="I77"/>
  <c r="J77" s="1"/>
  <c r="O77"/>
  <c r="P77" s="1"/>
  <c r="U77"/>
  <c r="V77" s="1"/>
  <c r="AA77"/>
  <c r="AB77" s="1"/>
  <c r="AG77"/>
  <c r="AH77" s="1"/>
  <c r="AM77"/>
  <c r="F78"/>
  <c r="F80"/>
  <c r="H82"/>
  <c r="J82" s="1"/>
  <c r="L82"/>
  <c r="M82" s="1"/>
  <c r="R82"/>
  <c r="S82" s="1"/>
  <c r="X82"/>
  <c r="AD82"/>
  <c r="AE82" s="1"/>
  <c r="AJ82"/>
  <c r="AP82"/>
  <c r="F84"/>
  <c r="G84" s="1"/>
  <c r="F86"/>
  <c r="G86" s="1"/>
  <c r="I87"/>
  <c r="J87" s="1"/>
  <c r="O87"/>
  <c r="U87"/>
  <c r="V87" s="1"/>
  <c r="AA87"/>
  <c r="AB87" s="1"/>
  <c r="AG87"/>
  <c r="AM87"/>
  <c r="F88"/>
  <c r="F90"/>
  <c r="G90" s="1"/>
  <c r="H92"/>
  <c r="J92" s="1"/>
  <c r="L92"/>
  <c r="M92" s="1"/>
  <c r="R92"/>
  <c r="S92" s="1"/>
  <c r="X92"/>
  <c r="Y92" s="1"/>
  <c r="AD92"/>
  <c r="AE92" s="1"/>
  <c r="AJ92"/>
  <c r="AK92" s="1"/>
  <c r="AP92"/>
  <c r="AQ92" s="1"/>
  <c r="F94"/>
  <c r="G94" s="1"/>
  <c r="Y77" l="1"/>
  <c r="AN72"/>
  <c r="P82"/>
  <c r="AQ72"/>
  <c r="S72"/>
  <c r="AN77"/>
  <c r="AB72"/>
  <c r="Q71"/>
  <c r="M71"/>
  <c r="O71"/>
  <c r="P71" s="1"/>
  <c r="AN87"/>
  <c r="P87"/>
  <c r="AQ82"/>
  <c r="AM71"/>
  <c r="U71"/>
  <c r="V71" s="1"/>
  <c r="AE72"/>
  <c r="AL71"/>
  <c r="E77"/>
  <c r="AB62"/>
  <c r="Y34"/>
  <c r="AN31"/>
  <c r="M62"/>
  <c r="M73"/>
  <c r="P72"/>
  <c r="AJ71"/>
  <c r="X71"/>
  <c r="R71"/>
  <c r="F75"/>
  <c r="G75" s="1"/>
  <c r="AQ71"/>
  <c r="AH87"/>
  <c r="AK82"/>
  <c r="G80"/>
  <c r="F74"/>
  <c r="AN71"/>
  <c r="AA71"/>
  <c r="AB71" s="1"/>
  <c r="M72"/>
  <c r="P62"/>
  <c r="G35"/>
  <c r="V31"/>
  <c r="J31"/>
  <c r="F62"/>
  <c r="F59" s="1"/>
  <c r="G34"/>
  <c r="AQ73"/>
  <c r="AH72"/>
  <c r="V72"/>
  <c r="J53"/>
  <c r="P74"/>
  <c r="V82"/>
  <c r="AK71"/>
  <c r="AD71"/>
  <c r="AE71" s="1"/>
  <c r="AQ53"/>
  <c r="AN74"/>
  <c r="AI59"/>
  <c r="AK59" s="1"/>
  <c r="K59"/>
  <c r="M59" s="1"/>
  <c r="H71"/>
  <c r="E72"/>
  <c r="G72" s="1"/>
  <c r="J71"/>
  <c r="E63"/>
  <c r="G63" s="1"/>
  <c r="AO59"/>
  <c r="AC59"/>
  <c r="AE59" s="1"/>
  <c r="F73"/>
  <c r="G73" s="1"/>
  <c r="S74"/>
  <c r="G88"/>
  <c r="F87"/>
  <c r="G87" s="1"/>
  <c r="G78"/>
  <c r="F77"/>
  <c r="G77" s="1"/>
  <c r="AN56"/>
  <c r="AL53"/>
  <c r="AN53" s="1"/>
  <c r="W82"/>
  <c r="Y82" s="1"/>
  <c r="W74"/>
  <c r="F92"/>
  <c r="G92" s="1"/>
  <c r="F82"/>
  <c r="G82" s="1"/>
  <c r="G85"/>
  <c r="AL62"/>
  <c r="AN62" s="1"/>
  <c r="Z59"/>
  <c r="AB59" s="1"/>
  <c r="N59"/>
  <c r="E56"/>
  <c r="G56" s="1"/>
  <c r="E31"/>
  <c r="S56"/>
  <c r="M63"/>
  <c r="E61"/>
  <c r="G61" s="1"/>
  <c r="AQ59"/>
  <c r="P59"/>
  <c r="G54"/>
  <c r="AQ61"/>
  <c r="AE61"/>
  <c r="S61"/>
  <c r="E60"/>
  <c r="H59"/>
  <c r="J59" s="1"/>
  <c r="G55"/>
  <c r="F53"/>
  <c r="G60"/>
  <c r="W62"/>
  <c r="Y62" s="1"/>
  <c r="W31"/>
  <c r="Y31" s="1"/>
  <c r="AF59"/>
  <c r="AH59" s="1"/>
  <c r="T59"/>
  <c r="V59" s="1"/>
  <c r="F31"/>
  <c r="G31" s="1"/>
  <c r="J62"/>
  <c r="AN60"/>
  <c r="AH60"/>
  <c r="AB60"/>
  <c r="V60"/>
  <c r="P60"/>
  <c r="Q62"/>
  <c r="S62" s="1"/>
  <c r="AK61"/>
  <c r="Y61"/>
  <c r="M61"/>
  <c r="S71" l="1"/>
  <c r="F71"/>
  <c r="E53"/>
  <c r="AL59"/>
  <c r="AN59" s="1"/>
  <c r="E62"/>
  <c r="G62" s="1"/>
  <c r="G53"/>
  <c r="W59"/>
  <c r="Y59" s="1"/>
  <c r="Y74"/>
  <c r="W71"/>
  <c r="Y71" s="1"/>
  <c r="E74"/>
  <c r="Q59"/>
  <c r="S59" s="1"/>
  <c r="E71" l="1"/>
  <c r="G71" s="1"/>
  <c r="G74"/>
  <c r="E59"/>
  <c r="G59" s="1"/>
  <c r="AO60" i="17" l="1"/>
  <c r="AP60" s="1"/>
  <c r="J59"/>
  <c r="K59"/>
  <c r="M59"/>
  <c r="N59"/>
  <c r="P59"/>
  <c r="Q59"/>
  <c r="S59"/>
  <c r="T59"/>
  <c r="V59"/>
  <c r="W59"/>
  <c r="Y59"/>
  <c r="Z59"/>
  <c r="AB59"/>
  <c r="AC59"/>
  <c r="AE59"/>
  <c r="AF59"/>
  <c r="AH59"/>
  <c r="AI59"/>
  <c r="AJ59" s="1"/>
  <c r="AK59"/>
  <c r="AL59"/>
  <c r="AM59" s="1"/>
  <c r="AN59"/>
  <c r="AO59"/>
  <c r="AR59"/>
  <c r="J55"/>
  <c r="K55"/>
  <c r="L55"/>
  <c r="M55"/>
  <c r="N55"/>
  <c r="N60" s="1"/>
  <c r="O55"/>
  <c r="P55"/>
  <c r="Q55"/>
  <c r="Q60" s="1"/>
  <c r="R55"/>
  <c r="S55"/>
  <c r="T55"/>
  <c r="U55" s="1"/>
  <c r="V55"/>
  <c r="Y55"/>
  <c r="Z55"/>
  <c r="AA55" s="1"/>
  <c r="AB55"/>
  <c r="AC55"/>
  <c r="AE55"/>
  <c r="AE60" s="1"/>
  <c r="AF55"/>
  <c r="AG55" s="1"/>
  <c r="AH55"/>
  <c r="AI55"/>
  <c r="AK55"/>
  <c r="AL55"/>
  <c r="AM55" s="1"/>
  <c r="AN55"/>
  <c r="AN60" s="1"/>
  <c r="AO55"/>
  <c r="AQ55"/>
  <c r="AR55"/>
  <c r="AS55" s="1"/>
  <c r="J34"/>
  <c r="J60" s="1"/>
  <c r="K34"/>
  <c r="K60" s="1"/>
  <c r="L60" s="1"/>
  <c r="N34"/>
  <c r="Q34"/>
  <c r="T34"/>
  <c r="W34"/>
  <c r="Z34"/>
  <c r="AC34"/>
  <c r="AC60" s="1"/>
  <c r="AE34"/>
  <c r="AF34"/>
  <c r="AI34"/>
  <c r="AI60" s="1"/>
  <c r="AL34"/>
  <c r="AN34"/>
  <c r="AO34"/>
  <c r="AR34"/>
  <c r="J33"/>
  <c r="K33"/>
  <c r="AH33"/>
  <c r="AI33"/>
  <c r="AK33"/>
  <c r="AL33"/>
  <c r="AN33"/>
  <c r="AO33"/>
  <c r="AR33"/>
  <c r="AR84"/>
  <c r="AQ84"/>
  <c r="AO84"/>
  <c r="AN84"/>
  <c r="AS81"/>
  <c r="AQ81"/>
  <c r="AP81"/>
  <c r="AR78"/>
  <c r="AQ78"/>
  <c r="AO78"/>
  <c r="AN78"/>
  <c r="G78"/>
  <c r="N57" l="1"/>
  <c r="K57"/>
  <c r="L57" s="1"/>
  <c r="J57"/>
  <c r="Q57"/>
  <c r="AP55"/>
  <c r="AD55"/>
  <c r="AR60"/>
  <c r="AP78"/>
  <c r="AG34"/>
  <c r="Z60"/>
  <c r="AS78"/>
  <c r="AJ55"/>
  <c r="AL60"/>
  <c r="AP34"/>
  <c r="AF60"/>
  <c r="AG60" s="1"/>
  <c r="T60"/>
  <c r="L34"/>
  <c r="AM33"/>
  <c r="AJ33"/>
  <c r="I24"/>
  <c r="G94"/>
  <c r="E94"/>
  <c r="AM93"/>
  <c r="AJ93"/>
  <c r="AG93"/>
  <c r="AD93"/>
  <c r="AA93"/>
  <c r="X93"/>
  <c r="U93"/>
  <c r="F93"/>
  <c r="E93"/>
  <c r="AR92"/>
  <c r="H92" s="1"/>
  <c r="AO92"/>
  <c r="F92"/>
  <c r="F90" s="1"/>
  <c r="E92"/>
  <c r="E90" s="1"/>
  <c r="E91"/>
  <c r="AQ90"/>
  <c r="AN90"/>
  <c r="AL90"/>
  <c r="AK90"/>
  <c r="AI90"/>
  <c r="AH90"/>
  <c r="AF90"/>
  <c r="AG90" s="1"/>
  <c r="AE90"/>
  <c r="AC90"/>
  <c r="AB90"/>
  <c r="Z90"/>
  <c r="Y90"/>
  <c r="W90"/>
  <c r="V90"/>
  <c r="X90" s="1"/>
  <c r="T90"/>
  <c r="S90"/>
  <c r="Q90"/>
  <c r="P90"/>
  <c r="N90"/>
  <c r="M90"/>
  <c r="K90"/>
  <c r="J90"/>
  <c r="G88"/>
  <c r="E88"/>
  <c r="H87"/>
  <c r="X87"/>
  <c r="F87"/>
  <c r="E87"/>
  <c r="F86"/>
  <c r="E86"/>
  <c r="G85"/>
  <c r="E85"/>
  <c r="AL84"/>
  <c r="AK84"/>
  <c r="AI84"/>
  <c r="AH84"/>
  <c r="AF84"/>
  <c r="AE84"/>
  <c r="AC84"/>
  <c r="AB84"/>
  <c r="Z84"/>
  <c r="Y84"/>
  <c r="W84"/>
  <c r="X84" s="1"/>
  <c r="V84"/>
  <c r="T84"/>
  <c r="S84"/>
  <c r="Q84"/>
  <c r="P84"/>
  <c r="N84"/>
  <c r="M84"/>
  <c r="K84"/>
  <c r="J84"/>
  <c r="AM81"/>
  <c r="AJ81"/>
  <c r="AG81"/>
  <c r="AD81"/>
  <c r="AA81"/>
  <c r="X81"/>
  <c r="U81"/>
  <c r="R81"/>
  <c r="O81"/>
  <c r="L81"/>
  <c r="F81"/>
  <c r="E81"/>
  <c r="H80"/>
  <c r="F80"/>
  <c r="E80"/>
  <c r="AL78"/>
  <c r="AK78"/>
  <c r="AI78"/>
  <c r="AH78"/>
  <c r="AF78"/>
  <c r="AE78"/>
  <c r="AC78"/>
  <c r="AB78"/>
  <c r="Z78"/>
  <c r="AA78" s="1"/>
  <c r="Y78"/>
  <c r="W78"/>
  <c r="V78"/>
  <c r="T78"/>
  <c r="S78"/>
  <c r="Q78"/>
  <c r="P78"/>
  <c r="N78"/>
  <c r="M78"/>
  <c r="K78"/>
  <c r="J78"/>
  <c r="AS75"/>
  <c r="AP75"/>
  <c r="I75"/>
  <c r="AM75"/>
  <c r="AJ75"/>
  <c r="AG75"/>
  <c r="AD75"/>
  <c r="AA75"/>
  <c r="X75"/>
  <c r="U75"/>
  <c r="H75"/>
  <c r="F75"/>
  <c r="AS74"/>
  <c r="H74"/>
  <c r="AM74"/>
  <c r="I74"/>
  <c r="F74"/>
  <c r="AQ72"/>
  <c r="AO72"/>
  <c r="AO93" s="1"/>
  <c r="AN72"/>
  <c r="AL72"/>
  <c r="AK72"/>
  <c r="AI72"/>
  <c r="AH72"/>
  <c r="AF72"/>
  <c r="AE72"/>
  <c r="AC72"/>
  <c r="AB72"/>
  <c r="Z72"/>
  <c r="AA72" s="1"/>
  <c r="Y72"/>
  <c r="W72"/>
  <c r="V72"/>
  <c r="T72"/>
  <c r="S72"/>
  <c r="Q72"/>
  <c r="P72"/>
  <c r="N72"/>
  <c r="M72"/>
  <c r="K72"/>
  <c r="J72"/>
  <c r="G72"/>
  <c r="I72" s="1"/>
  <c r="AS67"/>
  <c r="AP67"/>
  <c r="AM67"/>
  <c r="AJ67"/>
  <c r="AG67"/>
  <c r="AD67"/>
  <c r="AA67"/>
  <c r="X67"/>
  <c r="U67"/>
  <c r="H67"/>
  <c r="I67"/>
  <c r="F67"/>
  <c r="F64" s="1"/>
  <c r="AM66"/>
  <c r="AJ66"/>
  <c r="H66"/>
  <c r="I66"/>
  <c r="F66"/>
  <c r="AS64"/>
  <c r="AP64"/>
  <c r="AM64"/>
  <c r="AJ64"/>
  <c r="AG64"/>
  <c r="AD64"/>
  <c r="AA64"/>
  <c r="X64"/>
  <c r="Q64"/>
  <c r="P64"/>
  <c r="N64"/>
  <c r="M64"/>
  <c r="K64"/>
  <c r="J64"/>
  <c r="I64"/>
  <c r="AS57"/>
  <c r="AP57"/>
  <c r="AM57"/>
  <c r="AJ57"/>
  <c r="AG57"/>
  <c r="AD57"/>
  <c r="AA57"/>
  <c r="X57"/>
  <c r="U57"/>
  <c r="AS52"/>
  <c r="AP52"/>
  <c r="AM52"/>
  <c r="AJ52"/>
  <c r="AG52"/>
  <c r="AD52"/>
  <c r="AA52"/>
  <c r="X52"/>
  <c r="U52"/>
  <c r="I52"/>
  <c r="X50"/>
  <c r="H50"/>
  <c r="F50"/>
  <c r="E50"/>
  <c r="I50" s="1"/>
  <c r="H49"/>
  <c r="G49"/>
  <c r="G47" s="1"/>
  <c r="F49"/>
  <c r="E49"/>
  <c r="E47" s="1"/>
  <c r="AR47"/>
  <c r="AQ47"/>
  <c r="AO47"/>
  <c r="AN47"/>
  <c r="AL47"/>
  <c r="AK47"/>
  <c r="AI47"/>
  <c r="AH47"/>
  <c r="AF47"/>
  <c r="AE47"/>
  <c r="AC47"/>
  <c r="AB47"/>
  <c r="Z47"/>
  <c r="Y47"/>
  <c r="W47"/>
  <c r="V47"/>
  <c r="T47"/>
  <c r="S47"/>
  <c r="Q47"/>
  <c r="P47"/>
  <c r="N47"/>
  <c r="M47"/>
  <c r="K47"/>
  <c r="J47"/>
  <c r="AS45"/>
  <c r="AP45"/>
  <c r="AM45"/>
  <c r="AJ45"/>
  <c r="AG45"/>
  <c r="AD45"/>
  <c r="AA45"/>
  <c r="W45"/>
  <c r="H45" s="1"/>
  <c r="U45"/>
  <c r="F45"/>
  <c r="E45"/>
  <c r="E55" s="1"/>
  <c r="H44"/>
  <c r="G44"/>
  <c r="F44"/>
  <c r="E44"/>
  <c r="E42" s="1"/>
  <c r="AR42"/>
  <c r="AQ42"/>
  <c r="AO42"/>
  <c r="AN42"/>
  <c r="AP42" s="1"/>
  <c r="AL42"/>
  <c r="AM42" s="1"/>
  <c r="AK42"/>
  <c r="AI42"/>
  <c r="AH42"/>
  <c r="AF42"/>
  <c r="AE42"/>
  <c r="AC42"/>
  <c r="AB42"/>
  <c r="Z42"/>
  <c r="AA42" s="1"/>
  <c r="Y42"/>
  <c r="W42"/>
  <c r="V42"/>
  <c r="T42"/>
  <c r="S42"/>
  <c r="Q42"/>
  <c r="P42"/>
  <c r="N42"/>
  <c r="M42"/>
  <c r="K42"/>
  <c r="J42"/>
  <c r="AS40"/>
  <c r="AP40"/>
  <c r="AM40"/>
  <c r="AJ40"/>
  <c r="AG40"/>
  <c r="AD40"/>
  <c r="AA40"/>
  <c r="X40"/>
  <c r="U40"/>
  <c r="I40"/>
  <c r="H40"/>
  <c r="F40"/>
  <c r="F55" s="1"/>
  <c r="H39"/>
  <c r="G39"/>
  <c r="F39"/>
  <c r="E39"/>
  <c r="E37" s="1"/>
  <c r="AR37"/>
  <c r="AS37" s="1"/>
  <c r="AQ37"/>
  <c r="AO37"/>
  <c r="AN37"/>
  <c r="AL37"/>
  <c r="AK37"/>
  <c r="AI37"/>
  <c r="AH37"/>
  <c r="AF37"/>
  <c r="AE37"/>
  <c r="AC37"/>
  <c r="AB37"/>
  <c r="Z37"/>
  <c r="Y37"/>
  <c r="W37"/>
  <c r="V37"/>
  <c r="T37"/>
  <c r="U37" s="1"/>
  <c r="S37"/>
  <c r="Q37"/>
  <c r="P37"/>
  <c r="N37"/>
  <c r="M37"/>
  <c r="K37"/>
  <c r="J37"/>
  <c r="AS31"/>
  <c r="AP31"/>
  <c r="AM31"/>
  <c r="AJ31"/>
  <c r="AG31"/>
  <c r="AD31"/>
  <c r="AA31"/>
  <c r="X31"/>
  <c r="U31"/>
  <c r="R31"/>
  <c r="O31"/>
  <c r="L31"/>
  <c r="I31"/>
  <c r="F31"/>
  <c r="H29"/>
  <c r="G29"/>
  <c r="F29"/>
  <c r="E29"/>
  <c r="AQ28"/>
  <c r="AQ59" s="1"/>
  <c r="AS59" s="1"/>
  <c r="AM28"/>
  <c r="AJ28"/>
  <c r="H28"/>
  <c r="H59" s="1"/>
  <c r="G28"/>
  <c r="AR26"/>
  <c r="AO26"/>
  <c r="AN26"/>
  <c r="AL26"/>
  <c r="AK26"/>
  <c r="AM26" s="1"/>
  <c r="AI26"/>
  <c r="AH26"/>
  <c r="AF26"/>
  <c r="AE26"/>
  <c r="AC26"/>
  <c r="AB26"/>
  <c r="Z26"/>
  <c r="Y26"/>
  <c r="W26"/>
  <c r="V26"/>
  <c r="T26"/>
  <c r="S26"/>
  <c r="Q26"/>
  <c r="P26"/>
  <c r="N26"/>
  <c r="M26"/>
  <c r="K26"/>
  <c r="J26"/>
  <c r="AQ24"/>
  <c r="AP24"/>
  <c r="AK24"/>
  <c r="AH24"/>
  <c r="AJ24" s="1"/>
  <c r="AG24"/>
  <c r="AB24"/>
  <c r="Y24"/>
  <c r="V24"/>
  <c r="S24"/>
  <c r="S34" s="1"/>
  <c r="U34" s="1"/>
  <c r="P24"/>
  <c r="M24"/>
  <c r="M34" s="1"/>
  <c r="O34" s="1"/>
  <c r="L24"/>
  <c r="H23"/>
  <c r="G23"/>
  <c r="F23"/>
  <c r="E23"/>
  <c r="AR21"/>
  <c r="AQ21"/>
  <c r="AO21"/>
  <c r="AN21"/>
  <c r="AP21" s="1"/>
  <c r="AL21"/>
  <c r="AI21"/>
  <c r="AH21"/>
  <c r="AF21"/>
  <c r="AE21"/>
  <c r="AC21"/>
  <c r="Z21"/>
  <c r="W21"/>
  <c r="T21"/>
  <c r="S21"/>
  <c r="Q21"/>
  <c r="N21"/>
  <c r="K21"/>
  <c r="J21"/>
  <c r="G21"/>
  <c r="E21"/>
  <c r="AS19"/>
  <c r="AM19"/>
  <c r="AH19"/>
  <c r="AH34" s="1"/>
  <c r="AJ34" s="1"/>
  <c r="I19"/>
  <c r="H19"/>
  <c r="H18"/>
  <c r="G18"/>
  <c r="G16" s="1"/>
  <c r="F18"/>
  <c r="E18"/>
  <c r="AR16"/>
  <c r="AQ16"/>
  <c r="AO16"/>
  <c r="AN16"/>
  <c r="AL16"/>
  <c r="AK16"/>
  <c r="AM16" s="1"/>
  <c r="AI16"/>
  <c r="AF16"/>
  <c r="AE16"/>
  <c r="AC16"/>
  <c r="AB16"/>
  <c r="Z16"/>
  <c r="Y16"/>
  <c r="W16"/>
  <c r="V16"/>
  <c r="T16"/>
  <c r="S16"/>
  <c r="Q16"/>
  <c r="P16"/>
  <c r="N16"/>
  <c r="M16"/>
  <c r="K16"/>
  <c r="J16"/>
  <c r="E16"/>
  <c r="X14"/>
  <c r="H14"/>
  <c r="H34" s="1"/>
  <c r="G14"/>
  <c r="F14"/>
  <c r="E14"/>
  <c r="H13"/>
  <c r="G13"/>
  <c r="F13"/>
  <c r="E13"/>
  <c r="AR11"/>
  <c r="AS11" s="1"/>
  <c r="AQ11"/>
  <c r="AO11"/>
  <c r="AN11"/>
  <c r="AL11"/>
  <c r="AK11"/>
  <c r="AI11"/>
  <c r="AH11"/>
  <c r="AF11"/>
  <c r="AE11"/>
  <c r="AC11"/>
  <c r="AB11"/>
  <c r="Z11"/>
  <c r="Y11"/>
  <c r="W11"/>
  <c r="V11"/>
  <c r="T11"/>
  <c r="S11"/>
  <c r="Q11"/>
  <c r="P11"/>
  <c r="N11"/>
  <c r="M11"/>
  <c r="K11"/>
  <c r="J11"/>
  <c r="G34" l="1"/>
  <c r="F19"/>
  <c r="I21"/>
  <c r="S60"/>
  <c r="U60" s="1"/>
  <c r="X45"/>
  <c r="W55"/>
  <c r="X11"/>
  <c r="U24"/>
  <c r="G26"/>
  <c r="G59"/>
  <c r="X37"/>
  <c r="X42"/>
  <c r="X47"/>
  <c r="AD78"/>
  <c r="AH16"/>
  <c r="AJ19"/>
  <c r="H58"/>
  <c r="H57" s="1"/>
  <c r="AM37"/>
  <c r="U78"/>
  <c r="AD90"/>
  <c r="AH60"/>
  <c r="AJ60" s="1"/>
  <c r="AJ16"/>
  <c r="M60"/>
  <c r="H55"/>
  <c r="H60" s="1"/>
  <c r="AD42"/>
  <c r="F11"/>
  <c r="H11"/>
  <c r="H33"/>
  <c r="R24"/>
  <c r="F24" s="1"/>
  <c r="F34" s="1"/>
  <c r="F60" s="1"/>
  <c r="P34"/>
  <c r="AA24"/>
  <c r="Y34"/>
  <c r="AK21"/>
  <c r="AM21" s="1"/>
  <c r="AK34"/>
  <c r="AS28"/>
  <c r="AQ33"/>
  <c r="AS33" s="1"/>
  <c r="E11"/>
  <c r="I14"/>
  <c r="E34"/>
  <c r="I34" s="1"/>
  <c r="X24"/>
  <c r="V34"/>
  <c r="AD24"/>
  <c r="AB34"/>
  <c r="AS24"/>
  <c r="AQ34"/>
  <c r="G33"/>
  <c r="AS16"/>
  <c r="M21"/>
  <c r="O21" s="1"/>
  <c r="AS21"/>
  <c r="O24"/>
  <c r="AM24"/>
  <c r="AQ26"/>
  <c r="AS26" s="1"/>
  <c r="F28"/>
  <c r="AA37"/>
  <c r="AJ37"/>
  <c r="AP37"/>
  <c r="U42"/>
  <c r="AS42"/>
  <c r="G45"/>
  <c r="G55" s="1"/>
  <c r="G60" s="1"/>
  <c r="R78"/>
  <c r="X78"/>
  <c r="AG78"/>
  <c r="F78"/>
  <c r="AA84"/>
  <c r="F84"/>
  <c r="U90"/>
  <c r="AA90"/>
  <c r="AJ90"/>
  <c r="E78"/>
  <c r="L78"/>
  <c r="AJ78"/>
  <c r="I87"/>
  <c r="AM90"/>
  <c r="L21"/>
  <c r="Y21"/>
  <c r="AA21" s="1"/>
  <c r="AG21"/>
  <c r="E28"/>
  <c r="E26" s="1"/>
  <c r="I26" s="1"/>
  <c r="H37"/>
  <c r="AG37"/>
  <c r="AG42"/>
  <c r="H64"/>
  <c r="U72"/>
  <c r="AO90"/>
  <c r="AP90" s="1"/>
  <c r="AM78"/>
  <c r="G92"/>
  <c r="U21"/>
  <c r="F26"/>
  <c r="AD37"/>
  <c r="I16"/>
  <c r="AJ21"/>
  <c r="AJ26"/>
  <c r="AJ42"/>
  <c r="X72"/>
  <c r="E84"/>
  <c r="AP72"/>
  <c r="AM72"/>
  <c r="F72"/>
  <c r="AJ72"/>
  <c r="AG72"/>
  <c r="AD72"/>
  <c r="U64"/>
  <c r="I45"/>
  <c r="H86"/>
  <c r="I78"/>
  <c r="I47"/>
  <c r="G11"/>
  <c r="I11" s="1"/>
  <c r="V21"/>
  <c r="X21" s="1"/>
  <c r="F42"/>
  <c r="F16"/>
  <c r="H21"/>
  <c r="P21"/>
  <c r="AB21"/>
  <c r="AD21" s="1"/>
  <c r="H26"/>
  <c r="H42"/>
  <c r="H47"/>
  <c r="AR72"/>
  <c r="H72" s="1"/>
  <c r="O78"/>
  <c r="AP93"/>
  <c r="H16"/>
  <c r="G37"/>
  <c r="I37" s="1"/>
  <c r="F47"/>
  <c r="F37"/>
  <c r="AD34" l="1"/>
  <c r="AB60"/>
  <c r="AD60" s="1"/>
  <c r="I28"/>
  <c r="X34"/>
  <c r="V60"/>
  <c r="O60"/>
  <c r="M57"/>
  <c r="O57" s="1"/>
  <c r="X55"/>
  <c r="W60"/>
  <c r="X60" s="1"/>
  <c r="AA34"/>
  <c r="Y60"/>
  <c r="AA60" s="1"/>
  <c r="E60"/>
  <c r="I60" s="1"/>
  <c r="G57"/>
  <c r="I55"/>
  <c r="G42"/>
  <c r="I42" s="1"/>
  <c r="R34"/>
  <c r="P60"/>
  <c r="F33"/>
  <c r="F59"/>
  <c r="F58" s="1"/>
  <c r="F57" s="1"/>
  <c r="AS34"/>
  <c r="AQ60"/>
  <c r="AS60" s="1"/>
  <c r="AM34"/>
  <c r="AK60"/>
  <c r="AM60" s="1"/>
  <c r="E33"/>
  <c r="H78"/>
  <c r="H81"/>
  <c r="I81"/>
  <c r="G84"/>
  <c r="I84" s="1"/>
  <c r="AS72"/>
  <c r="H84"/>
  <c r="R21"/>
  <c r="F21"/>
  <c r="I33" l="1"/>
  <c r="E59"/>
  <c r="R60"/>
  <c r="P57"/>
  <c r="R57" s="1"/>
  <c r="H93"/>
  <c r="AS93"/>
  <c r="AR90"/>
  <c r="G93"/>
  <c r="E57" l="1"/>
  <c r="I57" s="1"/>
  <c r="I59"/>
  <c r="AS90"/>
  <c r="H90"/>
  <c r="I93"/>
  <c r="G90"/>
  <c r="I90" s="1"/>
</calcChain>
</file>

<file path=xl/comments1.xml><?xml version="1.0" encoding="utf-8"?>
<comments xmlns="http://schemas.openxmlformats.org/spreadsheetml/2006/main">
  <authors>
    <author>Автор</author>
  </authors>
  <commentList>
    <comment ref="W24" authorId="0">
      <text>
        <r>
          <rPr>
            <b/>
            <sz val="14"/>
            <color indexed="81"/>
            <rFont val="Tahoma"/>
            <family val="2"/>
            <charset val="204"/>
          </rPr>
          <t>добавлена сумма 263,4 - думой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H19" authorId="0">
      <text>
        <r>
          <rPr>
            <b/>
            <sz val="12"/>
            <color indexed="81"/>
            <rFont val="Tahoma"/>
            <family val="2"/>
            <charset val="204"/>
          </rPr>
          <t>разница между заложенной суммы (МП) и экономией при проведении торгов СИЗ.</t>
        </r>
      </text>
    </comment>
    <comment ref="AQ19" authorId="0">
      <text>
        <r>
          <rPr>
            <b/>
            <sz val="12"/>
            <color indexed="81"/>
            <rFont val="Tahoma"/>
            <family val="2"/>
            <charset val="204"/>
          </rPr>
          <t>Добавленная сумма УГЗиП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Q28" authorId="0">
      <text>
        <r>
          <rPr>
            <b/>
            <sz val="12"/>
            <color indexed="81"/>
            <rFont val="Tahoma"/>
            <family val="2"/>
            <charset val="204"/>
          </rPr>
          <t>Разница сумм - выделенные деньги (МП) и при торгах контрактов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1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23703,2 - в программе</t>
        </r>
      </text>
    </comment>
  </commentList>
</comments>
</file>

<file path=xl/sharedStrings.xml><?xml version="1.0" encoding="utf-8"?>
<sst xmlns="http://schemas.openxmlformats.org/spreadsheetml/2006/main" count="381" uniqueCount="99">
  <si>
    <t>№</t>
  </si>
  <si>
    <t>Наименование программных мероприятий</t>
  </si>
  <si>
    <t>Исполнитель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</si>
  <si>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</si>
  <si>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</si>
  <si>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</si>
  <si>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</si>
  <si>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</si>
  <si>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</si>
  <si>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</si>
  <si>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</si>
  <si>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</si>
  <si>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</si>
  <si>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</si>
  <si>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</si>
  <si>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</si>
  <si>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</si>
  <si>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</si>
  <si>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</si>
  <si>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</si>
  <si>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</si>
  <si>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</si>
  <si>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</si>
  <si>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всего:</t>
  </si>
  <si>
    <t>Всего по программе</t>
  </si>
  <si>
    <t>отдел гражданской защиты населения администрации города Урай</t>
  </si>
  <si>
    <t>1.</t>
  </si>
  <si>
    <t>Бюджет ХМАО - Югры</t>
  </si>
  <si>
    <t>Муниципальное казенное учреждение «Единая дежурно-диспетчерская служба города Урай</t>
  </si>
  <si>
    <t>Подпрограмма 2. Укрепление пожарной безопасности в городе Урай</t>
  </si>
  <si>
    <t xml:space="preserve">муниципальное казенное учреждение «Управление градостроительства, землеполь
зования и природопользования города Урай»
</t>
  </si>
  <si>
    <t>Подпрограмма 1. Обеспечение защиты населения и территории муниципального образования город Урай от чрезвычайных ситуаций</t>
  </si>
  <si>
    <t xml:space="preserve">                                                                          комплексный план (сетевой график) реализации</t>
  </si>
  <si>
    <t xml:space="preserve"> муниципальной программы  "Защита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годы"</t>
  </si>
  <si>
    <t>Комплексный план (сетевой график) реализации</t>
  </si>
  <si>
    <t>отдел гражданской защиты населения администрации города Урай, МКУ "Управление материально-технического обеспечения" города Урай</t>
  </si>
  <si>
    <t>7=6/5*100</t>
  </si>
  <si>
    <t>1.1</t>
  </si>
  <si>
    <t>1.2</t>
  </si>
  <si>
    <t>1.3</t>
  </si>
  <si>
    <t>1.4</t>
  </si>
  <si>
    <t>Профилактика инфекционных и паразитарных заболеваний (3)</t>
  </si>
  <si>
    <t>Проведение ежегодного смотра-конкурса санитарных постов                                     (1)</t>
  </si>
  <si>
    <t xml:space="preserve">Создание, замена резерва средств индивидуальной защиты                                  (1)
</t>
  </si>
  <si>
    <t>Обеспечение деятельности муниципального казенного учреждения «Единая дежурно-диспетчерская служба города Урай»                                 (2)</t>
  </si>
  <si>
    <t>2.</t>
  </si>
  <si>
    <t>2.1</t>
  </si>
  <si>
    <t>Ведение противопожарной пропаганды среди населения  города Урай о соблюдении Правил пожарной безопасности на территории города Урай                                 (4)</t>
  </si>
  <si>
    <t>Проведение мероприятий, направленных на приобретение знаний и навыков в области пожарной безопасности                                 (4)</t>
  </si>
  <si>
    <t>2.2</t>
  </si>
  <si>
    <t>2.3</t>
  </si>
  <si>
    <t>Проведение мероприятий, направленных на прокладку и содержание проложенных минерализованных полос                                 (5)</t>
  </si>
  <si>
    <t>Проверка ФАКТА</t>
  </si>
  <si>
    <t>Проверка ПЛАНА</t>
  </si>
  <si>
    <t>Инвестиции в объекты муниципальной собственности</t>
  </si>
  <si>
    <t>Прочие расходы</t>
  </si>
  <si>
    <t>В том числе:</t>
  </si>
  <si>
    <t>Ответственный исполнитель 
(отдел гражданской защиты населения администрации города Урай)</t>
  </si>
  <si>
    <t>Соисполнитель 1 (муниципальное казенное учреждение «Единая дежурно-диспетчерская служба города Урай»)</t>
  </si>
  <si>
    <t>Соисполнитель 2 (муниципальное казенное учреждение «Управление градостроительства, землепользования и природопользования города Урай»)</t>
  </si>
  <si>
    <t>Соисполнитель 3 (муниципальное казенное учреждение «Управление материально-технического обеспечения города Урай»)</t>
  </si>
  <si>
    <t>федеральный бюджет</t>
  </si>
  <si>
    <t xml:space="preserve">местный бюджет </t>
  </si>
  <si>
    <t xml:space="preserve">иные источники финансирования </t>
  </si>
  <si>
    <t>Приложение  
к Порядку принятия решения о разработке муниципальных  программ муниципального образования</t>
  </si>
  <si>
    <t xml:space="preserve"> городской округ  город Урай, их формирования, утверждения, корректировки и реализации</t>
  </si>
  <si>
    <t>Отчет о ходе исполнения комплексного плана (сетевого графика)  реализации муниципальной программы  "Защита населения и территорий отчрезвычайных ситуаций, совершенствование гражданской обороны и обеспечение первичных мер пожарной безопасности"  на 2019-2030 годы»  за  2019 год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</si>
  <si>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</si>
  <si>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 соисполнитель</t>
  </si>
  <si>
    <t xml:space="preserve">Финансовые затраты на реализацию (тыс.руб.) </t>
  </si>
  <si>
    <t>Подпрограмма 1  "Обеспечение защиты населения и территории муниципального образования город Урай от чрезвычайных ситуаций"</t>
  </si>
  <si>
    <t>Профилактика инфекционных и паразитарных заболеваний         (3)</t>
  </si>
  <si>
    <t>Итого по подпрограмме 1:</t>
  </si>
  <si>
    <t>Подпрограмма 2 "Укрепление пожарной безопасности в городе Урай"</t>
  </si>
  <si>
    <t>Итого по подпрограмме 2:</t>
  </si>
  <si>
    <t>Всего по муниципальной программе:</t>
  </si>
  <si>
    <t>Ответственный исполнитель 
отдел гражданской защиты населения администрации города Урай</t>
  </si>
  <si>
    <t>Соисполнитель 1            МКУ «Единая дежурно-диспетчерская служба города Урай»</t>
  </si>
  <si>
    <t>Соисполнитель 2             МКУ «Управление градостроительства, землепользования и природопользования города Урай»</t>
  </si>
  <si>
    <t>Соисполнитель 3                  МКУ «Управление материально-технического обеспечения города Урай»</t>
  </si>
  <si>
    <t xml:space="preserve"> &lt;*&gt; Указывается при наличии подпрограмм.
Примечание:
1. В графах 5, 8, 11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периода.
2. В графах 6, 9, 12 и т.д. указывается кассовое исполнение денежных средств, направленных на реализацию мероприятия муниципальной программы (ГРБС).
3. В графе 17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
4. В графе 18 указываются причины неисполнения объема финансирования в отчетном периоде (заполняется ежемесячно).
</t>
  </si>
  <si>
    <t xml:space="preserve">Ответственный исполнитель </t>
  </si>
  <si>
    <t>Согласовано:</t>
  </si>
  <si>
    <t>муниципальной программы:</t>
  </si>
  <si>
    <t>Комитет по финансам  администрации города Урай</t>
  </si>
  <si>
    <t>«__»_________20__г.  подпись____________ Е.А. Казанцев</t>
  </si>
  <si>
    <t xml:space="preserve">___________________ И.В. Хусаинова
</t>
  </si>
  <si>
    <t xml:space="preserve">                     (подпись)</t>
  </si>
  <si>
    <t>Исполнитель:_____________ М.А. Ромащенко</t>
  </si>
  <si>
    <t>«___» _____________20__ г.</t>
  </si>
  <si>
    <t>тел.: 8(34676) 3-32-97 (025)</t>
  </si>
  <si>
    <t>тел.: 8(34676) 9-10-40 (025)</t>
  </si>
  <si>
    <t xml:space="preserve">Создание, замена резерва средств индивидуальной защиты,
хранение резерва материальных ресурсов для ликвидации чрезвычайных ситуаций.                            (1)
</t>
  </si>
  <si>
    <t xml:space="preserve">Обеспечение деятельности МКУ "ЕДДС": в течение 1 квартала оперативно-дежурными сменами принято и обработано 3410 звонков жителей города Урай, в том числе по вопросам ЖКХ 945 звонков. По Системе-112 принято 4032 звонка. Общее количество выездов АСФ (спасатели) – 179 выездов, спасено 9 человек.  
</t>
  </si>
  <si>
    <t>Исполнитель:_____________ Д.В. Сапич</t>
  </si>
  <si>
    <t xml:space="preserve">34000,00 рублей затрачены на содержание и обслуживание автоматической пожарной сигнализации соисполнителем программы МКУ "УМТО городаУрай" </t>
  </si>
  <si>
    <t xml:space="preserve">Финансовые средства будут использованы в 2-м квартале 2020 года.                                                                                                                                                                                       Заключен договор хранения № 10-2020 от 27.02.2020г. с АО "Дорожник" на  хранение строительных материалов для ликвидации ЧС.на сумму 72,6т.руб.Срок действия договора с 01.01.2020г. по 31.12.2020г. С оплатой за 1 полугодие и 2-е полугодие 2020года равными долями. Заключены контракты № 88/20, 89/20 и 90/20  от 04.04.2020г. для приобретерия масок, поставку дезинфицирующих средств,  универсального дезинфицирующего средства и перчаток на общую сумму 751 600 рублей.                   Заключены 4 договора с ИП Валеевой на поставку змщитных масок, перчаток, дезинфецирующих средств на сумму 693,1 тысячи рублей, которые будут израсходованы в апреле 2020 года.                              </t>
  </si>
  <si>
    <t>за 2020 год по состоянию на 01.04.2020 года</t>
  </si>
  <si>
    <t>Заключение договора на техническое обслуживание оборудования Системы-112 перенесено на 2 квартал в связи с уточнением кодов бюджетной классификации на КВР 242. Оплата по договору на обслуживание Контур-Экстерн будет произведена во 2 квартале, в 1 квартале по охране труда обучился 1 человек, вместо запланированных трех, оплата по договору на услуги связи произведена по фактическим расходам, меньший расход ГСМ в связи с меньшим количеством выездов в 1 квартале.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</si>
</sst>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1" tint="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4" fontId="3" fillId="5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" fillId="4" borderId="0" xfId="0" applyFont="1" applyFill="1"/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/>
    <xf numFmtId="49" fontId="1" fillId="0" borderId="0" xfId="0" applyNumberFormat="1" applyFont="1" applyFill="1"/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right" vertical="center"/>
      <protection hidden="1"/>
    </xf>
    <xf numFmtId="165" fontId="10" fillId="0" borderId="0" xfId="0" applyNumberFormat="1" applyFont="1" applyFill="1" applyBorder="1" applyAlignment="1" applyProtection="1">
      <alignment horizontal="right" vertical="center"/>
      <protection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165" fontId="12" fillId="0" borderId="0" xfId="0" applyNumberFormat="1" applyFont="1" applyFill="1" applyBorder="1" applyAlignment="1" applyProtection="1">
      <alignment horizontal="right" vertical="center"/>
      <protection hidden="1"/>
    </xf>
    <xf numFmtId="0" fontId="3" fillId="5" borderId="1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 applyProtection="1">
      <alignment horizontal="right" vertical="center"/>
      <protection hidden="1"/>
    </xf>
    <xf numFmtId="165" fontId="8" fillId="5" borderId="1" xfId="0" applyNumberFormat="1" applyFont="1" applyFill="1" applyBorder="1" applyAlignment="1" applyProtection="1">
      <alignment horizontal="right" vertical="center"/>
      <protection hidden="1"/>
    </xf>
    <xf numFmtId="165" fontId="12" fillId="5" borderId="1" xfId="0" applyNumberFormat="1" applyFont="1" applyFill="1" applyBorder="1" applyAlignment="1" applyProtection="1">
      <alignment horizontal="right" vertical="center"/>
      <protection hidden="1"/>
    </xf>
    <xf numFmtId="165" fontId="10" fillId="5" borderId="1" xfId="0" applyNumberFormat="1" applyFont="1" applyFill="1" applyBorder="1" applyAlignment="1" applyProtection="1">
      <alignment horizontal="right" vertical="center"/>
      <protection hidden="1"/>
    </xf>
    <xf numFmtId="164" fontId="3" fillId="4" borderId="0" xfId="0" applyNumberFormat="1" applyFont="1" applyFill="1" applyBorder="1" applyAlignment="1">
      <alignment horizontal="left" vertical="center" wrapText="1"/>
    </xf>
    <xf numFmtId="165" fontId="6" fillId="4" borderId="0" xfId="0" applyNumberFormat="1" applyFont="1" applyFill="1" applyBorder="1" applyAlignment="1" applyProtection="1">
      <alignment horizontal="right" vertical="center"/>
      <protection hidden="1"/>
    </xf>
    <xf numFmtId="165" fontId="8" fillId="4" borderId="0" xfId="0" applyNumberFormat="1" applyFont="1" applyFill="1" applyBorder="1" applyAlignment="1" applyProtection="1">
      <alignment horizontal="right" vertical="center"/>
      <protection hidden="1"/>
    </xf>
    <xf numFmtId="165" fontId="10" fillId="4" borderId="0" xfId="0" applyNumberFormat="1" applyFont="1" applyFill="1" applyBorder="1" applyAlignment="1" applyProtection="1">
      <alignment horizontal="right" vertical="center"/>
      <protection hidden="1"/>
    </xf>
    <xf numFmtId="165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165" fontId="12" fillId="0" borderId="3" xfId="0" applyNumberFormat="1" applyFont="1" applyFill="1" applyBorder="1" applyAlignment="1" applyProtection="1">
      <alignment horizontal="right" vertical="center"/>
      <protection hidden="1"/>
    </xf>
    <xf numFmtId="0" fontId="3" fillId="2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164" fontId="3" fillId="5" borderId="7" xfId="0" applyNumberFormat="1" applyFont="1" applyFill="1" applyBorder="1" applyAlignment="1">
      <alignment horizontal="left" vertical="center" wrapText="1"/>
    </xf>
    <xf numFmtId="165" fontId="12" fillId="4" borderId="3" xfId="0" applyNumberFormat="1" applyFont="1" applyFill="1" applyBorder="1" applyAlignment="1" applyProtection="1">
      <alignment horizontal="right" vertic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165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10" fillId="5" borderId="4" xfId="0" applyNumberFormat="1" applyFont="1" applyFill="1" applyBorder="1" applyAlignment="1" applyProtection="1">
      <alignment horizontal="center" vertical="center"/>
      <protection hidden="1"/>
    </xf>
    <xf numFmtId="165" fontId="10" fillId="5" borderId="1" xfId="0" applyNumberFormat="1" applyFont="1" applyFill="1" applyBorder="1" applyAlignment="1" applyProtection="1">
      <alignment horizontal="center" vertical="center"/>
      <protection hidden="1"/>
    </xf>
    <xf numFmtId="165" fontId="8" fillId="2" borderId="1" xfId="0" applyNumberFormat="1" applyFont="1" applyFill="1" applyBorder="1" applyAlignment="1" applyProtection="1">
      <alignment horizontal="center" vertical="center"/>
      <protection hidden="1"/>
    </xf>
    <xf numFmtId="165" fontId="6" fillId="2" borderId="1" xfId="0" applyNumberFormat="1" applyFont="1" applyFill="1" applyBorder="1" applyAlignment="1" applyProtection="1">
      <alignment horizontal="center" vertical="center"/>
      <protection hidden="1"/>
    </xf>
    <xf numFmtId="165" fontId="11" fillId="2" borderId="4" xfId="0" applyNumberFormat="1" applyFont="1" applyFill="1" applyBorder="1" applyAlignment="1" applyProtection="1">
      <alignment horizontal="center" vertical="center"/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165" fontId="6" fillId="5" borderId="1" xfId="0" applyNumberFormat="1" applyFont="1" applyFill="1" applyBorder="1" applyAlignment="1" applyProtection="1">
      <alignment horizontal="center" vertical="center"/>
      <protection hidden="1"/>
    </xf>
    <xf numFmtId="165" fontId="11" fillId="5" borderId="4" xfId="0" applyNumberFormat="1" applyFont="1" applyFill="1" applyBorder="1" applyAlignment="1" applyProtection="1">
      <alignment horizontal="center" vertical="center"/>
      <protection hidden="1"/>
    </xf>
    <xf numFmtId="165" fontId="12" fillId="5" borderId="1" xfId="0" applyNumberFormat="1" applyFont="1" applyFill="1" applyBorder="1" applyAlignment="1" applyProtection="1">
      <alignment horizontal="center" vertical="center"/>
      <protection hidden="1"/>
    </xf>
    <xf numFmtId="165" fontId="8" fillId="5" borderId="1" xfId="0" applyNumberFormat="1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165" fontId="10" fillId="6" borderId="1" xfId="0" applyNumberFormat="1" applyFont="1" applyFill="1" applyBorder="1" applyAlignment="1" applyProtection="1">
      <alignment horizontal="center" vertical="center"/>
      <protection hidden="1"/>
    </xf>
    <xf numFmtId="165" fontId="10" fillId="6" borderId="4" xfId="0" applyNumberFormat="1" applyFont="1" applyFill="1" applyBorder="1" applyAlignment="1" applyProtection="1">
      <alignment horizontal="center" vertical="center"/>
      <protection hidden="1"/>
    </xf>
    <xf numFmtId="165" fontId="10" fillId="4" borderId="1" xfId="0" applyNumberFormat="1" applyFont="1" applyFill="1" applyBorder="1" applyAlignment="1" applyProtection="1">
      <alignment horizontal="center" vertical="center"/>
      <protection hidden="1"/>
    </xf>
    <xf numFmtId="165" fontId="10" fillId="4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1" xfId="0" applyNumberFormat="1" applyFont="1" applyFill="1" applyBorder="1" applyAlignment="1" applyProtection="1">
      <alignment horizontal="center" vertical="center"/>
      <protection hidden="1"/>
    </xf>
    <xf numFmtId="165" fontId="8" fillId="8" borderId="1" xfId="0" applyNumberFormat="1" applyFont="1" applyFill="1" applyBorder="1" applyAlignment="1" applyProtection="1">
      <alignment horizontal="center" vertical="center"/>
      <protection hidden="1"/>
    </xf>
    <xf numFmtId="2" fontId="10" fillId="4" borderId="1" xfId="0" applyNumberFormat="1" applyFont="1" applyFill="1" applyBorder="1" applyAlignment="1" applyProtection="1">
      <alignment horizontal="center" vertical="center"/>
      <protection hidden="1"/>
    </xf>
    <xf numFmtId="165" fontId="10" fillId="8" borderId="4" xfId="0" applyNumberFormat="1" applyFont="1" applyFill="1" applyBorder="1" applyAlignment="1" applyProtection="1">
      <alignment horizontal="center" vertical="center"/>
      <protection hidden="1"/>
    </xf>
    <xf numFmtId="165" fontId="8" fillId="6" borderId="1" xfId="0" applyNumberFormat="1" applyFont="1" applyFill="1" applyBorder="1" applyAlignment="1" applyProtection="1">
      <alignment horizontal="center" vertical="center"/>
      <protection hidden="1"/>
    </xf>
    <xf numFmtId="165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Fill="1" applyBorder="1" applyAlignment="1" applyProtection="1">
      <alignment horizontal="center" vertical="center"/>
      <protection hidden="1"/>
    </xf>
    <xf numFmtId="2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10" fillId="0" borderId="1" xfId="0" applyNumberFormat="1" applyFont="1" applyFill="1" applyBorder="1" applyAlignment="1">
      <alignment horizontal="center" vertical="center"/>
    </xf>
    <xf numFmtId="165" fontId="10" fillId="8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2" xfId="0" applyNumberFormat="1" applyFont="1" applyFill="1" applyBorder="1" applyAlignment="1" applyProtection="1">
      <alignment horizontal="center" vertical="center"/>
      <protection hidden="1"/>
    </xf>
    <xf numFmtId="165" fontId="8" fillId="8" borderId="2" xfId="0" applyNumberFormat="1" applyFont="1" applyFill="1" applyBorder="1" applyAlignment="1" applyProtection="1">
      <alignment horizontal="center" vertical="center"/>
      <protection hidden="1"/>
    </xf>
    <xf numFmtId="2" fontId="10" fillId="4" borderId="2" xfId="0" applyNumberFormat="1" applyFont="1" applyFill="1" applyBorder="1" applyAlignment="1" applyProtection="1">
      <alignment horizontal="center" vertical="center"/>
      <protection hidden="1"/>
    </xf>
    <xf numFmtId="165" fontId="10" fillId="8" borderId="2" xfId="0" applyNumberFormat="1" applyFont="1" applyFill="1" applyBorder="1" applyAlignment="1" applyProtection="1">
      <alignment horizontal="center" vertical="center"/>
      <protection hidden="1"/>
    </xf>
    <xf numFmtId="165" fontId="8" fillId="9" borderId="1" xfId="0" applyNumberFormat="1" applyFont="1" applyFill="1" applyBorder="1" applyAlignment="1" applyProtection="1">
      <alignment horizontal="center" vertical="center"/>
      <protection hidden="1"/>
    </xf>
    <xf numFmtId="165" fontId="10" fillId="9" borderId="1" xfId="0" applyNumberFormat="1" applyFont="1" applyFill="1" applyBorder="1" applyAlignment="1" applyProtection="1">
      <alignment horizontal="center" vertical="center"/>
      <protection hidden="1"/>
    </xf>
    <xf numFmtId="165" fontId="10" fillId="9" borderId="4" xfId="0" applyNumberFormat="1" applyFont="1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 applyProtection="1">
      <alignment horizontal="center" vertical="center"/>
      <protection locked="0"/>
    </xf>
    <xf numFmtId="165" fontId="10" fillId="0" borderId="2" xfId="0" applyNumberFormat="1" applyFont="1" applyFill="1" applyBorder="1" applyAlignment="1">
      <alignment horizontal="center" vertical="center"/>
    </xf>
    <xf numFmtId="165" fontId="10" fillId="9" borderId="1" xfId="0" applyNumberFormat="1" applyFont="1" applyFill="1" applyBorder="1" applyAlignment="1" applyProtection="1">
      <alignment horizontal="center" vertical="center"/>
      <protection locked="0"/>
    </xf>
    <xf numFmtId="165" fontId="10" fillId="9" borderId="1" xfId="0" applyNumberFormat="1" applyFont="1" applyFill="1" applyBorder="1" applyAlignment="1" applyProtection="1">
      <alignment horizontal="center" vertical="center" wrapText="1"/>
      <protection hidden="1"/>
    </xf>
    <xf numFmtId="165" fontId="10" fillId="9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vertical="center" wrapText="1"/>
    </xf>
    <xf numFmtId="165" fontId="10" fillId="6" borderId="5" xfId="0" applyNumberFormat="1" applyFont="1" applyFill="1" applyBorder="1" applyAlignment="1" applyProtection="1">
      <alignment horizontal="center" vertical="center"/>
      <protection hidden="1"/>
    </xf>
    <xf numFmtId="165" fontId="10" fillId="4" borderId="5" xfId="0" applyNumberFormat="1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9" borderId="5" xfId="0" applyNumberFormat="1" applyFont="1" applyFill="1" applyBorder="1" applyAlignment="1" applyProtection="1">
      <alignment horizontal="center" vertical="center"/>
      <protection hidden="1"/>
    </xf>
    <xf numFmtId="165" fontId="10" fillId="2" borderId="1" xfId="0" applyNumberFormat="1" applyFont="1" applyFill="1" applyBorder="1" applyAlignment="1" applyProtection="1">
      <alignment horizontal="center" vertical="center"/>
      <protection hidden="1"/>
    </xf>
    <xf numFmtId="165" fontId="10" fillId="0" borderId="0" xfId="0" applyNumberFormat="1" applyFont="1" applyFill="1" applyBorder="1" applyAlignment="1" applyProtection="1">
      <alignment horizontal="center" vertical="center"/>
      <protection hidden="1"/>
    </xf>
    <xf numFmtId="165" fontId="8" fillId="0" borderId="0" xfId="0" applyNumberFormat="1" applyFont="1" applyFill="1" applyBorder="1" applyAlignment="1" applyProtection="1">
      <alignment horizontal="center" vertical="center"/>
      <protection hidden="1"/>
    </xf>
    <xf numFmtId="165" fontId="10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 applyProtection="1">
      <alignment horizontal="center" vertical="center"/>
      <protection locked="0"/>
    </xf>
    <xf numFmtId="165" fontId="10" fillId="2" borderId="5" xfId="0" applyNumberFormat="1" applyFont="1" applyFill="1" applyBorder="1" applyAlignment="1" applyProtection="1">
      <alignment horizontal="center" vertical="center"/>
      <protection hidden="1"/>
    </xf>
    <xf numFmtId="165" fontId="10" fillId="5" borderId="5" xfId="0" applyNumberFormat="1" applyFont="1" applyFill="1" applyBorder="1" applyAlignment="1" applyProtection="1">
      <alignment horizontal="center" vertical="center"/>
      <protection hidden="1"/>
    </xf>
    <xf numFmtId="165" fontId="10" fillId="2" borderId="4" xfId="0" applyNumberFormat="1" applyFont="1" applyFill="1" applyBorder="1" applyAlignment="1" applyProtection="1">
      <alignment horizontal="center" vertical="center"/>
      <protection hidden="1"/>
    </xf>
    <xf numFmtId="165" fontId="8" fillId="4" borderId="0" xfId="0" applyNumberFormat="1" applyFont="1" applyFill="1" applyBorder="1" applyAlignment="1" applyProtection="1">
      <alignment horizontal="center" vertical="center"/>
      <protection hidden="1"/>
    </xf>
    <xf numFmtId="165" fontId="10" fillId="4" borderId="0" xfId="0" applyNumberFormat="1" applyFont="1" applyFill="1" applyBorder="1" applyAlignment="1" applyProtection="1">
      <alignment horizontal="center" vertical="center"/>
      <protection hidden="1"/>
    </xf>
    <xf numFmtId="165" fontId="10" fillId="4" borderId="1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65" fontId="10" fillId="9" borderId="4" xfId="0" applyNumberFormat="1" applyFont="1" applyFill="1" applyBorder="1" applyAlignment="1" applyProtection="1">
      <alignment horizontal="center" vertical="center"/>
      <protection locked="0"/>
    </xf>
    <xf numFmtId="165" fontId="10" fillId="9" borderId="8" xfId="0" applyNumberFormat="1" applyFont="1" applyFill="1" applyBorder="1" applyAlignment="1" applyProtection="1">
      <alignment horizontal="center" vertical="center"/>
      <protection hidden="1"/>
    </xf>
    <xf numFmtId="165" fontId="18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protection locked="0" hidden="1"/>
    </xf>
    <xf numFmtId="49" fontId="2" fillId="0" borderId="0" xfId="0" applyNumberFormat="1" applyFont="1" applyFill="1" applyAlignment="1" applyProtection="1">
      <alignment vertical="center"/>
      <protection locked="0" hidden="1"/>
    </xf>
    <xf numFmtId="49" fontId="2" fillId="0" borderId="0" xfId="0" applyNumberFormat="1" applyFont="1" applyFill="1" applyAlignment="1" applyProtection="1">
      <protection locked="0" hidden="1"/>
    </xf>
    <xf numFmtId="0" fontId="2" fillId="0" borderId="0" xfId="0" applyFont="1" applyFill="1" applyAlignment="1" applyProtection="1">
      <protection locked="0" hidden="1"/>
    </xf>
    <xf numFmtId="4" fontId="2" fillId="0" borderId="0" xfId="0" applyNumberFormat="1" applyFont="1" applyFill="1" applyAlignment="1" applyProtection="1">
      <protection locked="0" hidden="1"/>
    </xf>
    <xf numFmtId="0" fontId="1" fillId="0" borderId="0" xfId="0" applyFont="1" applyFill="1" applyBorder="1" applyAlignment="1" applyProtection="1">
      <protection locked="0" hidden="1"/>
    </xf>
    <xf numFmtId="0" fontId="1" fillId="0" borderId="0" xfId="0" applyFont="1" applyFill="1" applyAlignment="1" applyProtection="1">
      <alignment horizontal="center"/>
      <protection locked="0"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1" fillId="0" borderId="0" xfId="0" applyFont="1" applyFill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Protection="1">
      <protection locked="0" hidden="1"/>
    </xf>
    <xf numFmtId="0" fontId="1" fillId="0" borderId="0" xfId="0" applyFont="1" applyFill="1" applyBorder="1" applyProtection="1">
      <protection locked="0" hidden="1"/>
    </xf>
    <xf numFmtId="0" fontId="3" fillId="4" borderId="1" xfId="0" applyFont="1" applyFill="1" applyBorder="1" applyAlignment="1" applyProtection="1">
      <alignment horizontal="left" vertical="center" wrapText="1"/>
      <protection locked="0" hidden="1"/>
    </xf>
    <xf numFmtId="0" fontId="1" fillId="4" borderId="0" xfId="0" applyFont="1" applyFill="1" applyProtection="1">
      <protection locked="0" hidden="1"/>
    </xf>
    <xf numFmtId="164" fontId="3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16" xfId="0" applyFont="1" applyFill="1" applyBorder="1" applyProtection="1">
      <protection locked="0" hidden="1"/>
    </xf>
    <xf numFmtId="49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0" xfId="0" applyNumberFormat="1" applyFont="1" applyFill="1" applyBorder="1" applyAlignment="1" applyProtection="1">
      <alignment horizontal="left" vertical="center" wrapText="1"/>
      <protection locked="0" hidden="1"/>
    </xf>
    <xf numFmtId="165" fontId="2" fillId="0" borderId="0" xfId="0" applyNumberFormat="1" applyFont="1" applyFill="1" applyBorder="1" applyAlignment="1" applyProtection="1">
      <alignment horizontal="right" vertical="center"/>
      <protection locked="0" hidden="1"/>
    </xf>
    <xf numFmtId="165" fontId="3" fillId="0" borderId="0" xfId="0" applyNumberFormat="1" applyFont="1" applyFill="1" applyBorder="1" applyAlignment="1" applyProtection="1">
      <alignment horizontal="right" vertical="center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165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Protection="1">
      <protection locked="0" hidden="1"/>
    </xf>
    <xf numFmtId="49" fontId="1" fillId="0" borderId="0" xfId="0" applyNumberFormat="1" applyFont="1" applyFill="1" applyProtection="1">
      <protection locked="0" hidden="1"/>
    </xf>
    <xf numFmtId="0" fontId="1" fillId="0" borderId="0" xfId="0" applyFont="1" applyFill="1" applyAlignment="1" applyProtection="1">
      <alignment wrapText="1"/>
      <protection locked="0" hidden="1"/>
    </xf>
    <xf numFmtId="165" fontId="2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wrapText="1"/>
      <protection locked="0" hidden="1"/>
    </xf>
    <xf numFmtId="164" fontId="3" fillId="4" borderId="0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7" xfId="0" applyFont="1" applyFill="1" applyBorder="1" applyAlignment="1" applyProtection="1">
      <alignment horizontal="left" vertical="center" wrapText="1"/>
      <protection locked="0" hidden="1"/>
    </xf>
    <xf numFmtId="164" fontId="3" fillId="4" borderId="7" xfId="0" applyNumberFormat="1" applyFont="1" applyFill="1" applyBorder="1" applyAlignment="1" applyProtection="1">
      <alignment horizontal="left" vertical="center" wrapText="1"/>
      <protection locked="0" hidden="1"/>
    </xf>
    <xf numFmtId="164" fontId="2" fillId="4" borderId="1" xfId="0" applyNumberFormat="1" applyFont="1" applyFill="1" applyBorder="1" applyAlignment="1" applyProtection="1">
      <alignment horizontal="center" vertical="center"/>
      <protection hidden="1"/>
    </xf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2" fillId="4" borderId="4" xfId="0" applyNumberFormat="1" applyFont="1" applyFill="1" applyBorder="1" applyAlignment="1" applyProtection="1">
      <alignment horizontal="center" vertical="center"/>
      <protection hidden="1"/>
    </xf>
    <xf numFmtId="165" fontId="20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/>
      <protection hidden="1"/>
    </xf>
    <xf numFmtId="165" fontId="3" fillId="4" borderId="22" xfId="0" applyNumberFormat="1" applyFont="1" applyFill="1" applyBorder="1" applyAlignment="1" applyProtection="1">
      <alignment horizontal="center" vertical="center"/>
      <protection hidden="1"/>
    </xf>
    <xf numFmtId="164" fontId="2" fillId="4" borderId="22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7" xfId="0" applyNumberFormat="1" applyFont="1" applyFill="1" applyBorder="1" applyAlignment="1" applyProtection="1">
      <alignment horizontal="center" vertical="center"/>
      <protection hidden="1"/>
    </xf>
    <xf numFmtId="165" fontId="2" fillId="4" borderId="28" xfId="0" applyNumberFormat="1" applyFont="1" applyFill="1" applyBorder="1" applyAlignment="1" applyProtection="1">
      <alignment horizontal="center" vertical="center"/>
      <protection hidden="1"/>
    </xf>
    <xf numFmtId="165" fontId="3" fillId="4" borderId="7" xfId="0" applyNumberFormat="1" applyFont="1" applyFill="1" applyBorder="1" applyAlignment="1" applyProtection="1">
      <alignment horizontal="center" vertical="center"/>
      <protection hidden="1"/>
    </xf>
    <xf numFmtId="165" fontId="3" fillId="4" borderId="28" xfId="0" applyNumberFormat="1" applyFont="1" applyFill="1" applyBorder="1" applyAlignment="1" applyProtection="1">
      <alignment horizontal="center" vertical="center"/>
      <protection hidden="1"/>
    </xf>
    <xf numFmtId="0" fontId="3" fillId="4" borderId="27" xfId="0" applyFont="1" applyFill="1" applyBorder="1" applyAlignment="1" applyProtection="1">
      <alignment horizontal="left" vertical="center" wrapText="1"/>
      <protection locked="0" hidden="1"/>
    </xf>
    <xf numFmtId="164" fontId="3" fillId="4" borderId="27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29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30" xfId="0" applyFont="1" applyFill="1" applyBorder="1" applyAlignment="1" applyProtection="1">
      <alignment horizontal="left" vertical="center" wrapText="1"/>
      <protection locked="0" hidden="1"/>
    </xf>
    <xf numFmtId="164" fontId="2" fillId="4" borderId="17" xfId="0" applyNumberFormat="1" applyFont="1" applyFill="1" applyBorder="1" applyAlignment="1" applyProtection="1">
      <alignment horizontal="center" vertical="center"/>
      <protection hidden="1"/>
    </xf>
    <xf numFmtId="165" fontId="2" fillId="4" borderId="17" xfId="0" applyNumberFormat="1" applyFont="1" applyFill="1" applyBorder="1" applyAlignment="1" applyProtection="1">
      <alignment horizontal="center" vertical="center"/>
      <protection hidden="1"/>
    </xf>
    <xf numFmtId="49" fontId="3" fillId="4" borderId="3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17" xfId="0" applyNumberFormat="1" applyFont="1" applyFill="1" applyBorder="1" applyAlignment="1" applyProtection="1">
      <alignment horizontal="center" vertical="center" wrapText="1"/>
      <protection hidden="1"/>
    </xf>
    <xf numFmtId="164" fontId="3" fillId="4" borderId="35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26" xfId="0" applyNumberFormat="1" applyFont="1" applyFill="1" applyBorder="1" applyAlignment="1" applyProtection="1">
      <alignment horizontal="center" vertical="center"/>
      <protection hidden="1"/>
    </xf>
    <xf numFmtId="164" fontId="3" fillId="4" borderId="22" xfId="0" applyNumberFormat="1" applyFont="1" applyFill="1" applyBorder="1" applyAlignment="1" applyProtection="1">
      <alignment horizontal="center" vertical="center"/>
      <protection hidden="1"/>
    </xf>
    <xf numFmtId="165" fontId="3" fillId="4" borderId="37" xfId="0" applyNumberFormat="1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39" xfId="0" applyNumberFormat="1" applyFont="1" applyFill="1" applyBorder="1" applyAlignment="1" applyProtection="1">
      <alignment horizontal="center" vertical="center"/>
      <protection hidden="1"/>
    </xf>
    <xf numFmtId="165" fontId="2" fillId="4" borderId="33" xfId="0" applyNumberFormat="1" applyFont="1" applyFill="1" applyBorder="1" applyAlignment="1" applyProtection="1">
      <alignment horizontal="center" vertical="center"/>
      <protection hidden="1"/>
    </xf>
    <xf numFmtId="165" fontId="2" fillId="4" borderId="40" xfId="0" applyNumberFormat="1" applyFont="1" applyFill="1" applyBorder="1" applyAlignment="1" applyProtection="1">
      <alignment horizontal="center" vertical="center"/>
      <protection hidden="1"/>
    </xf>
    <xf numFmtId="164" fontId="3" fillId="4" borderId="41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42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1" xfId="0" applyNumberFormat="1" applyFont="1" applyFill="1" applyBorder="1" applyAlignment="1" applyProtection="1">
      <alignment horizontal="left" vertical="center" wrapText="1"/>
      <protection hidden="1"/>
    </xf>
    <xf numFmtId="0" fontId="3" fillId="4" borderId="22" xfId="0" applyFont="1" applyFill="1" applyBorder="1" applyAlignment="1" applyProtection="1">
      <alignment horizontal="left" vertical="center" wrapText="1"/>
      <protection locked="0" hidden="1"/>
    </xf>
    <xf numFmtId="164" fontId="3" fillId="4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4" borderId="10" xfId="0" applyFont="1" applyFill="1" applyBorder="1" applyAlignment="1" applyProtection="1">
      <alignment horizontal="left" vertical="center" wrapText="1"/>
      <protection locked="0" hidden="1"/>
    </xf>
    <xf numFmtId="164" fontId="3" fillId="4" borderId="15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0" xfId="0" applyFont="1" applyFill="1" applyBorder="1" applyAlignment="1" applyProtection="1">
      <alignment horizontal="left" vertical="center" wrapText="1"/>
      <protection locked="0" hidden="1"/>
    </xf>
    <xf numFmtId="165" fontId="6" fillId="4" borderId="1" xfId="0" applyNumberFormat="1" applyFont="1" applyFill="1" applyBorder="1" applyAlignment="1" applyProtection="1">
      <alignment horizontal="center" vertical="center"/>
      <protection hidden="1"/>
    </xf>
    <xf numFmtId="165" fontId="12" fillId="4" borderId="1" xfId="0" applyNumberFormat="1" applyFont="1" applyFill="1" applyBorder="1" applyAlignment="1" applyProtection="1">
      <alignment horizontal="center" vertical="center"/>
      <protection hidden="1"/>
    </xf>
    <xf numFmtId="165" fontId="2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0" xfId="0" applyNumberFormat="1" applyFont="1" applyFill="1" applyBorder="1" applyAlignment="1" applyProtection="1">
      <alignment horizontal="center" vertical="center"/>
      <protection locked="0" hidden="1"/>
    </xf>
    <xf numFmtId="165" fontId="6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12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1" xfId="0" applyNumberFormat="1" applyFont="1" applyFill="1" applyBorder="1" applyAlignment="1" applyProtection="1">
      <alignment horizontal="center" vertical="center"/>
      <protection locked="0" hidden="1"/>
    </xf>
    <xf numFmtId="165" fontId="3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49" xfId="0" applyNumberFormat="1" applyFont="1" applyFill="1" applyBorder="1" applyAlignment="1" applyProtection="1">
      <alignment horizontal="center" vertical="center"/>
      <protection hidden="1"/>
    </xf>
    <xf numFmtId="165" fontId="3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0" xfId="0" applyNumberFormat="1" applyFont="1" applyFill="1" applyBorder="1" applyAlignment="1" applyProtection="1">
      <alignment horizontal="center" vertical="center"/>
      <protection hidden="1"/>
    </xf>
    <xf numFmtId="165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Protection="1">
      <protection locked="0" hidden="1"/>
    </xf>
    <xf numFmtId="165" fontId="20" fillId="4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 hidden="1"/>
    </xf>
    <xf numFmtId="165" fontId="2" fillId="4" borderId="15" xfId="0" applyNumberFormat="1" applyFont="1" applyFill="1" applyBorder="1" applyAlignment="1" applyProtection="1">
      <alignment horizontal="center" vertical="center"/>
      <protection hidden="1"/>
    </xf>
    <xf numFmtId="164" fontId="2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4" borderId="2" xfId="0" applyNumberFormat="1" applyFont="1" applyFill="1" applyBorder="1" applyAlignment="1" applyProtection="1">
      <alignment horizontal="center" vertical="center"/>
      <protection hidden="1"/>
    </xf>
    <xf numFmtId="165" fontId="2" fillId="4" borderId="53" xfId="0" applyNumberFormat="1" applyFont="1" applyFill="1" applyBorder="1" applyAlignment="1" applyProtection="1">
      <alignment horizontal="center" vertical="center"/>
      <protection hidden="1"/>
    </xf>
    <xf numFmtId="165" fontId="20" fillId="4" borderId="57" xfId="0" applyNumberFormat="1" applyFont="1" applyFill="1" applyBorder="1" applyAlignment="1" applyProtection="1">
      <alignment horizontal="center" vertical="center"/>
      <protection hidden="1"/>
    </xf>
    <xf numFmtId="164" fontId="20" fillId="4" borderId="50" xfId="0" applyNumberFormat="1" applyFont="1" applyFill="1" applyBorder="1" applyAlignment="1" applyProtection="1">
      <alignment horizontal="center" vertical="center"/>
      <protection hidden="1"/>
    </xf>
    <xf numFmtId="165" fontId="20" fillId="4" borderId="50" xfId="0" applyNumberFormat="1" applyFont="1" applyFill="1" applyBorder="1" applyAlignment="1" applyProtection="1">
      <alignment horizontal="center" vertical="center"/>
      <protection hidden="1"/>
    </xf>
    <xf numFmtId="165" fontId="20" fillId="4" borderId="50" xfId="0" applyNumberFormat="1" applyFont="1" applyFill="1" applyBorder="1" applyAlignment="1" applyProtection="1">
      <alignment horizontal="center" vertical="center"/>
      <protection locked="0" hidden="1"/>
    </xf>
    <xf numFmtId="165" fontId="20" fillId="4" borderId="58" xfId="0" applyNumberFormat="1" applyFont="1" applyFill="1" applyBorder="1" applyAlignment="1" applyProtection="1">
      <alignment horizontal="center" vertical="center"/>
      <protection hidden="1"/>
    </xf>
    <xf numFmtId="165" fontId="3" fillId="4" borderId="15" xfId="0" applyNumberFormat="1" applyFont="1" applyFill="1" applyBorder="1" applyAlignment="1" applyProtection="1">
      <alignment horizontal="center" vertical="center"/>
      <protection hidden="1"/>
    </xf>
    <xf numFmtId="165" fontId="2" fillId="4" borderId="3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47" xfId="0" applyNumberFormat="1" applyFont="1" applyFill="1" applyBorder="1" applyAlignment="1" applyProtection="1">
      <alignment horizontal="center" vertical="center"/>
      <protection hidden="1"/>
    </xf>
    <xf numFmtId="164" fontId="3" fillId="4" borderId="3" xfId="0" applyNumberFormat="1" applyFont="1" applyFill="1" applyBorder="1" applyAlignment="1" applyProtection="1">
      <alignment horizontal="center" vertical="center"/>
      <protection hidden="1"/>
    </xf>
    <xf numFmtId="165" fontId="5" fillId="4" borderId="57" xfId="0" applyNumberFormat="1" applyFont="1" applyFill="1" applyBorder="1" applyAlignment="1" applyProtection="1">
      <alignment horizontal="center" vertical="center"/>
      <protection hidden="1"/>
    </xf>
    <xf numFmtId="164" fontId="5" fillId="4" borderId="50" xfId="0" applyNumberFormat="1" applyFont="1" applyFill="1" applyBorder="1" applyAlignment="1" applyProtection="1">
      <alignment horizontal="center" vertical="center"/>
      <protection hidden="1"/>
    </xf>
    <xf numFmtId="165" fontId="5" fillId="4" borderId="50" xfId="0" applyNumberFormat="1" applyFont="1" applyFill="1" applyBorder="1" applyAlignment="1" applyProtection="1">
      <alignment horizontal="center" vertical="center"/>
      <protection hidden="1"/>
    </xf>
    <xf numFmtId="165" fontId="20" fillId="4" borderId="50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8" xfId="0" applyNumberFormat="1" applyFont="1" applyFill="1" applyBorder="1" applyAlignment="1" applyProtection="1">
      <alignment horizontal="center" vertical="center"/>
      <protection hidden="1"/>
    </xf>
    <xf numFmtId="165" fontId="2" fillId="4" borderId="41" xfId="0" applyNumberFormat="1" applyFont="1" applyFill="1" applyBorder="1" applyAlignment="1" applyProtection="1">
      <alignment horizontal="center" vertical="center"/>
      <protection hidden="1"/>
    </xf>
    <xf numFmtId="0" fontId="3" fillId="4" borderId="51" xfId="0" applyFont="1" applyFill="1" applyBorder="1" applyAlignment="1" applyProtection="1">
      <alignment horizontal="left" vertical="center" wrapText="1"/>
      <protection locked="0" hidden="1"/>
    </xf>
    <xf numFmtId="0" fontId="3" fillId="4" borderId="60" xfId="0" applyFont="1" applyFill="1" applyBorder="1" applyAlignment="1" applyProtection="1">
      <alignment horizontal="left" vertical="center" wrapText="1"/>
      <protection locked="0" hidden="1"/>
    </xf>
    <xf numFmtId="0" fontId="3" fillId="4" borderId="3" xfId="0" applyFont="1" applyFill="1" applyBorder="1" applyAlignment="1" applyProtection="1">
      <alignment horizontal="left" vertical="center" wrapText="1"/>
      <protection hidden="1"/>
    </xf>
    <xf numFmtId="0" fontId="3" fillId="4" borderId="57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locked="0" hidden="1"/>
    </xf>
    <xf numFmtId="0" fontId="1" fillId="10" borderId="0" xfId="0" applyFont="1" applyFill="1" applyBorder="1" applyProtection="1">
      <protection locked="0" hidden="1"/>
    </xf>
    <xf numFmtId="0" fontId="1" fillId="0" borderId="34" xfId="0" applyFont="1" applyFill="1" applyBorder="1" applyProtection="1">
      <protection locked="0" hidden="1"/>
    </xf>
    <xf numFmtId="0" fontId="1" fillId="0" borderId="36" xfId="0" applyFont="1" applyFill="1" applyBorder="1" applyProtection="1">
      <protection locked="0" hidden="1"/>
    </xf>
    <xf numFmtId="0" fontId="3" fillId="4" borderId="57" xfId="0" applyFont="1" applyFill="1" applyBorder="1" applyAlignment="1" applyProtection="1">
      <alignment horizontal="left" vertical="center" wrapText="1"/>
      <protection locked="0" hidden="1"/>
    </xf>
    <xf numFmtId="165" fontId="6" fillId="4" borderId="50" xfId="0" applyNumberFormat="1" applyFont="1" applyFill="1" applyBorder="1" applyAlignment="1" applyProtection="1">
      <alignment horizontal="center" vertical="center"/>
      <protection hidden="1"/>
    </xf>
    <xf numFmtId="165" fontId="6" fillId="4" borderId="58" xfId="0" applyNumberFormat="1" applyFont="1" applyFill="1" applyBorder="1" applyAlignment="1" applyProtection="1">
      <alignment horizontal="center" vertical="center"/>
      <protection hidden="1"/>
    </xf>
    <xf numFmtId="0" fontId="3" fillId="4" borderId="65" xfId="0" applyFont="1" applyFill="1" applyBorder="1" applyAlignment="1" applyProtection="1">
      <alignment horizontal="left" vertical="center" wrapText="1"/>
      <protection locked="0" hidden="1"/>
    </xf>
    <xf numFmtId="165" fontId="12" fillId="4" borderId="24" xfId="0" applyNumberFormat="1" applyFont="1" applyFill="1" applyBorder="1" applyAlignment="1" applyProtection="1">
      <alignment horizontal="center" vertical="center"/>
      <protection hidden="1"/>
    </xf>
    <xf numFmtId="165" fontId="3" fillId="4" borderId="24" xfId="0" applyNumberFormat="1" applyFont="1" applyFill="1" applyBorder="1" applyAlignment="1" applyProtection="1">
      <alignment horizontal="center" vertical="center"/>
      <protection hidden="1"/>
    </xf>
    <xf numFmtId="165" fontId="3" fillId="4" borderId="38" xfId="0" applyNumberFormat="1" applyFont="1" applyFill="1" applyBorder="1" applyAlignment="1" applyProtection="1">
      <alignment horizontal="center" vertical="center"/>
      <protection hidden="1"/>
    </xf>
    <xf numFmtId="0" fontId="3" fillId="4" borderId="66" xfId="0" applyFont="1" applyFill="1" applyBorder="1" applyAlignment="1" applyProtection="1">
      <alignment horizontal="left" vertical="center" wrapText="1"/>
      <protection locked="0" hidden="1"/>
    </xf>
    <xf numFmtId="165" fontId="3" fillId="4" borderId="39" xfId="0" applyNumberFormat="1" applyFont="1" applyFill="1" applyBorder="1" applyAlignment="1" applyProtection="1">
      <alignment horizontal="center" vertical="center"/>
      <protection hidden="1"/>
    </xf>
    <xf numFmtId="164" fontId="3" fillId="4" borderId="66" xfId="0" applyNumberFormat="1" applyFont="1" applyFill="1" applyBorder="1" applyAlignment="1" applyProtection="1">
      <alignment horizontal="left" vertical="center" wrapText="1"/>
      <protection locked="0" hidden="1"/>
    </xf>
    <xf numFmtId="164" fontId="3" fillId="4" borderId="26" xfId="0" applyNumberFormat="1" applyFont="1" applyFill="1" applyBorder="1" applyAlignment="1" applyProtection="1">
      <alignment horizontal="left" vertical="center" wrapText="1"/>
      <protection locked="0" hidden="1"/>
    </xf>
    <xf numFmtId="165" fontId="12" fillId="4" borderId="22" xfId="0" applyNumberFormat="1" applyFont="1" applyFill="1" applyBorder="1" applyAlignment="1" applyProtection="1">
      <alignment horizontal="center" vertical="center"/>
      <protection hidden="1"/>
    </xf>
    <xf numFmtId="165" fontId="3" fillId="4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Protection="1">
      <protection locked="0" hidden="1"/>
    </xf>
    <xf numFmtId="0" fontId="3" fillId="0" borderId="1" xfId="0" applyFont="1" applyFill="1" applyBorder="1" applyAlignment="1" applyProtection="1">
      <alignment horizontal="left" vertical="center" wrapText="1"/>
      <protection locked="0" hidden="1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165" fontId="12" fillId="0" borderId="1" xfId="0" applyNumberFormat="1" applyFont="1" applyFill="1" applyBorder="1" applyAlignment="1" applyProtection="1">
      <alignment horizontal="center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51" xfId="0" applyFont="1" applyFill="1" applyBorder="1" applyAlignment="1" applyProtection="1">
      <alignment horizontal="left" vertical="center" wrapText="1"/>
      <protection locked="0" hidden="1"/>
    </xf>
    <xf numFmtId="165" fontId="5" fillId="0" borderId="57" xfId="0" applyNumberFormat="1" applyFont="1" applyFill="1" applyBorder="1" applyAlignment="1" applyProtection="1">
      <alignment horizontal="center" vertical="center"/>
      <protection hidden="1"/>
    </xf>
    <xf numFmtId="165" fontId="5" fillId="0" borderId="50" xfId="0" applyNumberFormat="1" applyFont="1" applyFill="1" applyBorder="1" applyAlignment="1" applyProtection="1">
      <alignment horizontal="center" vertical="center"/>
      <protection hidden="1"/>
    </xf>
    <xf numFmtId="165" fontId="20" fillId="0" borderId="50" xfId="0" applyNumberFormat="1" applyFont="1" applyFill="1" applyBorder="1" applyAlignment="1" applyProtection="1">
      <alignment horizontal="center" vertical="center"/>
      <protection hidden="1"/>
    </xf>
    <xf numFmtId="165" fontId="20" fillId="0" borderId="58" xfId="0" applyNumberFormat="1" applyFont="1" applyFill="1" applyBorder="1" applyAlignment="1" applyProtection="1">
      <alignment horizontal="center" vertical="center"/>
      <protection hidden="1"/>
    </xf>
    <xf numFmtId="165" fontId="2" fillId="0" borderId="3" xfId="0" applyNumberFormat="1" applyFont="1" applyFill="1" applyBorder="1" applyAlignment="1" applyProtection="1">
      <alignment horizontal="center" vertical="center"/>
      <protection hidden="1"/>
    </xf>
    <xf numFmtId="165" fontId="2" fillId="0" borderId="47" xfId="0" applyNumberFormat="1" applyFont="1" applyFill="1" applyBorder="1" applyAlignment="1" applyProtection="1">
      <alignment horizontal="center" vertical="center"/>
      <protection hidden="1"/>
    </xf>
    <xf numFmtId="165" fontId="2" fillId="0" borderId="39" xfId="0" applyNumberFormat="1" applyFont="1" applyFill="1" applyBorder="1" applyAlignment="1" applyProtection="1">
      <alignment horizontal="center" vertical="center"/>
      <protection hidden="1"/>
    </xf>
    <xf numFmtId="164" fontId="3" fillId="0" borderId="4" xfId="0" applyNumberFormat="1" applyFont="1" applyFill="1" applyBorder="1" applyAlignment="1" applyProtection="1">
      <alignment horizontal="left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hidden="1"/>
    </xf>
    <xf numFmtId="165" fontId="3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3" xfId="0" applyNumberFormat="1" applyFont="1" applyFill="1" applyBorder="1" applyAlignment="1" applyProtection="1">
      <alignment horizontal="center" vertical="center"/>
      <protection hidden="1"/>
    </xf>
    <xf numFmtId="165" fontId="2" fillId="0" borderId="22" xfId="0" applyNumberFormat="1" applyFont="1" applyFill="1" applyBorder="1" applyAlignment="1" applyProtection="1">
      <alignment horizontal="center" vertical="center"/>
      <protection hidden="1"/>
    </xf>
    <xf numFmtId="165" fontId="12" fillId="4" borderId="3" xfId="0" applyNumberFormat="1" applyFont="1" applyFill="1" applyBorder="1" applyAlignment="1" applyProtection="1">
      <alignment horizontal="center" vertical="center"/>
      <protection hidden="1"/>
    </xf>
    <xf numFmtId="165" fontId="6" fillId="4" borderId="4" xfId="0" applyNumberFormat="1" applyFont="1" applyFill="1" applyBorder="1" applyAlignment="1" applyProtection="1">
      <alignment horizontal="center" vertical="center"/>
      <protection hidden="1"/>
    </xf>
    <xf numFmtId="165" fontId="3" fillId="4" borderId="0" xfId="0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center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/>
      <protection hidden="1"/>
    </xf>
    <xf numFmtId="165" fontId="12" fillId="4" borderId="4" xfId="0" applyNumberFormat="1" applyFont="1" applyFill="1" applyBorder="1" applyAlignment="1" applyProtection="1">
      <alignment horizontal="center" vertical="center"/>
      <protection hidden="1"/>
    </xf>
    <xf numFmtId="165" fontId="6" fillId="4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68" xfId="0" applyNumberFormat="1" applyFont="1" applyFill="1" applyBorder="1" applyAlignment="1" applyProtection="1">
      <alignment horizontal="center" vertical="center"/>
      <protection hidden="1"/>
    </xf>
    <xf numFmtId="165" fontId="2" fillId="4" borderId="50" xfId="0" applyNumberFormat="1" applyFont="1" applyFill="1" applyBorder="1" applyAlignment="1" applyProtection="1">
      <alignment horizontal="center" vertical="center"/>
      <protection hidden="1"/>
    </xf>
    <xf numFmtId="165" fontId="2" fillId="0" borderId="50" xfId="0" applyNumberFormat="1" applyFont="1" applyFill="1" applyBorder="1" applyAlignment="1" applyProtection="1">
      <alignment horizontal="center" vertical="center"/>
      <protection hidden="1"/>
    </xf>
    <xf numFmtId="165" fontId="2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2" fillId="4" borderId="69" xfId="0" applyFont="1" applyFill="1" applyBorder="1" applyAlignment="1" applyProtection="1">
      <alignment horizontal="center" vertical="center" wrapText="1"/>
      <protection locked="0" hidden="1"/>
    </xf>
    <xf numFmtId="164" fontId="3" fillId="4" borderId="69" xfId="0" applyNumberFormat="1" applyFont="1" applyFill="1" applyBorder="1" applyAlignment="1" applyProtection="1">
      <alignment horizontal="left" vertical="center" wrapText="1"/>
      <protection locked="0" hidden="1"/>
    </xf>
    <xf numFmtId="165" fontId="3" fillId="4" borderId="69" xfId="0" applyNumberFormat="1" applyFont="1" applyFill="1" applyBorder="1" applyAlignment="1" applyProtection="1">
      <alignment horizontal="center" vertical="center"/>
      <protection locked="0" hidden="1"/>
    </xf>
    <xf numFmtId="2" fontId="3" fillId="4" borderId="69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69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69" xfId="0" applyNumberFormat="1" applyFont="1" applyFill="1" applyBorder="1" applyAlignment="1" applyProtection="1">
      <alignment horizontal="center" vertical="center" wrapText="1"/>
      <protection locked="0" hidden="1"/>
    </xf>
    <xf numFmtId="165" fontId="20" fillId="4" borderId="70" xfId="0" applyNumberFormat="1" applyFont="1" applyFill="1" applyBorder="1" applyAlignment="1" applyProtection="1">
      <alignment horizontal="center" vertical="center"/>
      <protection hidden="1"/>
    </xf>
    <xf numFmtId="165" fontId="12" fillId="4" borderId="51" xfId="0" applyNumberFormat="1" applyFont="1" applyFill="1" applyBorder="1" applyAlignment="1" applyProtection="1">
      <alignment horizontal="center" vertical="center"/>
      <protection hidden="1"/>
    </xf>
    <xf numFmtId="165" fontId="12" fillId="4" borderId="50" xfId="0" applyNumberFormat="1" applyFont="1" applyFill="1" applyBorder="1" applyAlignment="1" applyProtection="1">
      <alignment horizontal="center" vertical="center"/>
      <protection hidden="1"/>
    </xf>
    <xf numFmtId="165" fontId="12" fillId="4" borderId="58" xfId="0" applyNumberFormat="1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Fill="1" applyAlignment="1" applyProtection="1">
      <protection locked="0" hidden="1"/>
    </xf>
    <xf numFmtId="49" fontId="2" fillId="0" borderId="5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4" xfId="0" applyFont="1" applyFill="1" applyBorder="1" applyAlignment="1" applyProtection="1">
      <alignment horizontal="left" vertical="center" wrapText="1"/>
      <protection locked="0" hidden="1"/>
    </xf>
    <xf numFmtId="0" fontId="3" fillId="0" borderId="3" xfId="0" applyFont="1" applyFill="1" applyBorder="1" applyAlignment="1" applyProtection="1">
      <alignment horizontal="left" vertical="center" wrapText="1"/>
      <protection locked="0" hidden="1"/>
    </xf>
    <xf numFmtId="0" fontId="1" fillId="4" borderId="0" xfId="0" applyFont="1" applyFill="1" applyBorder="1" applyProtection="1">
      <protection locked="0" hidden="1"/>
    </xf>
    <xf numFmtId="49" fontId="2" fillId="0" borderId="4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4" borderId="3" xfId="0" applyFont="1" applyFill="1" applyBorder="1" applyAlignment="1" applyProtection="1">
      <alignment horizontal="left" vertical="center" wrapText="1"/>
      <protection locked="0" hidden="1"/>
    </xf>
    <xf numFmtId="49" fontId="11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locked="0" hidden="1"/>
    </xf>
    <xf numFmtId="0" fontId="2" fillId="4" borderId="9" xfId="0" applyFont="1" applyFill="1" applyBorder="1" applyAlignment="1" applyProtection="1">
      <alignment horizontal="center" vertical="center" wrapText="1"/>
      <protection locked="0" hidden="1"/>
    </xf>
    <xf numFmtId="0" fontId="2" fillId="4" borderId="10" xfId="0" applyFont="1" applyFill="1" applyBorder="1" applyAlignment="1" applyProtection="1">
      <alignment horizontal="center" vertical="center" wrapText="1"/>
      <protection locked="0" hidden="1"/>
    </xf>
    <xf numFmtId="0" fontId="2" fillId="4" borderId="11" xfId="0" applyFont="1" applyFill="1" applyBorder="1" applyAlignment="1" applyProtection="1">
      <alignment horizontal="center" vertical="center" wrapText="1"/>
      <protection locked="0" hidden="1"/>
    </xf>
    <xf numFmtId="0" fontId="2" fillId="4" borderId="0" xfId="0" applyFont="1" applyFill="1" applyBorder="1" applyAlignment="1" applyProtection="1">
      <alignment horizontal="center" vertical="center" wrapText="1"/>
      <protection locked="0" hidden="1"/>
    </xf>
    <xf numFmtId="0" fontId="2" fillId="4" borderId="12" xfId="0" applyFont="1" applyFill="1" applyBorder="1" applyAlignment="1" applyProtection="1">
      <alignment horizontal="center" vertical="center" wrapText="1"/>
      <protection locked="0" hidden="1"/>
    </xf>
    <xf numFmtId="0" fontId="2" fillId="4" borderId="13" xfId="0" applyFont="1" applyFill="1" applyBorder="1" applyAlignment="1" applyProtection="1">
      <alignment horizontal="center" vertical="center" wrapText="1"/>
      <protection locked="0" hidden="1"/>
    </xf>
    <xf numFmtId="0" fontId="2" fillId="4" borderId="14" xfId="0" applyFont="1" applyFill="1" applyBorder="1" applyAlignment="1" applyProtection="1">
      <alignment horizontal="center" vertical="center" wrapText="1"/>
      <protection locked="0" hidden="1"/>
    </xf>
    <xf numFmtId="0" fontId="2" fillId="4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4" xfId="0" applyFont="1" applyFill="1" applyBorder="1" applyAlignment="1" applyProtection="1">
      <alignment horizontal="center" vertical="center" wrapText="1"/>
      <protection locked="0" hidden="1"/>
    </xf>
    <xf numFmtId="0" fontId="3" fillId="0" borderId="2" xfId="0" applyFont="1" applyFill="1" applyBorder="1" applyAlignment="1" applyProtection="1">
      <alignment horizontal="center" vertical="center" wrapText="1"/>
      <protection locked="0" hidden="1"/>
    </xf>
    <xf numFmtId="0" fontId="3" fillId="0" borderId="3" xfId="0" applyFont="1" applyFill="1" applyBorder="1" applyAlignment="1" applyProtection="1">
      <alignment horizontal="center" vertical="center" wrapText="1"/>
      <protection locked="0" hidden="1"/>
    </xf>
    <xf numFmtId="49" fontId="3" fillId="0" borderId="19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0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2" fillId="4" borderId="24" xfId="0" applyFont="1" applyFill="1" applyBorder="1" applyAlignment="1" applyProtection="1">
      <alignment horizontal="center" vertical="center" wrapText="1"/>
      <protection locked="0" hidden="1"/>
    </xf>
    <xf numFmtId="0" fontId="2" fillId="4" borderId="59" xfId="0" applyFont="1" applyFill="1" applyBorder="1" applyAlignment="1" applyProtection="1">
      <alignment horizontal="center" vertical="center" wrapText="1"/>
      <protection locked="0" hidden="1"/>
    </xf>
    <xf numFmtId="0" fontId="2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4" borderId="22" xfId="0" applyFont="1" applyFill="1" applyBorder="1" applyAlignment="1" applyProtection="1">
      <alignment horizontal="center" vertical="center" wrapText="1"/>
      <protection locked="0" hidden="1"/>
    </xf>
    <xf numFmtId="165" fontId="2" fillId="0" borderId="52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67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62" xfId="0" applyFont="1" applyFill="1" applyBorder="1" applyAlignment="1" applyProtection="1">
      <alignment horizontal="center" vertical="center" wrapText="1"/>
      <protection locked="0" hidden="1"/>
    </xf>
    <xf numFmtId="0" fontId="2" fillId="4" borderId="36" xfId="0" applyFont="1" applyFill="1" applyBorder="1" applyAlignment="1" applyProtection="1">
      <alignment horizontal="center" vertical="center" wrapText="1"/>
      <protection locked="0" hidden="1"/>
    </xf>
    <xf numFmtId="0" fontId="2" fillId="4" borderId="44" xfId="0" applyFont="1" applyFill="1" applyBorder="1" applyAlignment="1" applyProtection="1">
      <alignment horizontal="center" vertical="center" wrapText="1"/>
      <protection locked="0" hidden="1"/>
    </xf>
    <xf numFmtId="0" fontId="2" fillId="4" borderId="63" xfId="0" applyFont="1" applyFill="1" applyBorder="1" applyAlignment="1" applyProtection="1">
      <alignment horizontal="center" vertical="center" wrapText="1"/>
      <protection locked="0" hidden="1"/>
    </xf>
    <xf numFmtId="0" fontId="2" fillId="4" borderId="45" xfId="0" applyFont="1" applyFill="1" applyBorder="1" applyAlignment="1" applyProtection="1">
      <alignment horizontal="center" vertical="center" wrapText="1"/>
      <protection locked="0" hidden="1"/>
    </xf>
    <xf numFmtId="0" fontId="2" fillId="4" borderId="61" xfId="0" applyFont="1" applyFill="1" applyBorder="1" applyAlignment="1" applyProtection="1">
      <alignment horizontal="center" vertical="center" wrapText="1"/>
      <protection locked="0" hidden="1"/>
    </xf>
    <xf numFmtId="0" fontId="2" fillId="4" borderId="34" xfId="0" applyFont="1" applyFill="1" applyBorder="1" applyAlignment="1" applyProtection="1">
      <alignment horizontal="center" vertical="center" wrapText="1"/>
      <protection locked="0" hidden="1"/>
    </xf>
    <xf numFmtId="0" fontId="2" fillId="4" borderId="64" xfId="0" applyFont="1" applyFill="1" applyBorder="1" applyAlignment="1" applyProtection="1">
      <alignment horizontal="center" vertical="center" wrapText="1"/>
      <protection locked="0" hidden="1"/>
    </xf>
    <xf numFmtId="0" fontId="3" fillId="0" borderId="10" xfId="0" applyFont="1" applyFill="1" applyBorder="1" applyAlignment="1" applyProtection="1">
      <alignment horizontal="center" vertical="center" wrapText="1"/>
      <protection locked="0" hidden="1"/>
    </xf>
    <xf numFmtId="0" fontId="3" fillId="0" borderId="12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3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1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165" fontId="2" fillId="0" borderId="52" xfId="0" applyNumberFormat="1" applyFont="1" applyFill="1" applyBorder="1" applyAlignment="1" applyProtection="1">
      <alignment horizontal="left" vertical="center" wrapText="1"/>
      <protection locked="0" hidden="1"/>
    </xf>
    <xf numFmtId="165" fontId="2" fillId="0" borderId="20" xfId="0" applyNumberFormat="1" applyFont="1" applyFill="1" applyBorder="1" applyAlignment="1" applyProtection="1">
      <alignment horizontal="left" vertical="center" wrapText="1"/>
      <protection locked="0" hidden="1"/>
    </xf>
    <xf numFmtId="165" fontId="2" fillId="0" borderId="67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48" xfId="0" applyFont="1" applyFill="1" applyBorder="1" applyAlignment="1" applyProtection="1">
      <alignment horizontal="center" vertical="center" wrapText="1"/>
      <protection locked="0" hidden="1"/>
    </xf>
    <xf numFmtId="0" fontId="3" fillId="0" borderId="23" xfId="0" applyFont="1" applyFill="1" applyBorder="1" applyAlignment="1" applyProtection="1">
      <alignment horizontal="center" vertical="center" wrapText="1"/>
      <protection locked="0" hidden="1"/>
    </xf>
    <xf numFmtId="0" fontId="2" fillId="0" borderId="43" xfId="0" applyFont="1" applyFill="1" applyBorder="1" applyAlignment="1" applyProtection="1">
      <alignment horizontal="center" vertical="center" wrapText="1"/>
      <protection locked="0" hidden="1"/>
    </xf>
    <xf numFmtId="0" fontId="2" fillId="0" borderId="23" xfId="0" applyFont="1" applyFill="1" applyBorder="1" applyAlignment="1" applyProtection="1">
      <alignment horizontal="center" vertical="center" wrapText="1"/>
      <protection locked="0" hidden="1"/>
    </xf>
    <xf numFmtId="0" fontId="3" fillId="0" borderId="7" xfId="0" applyFont="1" applyFill="1" applyBorder="1" applyAlignment="1" applyProtection="1">
      <alignment horizontal="center" vertical="center" wrapText="1"/>
      <protection locked="0" hidden="1"/>
    </xf>
    <xf numFmtId="49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0" fontId="2" fillId="4" borderId="43" xfId="0" applyFont="1" applyFill="1" applyBorder="1" applyAlignment="1" applyProtection="1">
      <alignment horizontal="center" vertical="center" wrapText="1"/>
      <protection locked="0" hidden="1"/>
    </xf>
    <xf numFmtId="0" fontId="2" fillId="4" borderId="31" xfId="0" applyFont="1" applyFill="1" applyBorder="1" applyAlignment="1" applyProtection="1">
      <alignment horizontal="center" vertical="center" wrapText="1"/>
      <protection locked="0" hidden="1"/>
    </xf>
    <xf numFmtId="0" fontId="2" fillId="4" borderId="46" xfId="0" applyFont="1" applyFill="1" applyBorder="1" applyAlignment="1" applyProtection="1">
      <alignment horizontal="center" vertical="center" wrapText="1"/>
      <protection locked="0" hidden="1"/>
    </xf>
    <xf numFmtId="165" fontId="2" fillId="0" borderId="5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20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67" xfId="0" applyNumberFormat="1" applyFont="1" applyFill="1" applyBorder="1" applyAlignment="1" applyProtection="1">
      <alignment horizontal="center" vertical="center"/>
      <protection locked="0" hidden="1"/>
    </xf>
    <xf numFmtId="0" fontId="11" fillId="5" borderId="54" xfId="0" applyFont="1" applyFill="1" applyBorder="1" applyAlignment="1" applyProtection="1">
      <alignment horizontal="center" vertical="center" wrapText="1"/>
      <protection locked="0" hidden="1"/>
    </xf>
    <xf numFmtId="0" fontId="11" fillId="5" borderId="55" xfId="0" applyFont="1" applyFill="1" applyBorder="1" applyAlignment="1" applyProtection="1">
      <alignment horizontal="center" vertical="center" wrapText="1"/>
      <protection locked="0" hidden="1"/>
    </xf>
    <xf numFmtId="0" fontId="11" fillId="5" borderId="36" xfId="0" applyFont="1" applyFill="1" applyBorder="1" applyAlignment="1" applyProtection="1">
      <alignment horizontal="center" vertical="center" wrapText="1"/>
      <protection locked="0" hidden="1"/>
    </xf>
    <xf numFmtId="0" fontId="11" fillId="5" borderId="44" xfId="0" applyFont="1" applyFill="1" applyBorder="1" applyAlignment="1" applyProtection="1">
      <alignment horizontal="center" vertical="center" wrapText="1"/>
      <protection locked="0" hidden="1"/>
    </xf>
    <xf numFmtId="0" fontId="3" fillId="4" borderId="2" xfId="0" applyFont="1" applyFill="1" applyBorder="1" applyAlignment="1" applyProtection="1">
      <alignment horizontal="center" vertical="center" wrapText="1"/>
      <protection locked="0" hidden="1"/>
    </xf>
    <xf numFmtId="0" fontId="3" fillId="4" borderId="23" xfId="0" applyFont="1" applyFill="1" applyBorder="1" applyAlignment="1" applyProtection="1">
      <alignment horizontal="center" vertical="center" wrapText="1"/>
      <protection locked="0" hidden="1"/>
    </xf>
    <xf numFmtId="0" fontId="2" fillId="4" borderId="2" xfId="0" applyFont="1" applyFill="1" applyBorder="1" applyAlignment="1" applyProtection="1">
      <alignment horizontal="center" vertical="center" wrapText="1"/>
      <protection locked="0" hidden="1"/>
    </xf>
    <xf numFmtId="0" fontId="2" fillId="4" borderId="23" xfId="0" applyFont="1" applyFill="1" applyBorder="1" applyAlignment="1" applyProtection="1">
      <alignment horizontal="center" vertical="center" wrapText="1"/>
      <protection locked="0" hidden="1"/>
    </xf>
    <xf numFmtId="49" fontId="2" fillId="4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4" borderId="52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20" xfId="0" applyNumberFormat="1" applyFont="1" applyFill="1" applyBorder="1" applyAlignment="1" applyProtection="1">
      <alignment horizontal="left" vertical="center" wrapText="1"/>
      <protection locked="0" hidden="1"/>
    </xf>
    <xf numFmtId="165" fontId="2" fillId="4" borderId="67" xfId="0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4" xfId="0" applyFont="1" applyFill="1" applyBorder="1" applyAlignment="1" applyProtection="1">
      <alignment horizontal="left" vertical="center" wrapText="1"/>
      <protection locked="0" hidden="1"/>
    </xf>
    <xf numFmtId="0" fontId="3" fillId="4" borderId="2" xfId="0" applyFont="1" applyFill="1" applyBorder="1" applyAlignment="1" applyProtection="1">
      <alignment horizontal="left" vertical="center" wrapText="1"/>
      <protection locked="0" hidden="1"/>
    </xf>
    <xf numFmtId="0" fontId="3" fillId="4" borderId="3" xfId="0" applyFont="1" applyFill="1" applyBorder="1" applyAlignment="1" applyProtection="1">
      <alignment horizontal="left" vertical="center" wrapText="1"/>
      <protection locked="0" hidden="1"/>
    </xf>
    <xf numFmtId="0" fontId="4" fillId="0" borderId="24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36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34" xfId="0" applyFont="1" applyFill="1" applyBorder="1" applyAlignment="1" applyProtection="1">
      <alignment horizontal="center" vertical="center" wrapText="1"/>
      <protection locked="0" hidden="1"/>
    </xf>
    <xf numFmtId="49" fontId="3" fillId="0" borderId="4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3" xfId="0" applyNumberFormat="1" applyFont="1" applyFill="1" applyBorder="1" applyAlignment="1" applyProtection="1">
      <alignment horizontal="center" vertical="center"/>
      <protection locked="0" hidden="1"/>
    </xf>
    <xf numFmtId="0" fontId="2" fillId="0" borderId="25" xfId="0" applyFont="1" applyFill="1" applyBorder="1" applyAlignment="1" applyProtection="1">
      <alignment horizontal="center" vertical="center" wrapText="1"/>
      <protection locked="0" hidden="1"/>
    </xf>
    <xf numFmtId="0" fontId="3" fillId="0" borderId="52" xfId="0" applyFont="1" applyFill="1" applyBorder="1" applyAlignment="1" applyProtection="1">
      <alignment horizontal="left" vertical="center" wrapText="1"/>
      <protection locked="0" hidden="1"/>
    </xf>
    <xf numFmtId="0" fontId="3" fillId="0" borderId="20" xfId="0" applyFont="1" applyFill="1" applyBorder="1" applyAlignment="1" applyProtection="1">
      <alignment horizontal="left" vertical="center" wrapText="1"/>
      <protection locked="0" hidden="1"/>
    </xf>
    <xf numFmtId="0" fontId="3" fillId="0" borderId="67" xfId="0" applyFont="1" applyFill="1" applyBorder="1" applyAlignment="1" applyProtection="1">
      <alignment horizontal="left" vertical="center" wrapText="1"/>
      <protection locked="0" hidden="1"/>
    </xf>
    <xf numFmtId="165" fontId="2" fillId="0" borderId="4" xfId="0" applyNumberFormat="1" applyFont="1" applyFill="1" applyBorder="1" applyAlignment="1" applyProtection="1">
      <alignment horizontal="left" vertical="center" wrapText="1"/>
      <protection locked="0" hidden="1"/>
    </xf>
    <xf numFmtId="165" fontId="2" fillId="0" borderId="2" xfId="0" applyNumberFormat="1" applyFont="1" applyFill="1" applyBorder="1" applyAlignment="1" applyProtection="1">
      <alignment horizontal="left" vertical="center" wrapText="1"/>
      <protection locked="0" hidden="1"/>
    </xf>
    <xf numFmtId="165" fontId="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2" fillId="3" borderId="1" xfId="0" applyFont="1" applyFill="1" applyBorder="1" applyAlignment="1" applyProtection="1">
      <alignment horizontal="center" vertical="center"/>
      <protection locked="0" hidden="1"/>
    </xf>
    <xf numFmtId="0" fontId="11" fillId="5" borderId="56" xfId="0" applyFont="1" applyFill="1" applyBorder="1" applyAlignment="1" applyProtection="1">
      <alignment horizontal="center" vertical="center" wrapText="1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3" fillId="0" borderId="21" xfId="0" applyFont="1" applyFill="1" applyBorder="1" applyAlignment="1" applyProtection="1">
      <alignment horizontal="center" vertical="center" wrapText="1"/>
      <protection locked="0" hidden="1"/>
    </xf>
    <xf numFmtId="0" fontId="2" fillId="0" borderId="4" xfId="0" applyFont="1" applyFill="1" applyBorder="1" applyAlignment="1" applyProtection="1">
      <alignment horizontal="center" vertical="center" wrapText="1"/>
      <protection locked="0" hidden="1"/>
    </xf>
    <xf numFmtId="0" fontId="2" fillId="0" borderId="3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Alignment="1" applyProtection="1">
      <alignment horizontal="left" vertical="center"/>
      <protection locked="0" hidden="1"/>
    </xf>
    <xf numFmtId="0" fontId="2" fillId="0" borderId="0" xfId="0" applyFont="1" applyFill="1" applyAlignment="1" applyProtection="1">
      <alignment horizontal="center" vertical="center"/>
      <protection locked="0" hidden="1"/>
    </xf>
    <xf numFmtId="49" fontId="2" fillId="0" borderId="4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3" xfId="0" applyFont="1" applyFill="1" applyBorder="1" applyAlignment="1" applyProtection="1">
      <alignment horizontal="center" vertical="center"/>
      <protection locked="0"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8" xfId="0" applyFont="1" applyFill="1" applyBorder="1" applyAlignment="1" applyProtection="1">
      <alignment horizontal="center" vertical="center" wrapText="1"/>
      <protection locked="0" hidden="1"/>
    </xf>
    <xf numFmtId="0" fontId="2" fillId="0" borderId="9" xfId="0" applyFont="1" applyFill="1" applyBorder="1" applyAlignment="1" applyProtection="1">
      <alignment horizontal="center" vertical="center" wrapText="1"/>
      <protection locked="0" hidden="1"/>
    </xf>
    <xf numFmtId="0" fontId="2" fillId="0" borderId="10" xfId="0" applyFont="1" applyFill="1" applyBorder="1" applyAlignment="1" applyProtection="1">
      <alignment horizontal="center" vertical="center" wrapText="1"/>
      <protection locked="0" hidden="1"/>
    </xf>
    <xf numFmtId="0" fontId="2" fillId="0" borderId="13" xfId="0" applyFont="1" applyFill="1" applyBorder="1" applyAlignment="1" applyProtection="1">
      <alignment horizontal="center" vertical="center" wrapText="1"/>
      <protection locked="0" hidden="1"/>
    </xf>
    <xf numFmtId="0" fontId="2" fillId="0" borderId="14" xfId="0" applyFont="1" applyFill="1" applyBorder="1" applyAlignment="1" applyProtection="1">
      <alignment horizontal="center" vertical="center" wrapText="1"/>
      <protection locked="0" hidden="1"/>
    </xf>
    <xf numFmtId="0" fontId="2" fillId="0" borderId="15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165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66FF33"/>
      <color rgb="FFFCD5B4"/>
      <color rgb="FFCCC0DA"/>
      <color rgb="FF8DB4E3"/>
      <color rgb="FFFFCC99"/>
      <color rgb="FFFDE9D9"/>
      <color rgb="FFFF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  <outlinePr showOutlineSymbols="0"/>
    <pageSetUpPr fitToPage="1"/>
  </sheetPr>
  <dimension ref="A1:CR233"/>
  <sheetViews>
    <sheetView showZeros="0" tabSelected="1" showOutlineSymbols="0" view="pageBreakPreview" zoomScale="55" zoomScaleNormal="60" zoomScaleSheetLayoutView="55" zoomScalePageLayoutView="60" workbookViewId="0">
      <pane ySplit="8" topLeftCell="A12" activePane="bottomLeft" state="frozen"/>
      <selection activeCell="F1" sqref="F1"/>
      <selection pane="bottomLeft" activeCell="A4" sqref="A4:AS4"/>
    </sheetView>
  </sheetViews>
  <sheetFormatPr defaultColWidth="9.140625" defaultRowHeight="18.75"/>
  <cols>
    <col min="1" max="1" width="5.42578125" style="166" customWidth="1"/>
    <col min="2" max="2" width="32" style="153" customWidth="1"/>
    <col min="3" max="4" width="29.5703125" style="153" customWidth="1"/>
    <col min="5" max="5" width="14.5703125" style="153" customWidth="1"/>
    <col min="6" max="6" width="12.5703125" style="153" customWidth="1"/>
    <col min="7" max="7" width="16.42578125" style="153" customWidth="1"/>
    <col min="8" max="8" width="11.28515625" style="153" customWidth="1"/>
    <col min="9" max="9" width="11.85546875" style="153" customWidth="1"/>
    <col min="10" max="10" width="16" style="153" customWidth="1"/>
    <col min="11" max="11" width="12.85546875" style="153" customWidth="1"/>
    <col min="12" max="12" width="11" style="153" customWidth="1"/>
    <col min="13" max="13" width="15.42578125" style="153" customWidth="1"/>
    <col min="14" max="14" width="11.5703125" style="153" customWidth="1"/>
    <col min="15" max="15" width="10.85546875" style="153" customWidth="1"/>
    <col min="16" max="16" width="16.140625" style="153" customWidth="1"/>
    <col min="17" max="17" width="10.85546875" style="153" customWidth="1"/>
    <col min="18" max="18" width="11.28515625" style="153" hidden="1" customWidth="1"/>
    <col min="19" max="19" width="16" style="153" hidden="1" customWidth="1"/>
    <col min="20" max="20" width="15.85546875" style="153" customWidth="1"/>
    <col min="21" max="21" width="14.5703125" style="153" hidden="1" customWidth="1"/>
    <col min="22" max="22" width="16.42578125" style="153" hidden="1" customWidth="1"/>
    <col min="23" max="23" width="11.140625" style="153" customWidth="1"/>
    <col min="24" max="24" width="12" style="153" hidden="1" customWidth="1"/>
    <col min="25" max="25" width="15.7109375" style="153" hidden="1" customWidth="1"/>
    <col min="26" max="26" width="11.7109375" style="153" customWidth="1"/>
    <col min="27" max="27" width="12.42578125" style="153" hidden="1" customWidth="1"/>
    <col min="28" max="28" width="17.7109375" style="153" hidden="1" customWidth="1"/>
    <col min="29" max="29" width="11.28515625" style="153" customWidth="1"/>
    <col min="30" max="30" width="12.85546875" style="153" hidden="1" customWidth="1"/>
    <col min="31" max="31" width="16.42578125" style="153" hidden="1" customWidth="1"/>
    <col min="32" max="32" width="12.85546875" style="153" customWidth="1"/>
    <col min="33" max="33" width="12.140625" style="153" hidden="1" customWidth="1"/>
    <col min="34" max="34" width="16" style="153" hidden="1" customWidth="1"/>
    <col min="35" max="35" width="11.42578125" style="153" customWidth="1"/>
    <col min="36" max="36" width="12.85546875" style="153" hidden="1" customWidth="1"/>
    <col min="37" max="37" width="15.5703125" style="153" hidden="1" customWidth="1"/>
    <col min="38" max="38" width="11.28515625" style="153" customWidth="1"/>
    <col min="39" max="39" width="13" style="153" hidden="1" customWidth="1"/>
    <col min="40" max="40" width="16.5703125" style="153" hidden="1" customWidth="1"/>
    <col min="41" max="41" width="11.42578125" style="153" customWidth="1"/>
    <col min="42" max="42" width="12.28515625" style="153" hidden="1" customWidth="1"/>
    <col min="43" max="43" width="17.140625" style="153" hidden="1" customWidth="1"/>
    <col min="44" max="44" width="63.28515625" style="165" customWidth="1"/>
    <col min="45" max="45" width="70.5703125" style="165" customWidth="1"/>
    <col min="46" max="16384" width="9.140625" style="153"/>
  </cols>
  <sheetData>
    <row r="1" spans="1:96" s="143" customForma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</row>
    <row r="2" spans="1:96" s="143" customFormat="1">
      <c r="A2" s="144" t="s">
        <v>32</v>
      </c>
      <c r="B2" s="435" t="s">
        <v>34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</row>
    <row r="3" spans="1:96" s="143" customFormat="1" ht="22.5" customHeight="1">
      <c r="A3" s="435" t="s">
        <v>33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</row>
    <row r="4" spans="1:96" s="143" customFormat="1">
      <c r="A4" s="435" t="s">
        <v>97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  <c r="AS4" s="435"/>
    </row>
    <row r="5" spans="1:96" s="143" customFormat="1">
      <c r="A5" s="145"/>
      <c r="B5" s="146"/>
      <c r="C5" s="146"/>
      <c r="D5" s="146"/>
      <c r="E5" s="146"/>
      <c r="F5" s="146"/>
      <c r="G5" s="146"/>
      <c r="H5" s="146"/>
      <c r="I5" s="146"/>
      <c r="J5" s="147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311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</row>
    <row r="6" spans="1:96" s="143" customFormat="1" ht="32.25" customHeight="1">
      <c r="A6" s="436" t="s">
        <v>0</v>
      </c>
      <c r="B6" s="432" t="s">
        <v>1</v>
      </c>
      <c r="C6" s="439" t="s">
        <v>2</v>
      </c>
      <c r="D6" s="442" t="s">
        <v>3</v>
      </c>
      <c r="E6" s="445" t="s">
        <v>4</v>
      </c>
      <c r="F6" s="446"/>
      <c r="G6" s="447"/>
      <c r="H6" s="451" t="s">
        <v>8</v>
      </c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 t="s">
        <v>21</v>
      </c>
      <c r="AS6" s="432" t="s">
        <v>22</v>
      </c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</row>
    <row r="7" spans="1:96" s="143" customFormat="1" ht="22.5" customHeight="1">
      <c r="A7" s="437"/>
      <c r="B7" s="381"/>
      <c r="C7" s="440"/>
      <c r="D7" s="443"/>
      <c r="E7" s="448"/>
      <c r="F7" s="449"/>
      <c r="G7" s="450"/>
      <c r="H7" s="427" t="s">
        <v>9</v>
      </c>
      <c r="I7" s="427"/>
      <c r="J7" s="427"/>
      <c r="K7" s="427" t="s">
        <v>10</v>
      </c>
      <c r="L7" s="427"/>
      <c r="M7" s="427"/>
      <c r="N7" s="427" t="s">
        <v>11</v>
      </c>
      <c r="O7" s="427"/>
      <c r="P7" s="427"/>
      <c r="Q7" s="427" t="s">
        <v>12</v>
      </c>
      <c r="R7" s="427"/>
      <c r="S7" s="427"/>
      <c r="T7" s="427" t="s">
        <v>13</v>
      </c>
      <c r="U7" s="427"/>
      <c r="V7" s="427"/>
      <c r="W7" s="427" t="s">
        <v>14</v>
      </c>
      <c r="X7" s="427"/>
      <c r="Y7" s="427"/>
      <c r="Z7" s="427" t="s">
        <v>15</v>
      </c>
      <c r="AA7" s="427"/>
      <c r="AB7" s="427"/>
      <c r="AC7" s="427" t="s">
        <v>16</v>
      </c>
      <c r="AD7" s="427"/>
      <c r="AE7" s="427"/>
      <c r="AF7" s="427" t="s">
        <v>17</v>
      </c>
      <c r="AG7" s="427"/>
      <c r="AH7" s="427"/>
      <c r="AI7" s="427" t="s">
        <v>18</v>
      </c>
      <c r="AJ7" s="427"/>
      <c r="AK7" s="427"/>
      <c r="AL7" s="427" t="s">
        <v>19</v>
      </c>
      <c r="AM7" s="427"/>
      <c r="AN7" s="427"/>
      <c r="AO7" s="427" t="s">
        <v>20</v>
      </c>
      <c r="AP7" s="427"/>
      <c r="AQ7" s="427"/>
      <c r="AR7" s="451"/>
      <c r="AS7" s="381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</row>
    <row r="8" spans="1:96" s="149" customFormat="1" ht="39.75" customHeight="1">
      <c r="A8" s="438"/>
      <c r="B8" s="433"/>
      <c r="C8" s="441"/>
      <c r="D8" s="444"/>
      <c r="E8" s="318" t="s">
        <v>5</v>
      </c>
      <c r="F8" s="318" t="s">
        <v>6</v>
      </c>
      <c r="G8" s="326" t="s">
        <v>7</v>
      </c>
      <c r="H8" s="318" t="s">
        <v>5</v>
      </c>
      <c r="I8" s="318" t="s">
        <v>6</v>
      </c>
      <c r="J8" s="326" t="s">
        <v>7</v>
      </c>
      <c r="K8" s="318" t="s">
        <v>5</v>
      </c>
      <c r="L8" s="318" t="s">
        <v>6</v>
      </c>
      <c r="M8" s="326" t="s">
        <v>7</v>
      </c>
      <c r="N8" s="318" t="s">
        <v>5</v>
      </c>
      <c r="O8" s="318" t="s">
        <v>6</v>
      </c>
      <c r="P8" s="326" t="s">
        <v>7</v>
      </c>
      <c r="Q8" s="318" t="s">
        <v>5</v>
      </c>
      <c r="R8" s="318" t="s">
        <v>6</v>
      </c>
      <c r="S8" s="326" t="s">
        <v>7</v>
      </c>
      <c r="T8" s="318" t="s">
        <v>5</v>
      </c>
      <c r="U8" s="318" t="s">
        <v>6</v>
      </c>
      <c r="V8" s="326" t="s">
        <v>7</v>
      </c>
      <c r="W8" s="318" t="s">
        <v>5</v>
      </c>
      <c r="X8" s="318" t="s">
        <v>6</v>
      </c>
      <c r="Y8" s="326" t="s">
        <v>7</v>
      </c>
      <c r="Z8" s="318" t="s">
        <v>5</v>
      </c>
      <c r="AA8" s="318" t="s">
        <v>6</v>
      </c>
      <c r="AB8" s="326" t="s">
        <v>7</v>
      </c>
      <c r="AC8" s="318" t="s">
        <v>5</v>
      </c>
      <c r="AD8" s="318" t="s">
        <v>6</v>
      </c>
      <c r="AE8" s="326" t="s">
        <v>7</v>
      </c>
      <c r="AF8" s="318" t="s">
        <v>5</v>
      </c>
      <c r="AG8" s="318" t="s">
        <v>6</v>
      </c>
      <c r="AH8" s="326" t="s">
        <v>7</v>
      </c>
      <c r="AI8" s="318" t="s">
        <v>5</v>
      </c>
      <c r="AJ8" s="318" t="s">
        <v>6</v>
      </c>
      <c r="AK8" s="326" t="s">
        <v>7</v>
      </c>
      <c r="AL8" s="318" t="s">
        <v>5</v>
      </c>
      <c r="AM8" s="318" t="s">
        <v>6</v>
      </c>
      <c r="AN8" s="326" t="s">
        <v>7</v>
      </c>
      <c r="AO8" s="318" t="s">
        <v>5</v>
      </c>
      <c r="AP8" s="318" t="s">
        <v>6</v>
      </c>
      <c r="AQ8" s="326" t="s">
        <v>7</v>
      </c>
      <c r="AR8" s="451"/>
      <c r="AS8" s="433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</row>
    <row r="9" spans="1:96" s="151" customFormat="1" ht="19.5" thickBot="1">
      <c r="A9" s="316">
        <v>1</v>
      </c>
      <c r="B9" s="317">
        <v>2</v>
      </c>
      <c r="C9" s="317">
        <v>3</v>
      </c>
      <c r="D9" s="317">
        <v>4</v>
      </c>
      <c r="E9" s="317">
        <v>5</v>
      </c>
      <c r="F9" s="317">
        <v>6</v>
      </c>
      <c r="G9" s="317" t="s">
        <v>36</v>
      </c>
      <c r="H9" s="317">
        <v>8</v>
      </c>
      <c r="I9" s="317">
        <v>9</v>
      </c>
      <c r="J9" s="317">
        <v>10</v>
      </c>
      <c r="K9" s="317">
        <v>11</v>
      </c>
      <c r="L9" s="317">
        <v>12</v>
      </c>
      <c r="M9" s="317">
        <v>13</v>
      </c>
      <c r="N9" s="317">
        <v>14</v>
      </c>
      <c r="O9" s="317">
        <v>15</v>
      </c>
      <c r="P9" s="317">
        <v>16</v>
      </c>
      <c r="Q9" s="317">
        <v>17</v>
      </c>
      <c r="R9" s="317">
        <v>18</v>
      </c>
      <c r="S9" s="317">
        <v>19</v>
      </c>
      <c r="T9" s="317">
        <v>20</v>
      </c>
      <c r="U9" s="317">
        <v>21</v>
      </c>
      <c r="V9" s="317">
        <v>22</v>
      </c>
      <c r="W9" s="317">
        <v>23</v>
      </c>
      <c r="X9" s="317">
        <v>24</v>
      </c>
      <c r="Y9" s="317">
        <v>25</v>
      </c>
      <c r="Z9" s="317">
        <v>26</v>
      </c>
      <c r="AA9" s="317">
        <v>27</v>
      </c>
      <c r="AB9" s="317">
        <v>28</v>
      </c>
      <c r="AC9" s="317">
        <v>29</v>
      </c>
      <c r="AD9" s="317">
        <v>30</v>
      </c>
      <c r="AE9" s="317">
        <v>31</v>
      </c>
      <c r="AF9" s="317">
        <v>32</v>
      </c>
      <c r="AG9" s="317">
        <v>33</v>
      </c>
      <c r="AH9" s="317">
        <v>34</v>
      </c>
      <c r="AI9" s="317">
        <v>35</v>
      </c>
      <c r="AJ9" s="317">
        <v>36</v>
      </c>
      <c r="AK9" s="317">
        <v>37</v>
      </c>
      <c r="AL9" s="317">
        <v>38</v>
      </c>
      <c r="AM9" s="317">
        <v>39</v>
      </c>
      <c r="AN9" s="317">
        <v>40</v>
      </c>
      <c r="AO9" s="317">
        <v>41</v>
      </c>
      <c r="AP9" s="317">
        <v>42</v>
      </c>
      <c r="AQ9" s="317">
        <v>43</v>
      </c>
      <c r="AR9" s="318">
        <v>45</v>
      </c>
      <c r="AS9" s="318">
        <v>46</v>
      </c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</row>
    <row r="10" spans="1:96" s="151" customFormat="1" ht="24" thickBot="1">
      <c r="A10" s="312" t="s">
        <v>26</v>
      </c>
      <c r="B10" s="397" t="s">
        <v>70</v>
      </c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428"/>
      <c r="AR10" s="228"/>
      <c r="AS10" s="317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</row>
    <row r="11" spans="1:96" ht="18.75" customHeight="1" thickBot="1">
      <c r="A11" s="429" t="s">
        <v>37</v>
      </c>
      <c r="B11" s="430" t="s">
        <v>42</v>
      </c>
      <c r="C11" s="380" t="s">
        <v>25</v>
      </c>
      <c r="D11" s="249" t="s">
        <v>23</v>
      </c>
      <c r="E11" s="233">
        <f>SUM(E12:E15)</f>
        <v>2.2000000000000002</v>
      </c>
      <c r="F11" s="234">
        <f t="shared" ref="F11" si="0">SUM(F12:F15)</f>
        <v>0</v>
      </c>
      <c r="G11" s="235">
        <f t="shared" ref="G11:G35" si="1">F11/E11*100</f>
        <v>0</v>
      </c>
      <c r="H11" s="235">
        <f t="shared" ref="H11" si="2">SUM(H12:H15)</f>
        <v>0</v>
      </c>
      <c r="I11" s="235">
        <f t="shared" ref="I11" si="3">SUM(I12:I15)</f>
        <v>0</v>
      </c>
      <c r="J11" s="235" t="e">
        <f t="shared" ref="J11:J35" si="4">I11/H11*100</f>
        <v>#DIV/0!</v>
      </c>
      <c r="K11" s="235">
        <f t="shared" ref="K11:L11" si="5">SUM(K12:K15)</f>
        <v>0</v>
      </c>
      <c r="L11" s="235">
        <f t="shared" si="5"/>
        <v>0</v>
      </c>
      <c r="M11" s="235" t="e">
        <f t="shared" ref="M11:M63" si="6">L11/K11*100</f>
        <v>#DIV/0!</v>
      </c>
      <c r="N11" s="235">
        <f t="shared" ref="N11" si="7">SUM(N12:N15)</f>
        <v>0</v>
      </c>
      <c r="O11" s="235">
        <f t="shared" ref="O11" si="8">SUM(O12:O15)</f>
        <v>0</v>
      </c>
      <c r="P11" s="235" t="e">
        <f t="shared" ref="P11:P15" si="9">N11/L11*100</f>
        <v>#DIV/0!</v>
      </c>
      <c r="Q11" s="235">
        <f t="shared" ref="Q11" si="10">SUM(Q12:Q15)</f>
        <v>0</v>
      </c>
      <c r="R11" s="235">
        <f t="shared" ref="R11" si="11">SUM(R12:R15)</f>
        <v>0</v>
      </c>
      <c r="S11" s="235" t="e">
        <f t="shared" ref="S11:S12" si="12">Q11/O11*100</f>
        <v>#DIV/0!</v>
      </c>
      <c r="T11" s="235">
        <f t="shared" ref="T11:U11" si="13">SUM(T12:T15)</f>
        <v>2.2000000000000002</v>
      </c>
      <c r="U11" s="235">
        <f t="shared" si="13"/>
        <v>0</v>
      </c>
      <c r="V11" s="308" t="e">
        <f t="shared" ref="V11:V12" si="14">T11/R11*100</f>
        <v>#DIV/0!</v>
      </c>
      <c r="W11" s="307">
        <f t="shared" ref="W11" si="15">SUM(W12:W15)</f>
        <v>0</v>
      </c>
      <c r="X11" s="235">
        <f t="shared" ref="X11" si="16">SUM(X12:X15)</f>
        <v>0</v>
      </c>
      <c r="Y11" s="235" t="e">
        <f t="shared" ref="Y11:Y12" si="17">W11/U11*100</f>
        <v>#DIV/0!</v>
      </c>
      <c r="Z11" s="235">
        <f t="shared" ref="Z11" si="18">SUM(Z12:Z15)</f>
        <v>0</v>
      </c>
      <c r="AA11" s="235">
        <f t="shared" ref="AA11" si="19">SUM(AA12:AA15)</f>
        <v>0</v>
      </c>
      <c r="AB11" s="235" t="e">
        <f t="shared" ref="AB11:AB12" si="20">Z11/X11*100</f>
        <v>#DIV/0!</v>
      </c>
      <c r="AC11" s="235">
        <f t="shared" ref="AC11" si="21">SUM(AC12:AC15)</f>
        <v>0</v>
      </c>
      <c r="AD11" s="235">
        <f t="shared" ref="AD11" si="22">SUM(AD12:AD15)</f>
        <v>0</v>
      </c>
      <c r="AE11" s="235" t="e">
        <f t="shared" ref="AE11:AE12" si="23">AC11/AA11*100</f>
        <v>#DIV/0!</v>
      </c>
      <c r="AF11" s="235">
        <f t="shared" ref="AF11" si="24">SUM(AF12:AF15)</f>
        <v>0</v>
      </c>
      <c r="AG11" s="235">
        <f t="shared" ref="AG11" si="25">SUM(AG12:AG15)</f>
        <v>0</v>
      </c>
      <c r="AH11" s="235" t="e">
        <f t="shared" ref="AH11:AH12" si="26">AF11/AD11*100</f>
        <v>#DIV/0!</v>
      </c>
      <c r="AI11" s="235">
        <f t="shared" ref="AI11" si="27">SUM(AI12:AI15)</f>
        <v>0</v>
      </c>
      <c r="AJ11" s="235">
        <f t="shared" ref="AJ11" si="28">SUM(AJ12:AJ15)</f>
        <v>0</v>
      </c>
      <c r="AK11" s="235" t="e">
        <f t="shared" ref="AK11:AK12" si="29">AI11/AG11*100</f>
        <v>#DIV/0!</v>
      </c>
      <c r="AL11" s="235">
        <f t="shared" ref="AL11" si="30">SUM(AL12:AL15)</f>
        <v>0</v>
      </c>
      <c r="AM11" s="236">
        <f t="shared" ref="AM11" si="31">SUM(AM12:AM15)</f>
        <v>0</v>
      </c>
      <c r="AN11" s="235" t="e">
        <f t="shared" ref="AN11:AN12" si="32">AL11/AJ11*100</f>
        <v>#DIV/0!</v>
      </c>
      <c r="AO11" s="236">
        <f t="shared" ref="AO11" si="33">SUM(AO12:AO15)</f>
        <v>0</v>
      </c>
      <c r="AP11" s="236">
        <f t="shared" ref="AP11" si="34">SUM(AP12:AP15)</f>
        <v>0</v>
      </c>
      <c r="AQ11" s="237" t="e">
        <f t="shared" ref="AQ11:AQ12" si="35">AO11/AM11*100</f>
        <v>#DIV/0!</v>
      </c>
      <c r="AR11" s="373"/>
      <c r="AS11" s="376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</row>
    <row r="12" spans="1:96">
      <c r="A12" s="429"/>
      <c r="B12" s="430"/>
      <c r="C12" s="380"/>
      <c r="D12" s="191" t="s">
        <v>61</v>
      </c>
      <c r="E12" s="229">
        <f>SUM(H12,K12,N12,Q12,T12,W12,Z12,AC12,AF12,AI12,AL12,AO12)</f>
        <v>0</v>
      </c>
      <c r="F12" s="230">
        <f t="shared" ref="F12:F13" si="36">SUM(I12,L12,O12,R12,U12,X12,AA12,AD12,AG12,AJ12,AM12,AP12)</f>
        <v>0</v>
      </c>
      <c r="G12" s="231" t="e">
        <f t="shared" si="1"/>
        <v>#DIV/0!</v>
      </c>
      <c r="H12" s="169"/>
      <c r="I12" s="169"/>
      <c r="J12" s="223" t="e">
        <f t="shared" si="4"/>
        <v>#DIV/0!</v>
      </c>
      <c r="K12" s="169"/>
      <c r="L12" s="169"/>
      <c r="M12" s="179" t="e">
        <f t="shared" si="6"/>
        <v>#DIV/0!</v>
      </c>
      <c r="N12" s="169"/>
      <c r="O12" s="169"/>
      <c r="P12" s="231" t="e">
        <f t="shared" si="9"/>
        <v>#DIV/0!</v>
      </c>
      <c r="Q12" s="169"/>
      <c r="R12" s="169"/>
      <c r="S12" s="231" t="e">
        <f t="shared" si="12"/>
        <v>#DIV/0!</v>
      </c>
      <c r="T12" s="169"/>
      <c r="U12" s="169"/>
      <c r="V12" s="231" t="e">
        <f t="shared" si="14"/>
        <v>#DIV/0!</v>
      </c>
      <c r="W12" s="169"/>
      <c r="X12" s="169"/>
      <c r="Y12" s="231" t="e">
        <f t="shared" si="17"/>
        <v>#DIV/0!</v>
      </c>
      <c r="Z12" s="169"/>
      <c r="AA12" s="169"/>
      <c r="AB12" s="231" t="e">
        <f t="shared" si="20"/>
        <v>#DIV/0!</v>
      </c>
      <c r="AC12" s="169"/>
      <c r="AD12" s="169"/>
      <c r="AE12" s="231" t="e">
        <f t="shared" si="23"/>
        <v>#DIV/0!</v>
      </c>
      <c r="AF12" s="169"/>
      <c r="AG12" s="169"/>
      <c r="AH12" s="231" t="e">
        <f t="shared" si="26"/>
        <v>#DIV/0!</v>
      </c>
      <c r="AI12" s="169"/>
      <c r="AJ12" s="169"/>
      <c r="AK12" s="231" t="e">
        <f t="shared" si="29"/>
        <v>#DIV/0!</v>
      </c>
      <c r="AL12" s="169"/>
      <c r="AM12" s="169"/>
      <c r="AN12" s="231" t="e">
        <f t="shared" si="32"/>
        <v>#DIV/0!</v>
      </c>
      <c r="AO12" s="169"/>
      <c r="AP12" s="169"/>
      <c r="AQ12" s="232" t="e">
        <f t="shared" si="35"/>
        <v>#DIV/0!</v>
      </c>
      <c r="AR12" s="374"/>
      <c r="AS12" s="377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</row>
    <row r="13" spans="1:96" s="156" customFormat="1" ht="24.75" customHeight="1">
      <c r="A13" s="429"/>
      <c r="B13" s="430"/>
      <c r="C13" s="380"/>
      <c r="D13" s="188" t="s">
        <v>27</v>
      </c>
      <c r="E13" s="184">
        <f t="shared" ref="E13:E15" si="37">SUM(H13,K13,N13,Q13,T13,W13,Z13,AC13,AF13,AI13,AL13,AO13)</f>
        <v>0</v>
      </c>
      <c r="F13" s="176">
        <f t="shared" si="36"/>
        <v>0</v>
      </c>
      <c r="G13" s="178" t="e">
        <f t="shared" si="1"/>
        <v>#DIV/0!</v>
      </c>
      <c r="H13" s="168"/>
      <c r="I13" s="168"/>
      <c r="J13" s="170" t="e">
        <f t="shared" si="4"/>
        <v>#DIV/0!</v>
      </c>
      <c r="K13" s="168"/>
      <c r="L13" s="168"/>
      <c r="M13" s="179" t="e">
        <f t="shared" si="6"/>
        <v>#DIV/0!</v>
      </c>
      <c r="N13" s="168"/>
      <c r="O13" s="168"/>
      <c r="P13" s="178" t="e">
        <f t="shared" si="9"/>
        <v>#DIV/0!</v>
      </c>
      <c r="Q13" s="168"/>
      <c r="R13" s="168"/>
      <c r="S13" s="170" t="e">
        <f t="shared" ref="S13:S63" si="38">R13/Q13*100</f>
        <v>#DIV/0!</v>
      </c>
      <c r="T13" s="168"/>
      <c r="U13" s="168"/>
      <c r="V13" s="41" t="e">
        <f t="shared" ref="V13:V63" si="39">U13/T13*100</f>
        <v>#DIV/0!</v>
      </c>
      <c r="W13" s="168"/>
      <c r="X13" s="168"/>
      <c r="Y13" s="170" t="e">
        <f t="shared" ref="Y13:Y63" si="40">X13/W13*100</f>
        <v>#DIV/0!</v>
      </c>
      <c r="Z13" s="168"/>
      <c r="AA13" s="168"/>
      <c r="AB13" s="170" t="e">
        <f t="shared" ref="AB13:AB35" si="41">AA13/Z13*100</f>
        <v>#DIV/0!</v>
      </c>
      <c r="AC13" s="168"/>
      <c r="AD13" s="168"/>
      <c r="AE13" s="170" t="e">
        <f t="shared" ref="AE13:AE63" si="42">AD13/AC13*100</f>
        <v>#DIV/0!</v>
      </c>
      <c r="AF13" s="168"/>
      <c r="AG13" s="168"/>
      <c r="AH13" s="170" t="e">
        <f t="shared" ref="AH13:AH35" si="43">AG13/AF13*100</f>
        <v>#DIV/0!</v>
      </c>
      <c r="AI13" s="168"/>
      <c r="AJ13" s="168"/>
      <c r="AK13" s="170" t="e">
        <f t="shared" ref="AK13:AK63" si="44">AJ13/AI13*100</f>
        <v>#DIV/0!</v>
      </c>
      <c r="AL13" s="168"/>
      <c r="AM13" s="168"/>
      <c r="AN13" s="170" t="e">
        <f t="shared" ref="AN13:AN63" si="45">AM13/AL13*100</f>
        <v>#DIV/0!</v>
      </c>
      <c r="AO13" s="168"/>
      <c r="AP13" s="168"/>
      <c r="AQ13" s="201" t="e">
        <f t="shared" ref="AQ13:AQ35" si="46">AP13/AO13*100</f>
        <v>#DIV/0!</v>
      </c>
      <c r="AR13" s="374"/>
      <c r="AS13" s="377"/>
      <c r="AT13" s="153"/>
      <c r="AU13" s="153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3"/>
      <c r="CO13" s="153"/>
      <c r="CP13" s="153"/>
      <c r="CQ13" s="153"/>
      <c r="CR13" s="153"/>
    </row>
    <row r="14" spans="1:96">
      <c r="A14" s="429"/>
      <c r="B14" s="430"/>
      <c r="C14" s="380"/>
      <c r="D14" s="189" t="s">
        <v>62</v>
      </c>
      <c r="E14" s="184">
        <f t="shared" si="37"/>
        <v>2.2000000000000002</v>
      </c>
      <c r="F14" s="176">
        <f>SUM(I14,L14,O14,R14,U14,X14,AA14,AD14,AG14,AJ14,AM14,AP14)</f>
        <v>0</v>
      </c>
      <c r="G14" s="178">
        <f t="shared" si="1"/>
        <v>0</v>
      </c>
      <c r="H14" s="168"/>
      <c r="I14" s="168"/>
      <c r="J14" s="170" t="e">
        <f t="shared" si="4"/>
        <v>#DIV/0!</v>
      </c>
      <c r="K14" s="168"/>
      <c r="L14" s="168"/>
      <c r="M14" s="179" t="e">
        <f t="shared" si="6"/>
        <v>#DIV/0!</v>
      </c>
      <c r="N14" s="168"/>
      <c r="O14" s="168"/>
      <c r="P14" s="178" t="e">
        <f t="shared" si="9"/>
        <v>#DIV/0!</v>
      </c>
      <c r="Q14" s="168"/>
      <c r="R14" s="168"/>
      <c r="S14" s="170" t="e">
        <f t="shared" si="38"/>
        <v>#DIV/0!</v>
      </c>
      <c r="T14" s="168">
        <v>2.2000000000000002</v>
      </c>
      <c r="U14" s="168"/>
      <c r="V14" s="41">
        <f t="shared" si="39"/>
        <v>0</v>
      </c>
      <c r="W14" s="168"/>
      <c r="X14" s="168"/>
      <c r="Y14" s="170" t="e">
        <f t="shared" si="40"/>
        <v>#DIV/0!</v>
      </c>
      <c r="Z14" s="168"/>
      <c r="AA14" s="168"/>
      <c r="AB14" s="170" t="e">
        <f t="shared" si="41"/>
        <v>#DIV/0!</v>
      </c>
      <c r="AC14" s="168"/>
      <c r="AD14" s="168"/>
      <c r="AE14" s="170" t="e">
        <f t="shared" si="42"/>
        <v>#DIV/0!</v>
      </c>
      <c r="AF14" s="168"/>
      <c r="AG14" s="168"/>
      <c r="AH14" s="170" t="e">
        <f t="shared" si="43"/>
        <v>#DIV/0!</v>
      </c>
      <c r="AI14" s="168"/>
      <c r="AJ14" s="168"/>
      <c r="AK14" s="170" t="e">
        <f t="shared" si="44"/>
        <v>#DIV/0!</v>
      </c>
      <c r="AL14" s="168"/>
      <c r="AM14" s="168"/>
      <c r="AN14" s="170" t="e">
        <f t="shared" si="45"/>
        <v>#DIV/0!</v>
      </c>
      <c r="AO14" s="168"/>
      <c r="AP14" s="168"/>
      <c r="AQ14" s="201" t="e">
        <f t="shared" si="46"/>
        <v>#DIV/0!</v>
      </c>
      <c r="AR14" s="374"/>
      <c r="AS14" s="377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</row>
    <row r="15" spans="1:96" ht="38.25" thickBot="1">
      <c r="A15" s="429"/>
      <c r="B15" s="431"/>
      <c r="C15" s="420"/>
      <c r="D15" s="190" t="s">
        <v>63</v>
      </c>
      <c r="E15" s="185">
        <f t="shared" si="37"/>
        <v>0</v>
      </c>
      <c r="F15" s="182">
        <f>SUM(I15,L15,O15,R15,U15,X15,AA15,AD15,AG15,AJ15,AM15,AP15)</f>
        <v>0</v>
      </c>
      <c r="G15" s="180" t="e">
        <f t="shared" si="1"/>
        <v>#DIV/0!</v>
      </c>
      <c r="H15" s="183">
        <v>0</v>
      </c>
      <c r="I15" s="183">
        <v>0</v>
      </c>
      <c r="J15" s="180" t="e">
        <f t="shared" si="4"/>
        <v>#DIV/0!</v>
      </c>
      <c r="K15" s="183">
        <v>0</v>
      </c>
      <c r="L15" s="183">
        <v>0</v>
      </c>
      <c r="M15" s="227" t="e">
        <f t="shared" si="6"/>
        <v>#DIV/0!</v>
      </c>
      <c r="N15" s="183">
        <v>0</v>
      </c>
      <c r="O15" s="183">
        <v>0</v>
      </c>
      <c r="P15" s="180" t="e">
        <f t="shared" si="9"/>
        <v>#DIV/0!</v>
      </c>
      <c r="Q15" s="183">
        <v>0</v>
      </c>
      <c r="R15" s="183">
        <v>0</v>
      </c>
      <c r="S15" s="180" t="e">
        <f t="shared" si="38"/>
        <v>#DIV/0!</v>
      </c>
      <c r="T15" s="183">
        <v>0</v>
      </c>
      <c r="U15" s="183">
        <v>0</v>
      </c>
      <c r="V15" s="200" t="e">
        <f t="shared" si="39"/>
        <v>#DIV/0!</v>
      </c>
      <c r="W15" s="183">
        <v>0</v>
      </c>
      <c r="X15" s="183">
        <v>0</v>
      </c>
      <c r="Y15" s="180" t="e">
        <f t="shared" si="40"/>
        <v>#DIV/0!</v>
      </c>
      <c r="Z15" s="183">
        <v>0</v>
      </c>
      <c r="AA15" s="183">
        <v>0</v>
      </c>
      <c r="AB15" s="180" t="e">
        <f t="shared" si="41"/>
        <v>#DIV/0!</v>
      </c>
      <c r="AC15" s="183">
        <v>0</v>
      </c>
      <c r="AD15" s="183">
        <v>0</v>
      </c>
      <c r="AE15" s="180" t="e">
        <f t="shared" si="42"/>
        <v>#DIV/0!</v>
      </c>
      <c r="AF15" s="183">
        <v>0</v>
      </c>
      <c r="AG15" s="183">
        <v>0</v>
      </c>
      <c r="AH15" s="180" t="e">
        <f t="shared" si="43"/>
        <v>#DIV/0!</v>
      </c>
      <c r="AI15" s="183">
        <v>0</v>
      </c>
      <c r="AJ15" s="183">
        <v>0</v>
      </c>
      <c r="AK15" s="180" t="e">
        <f t="shared" si="44"/>
        <v>#DIV/0!</v>
      </c>
      <c r="AL15" s="183">
        <v>0</v>
      </c>
      <c r="AM15" s="183">
        <v>0</v>
      </c>
      <c r="AN15" s="180" t="e">
        <f t="shared" si="45"/>
        <v>#DIV/0!</v>
      </c>
      <c r="AO15" s="183">
        <v>0</v>
      </c>
      <c r="AP15" s="183">
        <v>0</v>
      </c>
      <c r="AQ15" s="202" t="e">
        <f t="shared" si="46"/>
        <v>#DIV/0!</v>
      </c>
      <c r="AR15" s="375"/>
      <c r="AS15" s="378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</row>
    <row r="16" spans="1:96" ht="18.75" customHeight="1" thickBot="1">
      <c r="A16" s="418" t="s">
        <v>38</v>
      </c>
      <c r="B16" s="350" t="s">
        <v>92</v>
      </c>
      <c r="C16" s="380" t="s">
        <v>25</v>
      </c>
      <c r="D16" s="249" t="s">
        <v>23</v>
      </c>
      <c r="E16" s="243">
        <f>SUM(E17:E20)</f>
        <v>824.19999999999993</v>
      </c>
      <c r="F16" s="244">
        <f t="shared" ref="F16:AP16" si="47">SUM(F17:F20)</f>
        <v>0</v>
      </c>
      <c r="G16" s="235">
        <f t="shared" si="1"/>
        <v>0</v>
      </c>
      <c r="H16" s="245">
        <f t="shared" si="47"/>
        <v>0</v>
      </c>
      <c r="I16" s="245">
        <f t="shared" si="47"/>
        <v>0</v>
      </c>
      <c r="J16" s="235" t="e">
        <f t="shared" si="4"/>
        <v>#DIV/0!</v>
      </c>
      <c r="K16" s="245">
        <f t="shared" si="47"/>
        <v>0</v>
      </c>
      <c r="L16" s="245">
        <f t="shared" si="47"/>
        <v>0</v>
      </c>
      <c r="M16" s="235" t="e">
        <f t="shared" si="6"/>
        <v>#DIV/0!</v>
      </c>
      <c r="N16" s="245">
        <f t="shared" si="47"/>
        <v>0</v>
      </c>
      <c r="O16" s="245">
        <f t="shared" si="47"/>
        <v>0</v>
      </c>
      <c r="P16" s="235" t="e">
        <f t="shared" ref="P16:P63" si="48">O16/N16*100</f>
        <v>#DIV/0!</v>
      </c>
      <c r="Q16" s="245">
        <f t="shared" si="47"/>
        <v>751.6</v>
      </c>
      <c r="R16" s="245">
        <f t="shared" si="47"/>
        <v>0</v>
      </c>
      <c r="S16" s="235">
        <f t="shared" si="38"/>
        <v>0</v>
      </c>
      <c r="T16" s="245">
        <f t="shared" si="47"/>
        <v>0</v>
      </c>
      <c r="U16" s="245">
        <f t="shared" si="47"/>
        <v>0</v>
      </c>
      <c r="V16" s="246" t="e">
        <f t="shared" si="39"/>
        <v>#DIV/0!</v>
      </c>
      <c r="W16" s="245">
        <f t="shared" si="47"/>
        <v>0</v>
      </c>
      <c r="X16" s="245">
        <f t="shared" si="47"/>
        <v>0</v>
      </c>
      <c r="Y16" s="235" t="e">
        <f t="shared" si="40"/>
        <v>#DIV/0!</v>
      </c>
      <c r="Z16" s="245">
        <f t="shared" si="47"/>
        <v>36.299999999999997</v>
      </c>
      <c r="AA16" s="245">
        <f t="shared" si="47"/>
        <v>0</v>
      </c>
      <c r="AB16" s="235">
        <f t="shared" si="41"/>
        <v>0</v>
      </c>
      <c r="AC16" s="245">
        <f t="shared" si="47"/>
        <v>0</v>
      </c>
      <c r="AD16" s="245">
        <f t="shared" si="47"/>
        <v>0</v>
      </c>
      <c r="AE16" s="235" t="e">
        <f t="shared" si="42"/>
        <v>#DIV/0!</v>
      </c>
      <c r="AF16" s="245">
        <f t="shared" si="47"/>
        <v>0</v>
      </c>
      <c r="AG16" s="245">
        <f t="shared" si="47"/>
        <v>0</v>
      </c>
      <c r="AH16" s="235" t="e">
        <f t="shared" si="43"/>
        <v>#DIV/0!</v>
      </c>
      <c r="AI16" s="245">
        <f t="shared" si="47"/>
        <v>0</v>
      </c>
      <c r="AJ16" s="245">
        <f t="shared" si="47"/>
        <v>0</v>
      </c>
      <c r="AK16" s="235" t="e">
        <f t="shared" si="44"/>
        <v>#DIV/0!</v>
      </c>
      <c r="AL16" s="245">
        <f t="shared" si="47"/>
        <v>0</v>
      </c>
      <c r="AM16" s="245">
        <f t="shared" si="47"/>
        <v>0</v>
      </c>
      <c r="AN16" s="235" t="e">
        <f t="shared" si="45"/>
        <v>#DIV/0!</v>
      </c>
      <c r="AO16" s="245">
        <f t="shared" si="47"/>
        <v>36.299999999999997</v>
      </c>
      <c r="AP16" s="245">
        <f t="shared" si="47"/>
        <v>0</v>
      </c>
      <c r="AQ16" s="237">
        <f t="shared" si="46"/>
        <v>0</v>
      </c>
      <c r="AR16" s="421" t="s">
        <v>96</v>
      </c>
      <c r="AS16" s="42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</row>
    <row r="17" spans="1:96">
      <c r="A17" s="379"/>
      <c r="B17" s="350"/>
      <c r="C17" s="380"/>
      <c r="D17" s="191" t="s">
        <v>61</v>
      </c>
      <c r="E17" s="238">
        <f t="shared" ref="E17:F25" si="49">H17+K17+N17+Q17+T17+W17+Z17+AC17+AF17+AI17+AL17+AO17</f>
        <v>0</v>
      </c>
      <c r="F17" s="230">
        <f t="shared" si="49"/>
        <v>0</v>
      </c>
      <c r="G17" s="231" t="e">
        <f t="shared" si="1"/>
        <v>#DIV/0!</v>
      </c>
      <c r="H17" s="239">
        <v>0</v>
      </c>
      <c r="I17" s="239">
        <v>0</v>
      </c>
      <c r="J17" s="223" t="e">
        <f t="shared" si="4"/>
        <v>#DIV/0!</v>
      </c>
      <c r="K17" s="239">
        <v>0</v>
      </c>
      <c r="L17" s="239">
        <v>0</v>
      </c>
      <c r="M17" s="223" t="e">
        <f t="shared" si="6"/>
        <v>#DIV/0!</v>
      </c>
      <c r="N17" s="239">
        <v>0</v>
      </c>
      <c r="O17" s="239">
        <v>0</v>
      </c>
      <c r="P17" s="223" t="e">
        <f t="shared" si="48"/>
        <v>#DIV/0!</v>
      </c>
      <c r="Q17" s="239">
        <v>0</v>
      </c>
      <c r="R17" s="239">
        <v>0</v>
      </c>
      <c r="S17" s="223" t="e">
        <f t="shared" si="38"/>
        <v>#DIV/0!</v>
      </c>
      <c r="T17" s="239">
        <v>0</v>
      </c>
      <c r="U17" s="239">
        <v>0</v>
      </c>
      <c r="V17" s="240" t="e">
        <f t="shared" si="39"/>
        <v>#DIV/0!</v>
      </c>
      <c r="W17" s="239">
        <v>0</v>
      </c>
      <c r="X17" s="239">
        <v>0</v>
      </c>
      <c r="Y17" s="223" t="e">
        <f t="shared" si="40"/>
        <v>#DIV/0!</v>
      </c>
      <c r="Z17" s="239">
        <v>0</v>
      </c>
      <c r="AA17" s="239">
        <v>0</v>
      </c>
      <c r="AB17" s="223" t="e">
        <f t="shared" si="41"/>
        <v>#DIV/0!</v>
      </c>
      <c r="AC17" s="239">
        <v>0</v>
      </c>
      <c r="AD17" s="239">
        <v>0</v>
      </c>
      <c r="AE17" s="223" t="e">
        <f t="shared" si="42"/>
        <v>#DIV/0!</v>
      </c>
      <c r="AF17" s="239">
        <v>0</v>
      </c>
      <c r="AG17" s="239">
        <v>0</v>
      </c>
      <c r="AH17" s="223" t="e">
        <f t="shared" si="43"/>
        <v>#DIV/0!</v>
      </c>
      <c r="AI17" s="239">
        <v>0</v>
      </c>
      <c r="AJ17" s="239">
        <v>0</v>
      </c>
      <c r="AK17" s="223" t="e">
        <f t="shared" si="44"/>
        <v>#DIV/0!</v>
      </c>
      <c r="AL17" s="239">
        <v>0</v>
      </c>
      <c r="AM17" s="239">
        <v>0</v>
      </c>
      <c r="AN17" s="223" t="e">
        <f t="shared" si="45"/>
        <v>#DIV/0!</v>
      </c>
      <c r="AO17" s="239">
        <v>0</v>
      </c>
      <c r="AP17" s="239">
        <v>0</v>
      </c>
      <c r="AQ17" s="241" t="e">
        <f t="shared" si="46"/>
        <v>#DIV/0!</v>
      </c>
      <c r="AR17" s="422"/>
      <c r="AS17" s="425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</row>
    <row r="18" spans="1:96" s="156" customFormat="1" ht="21.75" customHeight="1">
      <c r="A18" s="379"/>
      <c r="B18" s="350"/>
      <c r="C18" s="380"/>
      <c r="D18" s="188" t="s">
        <v>27</v>
      </c>
      <c r="E18" s="186">
        <f t="shared" si="49"/>
        <v>0</v>
      </c>
      <c r="F18" s="176">
        <f t="shared" si="49"/>
        <v>0</v>
      </c>
      <c r="G18" s="178" t="e">
        <f t="shared" si="1"/>
        <v>#DIV/0!</v>
      </c>
      <c r="H18" s="168"/>
      <c r="I18" s="168"/>
      <c r="J18" s="170" t="e">
        <f t="shared" si="4"/>
        <v>#DIV/0!</v>
      </c>
      <c r="K18" s="168"/>
      <c r="L18" s="168"/>
      <c r="M18" s="170" t="e">
        <f t="shared" si="6"/>
        <v>#DIV/0!</v>
      </c>
      <c r="N18" s="168"/>
      <c r="O18" s="168"/>
      <c r="P18" s="170" t="e">
        <f t="shared" si="48"/>
        <v>#DIV/0!</v>
      </c>
      <c r="Q18" s="168"/>
      <c r="R18" s="168"/>
      <c r="S18" s="170" t="e">
        <f t="shared" si="38"/>
        <v>#DIV/0!</v>
      </c>
      <c r="T18" s="168"/>
      <c r="U18" s="168"/>
      <c r="V18" s="41" t="e">
        <f t="shared" si="39"/>
        <v>#DIV/0!</v>
      </c>
      <c r="W18" s="168"/>
      <c r="X18" s="168"/>
      <c r="Y18" s="170" t="e">
        <f t="shared" si="40"/>
        <v>#DIV/0!</v>
      </c>
      <c r="Z18" s="168"/>
      <c r="AA18" s="168"/>
      <c r="AB18" s="170" t="e">
        <f t="shared" si="41"/>
        <v>#DIV/0!</v>
      </c>
      <c r="AC18" s="168"/>
      <c r="AD18" s="168"/>
      <c r="AE18" s="170" t="e">
        <f t="shared" si="42"/>
        <v>#DIV/0!</v>
      </c>
      <c r="AF18" s="168"/>
      <c r="AG18" s="168"/>
      <c r="AH18" s="170" t="e">
        <f t="shared" si="43"/>
        <v>#DIV/0!</v>
      </c>
      <c r="AI18" s="168"/>
      <c r="AJ18" s="168"/>
      <c r="AK18" s="170" t="e">
        <f t="shared" si="44"/>
        <v>#DIV/0!</v>
      </c>
      <c r="AL18" s="168"/>
      <c r="AM18" s="168"/>
      <c r="AN18" s="170" t="e">
        <f t="shared" si="45"/>
        <v>#DIV/0!</v>
      </c>
      <c r="AO18" s="168"/>
      <c r="AP18" s="168"/>
      <c r="AQ18" s="201" t="e">
        <f t="shared" si="46"/>
        <v>#DIV/0!</v>
      </c>
      <c r="AR18" s="422"/>
      <c r="AS18" s="425"/>
      <c r="AT18" s="153"/>
      <c r="AU18" s="153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3"/>
      <c r="CO18" s="153"/>
      <c r="CP18" s="153"/>
      <c r="CQ18" s="153"/>
      <c r="CR18" s="153"/>
    </row>
    <row r="19" spans="1:96" ht="26.25" customHeight="1">
      <c r="A19" s="379"/>
      <c r="B19" s="350"/>
      <c r="C19" s="380"/>
      <c r="D19" s="189" t="s">
        <v>62</v>
      </c>
      <c r="E19" s="186">
        <f>H19+K19+N19+Q19+T19+W19+Z19+AC19+AF19+AI19+AL19+AO19</f>
        <v>824.19999999999993</v>
      </c>
      <c r="F19" s="176">
        <f t="shared" si="49"/>
        <v>0</v>
      </c>
      <c r="G19" s="178">
        <f t="shared" si="1"/>
        <v>0</v>
      </c>
      <c r="H19" s="168"/>
      <c r="I19" s="168"/>
      <c r="J19" s="170" t="e">
        <f t="shared" si="4"/>
        <v>#DIV/0!</v>
      </c>
      <c r="K19" s="168"/>
      <c r="L19" s="168"/>
      <c r="M19" s="170" t="e">
        <f t="shared" si="6"/>
        <v>#DIV/0!</v>
      </c>
      <c r="N19" s="324"/>
      <c r="O19" s="168"/>
      <c r="P19" s="170" t="e">
        <f t="shared" si="48"/>
        <v>#DIV/0!</v>
      </c>
      <c r="Q19" s="168">
        <v>751.6</v>
      </c>
      <c r="R19" s="168"/>
      <c r="S19" s="170">
        <f t="shared" si="38"/>
        <v>0</v>
      </c>
      <c r="T19" s="168"/>
      <c r="U19" s="168"/>
      <c r="V19" s="41" t="e">
        <f t="shared" si="39"/>
        <v>#DIV/0!</v>
      </c>
      <c r="W19" s="168"/>
      <c r="X19" s="168"/>
      <c r="Y19" s="170" t="e">
        <f t="shared" si="40"/>
        <v>#DIV/0!</v>
      </c>
      <c r="Z19" s="168">
        <v>36.299999999999997</v>
      </c>
      <c r="AA19" s="168"/>
      <c r="AB19" s="170">
        <f t="shared" si="41"/>
        <v>0</v>
      </c>
      <c r="AC19" s="168"/>
      <c r="AD19" s="168"/>
      <c r="AE19" s="170" t="e">
        <f t="shared" si="42"/>
        <v>#DIV/0!</v>
      </c>
      <c r="AF19" s="168"/>
      <c r="AG19" s="168"/>
      <c r="AH19" s="170" t="e">
        <f t="shared" si="43"/>
        <v>#DIV/0!</v>
      </c>
      <c r="AI19" s="168">
        <v>0</v>
      </c>
      <c r="AJ19" s="168"/>
      <c r="AK19" s="170" t="e">
        <f t="shared" si="44"/>
        <v>#DIV/0!</v>
      </c>
      <c r="AL19" s="168"/>
      <c r="AM19" s="168"/>
      <c r="AN19" s="170" t="e">
        <f t="shared" si="45"/>
        <v>#DIV/0!</v>
      </c>
      <c r="AO19" s="168">
        <v>36.299999999999997</v>
      </c>
      <c r="AP19" s="168"/>
      <c r="AQ19" s="201">
        <f t="shared" si="46"/>
        <v>0</v>
      </c>
      <c r="AR19" s="422"/>
      <c r="AS19" s="425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</row>
    <row r="20" spans="1:96" ht="221.25" customHeight="1" thickBot="1">
      <c r="A20" s="419"/>
      <c r="B20" s="386"/>
      <c r="C20" s="420"/>
      <c r="D20" s="190" t="s">
        <v>63</v>
      </c>
      <c r="E20" s="187">
        <f>H20+K20+N20+Q20+T20+W20+Z20+AC20+AF20+AI20+AL20+AO20</f>
        <v>0</v>
      </c>
      <c r="F20" s="182">
        <f t="shared" si="49"/>
        <v>0</v>
      </c>
      <c r="G20" s="180" t="e">
        <f t="shared" si="1"/>
        <v>#DIV/0!</v>
      </c>
      <c r="H20" s="183">
        <v>0</v>
      </c>
      <c r="I20" s="183">
        <v>0</v>
      </c>
      <c r="J20" s="180" t="e">
        <f t="shared" si="4"/>
        <v>#DIV/0!</v>
      </c>
      <c r="K20" s="183">
        <v>0</v>
      </c>
      <c r="L20" s="183">
        <v>0</v>
      </c>
      <c r="M20" s="180" t="e">
        <f t="shared" si="6"/>
        <v>#DIV/0!</v>
      </c>
      <c r="N20" s="183">
        <v>0</v>
      </c>
      <c r="O20" s="183">
        <v>0</v>
      </c>
      <c r="P20" s="180" t="e">
        <f t="shared" si="48"/>
        <v>#DIV/0!</v>
      </c>
      <c r="Q20" s="183">
        <v>0</v>
      </c>
      <c r="R20" s="183">
        <v>0</v>
      </c>
      <c r="S20" s="180" t="e">
        <f t="shared" si="38"/>
        <v>#DIV/0!</v>
      </c>
      <c r="T20" s="183">
        <v>0</v>
      </c>
      <c r="U20" s="183">
        <v>0</v>
      </c>
      <c r="V20" s="200" t="e">
        <f t="shared" si="39"/>
        <v>#DIV/0!</v>
      </c>
      <c r="W20" s="183">
        <v>0</v>
      </c>
      <c r="X20" s="183">
        <v>0</v>
      </c>
      <c r="Y20" s="180" t="e">
        <f t="shared" si="40"/>
        <v>#DIV/0!</v>
      </c>
      <c r="Z20" s="183">
        <v>0</v>
      </c>
      <c r="AA20" s="183">
        <v>0</v>
      </c>
      <c r="AB20" s="180" t="e">
        <f t="shared" si="41"/>
        <v>#DIV/0!</v>
      </c>
      <c r="AC20" s="183">
        <v>0</v>
      </c>
      <c r="AD20" s="183">
        <v>0</v>
      </c>
      <c r="AE20" s="180" t="e">
        <f t="shared" si="42"/>
        <v>#DIV/0!</v>
      </c>
      <c r="AF20" s="183">
        <v>0</v>
      </c>
      <c r="AG20" s="183">
        <v>0</v>
      </c>
      <c r="AH20" s="180" t="e">
        <f t="shared" si="43"/>
        <v>#DIV/0!</v>
      </c>
      <c r="AI20" s="183">
        <v>0</v>
      </c>
      <c r="AJ20" s="183">
        <v>0</v>
      </c>
      <c r="AK20" s="180" t="e">
        <f t="shared" si="44"/>
        <v>#DIV/0!</v>
      </c>
      <c r="AL20" s="183">
        <v>0</v>
      </c>
      <c r="AM20" s="183">
        <v>0</v>
      </c>
      <c r="AN20" s="180" t="e">
        <f t="shared" si="45"/>
        <v>#DIV/0!</v>
      </c>
      <c r="AO20" s="183">
        <v>0</v>
      </c>
      <c r="AP20" s="183">
        <v>0</v>
      </c>
      <c r="AQ20" s="202" t="e">
        <f t="shared" si="46"/>
        <v>#DIV/0!</v>
      </c>
      <c r="AR20" s="423"/>
      <c r="AS20" s="426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</row>
    <row r="21" spans="1:96" s="156" customFormat="1" ht="18.75" customHeight="1" thickBot="1">
      <c r="A21" s="405" t="s">
        <v>39</v>
      </c>
      <c r="B21" s="401" t="s">
        <v>44</v>
      </c>
      <c r="C21" s="339" t="s">
        <v>28</v>
      </c>
      <c r="D21" s="249" t="s">
        <v>23</v>
      </c>
      <c r="E21" s="233">
        <f>SUM(E22:E25)</f>
        <v>24788.799999999999</v>
      </c>
      <c r="F21" s="234">
        <f t="shared" ref="F21:AP21" si="50">SUM(F22:F25)</f>
        <v>5397.5</v>
      </c>
      <c r="G21" s="235">
        <f t="shared" si="1"/>
        <v>21.77394629832828</v>
      </c>
      <c r="H21" s="235">
        <f t="shared" si="50"/>
        <v>495.3</v>
      </c>
      <c r="I21" s="235">
        <f t="shared" si="50"/>
        <v>491.2</v>
      </c>
      <c r="J21" s="235">
        <f t="shared" si="4"/>
        <v>99.172218857258216</v>
      </c>
      <c r="K21" s="235">
        <f t="shared" si="50"/>
        <v>2030.4</v>
      </c>
      <c r="L21" s="235">
        <f t="shared" si="50"/>
        <v>2329.5</v>
      </c>
      <c r="M21" s="235">
        <f t="shared" si="6"/>
        <v>114.73108747044918</v>
      </c>
      <c r="N21" s="235">
        <f t="shared" si="50"/>
        <v>2986.5</v>
      </c>
      <c r="O21" s="235">
        <f t="shared" si="50"/>
        <v>2576.8000000000002</v>
      </c>
      <c r="P21" s="235">
        <f t="shared" si="48"/>
        <v>86.28160053574419</v>
      </c>
      <c r="Q21" s="235">
        <f t="shared" si="50"/>
        <v>2241.1999999999998</v>
      </c>
      <c r="R21" s="235">
        <f t="shared" si="50"/>
        <v>0</v>
      </c>
      <c r="S21" s="235">
        <f t="shared" si="38"/>
        <v>0</v>
      </c>
      <c r="T21" s="235">
        <f t="shared" si="50"/>
        <v>2152.1999999999998</v>
      </c>
      <c r="U21" s="235">
        <f t="shared" si="50"/>
        <v>0</v>
      </c>
      <c r="V21" s="246">
        <f t="shared" si="39"/>
        <v>0</v>
      </c>
      <c r="W21" s="235">
        <f t="shared" si="50"/>
        <v>2329.4</v>
      </c>
      <c r="X21" s="235">
        <f t="shared" si="50"/>
        <v>0</v>
      </c>
      <c r="Y21" s="235">
        <f t="shared" si="40"/>
        <v>0</v>
      </c>
      <c r="Z21" s="235">
        <f t="shared" si="50"/>
        <v>2338</v>
      </c>
      <c r="AA21" s="235">
        <f t="shared" si="50"/>
        <v>0</v>
      </c>
      <c r="AB21" s="235">
        <f t="shared" si="41"/>
        <v>0</v>
      </c>
      <c r="AC21" s="235">
        <f t="shared" si="50"/>
        <v>2375.5</v>
      </c>
      <c r="AD21" s="235">
        <f t="shared" si="50"/>
        <v>0</v>
      </c>
      <c r="AE21" s="235">
        <f t="shared" si="42"/>
        <v>0</v>
      </c>
      <c r="AF21" s="235">
        <f t="shared" si="50"/>
        <v>1832.9</v>
      </c>
      <c r="AG21" s="235">
        <f t="shared" si="50"/>
        <v>0</v>
      </c>
      <c r="AH21" s="235">
        <f t="shared" si="43"/>
        <v>0</v>
      </c>
      <c r="AI21" s="235">
        <f t="shared" si="50"/>
        <v>1748.8</v>
      </c>
      <c r="AJ21" s="235">
        <f t="shared" si="50"/>
        <v>0</v>
      </c>
      <c r="AK21" s="235">
        <f t="shared" si="44"/>
        <v>0</v>
      </c>
      <c r="AL21" s="235">
        <f t="shared" si="50"/>
        <v>1664.1</v>
      </c>
      <c r="AM21" s="235">
        <f t="shared" si="50"/>
        <v>0</v>
      </c>
      <c r="AN21" s="235">
        <f t="shared" si="45"/>
        <v>0</v>
      </c>
      <c r="AO21" s="235">
        <f t="shared" si="50"/>
        <v>2594.5</v>
      </c>
      <c r="AP21" s="235">
        <f t="shared" si="50"/>
        <v>0</v>
      </c>
      <c r="AQ21" s="237">
        <f t="shared" si="46"/>
        <v>0</v>
      </c>
      <c r="AR21" s="406" t="s">
        <v>93</v>
      </c>
      <c r="AS21" s="409" t="s">
        <v>98</v>
      </c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</row>
    <row r="22" spans="1:96" s="156" customFormat="1">
      <c r="A22" s="405"/>
      <c r="B22" s="401"/>
      <c r="C22" s="339"/>
      <c r="D22" s="191" t="s">
        <v>61</v>
      </c>
      <c r="E22" s="229">
        <f t="shared" ref="E22:E23" si="51">H22+K22+N22+Q22+T22+W22+Z22+AC22+AF22+AI22+AL22+AO22</f>
        <v>0</v>
      </c>
      <c r="F22" s="242">
        <f t="shared" si="49"/>
        <v>0</v>
      </c>
      <c r="G22" s="231" t="e">
        <f t="shared" si="1"/>
        <v>#DIV/0!</v>
      </c>
      <c r="H22" s="239">
        <v>0</v>
      </c>
      <c r="I22" s="239">
        <v>0</v>
      </c>
      <c r="J22" s="223" t="e">
        <f t="shared" si="4"/>
        <v>#DIV/0!</v>
      </c>
      <c r="K22" s="239">
        <v>0</v>
      </c>
      <c r="L22" s="239">
        <v>0</v>
      </c>
      <c r="M22" s="223" t="e">
        <f t="shared" si="6"/>
        <v>#DIV/0!</v>
      </c>
      <c r="N22" s="239">
        <v>0</v>
      </c>
      <c r="O22" s="239">
        <v>0</v>
      </c>
      <c r="P22" s="223" t="e">
        <f t="shared" si="48"/>
        <v>#DIV/0!</v>
      </c>
      <c r="Q22" s="239">
        <v>0</v>
      </c>
      <c r="R22" s="239">
        <v>0</v>
      </c>
      <c r="S22" s="223" t="e">
        <f t="shared" si="38"/>
        <v>#DIV/0!</v>
      </c>
      <c r="T22" s="239">
        <v>0</v>
      </c>
      <c r="U22" s="239">
        <v>0</v>
      </c>
      <c r="V22" s="240" t="e">
        <f t="shared" si="39"/>
        <v>#DIV/0!</v>
      </c>
      <c r="W22" s="239">
        <v>0</v>
      </c>
      <c r="X22" s="239">
        <v>0</v>
      </c>
      <c r="Y22" s="223" t="e">
        <f t="shared" si="40"/>
        <v>#DIV/0!</v>
      </c>
      <c r="Z22" s="239">
        <v>0</v>
      </c>
      <c r="AA22" s="239">
        <v>0</v>
      </c>
      <c r="AB22" s="223" t="e">
        <f t="shared" si="41"/>
        <v>#DIV/0!</v>
      </c>
      <c r="AC22" s="239">
        <v>0</v>
      </c>
      <c r="AD22" s="239">
        <v>0</v>
      </c>
      <c r="AE22" s="223" t="e">
        <f t="shared" si="42"/>
        <v>#DIV/0!</v>
      </c>
      <c r="AF22" s="239">
        <v>0</v>
      </c>
      <c r="AG22" s="239">
        <v>0</v>
      </c>
      <c r="AH22" s="223" t="e">
        <f t="shared" si="43"/>
        <v>#DIV/0!</v>
      </c>
      <c r="AI22" s="239">
        <v>0</v>
      </c>
      <c r="AJ22" s="239">
        <v>0</v>
      </c>
      <c r="AK22" s="223" t="e">
        <f t="shared" si="44"/>
        <v>#DIV/0!</v>
      </c>
      <c r="AL22" s="239">
        <v>0</v>
      </c>
      <c r="AM22" s="239">
        <v>0</v>
      </c>
      <c r="AN22" s="223" t="e">
        <f t="shared" si="45"/>
        <v>#DIV/0!</v>
      </c>
      <c r="AO22" s="239">
        <v>0</v>
      </c>
      <c r="AP22" s="239">
        <v>0</v>
      </c>
      <c r="AQ22" s="241" t="e">
        <f t="shared" si="46"/>
        <v>#DIV/0!</v>
      </c>
      <c r="AR22" s="407"/>
      <c r="AS22" s="410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</row>
    <row r="23" spans="1:96" s="156" customFormat="1" ht="21" customHeight="1">
      <c r="A23" s="405"/>
      <c r="B23" s="401"/>
      <c r="C23" s="339"/>
      <c r="D23" s="188" t="s">
        <v>27</v>
      </c>
      <c r="E23" s="184">
        <f t="shared" si="51"/>
        <v>0</v>
      </c>
      <c r="F23" s="177">
        <f t="shared" si="49"/>
        <v>0</v>
      </c>
      <c r="G23" s="178" t="e">
        <f t="shared" si="1"/>
        <v>#DIV/0!</v>
      </c>
      <c r="H23" s="168">
        <v>0</v>
      </c>
      <c r="I23" s="168"/>
      <c r="J23" s="170" t="e">
        <f t="shared" si="4"/>
        <v>#DIV/0!</v>
      </c>
      <c r="K23" s="168"/>
      <c r="L23" s="168"/>
      <c r="M23" s="170" t="e">
        <f t="shared" si="6"/>
        <v>#DIV/0!</v>
      </c>
      <c r="N23" s="168"/>
      <c r="O23" s="168"/>
      <c r="P23" s="170" t="e">
        <f t="shared" si="48"/>
        <v>#DIV/0!</v>
      </c>
      <c r="Q23" s="168"/>
      <c r="R23" s="168"/>
      <c r="S23" s="170" t="e">
        <f t="shared" si="38"/>
        <v>#DIV/0!</v>
      </c>
      <c r="T23" s="168"/>
      <c r="U23" s="168"/>
      <c r="V23" s="41" t="e">
        <f t="shared" si="39"/>
        <v>#DIV/0!</v>
      </c>
      <c r="W23" s="168"/>
      <c r="X23" s="168"/>
      <c r="Y23" s="170" t="e">
        <f t="shared" si="40"/>
        <v>#DIV/0!</v>
      </c>
      <c r="Z23" s="168"/>
      <c r="AA23" s="168"/>
      <c r="AB23" s="170" t="e">
        <f t="shared" si="41"/>
        <v>#DIV/0!</v>
      </c>
      <c r="AC23" s="168"/>
      <c r="AD23" s="168"/>
      <c r="AE23" s="170" t="e">
        <f t="shared" si="42"/>
        <v>#DIV/0!</v>
      </c>
      <c r="AF23" s="168"/>
      <c r="AG23" s="168"/>
      <c r="AH23" s="170" t="e">
        <f t="shared" si="43"/>
        <v>#DIV/0!</v>
      </c>
      <c r="AI23" s="168"/>
      <c r="AJ23" s="168"/>
      <c r="AK23" s="170" t="e">
        <f t="shared" si="44"/>
        <v>#DIV/0!</v>
      </c>
      <c r="AL23" s="168"/>
      <c r="AM23" s="168"/>
      <c r="AN23" s="170" t="e">
        <f t="shared" si="45"/>
        <v>#DIV/0!</v>
      </c>
      <c r="AO23" s="168"/>
      <c r="AP23" s="168"/>
      <c r="AQ23" s="201" t="e">
        <f t="shared" si="46"/>
        <v>#DIV/0!</v>
      </c>
      <c r="AR23" s="407"/>
      <c r="AS23" s="410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</row>
    <row r="24" spans="1:96" s="156" customFormat="1" ht="42" customHeight="1">
      <c r="A24" s="405"/>
      <c r="B24" s="401"/>
      <c r="C24" s="339"/>
      <c r="D24" s="189" t="s">
        <v>62</v>
      </c>
      <c r="E24" s="184">
        <f>H24+K24+N24+Q24+T24+W24+Z24+AC24+AF24+AI24+AL24+AO24</f>
        <v>24788.799999999999</v>
      </c>
      <c r="F24" s="177">
        <f t="shared" si="49"/>
        <v>5397.5</v>
      </c>
      <c r="G24" s="178">
        <f t="shared" si="1"/>
        <v>21.77394629832828</v>
      </c>
      <c r="H24" s="168">
        <v>495.3</v>
      </c>
      <c r="I24" s="168">
        <v>491.2</v>
      </c>
      <c r="J24" s="170">
        <f t="shared" si="4"/>
        <v>99.172218857258216</v>
      </c>
      <c r="K24" s="168">
        <v>2030.4</v>
      </c>
      <c r="L24" s="168">
        <v>2329.5</v>
      </c>
      <c r="M24" s="170">
        <f t="shared" si="6"/>
        <v>114.73108747044918</v>
      </c>
      <c r="N24" s="168">
        <v>2986.5</v>
      </c>
      <c r="O24" s="168">
        <v>2576.8000000000002</v>
      </c>
      <c r="P24" s="170">
        <f t="shared" si="48"/>
        <v>86.28160053574419</v>
      </c>
      <c r="Q24" s="168">
        <v>2241.1999999999998</v>
      </c>
      <c r="R24" s="168"/>
      <c r="S24" s="170">
        <f t="shared" si="38"/>
        <v>0</v>
      </c>
      <c r="T24" s="168">
        <v>2152.1999999999998</v>
      </c>
      <c r="U24" s="168"/>
      <c r="V24" s="41">
        <f t="shared" si="39"/>
        <v>0</v>
      </c>
      <c r="W24" s="168">
        <f>2066+263.4</f>
        <v>2329.4</v>
      </c>
      <c r="X24" s="168"/>
      <c r="Y24" s="170">
        <f t="shared" si="40"/>
        <v>0</v>
      </c>
      <c r="Z24" s="168">
        <v>2338</v>
      </c>
      <c r="AA24" s="168"/>
      <c r="AB24" s="170">
        <f t="shared" si="41"/>
        <v>0</v>
      </c>
      <c r="AC24" s="168">
        <v>2375.5</v>
      </c>
      <c r="AD24" s="168"/>
      <c r="AE24" s="170">
        <f t="shared" si="42"/>
        <v>0</v>
      </c>
      <c r="AF24" s="168">
        <v>1832.9</v>
      </c>
      <c r="AG24" s="168"/>
      <c r="AH24" s="170">
        <f t="shared" si="43"/>
        <v>0</v>
      </c>
      <c r="AI24" s="168">
        <v>1748.8</v>
      </c>
      <c r="AJ24" s="168"/>
      <c r="AK24" s="170">
        <f t="shared" si="44"/>
        <v>0</v>
      </c>
      <c r="AL24" s="168">
        <v>1664.1</v>
      </c>
      <c r="AM24" s="168"/>
      <c r="AN24" s="170">
        <f t="shared" si="45"/>
        <v>0</v>
      </c>
      <c r="AO24" s="168">
        <v>2594.5</v>
      </c>
      <c r="AP24" s="168"/>
      <c r="AQ24" s="201">
        <f t="shared" si="46"/>
        <v>0</v>
      </c>
      <c r="AR24" s="407"/>
      <c r="AS24" s="410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</row>
    <row r="25" spans="1:96" s="156" customFormat="1" ht="52.5" customHeight="1" thickBot="1">
      <c r="A25" s="405"/>
      <c r="B25" s="401"/>
      <c r="C25" s="339"/>
      <c r="D25" s="196" t="s">
        <v>63</v>
      </c>
      <c r="E25" s="197">
        <f>H25+K25+N25+Q25+T25+W25+Z25+AC25+AF25+AI25+AL25+AO25</f>
        <v>0</v>
      </c>
      <c r="F25" s="198">
        <f t="shared" si="49"/>
        <v>0</v>
      </c>
      <c r="G25" s="180" t="e">
        <f t="shared" si="1"/>
        <v>#DIV/0!</v>
      </c>
      <c r="H25" s="183">
        <v>0</v>
      </c>
      <c r="I25" s="183">
        <v>0</v>
      </c>
      <c r="J25" s="180" t="e">
        <f t="shared" si="4"/>
        <v>#DIV/0!</v>
      </c>
      <c r="K25" s="183">
        <v>0</v>
      </c>
      <c r="L25" s="183">
        <v>0</v>
      </c>
      <c r="M25" s="180" t="e">
        <f t="shared" si="6"/>
        <v>#DIV/0!</v>
      </c>
      <c r="N25" s="183">
        <v>0</v>
      </c>
      <c r="O25" s="183">
        <v>0</v>
      </c>
      <c r="P25" s="180" t="e">
        <f t="shared" si="48"/>
        <v>#DIV/0!</v>
      </c>
      <c r="Q25" s="183">
        <v>0</v>
      </c>
      <c r="R25" s="183">
        <v>0</v>
      </c>
      <c r="S25" s="180" t="e">
        <f t="shared" si="38"/>
        <v>#DIV/0!</v>
      </c>
      <c r="T25" s="183">
        <v>0</v>
      </c>
      <c r="U25" s="183">
        <v>0</v>
      </c>
      <c r="V25" s="200" t="e">
        <f t="shared" si="39"/>
        <v>#DIV/0!</v>
      </c>
      <c r="W25" s="183">
        <v>0</v>
      </c>
      <c r="X25" s="183">
        <v>0</v>
      </c>
      <c r="Y25" s="180" t="e">
        <f t="shared" si="40"/>
        <v>#DIV/0!</v>
      </c>
      <c r="Z25" s="183">
        <v>0</v>
      </c>
      <c r="AA25" s="183">
        <v>0</v>
      </c>
      <c r="AB25" s="180" t="e">
        <f t="shared" si="41"/>
        <v>#DIV/0!</v>
      </c>
      <c r="AC25" s="183">
        <v>0</v>
      </c>
      <c r="AD25" s="183">
        <v>0</v>
      </c>
      <c r="AE25" s="180" t="e">
        <f t="shared" si="42"/>
        <v>#DIV/0!</v>
      </c>
      <c r="AF25" s="183">
        <v>0</v>
      </c>
      <c r="AG25" s="183">
        <v>0</v>
      </c>
      <c r="AH25" s="180" t="e">
        <f t="shared" si="43"/>
        <v>#DIV/0!</v>
      </c>
      <c r="AI25" s="183">
        <v>0</v>
      </c>
      <c r="AJ25" s="183">
        <v>0</v>
      </c>
      <c r="AK25" s="180" t="e">
        <f t="shared" si="44"/>
        <v>#DIV/0!</v>
      </c>
      <c r="AL25" s="183">
        <v>0</v>
      </c>
      <c r="AM25" s="183">
        <v>0</v>
      </c>
      <c r="AN25" s="180" t="e">
        <f t="shared" si="45"/>
        <v>#DIV/0!</v>
      </c>
      <c r="AO25" s="183">
        <v>0</v>
      </c>
      <c r="AP25" s="183">
        <v>0</v>
      </c>
      <c r="AQ25" s="202" t="e">
        <f t="shared" si="46"/>
        <v>#DIV/0!</v>
      </c>
      <c r="AR25" s="408"/>
      <c r="AS25" s="411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</row>
    <row r="26" spans="1:96" ht="18.75" customHeight="1" thickBot="1">
      <c r="A26" s="352" t="s">
        <v>40</v>
      </c>
      <c r="B26" s="412" t="s">
        <v>41</v>
      </c>
      <c r="C26" s="415" t="s">
        <v>25</v>
      </c>
      <c r="D26" s="249" t="s">
        <v>23</v>
      </c>
      <c r="E26" s="233">
        <f>SUM(E27:E30)</f>
        <v>828.5</v>
      </c>
      <c r="F26" s="234">
        <f t="shared" ref="F26:AP26" si="52">SUM(F27:F30)</f>
        <v>0</v>
      </c>
      <c r="G26" s="235">
        <f t="shared" si="1"/>
        <v>0</v>
      </c>
      <c r="H26" s="235">
        <f t="shared" si="52"/>
        <v>0</v>
      </c>
      <c r="I26" s="235">
        <f t="shared" si="52"/>
        <v>0</v>
      </c>
      <c r="J26" s="235" t="e">
        <f t="shared" si="4"/>
        <v>#DIV/0!</v>
      </c>
      <c r="K26" s="235">
        <f t="shared" si="52"/>
        <v>0</v>
      </c>
      <c r="L26" s="235">
        <f t="shared" si="52"/>
        <v>0</v>
      </c>
      <c r="M26" s="235" t="e">
        <f t="shared" si="6"/>
        <v>#DIV/0!</v>
      </c>
      <c r="N26" s="235">
        <f t="shared" si="52"/>
        <v>0</v>
      </c>
      <c r="O26" s="235">
        <f t="shared" si="52"/>
        <v>0</v>
      </c>
      <c r="P26" s="235" t="e">
        <f t="shared" si="48"/>
        <v>#DIV/0!</v>
      </c>
      <c r="Q26" s="235">
        <f t="shared" si="52"/>
        <v>0</v>
      </c>
      <c r="R26" s="235">
        <f t="shared" si="52"/>
        <v>0</v>
      </c>
      <c r="S26" s="235" t="e">
        <f t="shared" si="38"/>
        <v>#DIV/0!</v>
      </c>
      <c r="T26" s="235">
        <f t="shared" si="52"/>
        <v>0</v>
      </c>
      <c r="U26" s="235">
        <f t="shared" si="52"/>
        <v>0</v>
      </c>
      <c r="V26" s="246" t="e">
        <f t="shared" si="39"/>
        <v>#DIV/0!</v>
      </c>
      <c r="W26" s="235">
        <f t="shared" si="52"/>
        <v>0</v>
      </c>
      <c r="X26" s="235">
        <f t="shared" si="52"/>
        <v>0</v>
      </c>
      <c r="Y26" s="235" t="e">
        <f t="shared" si="40"/>
        <v>#DIV/0!</v>
      </c>
      <c r="Z26" s="235">
        <f t="shared" si="52"/>
        <v>0</v>
      </c>
      <c r="AA26" s="235">
        <f t="shared" si="52"/>
        <v>0</v>
      </c>
      <c r="AB26" s="235" t="e">
        <f t="shared" si="41"/>
        <v>#DIV/0!</v>
      </c>
      <c r="AC26" s="235">
        <f t="shared" si="52"/>
        <v>0</v>
      </c>
      <c r="AD26" s="235">
        <f t="shared" si="52"/>
        <v>0</v>
      </c>
      <c r="AE26" s="235" t="e">
        <f t="shared" si="42"/>
        <v>#DIV/0!</v>
      </c>
      <c r="AF26" s="235">
        <f t="shared" si="52"/>
        <v>0</v>
      </c>
      <c r="AG26" s="235">
        <f t="shared" si="52"/>
        <v>0</v>
      </c>
      <c r="AH26" s="235" t="e">
        <f t="shared" si="43"/>
        <v>#DIV/0!</v>
      </c>
      <c r="AI26" s="235">
        <f t="shared" si="52"/>
        <v>828.5</v>
      </c>
      <c r="AJ26" s="235">
        <f t="shared" si="52"/>
        <v>0</v>
      </c>
      <c r="AK26" s="235">
        <f t="shared" si="44"/>
        <v>0</v>
      </c>
      <c r="AL26" s="235">
        <f t="shared" si="52"/>
        <v>0</v>
      </c>
      <c r="AM26" s="235">
        <f t="shared" si="52"/>
        <v>0</v>
      </c>
      <c r="AN26" s="235" t="e">
        <f t="shared" si="45"/>
        <v>#DIV/0!</v>
      </c>
      <c r="AO26" s="235">
        <f t="shared" si="52"/>
        <v>0</v>
      </c>
      <c r="AP26" s="235">
        <f t="shared" si="52"/>
        <v>0</v>
      </c>
      <c r="AQ26" s="237" t="e">
        <f t="shared" si="46"/>
        <v>#DIV/0!</v>
      </c>
      <c r="AR26" s="373"/>
      <c r="AS26" s="362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</row>
    <row r="27" spans="1:96">
      <c r="A27" s="353"/>
      <c r="B27" s="413"/>
      <c r="C27" s="416"/>
      <c r="D27" s="191" t="s">
        <v>61</v>
      </c>
      <c r="E27" s="238">
        <f>H27+K27+N27+Q27+T27+W27+Z27+AC27+AF27+AI27+AL27+AO27</f>
        <v>0</v>
      </c>
      <c r="F27" s="230">
        <f t="shared" ref="F27:F30" si="53">I27+L27+O27+R27+U27+X27+AA27+AD27+AG27+AJ27+AM27+AP27</f>
        <v>0</v>
      </c>
      <c r="G27" s="231" t="e">
        <f t="shared" si="1"/>
        <v>#DIV/0!</v>
      </c>
      <c r="H27" s="239">
        <v>0</v>
      </c>
      <c r="I27" s="239">
        <v>0</v>
      </c>
      <c r="J27" s="223" t="e">
        <f t="shared" si="4"/>
        <v>#DIV/0!</v>
      </c>
      <c r="K27" s="239">
        <v>0</v>
      </c>
      <c r="L27" s="239">
        <v>0</v>
      </c>
      <c r="M27" s="223" t="e">
        <f t="shared" si="6"/>
        <v>#DIV/0!</v>
      </c>
      <c r="N27" s="239">
        <v>0</v>
      </c>
      <c r="O27" s="239">
        <v>0</v>
      </c>
      <c r="P27" s="223" t="e">
        <f t="shared" si="48"/>
        <v>#DIV/0!</v>
      </c>
      <c r="Q27" s="239">
        <v>0</v>
      </c>
      <c r="R27" s="239">
        <v>0</v>
      </c>
      <c r="S27" s="223" t="e">
        <f t="shared" si="38"/>
        <v>#DIV/0!</v>
      </c>
      <c r="T27" s="239">
        <v>0</v>
      </c>
      <c r="U27" s="239">
        <v>0</v>
      </c>
      <c r="V27" s="240" t="e">
        <f t="shared" si="39"/>
        <v>#DIV/0!</v>
      </c>
      <c r="W27" s="239">
        <v>0</v>
      </c>
      <c r="X27" s="239">
        <v>0</v>
      </c>
      <c r="Y27" s="223" t="e">
        <f t="shared" si="40"/>
        <v>#DIV/0!</v>
      </c>
      <c r="Z27" s="239">
        <v>0</v>
      </c>
      <c r="AA27" s="239">
        <v>0</v>
      </c>
      <c r="AB27" s="223" t="e">
        <f t="shared" si="41"/>
        <v>#DIV/0!</v>
      </c>
      <c r="AC27" s="239">
        <v>0</v>
      </c>
      <c r="AD27" s="239">
        <v>0</v>
      </c>
      <c r="AE27" s="223" t="e">
        <f t="shared" si="42"/>
        <v>#DIV/0!</v>
      </c>
      <c r="AF27" s="239">
        <v>0</v>
      </c>
      <c r="AG27" s="239">
        <v>0</v>
      </c>
      <c r="AH27" s="223" t="e">
        <f t="shared" si="43"/>
        <v>#DIV/0!</v>
      </c>
      <c r="AI27" s="239">
        <v>0</v>
      </c>
      <c r="AJ27" s="239">
        <v>0</v>
      </c>
      <c r="AK27" s="223" t="e">
        <f t="shared" si="44"/>
        <v>#DIV/0!</v>
      </c>
      <c r="AL27" s="239">
        <v>0</v>
      </c>
      <c r="AM27" s="239">
        <v>0</v>
      </c>
      <c r="AN27" s="223" t="e">
        <f t="shared" si="45"/>
        <v>#DIV/0!</v>
      </c>
      <c r="AO27" s="239">
        <v>0</v>
      </c>
      <c r="AP27" s="239">
        <v>0</v>
      </c>
      <c r="AQ27" s="241" t="e">
        <f t="shared" si="46"/>
        <v>#DIV/0!</v>
      </c>
      <c r="AR27" s="374"/>
      <c r="AS27" s="363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</row>
    <row r="28" spans="1:96" ht="37.5">
      <c r="A28" s="353"/>
      <c r="B28" s="413"/>
      <c r="C28" s="416"/>
      <c r="D28" s="189" t="s">
        <v>27</v>
      </c>
      <c r="E28" s="186">
        <f>H28+K28+N28+Q28+T28+W28+Z28+AC28+AF28+AI28+AL28+AO28</f>
        <v>828.5</v>
      </c>
      <c r="F28" s="176">
        <f t="shared" si="53"/>
        <v>0</v>
      </c>
      <c r="G28" s="178">
        <f t="shared" si="1"/>
        <v>0</v>
      </c>
      <c r="H28" s="168"/>
      <c r="I28" s="168"/>
      <c r="J28" s="170" t="e">
        <f t="shared" si="4"/>
        <v>#DIV/0!</v>
      </c>
      <c r="K28" s="168"/>
      <c r="L28" s="168"/>
      <c r="M28" s="170" t="e">
        <f t="shared" si="6"/>
        <v>#DIV/0!</v>
      </c>
      <c r="N28" s="168"/>
      <c r="O28" s="168"/>
      <c r="P28" s="170" t="e">
        <f t="shared" si="48"/>
        <v>#DIV/0!</v>
      </c>
      <c r="Q28" s="168"/>
      <c r="R28" s="168"/>
      <c r="S28" s="170" t="e">
        <f t="shared" si="38"/>
        <v>#DIV/0!</v>
      </c>
      <c r="T28" s="168"/>
      <c r="U28" s="168"/>
      <c r="V28" s="41" t="e">
        <f t="shared" si="39"/>
        <v>#DIV/0!</v>
      </c>
      <c r="W28" s="168"/>
      <c r="X28" s="168"/>
      <c r="Y28" s="170" t="e">
        <f t="shared" si="40"/>
        <v>#DIV/0!</v>
      </c>
      <c r="Z28" s="168"/>
      <c r="AA28" s="168"/>
      <c r="AB28" s="170" t="e">
        <f t="shared" si="41"/>
        <v>#DIV/0!</v>
      </c>
      <c r="AC28" s="168"/>
      <c r="AD28" s="168"/>
      <c r="AE28" s="170" t="e">
        <f t="shared" si="42"/>
        <v>#DIV/0!</v>
      </c>
      <c r="AF28" s="168"/>
      <c r="AG28" s="168"/>
      <c r="AH28" s="170" t="e">
        <f t="shared" si="43"/>
        <v>#DIV/0!</v>
      </c>
      <c r="AI28" s="168">
        <v>828.5</v>
      </c>
      <c r="AJ28" s="168"/>
      <c r="AK28" s="170">
        <f t="shared" si="44"/>
        <v>0</v>
      </c>
      <c r="AL28" s="168"/>
      <c r="AM28" s="168">
        <v>0</v>
      </c>
      <c r="AN28" s="170" t="e">
        <f t="shared" si="45"/>
        <v>#DIV/0!</v>
      </c>
      <c r="AO28" s="168"/>
      <c r="AP28" s="168"/>
      <c r="AQ28" s="201" t="e">
        <f t="shared" si="46"/>
        <v>#DIV/0!</v>
      </c>
      <c r="AR28" s="374"/>
      <c r="AS28" s="363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</row>
    <row r="29" spans="1:96" ht="39" customHeight="1">
      <c r="A29" s="353"/>
      <c r="B29" s="413"/>
      <c r="C29" s="416"/>
      <c r="D29" s="189" t="s">
        <v>62</v>
      </c>
      <c r="E29" s="186">
        <f>H29+K29+N29+Q29+T29+W29+Z29+AC29+AF29+AI29+AL29+AO29</f>
        <v>0</v>
      </c>
      <c r="F29" s="176">
        <f t="shared" si="53"/>
        <v>0</v>
      </c>
      <c r="G29" s="178" t="e">
        <f t="shared" si="1"/>
        <v>#DIV/0!</v>
      </c>
      <c r="H29" s="168"/>
      <c r="I29" s="168"/>
      <c r="J29" s="170" t="e">
        <f t="shared" si="4"/>
        <v>#DIV/0!</v>
      </c>
      <c r="K29" s="168"/>
      <c r="L29" s="168"/>
      <c r="M29" s="170" t="e">
        <f t="shared" si="6"/>
        <v>#DIV/0!</v>
      </c>
      <c r="N29" s="168"/>
      <c r="O29" s="168"/>
      <c r="P29" s="170" t="e">
        <f t="shared" si="48"/>
        <v>#DIV/0!</v>
      </c>
      <c r="Q29" s="168"/>
      <c r="R29" s="168"/>
      <c r="S29" s="170" t="e">
        <f t="shared" si="38"/>
        <v>#DIV/0!</v>
      </c>
      <c r="T29" s="168"/>
      <c r="U29" s="168"/>
      <c r="V29" s="41" t="e">
        <f t="shared" si="39"/>
        <v>#DIV/0!</v>
      </c>
      <c r="W29" s="168"/>
      <c r="X29" s="168"/>
      <c r="Y29" s="170" t="e">
        <f t="shared" si="40"/>
        <v>#DIV/0!</v>
      </c>
      <c r="Z29" s="168"/>
      <c r="AA29" s="168"/>
      <c r="AB29" s="170" t="e">
        <f t="shared" si="41"/>
        <v>#DIV/0!</v>
      </c>
      <c r="AC29" s="168"/>
      <c r="AD29" s="168"/>
      <c r="AE29" s="170" t="e">
        <f t="shared" si="42"/>
        <v>#DIV/0!</v>
      </c>
      <c r="AF29" s="168"/>
      <c r="AG29" s="168"/>
      <c r="AH29" s="170" t="e">
        <f t="shared" si="43"/>
        <v>#DIV/0!</v>
      </c>
      <c r="AI29" s="168"/>
      <c r="AJ29" s="168"/>
      <c r="AK29" s="170" t="e">
        <f t="shared" si="44"/>
        <v>#DIV/0!</v>
      </c>
      <c r="AL29" s="168"/>
      <c r="AM29" s="168"/>
      <c r="AN29" s="170" t="e">
        <f t="shared" si="45"/>
        <v>#DIV/0!</v>
      </c>
      <c r="AO29" s="168"/>
      <c r="AP29" s="168"/>
      <c r="AQ29" s="201" t="e">
        <f t="shared" si="46"/>
        <v>#DIV/0!</v>
      </c>
      <c r="AR29" s="374"/>
      <c r="AS29" s="363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</row>
    <row r="30" spans="1:96" ht="39" customHeight="1" thickBot="1">
      <c r="A30" s="354"/>
      <c r="B30" s="414"/>
      <c r="C30" s="417"/>
      <c r="D30" s="190" t="s">
        <v>63</v>
      </c>
      <c r="E30" s="187">
        <f>H30+K30+N30+Q30+T30+W30+Z30+AC30+AF30+AI30+AL30+AO30</f>
        <v>0</v>
      </c>
      <c r="F30" s="182">
        <f t="shared" si="53"/>
        <v>0</v>
      </c>
      <c r="G30" s="180" t="e">
        <f t="shared" si="1"/>
        <v>#DIV/0!</v>
      </c>
      <c r="H30" s="183"/>
      <c r="I30" s="183">
        <v>0</v>
      </c>
      <c r="J30" s="180" t="e">
        <f t="shared" si="4"/>
        <v>#DIV/0!</v>
      </c>
      <c r="K30" s="183">
        <v>0</v>
      </c>
      <c r="L30" s="183">
        <v>0</v>
      </c>
      <c r="M30" s="180" t="e">
        <f t="shared" si="6"/>
        <v>#DIV/0!</v>
      </c>
      <c r="N30" s="183">
        <v>0</v>
      </c>
      <c r="O30" s="183">
        <v>0</v>
      </c>
      <c r="P30" s="180" t="e">
        <f t="shared" si="48"/>
        <v>#DIV/0!</v>
      </c>
      <c r="Q30" s="183">
        <v>0</v>
      </c>
      <c r="R30" s="183">
        <v>0</v>
      </c>
      <c r="S30" s="180" t="e">
        <f t="shared" si="38"/>
        <v>#DIV/0!</v>
      </c>
      <c r="T30" s="183">
        <v>0</v>
      </c>
      <c r="U30" s="183">
        <v>0</v>
      </c>
      <c r="V30" s="200" t="e">
        <f t="shared" si="39"/>
        <v>#DIV/0!</v>
      </c>
      <c r="W30" s="183">
        <v>0</v>
      </c>
      <c r="X30" s="183">
        <v>0</v>
      </c>
      <c r="Y30" s="180" t="e">
        <f t="shared" si="40"/>
        <v>#DIV/0!</v>
      </c>
      <c r="Z30" s="183">
        <v>0</v>
      </c>
      <c r="AA30" s="183">
        <v>0</v>
      </c>
      <c r="AB30" s="180" t="e">
        <f t="shared" si="41"/>
        <v>#DIV/0!</v>
      </c>
      <c r="AC30" s="183">
        <v>0</v>
      </c>
      <c r="AD30" s="183">
        <v>0</v>
      </c>
      <c r="AE30" s="180" t="e">
        <f t="shared" si="42"/>
        <v>#DIV/0!</v>
      </c>
      <c r="AF30" s="183">
        <v>0</v>
      </c>
      <c r="AG30" s="183">
        <v>0</v>
      </c>
      <c r="AH30" s="180" t="e">
        <f t="shared" si="43"/>
        <v>#DIV/0!</v>
      </c>
      <c r="AI30" s="183">
        <v>0</v>
      </c>
      <c r="AJ30" s="183">
        <v>0</v>
      </c>
      <c r="AK30" s="180" t="e">
        <f t="shared" si="44"/>
        <v>#DIV/0!</v>
      </c>
      <c r="AL30" s="183">
        <v>0</v>
      </c>
      <c r="AM30" s="183">
        <v>0</v>
      </c>
      <c r="AN30" s="180" t="e">
        <f t="shared" si="45"/>
        <v>#DIV/0!</v>
      </c>
      <c r="AO30" s="183"/>
      <c r="AP30" s="183">
        <v>0</v>
      </c>
      <c r="AQ30" s="202" t="e">
        <f t="shared" si="46"/>
        <v>#DIV/0!</v>
      </c>
      <c r="AR30" s="374"/>
      <c r="AS30" s="36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</row>
    <row r="31" spans="1:96" ht="18.75" customHeight="1" thickBot="1">
      <c r="A31" s="379" t="s">
        <v>26</v>
      </c>
      <c r="B31" s="391" t="s">
        <v>31</v>
      </c>
      <c r="C31" s="367"/>
      <c r="D31" s="249" t="s">
        <v>23</v>
      </c>
      <c r="E31" s="243">
        <f>SUM(E32:E35)</f>
        <v>26443.699999999997</v>
      </c>
      <c r="F31" s="244">
        <f t="shared" ref="F31:AP31" si="54">SUM(F32:F35)</f>
        <v>5397.5</v>
      </c>
      <c r="G31" s="235">
        <f t="shared" si="1"/>
        <v>20.411288889225034</v>
      </c>
      <c r="H31" s="245">
        <f t="shared" si="54"/>
        <v>495.3</v>
      </c>
      <c r="I31" s="245">
        <f t="shared" si="54"/>
        <v>491.2</v>
      </c>
      <c r="J31" s="235">
        <f t="shared" si="4"/>
        <v>99.172218857258216</v>
      </c>
      <c r="K31" s="245">
        <f t="shared" si="54"/>
        <v>2030.4</v>
      </c>
      <c r="L31" s="245">
        <f t="shared" si="54"/>
        <v>2329.5</v>
      </c>
      <c r="M31" s="235">
        <f t="shared" si="6"/>
        <v>114.73108747044918</v>
      </c>
      <c r="N31" s="245">
        <f t="shared" si="54"/>
        <v>2986.5</v>
      </c>
      <c r="O31" s="245">
        <f t="shared" si="54"/>
        <v>2576.8000000000002</v>
      </c>
      <c r="P31" s="235">
        <f t="shared" si="48"/>
        <v>86.28160053574419</v>
      </c>
      <c r="Q31" s="245">
        <f t="shared" si="54"/>
        <v>2992.7999999999997</v>
      </c>
      <c r="R31" s="245">
        <f t="shared" si="54"/>
        <v>0</v>
      </c>
      <c r="S31" s="235">
        <f t="shared" si="38"/>
        <v>0</v>
      </c>
      <c r="T31" s="245">
        <f t="shared" si="54"/>
        <v>2154.3999999999996</v>
      </c>
      <c r="U31" s="245">
        <f t="shared" si="54"/>
        <v>0</v>
      </c>
      <c r="V31" s="246">
        <f t="shared" si="39"/>
        <v>0</v>
      </c>
      <c r="W31" s="245">
        <f t="shared" si="54"/>
        <v>2329.4</v>
      </c>
      <c r="X31" s="245">
        <f t="shared" si="54"/>
        <v>0</v>
      </c>
      <c r="Y31" s="235">
        <f t="shared" si="40"/>
        <v>0</v>
      </c>
      <c r="Z31" s="245">
        <f t="shared" si="54"/>
        <v>2374.3000000000002</v>
      </c>
      <c r="AA31" s="245">
        <f t="shared" si="54"/>
        <v>0</v>
      </c>
      <c r="AB31" s="235">
        <f t="shared" si="41"/>
        <v>0</v>
      </c>
      <c r="AC31" s="245">
        <f t="shared" si="54"/>
        <v>2375.5</v>
      </c>
      <c r="AD31" s="245">
        <f t="shared" si="54"/>
        <v>0</v>
      </c>
      <c r="AE31" s="235">
        <f t="shared" si="42"/>
        <v>0</v>
      </c>
      <c r="AF31" s="245">
        <f t="shared" si="54"/>
        <v>1832.9</v>
      </c>
      <c r="AG31" s="245">
        <f t="shared" si="54"/>
        <v>0</v>
      </c>
      <c r="AH31" s="235">
        <f t="shared" si="43"/>
        <v>0</v>
      </c>
      <c r="AI31" s="245">
        <f t="shared" si="54"/>
        <v>2577.3000000000002</v>
      </c>
      <c r="AJ31" s="245">
        <f t="shared" si="54"/>
        <v>0</v>
      </c>
      <c r="AK31" s="235">
        <f t="shared" si="44"/>
        <v>0</v>
      </c>
      <c r="AL31" s="245">
        <f t="shared" si="54"/>
        <v>1664.1</v>
      </c>
      <c r="AM31" s="245">
        <f t="shared" si="54"/>
        <v>0</v>
      </c>
      <c r="AN31" s="235">
        <f t="shared" si="45"/>
        <v>0</v>
      </c>
      <c r="AO31" s="245">
        <f t="shared" si="54"/>
        <v>2630.8</v>
      </c>
      <c r="AP31" s="245">
        <f t="shared" si="54"/>
        <v>0</v>
      </c>
      <c r="AQ31" s="237">
        <f t="shared" si="46"/>
        <v>0</v>
      </c>
      <c r="AR31" s="394"/>
      <c r="AS31" s="377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</row>
    <row r="32" spans="1:96">
      <c r="A32" s="379"/>
      <c r="B32" s="339"/>
      <c r="C32" s="369"/>
      <c r="D32" s="250" t="s">
        <v>61</v>
      </c>
      <c r="E32" s="229">
        <f>H32+K32+N32+Q32+T32+W32+Z32+AC32+AF32+AI32+AL32+AO32</f>
        <v>0</v>
      </c>
      <c r="F32" s="230">
        <f t="shared" ref="F32:F35" si="55">I32+L32+O32+R32+U32+X32+AA32+AD32+AG32+AJ32+AM32+AP32</f>
        <v>0</v>
      </c>
      <c r="G32" s="231" t="e">
        <f t="shared" si="1"/>
        <v>#DIV/0!</v>
      </c>
      <c r="H32" s="231">
        <f>SUM(H12,H17,H22,H27)</f>
        <v>0</v>
      </c>
      <c r="I32" s="231">
        <f>SUM(I12,I17,I22,I27)</f>
        <v>0</v>
      </c>
      <c r="J32" s="223" t="e">
        <f t="shared" si="4"/>
        <v>#DIV/0!</v>
      </c>
      <c r="K32" s="231">
        <f>SUM(K12,K17,K22,K27)</f>
        <v>0</v>
      </c>
      <c r="L32" s="231">
        <f>SUM(L12,L17,L22,L27)</f>
        <v>0</v>
      </c>
      <c r="M32" s="223" t="e">
        <f t="shared" si="6"/>
        <v>#DIV/0!</v>
      </c>
      <c r="N32" s="231">
        <f t="shared" ref="N32:AP35" si="56">SUM(N12,N17,N22,N27)</f>
        <v>0</v>
      </c>
      <c r="O32" s="231">
        <f t="shared" si="56"/>
        <v>0</v>
      </c>
      <c r="P32" s="223" t="e">
        <f t="shared" si="48"/>
        <v>#DIV/0!</v>
      </c>
      <c r="Q32" s="231">
        <f>SUM(Q12,Q17,Q22,Q27)</f>
        <v>0</v>
      </c>
      <c r="R32" s="231">
        <f t="shared" si="56"/>
        <v>0</v>
      </c>
      <c r="S32" s="223" t="e">
        <f t="shared" si="38"/>
        <v>#DIV/0!</v>
      </c>
      <c r="T32" s="231">
        <f t="shared" si="56"/>
        <v>0</v>
      </c>
      <c r="U32" s="231">
        <f t="shared" si="56"/>
        <v>0</v>
      </c>
      <c r="V32" s="240" t="e">
        <f t="shared" si="39"/>
        <v>#DIV/0!</v>
      </c>
      <c r="W32" s="231">
        <f t="shared" si="56"/>
        <v>0</v>
      </c>
      <c r="X32" s="231">
        <f t="shared" si="56"/>
        <v>0</v>
      </c>
      <c r="Y32" s="223" t="e">
        <f t="shared" si="40"/>
        <v>#DIV/0!</v>
      </c>
      <c r="Z32" s="231">
        <f t="shared" si="56"/>
        <v>0</v>
      </c>
      <c r="AA32" s="231">
        <f t="shared" si="56"/>
        <v>0</v>
      </c>
      <c r="AB32" s="223" t="e">
        <f t="shared" si="41"/>
        <v>#DIV/0!</v>
      </c>
      <c r="AC32" s="231">
        <f t="shared" si="56"/>
        <v>0</v>
      </c>
      <c r="AD32" s="231">
        <f t="shared" si="56"/>
        <v>0</v>
      </c>
      <c r="AE32" s="223" t="e">
        <f t="shared" si="42"/>
        <v>#DIV/0!</v>
      </c>
      <c r="AF32" s="231">
        <f t="shared" si="56"/>
        <v>0</v>
      </c>
      <c r="AG32" s="231">
        <f t="shared" si="56"/>
        <v>0</v>
      </c>
      <c r="AH32" s="223" t="e">
        <f t="shared" si="43"/>
        <v>#DIV/0!</v>
      </c>
      <c r="AI32" s="231">
        <f t="shared" si="56"/>
        <v>0</v>
      </c>
      <c r="AJ32" s="231">
        <f t="shared" si="56"/>
        <v>0</v>
      </c>
      <c r="AK32" s="223" t="e">
        <f t="shared" si="44"/>
        <v>#DIV/0!</v>
      </c>
      <c r="AL32" s="231">
        <f t="shared" si="56"/>
        <v>0</v>
      </c>
      <c r="AM32" s="231">
        <f t="shared" si="56"/>
        <v>0</v>
      </c>
      <c r="AN32" s="223" t="e">
        <f t="shared" si="45"/>
        <v>#DIV/0!</v>
      </c>
      <c r="AO32" s="231">
        <f t="shared" si="56"/>
        <v>0</v>
      </c>
      <c r="AP32" s="231">
        <f t="shared" si="56"/>
        <v>0</v>
      </c>
      <c r="AQ32" s="241" t="e">
        <f t="shared" si="46"/>
        <v>#DIV/0!</v>
      </c>
      <c r="AR32" s="395"/>
      <c r="AS32" s="377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</row>
    <row r="33" spans="1:96" ht="24" customHeight="1">
      <c r="A33" s="379"/>
      <c r="B33" s="339"/>
      <c r="C33" s="369"/>
      <c r="D33" s="204" t="s">
        <v>27</v>
      </c>
      <c r="E33" s="184">
        <f>H33+K33+N33+Q33+T33+W33+Z33+AC33+AF33+AI33+AL33+AO33</f>
        <v>828.5</v>
      </c>
      <c r="F33" s="176">
        <f t="shared" si="55"/>
        <v>0</v>
      </c>
      <c r="G33" s="178">
        <f t="shared" si="1"/>
        <v>0</v>
      </c>
      <c r="H33" s="178">
        <f>SUM(H13,H18,H23,H28)</f>
        <v>0</v>
      </c>
      <c r="I33" s="178">
        <f>SUM(I13,I18,I23,I28)</f>
        <v>0</v>
      </c>
      <c r="J33" s="170" t="e">
        <f t="shared" si="4"/>
        <v>#DIV/0!</v>
      </c>
      <c r="K33" s="178">
        <f t="shared" ref="K33:Z35" si="57">SUM(K13,K18,K23,K28)</f>
        <v>0</v>
      </c>
      <c r="L33" s="178">
        <f t="shared" si="57"/>
        <v>0</v>
      </c>
      <c r="M33" s="170" t="e">
        <f t="shared" si="6"/>
        <v>#DIV/0!</v>
      </c>
      <c r="N33" s="178">
        <f t="shared" si="57"/>
        <v>0</v>
      </c>
      <c r="O33" s="178">
        <f t="shared" si="57"/>
        <v>0</v>
      </c>
      <c r="P33" s="170" t="e">
        <f t="shared" si="48"/>
        <v>#DIV/0!</v>
      </c>
      <c r="Q33" s="178">
        <f t="shared" si="57"/>
        <v>0</v>
      </c>
      <c r="R33" s="178">
        <f t="shared" si="57"/>
        <v>0</v>
      </c>
      <c r="S33" s="170" t="e">
        <f t="shared" si="38"/>
        <v>#DIV/0!</v>
      </c>
      <c r="T33" s="178">
        <f t="shared" si="57"/>
        <v>0</v>
      </c>
      <c r="U33" s="178">
        <f t="shared" si="57"/>
        <v>0</v>
      </c>
      <c r="V33" s="41" t="e">
        <f t="shared" si="39"/>
        <v>#DIV/0!</v>
      </c>
      <c r="W33" s="178">
        <f t="shared" si="57"/>
        <v>0</v>
      </c>
      <c r="X33" s="178">
        <f t="shared" si="57"/>
        <v>0</v>
      </c>
      <c r="Y33" s="170" t="e">
        <f t="shared" si="40"/>
        <v>#DIV/0!</v>
      </c>
      <c r="Z33" s="178">
        <f t="shared" si="57"/>
        <v>0</v>
      </c>
      <c r="AA33" s="178">
        <f t="shared" si="56"/>
        <v>0</v>
      </c>
      <c r="AB33" s="170" t="e">
        <f t="shared" si="41"/>
        <v>#DIV/0!</v>
      </c>
      <c r="AC33" s="178">
        <f t="shared" si="56"/>
        <v>0</v>
      </c>
      <c r="AD33" s="178">
        <f t="shared" si="56"/>
        <v>0</v>
      </c>
      <c r="AE33" s="170" t="e">
        <f t="shared" si="42"/>
        <v>#DIV/0!</v>
      </c>
      <c r="AF33" s="178">
        <f t="shared" si="56"/>
        <v>0</v>
      </c>
      <c r="AG33" s="178">
        <f t="shared" si="56"/>
        <v>0</v>
      </c>
      <c r="AH33" s="170" t="e">
        <f t="shared" si="43"/>
        <v>#DIV/0!</v>
      </c>
      <c r="AI33" s="178">
        <f t="shared" si="56"/>
        <v>828.5</v>
      </c>
      <c r="AJ33" s="178">
        <f t="shared" si="56"/>
        <v>0</v>
      </c>
      <c r="AK33" s="170">
        <f t="shared" si="44"/>
        <v>0</v>
      </c>
      <c r="AL33" s="178">
        <f t="shared" si="56"/>
        <v>0</v>
      </c>
      <c r="AM33" s="178">
        <f t="shared" si="56"/>
        <v>0</v>
      </c>
      <c r="AN33" s="170" t="e">
        <f t="shared" si="45"/>
        <v>#DIV/0!</v>
      </c>
      <c r="AO33" s="247">
        <f t="shared" si="56"/>
        <v>0</v>
      </c>
      <c r="AP33" s="170">
        <f t="shared" si="56"/>
        <v>0</v>
      </c>
      <c r="AQ33" s="248" t="e">
        <f t="shared" si="46"/>
        <v>#DIV/0!</v>
      </c>
      <c r="AR33" s="395"/>
      <c r="AS33" s="377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</row>
    <row r="34" spans="1:96">
      <c r="A34" s="379"/>
      <c r="B34" s="339"/>
      <c r="C34" s="369"/>
      <c r="D34" s="204" t="s">
        <v>62</v>
      </c>
      <c r="E34" s="186">
        <f>H34+K34+N34+Q34+T34+W34+Z34+AC34+AF34+AI34+AL34+AO34</f>
        <v>25615.199999999997</v>
      </c>
      <c r="F34" s="176">
        <f t="shared" si="55"/>
        <v>5397.5</v>
      </c>
      <c r="G34" s="178">
        <f t="shared" si="1"/>
        <v>21.071473187794748</v>
      </c>
      <c r="H34" s="178">
        <f t="shared" ref="H34:I35" si="58">SUM(H14,H19,H24,H29)</f>
        <v>495.3</v>
      </c>
      <c r="I34" s="178">
        <f t="shared" si="58"/>
        <v>491.2</v>
      </c>
      <c r="J34" s="170">
        <f t="shared" si="4"/>
        <v>99.172218857258216</v>
      </c>
      <c r="K34" s="178">
        <f t="shared" si="57"/>
        <v>2030.4</v>
      </c>
      <c r="L34" s="178">
        <f t="shared" si="57"/>
        <v>2329.5</v>
      </c>
      <c r="M34" s="170">
        <f t="shared" si="6"/>
        <v>114.73108747044918</v>
      </c>
      <c r="N34" s="178">
        <f t="shared" si="57"/>
        <v>2986.5</v>
      </c>
      <c r="O34" s="178">
        <f t="shared" si="57"/>
        <v>2576.8000000000002</v>
      </c>
      <c r="P34" s="170">
        <f t="shared" si="48"/>
        <v>86.28160053574419</v>
      </c>
      <c r="Q34" s="178">
        <f t="shared" si="57"/>
        <v>2992.7999999999997</v>
      </c>
      <c r="R34" s="178">
        <f t="shared" si="57"/>
        <v>0</v>
      </c>
      <c r="S34" s="170">
        <f t="shared" si="38"/>
        <v>0</v>
      </c>
      <c r="T34" s="178">
        <f t="shared" si="57"/>
        <v>2154.3999999999996</v>
      </c>
      <c r="U34" s="178">
        <f>SUM(U14,U19,U24,U29)</f>
        <v>0</v>
      </c>
      <c r="V34" s="41">
        <f t="shared" si="39"/>
        <v>0</v>
      </c>
      <c r="W34" s="178">
        <f t="shared" si="57"/>
        <v>2329.4</v>
      </c>
      <c r="X34" s="178">
        <f t="shared" si="57"/>
        <v>0</v>
      </c>
      <c r="Y34" s="170">
        <f t="shared" si="40"/>
        <v>0</v>
      </c>
      <c r="Z34" s="178">
        <f t="shared" si="57"/>
        <v>2374.3000000000002</v>
      </c>
      <c r="AA34" s="178">
        <f t="shared" si="56"/>
        <v>0</v>
      </c>
      <c r="AB34" s="170">
        <f t="shared" si="41"/>
        <v>0</v>
      </c>
      <c r="AC34" s="178">
        <f t="shared" si="56"/>
        <v>2375.5</v>
      </c>
      <c r="AD34" s="178">
        <f t="shared" si="56"/>
        <v>0</v>
      </c>
      <c r="AE34" s="170">
        <f t="shared" si="42"/>
        <v>0</v>
      </c>
      <c r="AF34" s="178">
        <f t="shared" si="56"/>
        <v>1832.9</v>
      </c>
      <c r="AG34" s="178">
        <f t="shared" si="56"/>
        <v>0</v>
      </c>
      <c r="AH34" s="170">
        <f t="shared" si="43"/>
        <v>0</v>
      </c>
      <c r="AI34" s="178">
        <f t="shared" si="56"/>
        <v>1748.8</v>
      </c>
      <c r="AJ34" s="178">
        <f t="shared" si="56"/>
        <v>0</v>
      </c>
      <c r="AK34" s="170">
        <f t="shared" si="44"/>
        <v>0</v>
      </c>
      <c r="AL34" s="178">
        <f t="shared" si="56"/>
        <v>1664.1</v>
      </c>
      <c r="AM34" s="178">
        <f t="shared" si="56"/>
        <v>0</v>
      </c>
      <c r="AN34" s="170">
        <f t="shared" si="45"/>
        <v>0</v>
      </c>
      <c r="AO34" s="178">
        <f t="shared" si="56"/>
        <v>2630.8</v>
      </c>
      <c r="AP34" s="231">
        <f t="shared" si="56"/>
        <v>0</v>
      </c>
      <c r="AQ34" s="201">
        <f t="shared" si="46"/>
        <v>0</v>
      </c>
      <c r="AR34" s="395"/>
      <c r="AS34" s="377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</row>
    <row r="35" spans="1:96" ht="38.25" thickBot="1">
      <c r="A35" s="390"/>
      <c r="B35" s="392"/>
      <c r="C35" s="393"/>
      <c r="D35" s="205" t="s">
        <v>63</v>
      </c>
      <c r="E35" s="199">
        <f>H35+K35+N35+Q35+T35+W35+Z35+AC35+AF35+AI35+AL35+AO35</f>
        <v>0</v>
      </c>
      <c r="F35" s="192">
        <f t="shared" si="55"/>
        <v>0</v>
      </c>
      <c r="G35" s="193" t="e">
        <f t="shared" si="1"/>
        <v>#DIV/0!</v>
      </c>
      <c r="H35" s="193">
        <f t="shared" si="58"/>
        <v>0</v>
      </c>
      <c r="I35" s="193">
        <f t="shared" si="58"/>
        <v>0</v>
      </c>
      <c r="J35" s="193" t="e">
        <f t="shared" si="4"/>
        <v>#DIV/0!</v>
      </c>
      <c r="K35" s="193">
        <f t="shared" si="57"/>
        <v>0</v>
      </c>
      <c r="L35" s="193">
        <f t="shared" si="57"/>
        <v>0</v>
      </c>
      <c r="M35" s="193" t="e">
        <f t="shared" si="6"/>
        <v>#DIV/0!</v>
      </c>
      <c r="N35" s="193">
        <f t="shared" si="57"/>
        <v>0</v>
      </c>
      <c r="O35" s="193">
        <f t="shared" si="57"/>
        <v>0</v>
      </c>
      <c r="P35" s="193" t="e">
        <f t="shared" si="48"/>
        <v>#DIV/0!</v>
      </c>
      <c r="Q35" s="193">
        <f t="shared" si="57"/>
        <v>0</v>
      </c>
      <c r="R35" s="193">
        <f t="shared" si="57"/>
        <v>0</v>
      </c>
      <c r="S35" s="193" t="e">
        <f t="shared" si="38"/>
        <v>#DIV/0!</v>
      </c>
      <c r="T35" s="193">
        <f t="shared" si="57"/>
        <v>0</v>
      </c>
      <c r="U35" s="193">
        <f t="shared" si="57"/>
        <v>0</v>
      </c>
      <c r="V35" s="195" t="e">
        <f t="shared" si="39"/>
        <v>#DIV/0!</v>
      </c>
      <c r="W35" s="193">
        <f t="shared" si="57"/>
        <v>0</v>
      </c>
      <c r="X35" s="193">
        <f t="shared" si="57"/>
        <v>0</v>
      </c>
      <c r="Y35" s="193" t="e">
        <f t="shared" si="40"/>
        <v>#DIV/0!</v>
      </c>
      <c r="Z35" s="193">
        <f t="shared" si="57"/>
        <v>0</v>
      </c>
      <c r="AA35" s="193">
        <f t="shared" si="56"/>
        <v>0</v>
      </c>
      <c r="AB35" s="193" t="e">
        <f t="shared" si="41"/>
        <v>#DIV/0!</v>
      </c>
      <c r="AC35" s="193">
        <f t="shared" si="56"/>
        <v>0</v>
      </c>
      <c r="AD35" s="193">
        <f t="shared" si="56"/>
        <v>0</v>
      </c>
      <c r="AE35" s="193" t="e">
        <f t="shared" si="42"/>
        <v>#DIV/0!</v>
      </c>
      <c r="AF35" s="193">
        <f t="shared" si="56"/>
        <v>0</v>
      </c>
      <c r="AG35" s="193">
        <f t="shared" si="56"/>
        <v>0</v>
      </c>
      <c r="AH35" s="193" t="e">
        <f t="shared" si="43"/>
        <v>#DIV/0!</v>
      </c>
      <c r="AI35" s="193">
        <f t="shared" si="56"/>
        <v>0</v>
      </c>
      <c r="AJ35" s="193">
        <f t="shared" si="56"/>
        <v>0</v>
      </c>
      <c r="AK35" s="193" t="e">
        <f t="shared" si="44"/>
        <v>#DIV/0!</v>
      </c>
      <c r="AL35" s="193">
        <f t="shared" si="56"/>
        <v>0</v>
      </c>
      <c r="AM35" s="193">
        <f t="shared" si="56"/>
        <v>0</v>
      </c>
      <c r="AN35" s="193" t="e">
        <f t="shared" si="45"/>
        <v>#DIV/0!</v>
      </c>
      <c r="AO35" s="193">
        <f t="shared" si="56"/>
        <v>0</v>
      </c>
      <c r="AP35" s="193">
        <f t="shared" si="56"/>
        <v>0</v>
      </c>
      <c r="AQ35" s="203" t="e">
        <f t="shared" si="46"/>
        <v>#DIV/0!</v>
      </c>
      <c r="AR35" s="396"/>
      <c r="AS35" s="378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</row>
    <row r="36" spans="1:96" s="156" customFormat="1" ht="20.25" thickTop="1" thickBot="1">
      <c r="A36" s="194"/>
      <c r="B36" s="301"/>
      <c r="C36" s="301"/>
      <c r="D36" s="302"/>
      <c r="E36" s="303"/>
      <c r="F36" s="304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6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169"/>
      <c r="AS36" s="169"/>
      <c r="AT36" s="153"/>
      <c r="AU36" s="153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3"/>
      <c r="CO36" s="153"/>
      <c r="CP36" s="153"/>
      <c r="CQ36" s="153"/>
      <c r="CR36" s="153"/>
    </row>
    <row r="37" spans="1:96" ht="24.75" thickTop="1" thickBot="1">
      <c r="A37" s="322" t="s">
        <v>45</v>
      </c>
      <c r="B37" s="397" t="s">
        <v>73</v>
      </c>
      <c r="C37" s="398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400"/>
      <c r="AR37" s="300"/>
      <c r="AS37" s="320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</row>
    <row r="38" spans="1:96" ht="18.75" customHeight="1" thickBot="1">
      <c r="A38" s="352" t="s">
        <v>46</v>
      </c>
      <c r="B38" s="401" t="s">
        <v>47</v>
      </c>
      <c r="C38" s="339" t="s">
        <v>25</v>
      </c>
      <c r="D38" s="257" t="s">
        <v>23</v>
      </c>
      <c r="E38" s="245">
        <f>SUM(E39:E42)</f>
        <v>43.900000000000006</v>
      </c>
      <c r="F38" s="245">
        <f t="shared" ref="F38:AP38" si="59">SUM(F39:F42)</f>
        <v>0</v>
      </c>
      <c r="G38" s="235">
        <f t="shared" ref="G38:G52" si="60">F38/E38*100</f>
        <v>0</v>
      </c>
      <c r="H38" s="245">
        <f t="shared" si="59"/>
        <v>0</v>
      </c>
      <c r="I38" s="245">
        <f t="shared" si="59"/>
        <v>0</v>
      </c>
      <c r="J38" s="235" t="e">
        <f t="shared" ref="J38:J57" si="61">I38/H38*100</f>
        <v>#DIV/0!</v>
      </c>
      <c r="K38" s="245">
        <f t="shared" si="59"/>
        <v>0</v>
      </c>
      <c r="L38" s="245">
        <f t="shared" si="59"/>
        <v>0</v>
      </c>
      <c r="M38" s="298" t="e">
        <f t="shared" si="6"/>
        <v>#DIV/0!</v>
      </c>
      <c r="N38" s="245">
        <f t="shared" si="59"/>
        <v>0</v>
      </c>
      <c r="O38" s="245">
        <f t="shared" si="59"/>
        <v>0</v>
      </c>
      <c r="P38" s="298" t="e">
        <f t="shared" si="48"/>
        <v>#DIV/0!</v>
      </c>
      <c r="Q38" s="245">
        <f t="shared" si="59"/>
        <v>15.3</v>
      </c>
      <c r="R38" s="245">
        <f t="shared" si="59"/>
        <v>0</v>
      </c>
      <c r="S38" s="298">
        <f t="shared" si="38"/>
        <v>0</v>
      </c>
      <c r="T38" s="245">
        <f t="shared" si="59"/>
        <v>3.1</v>
      </c>
      <c r="U38" s="245">
        <f t="shared" si="59"/>
        <v>0</v>
      </c>
      <c r="V38" s="309">
        <f t="shared" si="39"/>
        <v>0</v>
      </c>
      <c r="W38" s="245">
        <f t="shared" si="59"/>
        <v>3.1</v>
      </c>
      <c r="X38" s="245">
        <f t="shared" si="59"/>
        <v>0</v>
      </c>
      <c r="Y38" s="309">
        <f t="shared" si="40"/>
        <v>0</v>
      </c>
      <c r="Z38" s="245">
        <f t="shared" si="59"/>
        <v>3.2</v>
      </c>
      <c r="AA38" s="245">
        <f t="shared" si="59"/>
        <v>0</v>
      </c>
      <c r="AB38" s="309">
        <f t="shared" ref="AB38:AB63" si="62">AA38/Z38*100</f>
        <v>0</v>
      </c>
      <c r="AC38" s="245">
        <f t="shared" si="59"/>
        <v>3.2</v>
      </c>
      <c r="AD38" s="245">
        <f t="shared" si="59"/>
        <v>0</v>
      </c>
      <c r="AE38" s="309">
        <f t="shared" si="42"/>
        <v>0</v>
      </c>
      <c r="AF38" s="245">
        <f t="shared" si="59"/>
        <v>3.2</v>
      </c>
      <c r="AG38" s="245">
        <f t="shared" si="59"/>
        <v>0</v>
      </c>
      <c r="AH38" s="309">
        <f t="shared" ref="AH38:AH69" si="63">AG38/AF38*100</f>
        <v>0</v>
      </c>
      <c r="AI38" s="245">
        <f t="shared" si="59"/>
        <v>3.2</v>
      </c>
      <c r="AJ38" s="245">
        <f t="shared" si="59"/>
        <v>0</v>
      </c>
      <c r="AK38" s="309">
        <f t="shared" si="44"/>
        <v>0</v>
      </c>
      <c r="AL38" s="245">
        <f t="shared" si="59"/>
        <v>6.4</v>
      </c>
      <c r="AM38" s="245">
        <f t="shared" si="59"/>
        <v>0</v>
      </c>
      <c r="AN38" s="309">
        <f t="shared" si="45"/>
        <v>0</v>
      </c>
      <c r="AO38" s="245">
        <f t="shared" si="59"/>
        <v>3.2</v>
      </c>
      <c r="AP38" s="245">
        <f t="shared" si="59"/>
        <v>0</v>
      </c>
      <c r="AQ38" s="310">
        <f t="shared" ref="AQ38:AQ63" si="64">AP38/AO38*100</f>
        <v>0</v>
      </c>
      <c r="AR38" s="373"/>
      <c r="AS38" s="376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</row>
    <row r="39" spans="1:96" ht="20.25">
      <c r="A39" s="353"/>
      <c r="B39" s="401"/>
      <c r="C39" s="403"/>
      <c r="D39" s="328" t="s">
        <v>61</v>
      </c>
      <c r="E39" s="222">
        <f t="shared" ref="E39:F42" si="65">H39+K39+N39+Q39+T39+W39+Z39+AC39+AF39+AI39+AL39+AO39</f>
        <v>0</v>
      </c>
      <c r="F39" s="223">
        <f t="shared" si="65"/>
        <v>0</v>
      </c>
      <c r="G39" s="223" t="e">
        <f t="shared" si="60"/>
        <v>#DIV/0!</v>
      </c>
      <c r="H39" s="219">
        <v>0</v>
      </c>
      <c r="I39" s="219">
        <v>0</v>
      </c>
      <c r="J39" s="223" t="e">
        <f t="shared" si="61"/>
        <v>#DIV/0!</v>
      </c>
      <c r="K39" s="219">
        <v>0</v>
      </c>
      <c r="L39" s="219">
        <v>0</v>
      </c>
      <c r="M39" s="223" t="e">
        <f t="shared" si="6"/>
        <v>#DIV/0!</v>
      </c>
      <c r="N39" s="219">
        <v>0</v>
      </c>
      <c r="O39" s="219">
        <v>0</v>
      </c>
      <c r="P39" s="223" t="e">
        <f t="shared" si="48"/>
        <v>#DIV/0!</v>
      </c>
      <c r="Q39" s="219">
        <v>0</v>
      </c>
      <c r="R39" s="219">
        <v>0</v>
      </c>
      <c r="S39" s="223" t="e">
        <f t="shared" si="38"/>
        <v>#DIV/0!</v>
      </c>
      <c r="T39" s="219">
        <v>0</v>
      </c>
      <c r="U39" s="219">
        <v>0</v>
      </c>
      <c r="V39" s="223" t="e">
        <f t="shared" si="39"/>
        <v>#DIV/0!</v>
      </c>
      <c r="W39" s="219">
        <v>0</v>
      </c>
      <c r="X39" s="219">
        <v>0</v>
      </c>
      <c r="Y39" s="223" t="e">
        <f t="shared" si="40"/>
        <v>#DIV/0!</v>
      </c>
      <c r="Z39" s="219">
        <v>0</v>
      </c>
      <c r="AA39" s="219">
        <v>0</v>
      </c>
      <c r="AB39" s="223" t="e">
        <f t="shared" si="62"/>
        <v>#DIV/0!</v>
      </c>
      <c r="AC39" s="219">
        <v>0</v>
      </c>
      <c r="AD39" s="219">
        <v>0</v>
      </c>
      <c r="AE39" s="290" t="e">
        <f t="shared" si="42"/>
        <v>#DIV/0!</v>
      </c>
      <c r="AF39" s="219">
        <v>0</v>
      </c>
      <c r="AG39" s="219">
        <v>0</v>
      </c>
      <c r="AH39" s="223" t="e">
        <f t="shared" si="63"/>
        <v>#DIV/0!</v>
      </c>
      <c r="AI39" s="219">
        <v>0</v>
      </c>
      <c r="AJ39" s="219">
        <v>0</v>
      </c>
      <c r="AK39" s="223" t="e">
        <f t="shared" si="44"/>
        <v>#DIV/0!</v>
      </c>
      <c r="AL39" s="219">
        <v>0</v>
      </c>
      <c r="AM39" s="219">
        <v>0</v>
      </c>
      <c r="AN39" s="223" t="e">
        <f t="shared" si="45"/>
        <v>#DIV/0!</v>
      </c>
      <c r="AO39" s="219">
        <v>0</v>
      </c>
      <c r="AP39" s="219">
        <v>0</v>
      </c>
      <c r="AQ39" s="241" t="e">
        <f t="shared" si="64"/>
        <v>#DIV/0!</v>
      </c>
      <c r="AR39" s="374"/>
      <c r="AS39" s="377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</row>
    <row r="40" spans="1:96" s="156" customFormat="1" ht="37.5">
      <c r="A40" s="353"/>
      <c r="B40" s="401"/>
      <c r="C40" s="403"/>
      <c r="D40" s="155" t="s">
        <v>27</v>
      </c>
      <c r="E40" s="171">
        <f t="shared" si="65"/>
        <v>0</v>
      </c>
      <c r="F40" s="170">
        <f t="shared" si="65"/>
        <v>0</v>
      </c>
      <c r="G40" s="170" t="e">
        <f t="shared" si="60"/>
        <v>#DIV/0!</v>
      </c>
      <c r="H40" s="168"/>
      <c r="I40" s="168"/>
      <c r="J40" s="170" t="e">
        <f t="shared" si="61"/>
        <v>#DIV/0!</v>
      </c>
      <c r="K40" s="168"/>
      <c r="L40" s="168"/>
      <c r="M40" s="170" t="e">
        <f t="shared" si="6"/>
        <v>#DIV/0!</v>
      </c>
      <c r="N40" s="168"/>
      <c r="O40" s="168"/>
      <c r="P40" s="170" t="e">
        <f t="shared" si="48"/>
        <v>#DIV/0!</v>
      </c>
      <c r="Q40" s="168"/>
      <c r="R40" s="168"/>
      <c r="S40" s="170" t="e">
        <f t="shared" si="38"/>
        <v>#DIV/0!</v>
      </c>
      <c r="T40" s="168"/>
      <c r="U40" s="168"/>
      <c r="V40" s="170" t="e">
        <f t="shared" si="39"/>
        <v>#DIV/0!</v>
      </c>
      <c r="W40" s="168"/>
      <c r="X40" s="168"/>
      <c r="Y40" s="170" t="e">
        <f t="shared" si="40"/>
        <v>#DIV/0!</v>
      </c>
      <c r="Z40" s="168"/>
      <c r="AA40" s="168"/>
      <c r="AB40" s="170" t="e">
        <f t="shared" si="62"/>
        <v>#DIV/0!</v>
      </c>
      <c r="AC40" s="168"/>
      <c r="AD40" s="168"/>
      <c r="AE40" s="170" t="e">
        <f t="shared" si="42"/>
        <v>#DIV/0!</v>
      </c>
      <c r="AF40" s="168"/>
      <c r="AG40" s="168"/>
      <c r="AH40" s="170" t="e">
        <f t="shared" si="63"/>
        <v>#DIV/0!</v>
      </c>
      <c r="AI40" s="168"/>
      <c r="AJ40" s="168"/>
      <c r="AK40" s="170" t="e">
        <f t="shared" si="44"/>
        <v>#DIV/0!</v>
      </c>
      <c r="AL40" s="168"/>
      <c r="AM40" s="168"/>
      <c r="AN40" s="170" t="e">
        <f t="shared" si="45"/>
        <v>#DIV/0!</v>
      </c>
      <c r="AO40" s="168"/>
      <c r="AP40" s="168"/>
      <c r="AQ40" s="201" t="e">
        <f t="shared" si="64"/>
        <v>#DIV/0!</v>
      </c>
      <c r="AR40" s="374"/>
      <c r="AS40" s="377"/>
      <c r="AT40" s="153"/>
      <c r="AU40" s="153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3"/>
      <c r="CO40" s="153"/>
      <c r="CP40" s="153"/>
      <c r="CQ40" s="153"/>
      <c r="CR40" s="153"/>
    </row>
    <row r="41" spans="1:96" ht="63.75" customHeight="1">
      <c r="A41" s="353"/>
      <c r="B41" s="401"/>
      <c r="C41" s="403"/>
      <c r="D41" s="155" t="s">
        <v>62</v>
      </c>
      <c r="E41" s="171">
        <f>H41+K41+N41+Q41+T41+W41+Z41+AC41+AF41+AI41+AL41+AO41</f>
        <v>43.900000000000006</v>
      </c>
      <c r="F41" s="170">
        <f>I41+L41+O41+R41+U41+X41+AA41+AD41+AG41+AJ41+AM41+AP41</f>
        <v>0</v>
      </c>
      <c r="G41" s="170">
        <f t="shared" si="60"/>
        <v>0</v>
      </c>
      <c r="H41" s="168"/>
      <c r="I41" s="168"/>
      <c r="J41" s="170" t="e">
        <f t="shared" si="61"/>
        <v>#DIV/0!</v>
      </c>
      <c r="K41" s="168"/>
      <c r="L41" s="168"/>
      <c r="M41" s="170" t="e">
        <f t="shared" si="6"/>
        <v>#DIV/0!</v>
      </c>
      <c r="N41" s="168"/>
      <c r="O41" s="168"/>
      <c r="P41" s="170" t="e">
        <f t="shared" si="48"/>
        <v>#DIV/0!</v>
      </c>
      <c r="Q41" s="168">
        <f>18.5-3.2</f>
        <v>15.3</v>
      </c>
      <c r="R41" s="168"/>
      <c r="S41" s="170">
        <f t="shared" si="38"/>
        <v>0</v>
      </c>
      <c r="T41" s="168">
        <v>3.1</v>
      </c>
      <c r="U41" s="168"/>
      <c r="V41" s="170">
        <f t="shared" si="39"/>
        <v>0</v>
      </c>
      <c r="W41" s="168">
        <v>3.1</v>
      </c>
      <c r="X41" s="168"/>
      <c r="Y41" s="170">
        <f t="shared" si="40"/>
        <v>0</v>
      </c>
      <c r="Z41" s="168">
        <v>3.2</v>
      </c>
      <c r="AA41" s="168"/>
      <c r="AB41" s="170">
        <f t="shared" si="62"/>
        <v>0</v>
      </c>
      <c r="AC41" s="168">
        <v>3.2</v>
      </c>
      <c r="AD41" s="168"/>
      <c r="AE41" s="170">
        <f t="shared" si="42"/>
        <v>0</v>
      </c>
      <c r="AF41" s="168">
        <v>3.2</v>
      </c>
      <c r="AG41" s="168"/>
      <c r="AH41" s="170">
        <f t="shared" si="63"/>
        <v>0</v>
      </c>
      <c r="AI41" s="168">
        <v>3.2</v>
      </c>
      <c r="AJ41" s="168"/>
      <c r="AK41" s="170">
        <f t="shared" si="44"/>
        <v>0</v>
      </c>
      <c r="AL41" s="168">
        <f>3.2+3.2</f>
        <v>6.4</v>
      </c>
      <c r="AM41" s="168"/>
      <c r="AN41" s="170">
        <f t="shared" si="45"/>
        <v>0</v>
      </c>
      <c r="AO41" s="168">
        <v>3.2</v>
      </c>
      <c r="AP41" s="168"/>
      <c r="AQ41" s="201">
        <f t="shared" si="64"/>
        <v>0</v>
      </c>
      <c r="AR41" s="374"/>
      <c r="AS41" s="377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</row>
    <row r="42" spans="1:96" ht="54" customHeight="1" thickBot="1">
      <c r="A42" s="354"/>
      <c r="B42" s="402"/>
      <c r="C42" s="404"/>
      <c r="D42" s="207" t="s">
        <v>63</v>
      </c>
      <c r="E42" s="181">
        <f t="shared" si="65"/>
        <v>0</v>
      </c>
      <c r="F42" s="180">
        <f>I42+L42+O42+R42+U42+X42+AA42+AD42+AG42+AJ42+AM42+AP42</f>
        <v>0</v>
      </c>
      <c r="G42" s="180" t="e">
        <f t="shared" si="60"/>
        <v>#DIV/0!</v>
      </c>
      <c r="H42" s="183">
        <v>0</v>
      </c>
      <c r="I42" s="183">
        <v>0</v>
      </c>
      <c r="J42" s="180" t="e">
        <f t="shared" si="61"/>
        <v>#DIV/0!</v>
      </c>
      <c r="K42" s="183">
        <v>0</v>
      </c>
      <c r="L42" s="183">
        <v>0</v>
      </c>
      <c r="M42" s="180" t="e">
        <f t="shared" si="6"/>
        <v>#DIV/0!</v>
      </c>
      <c r="N42" s="183">
        <v>0</v>
      </c>
      <c r="O42" s="183">
        <v>0</v>
      </c>
      <c r="P42" s="180" t="e">
        <f t="shared" si="48"/>
        <v>#DIV/0!</v>
      </c>
      <c r="Q42" s="183"/>
      <c r="R42" s="183">
        <v>0</v>
      </c>
      <c r="S42" s="180" t="e">
        <f t="shared" si="38"/>
        <v>#DIV/0!</v>
      </c>
      <c r="T42" s="183">
        <v>0</v>
      </c>
      <c r="U42" s="183">
        <v>0</v>
      </c>
      <c r="V42" s="180" t="e">
        <f t="shared" si="39"/>
        <v>#DIV/0!</v>
      </c>
      <c r="W42" s="183">
        <v>0</v>
      </c>
      <c r="X42" s="183">
        <v>0</v>
      </c>
      <c r="Y42" s="180" t="e">
        <f t="shared" si="40"/>
        <v>#DIV/0!</v>
      </c>
      <c r="Z42" s="183">
        <v>0</v>
      </c>
      <c r="AA42" s="183">
        <v>0</v>
      </c>
      <c r="AB42" s="180" t="e">
        <f t="shared" si="62"/>
        <v>#DIV/0!</v>
      </c>
      <c r="AC42" s="183">
        <v>0</v>
      </c>
      <c r="AD42" s="183">
        <v>0</v>
      </c>
      <c r="AE42" s="180" t="e">
        <f t="shared" si="42"/>
        <v>#DIV/0!</v>
      </c>
      <c r="AF42" s="183">
        <v>0</v>
      </c>
      <c r="AG42" s="183"/>
      <c r="AH42" s="180" t="e">
        <f t="shared" si="63"/>
        <v>#DIV/0!</v>
      </c>
      <c r="AI42" s="183">
        <v>0</v>
      </c>
      <c r="AJ42" s="183">
        <v>0</v>
      </c>
      <c r="AK42" s="180" t="e">
        <f t="shared" si="44"/>
        <v>#DIV/0!</v>
      </c>
      <c r="AL42" s="183">
        <v>0</v>
      </c>
      <c r="AM42" s="183"/>
      <c r="AN42" s="180" t="e">
        <f t="shared" si="45"/>
        <v>#DIV/0!</v>
      </c>
      <c r="AO42" s="183">
        <v>0</v>
      </c>
      <c r="AP42" s="183">
        <v>0</v>
      </c>
      <c r="AQ42" s="202" t="e">
        <f t="shared" si="64"/>
        <v>#DIV/0!</v>
      </c>
      <c r="AR42" s="374"/>
      <c r="AS42" s="377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</row>
    <row r="43" spans="1:96" ht="31.5" customHeight="1" thickBot="1">
      <c r="A43" s="379" t="s">
        <v>49</v>
      </c>
      <c r="B43" s="350" t="s">
        <v>48</v>
      </c>
      <c r="C43" s="380" t="s">
        <v>35</v>
      </c>
      <c r="D43" s="277" t="s">
        <v>23</v>
      </c>
      <c r="E43" s="278">
        <f>SUM(E44:E47)</f>
        <v>226</v>
      </c>
      <c r="F43" s="279">
        <f t="shared" ref="F43:AP43" si="66">SUM(F44:F47)</f>
        <v>34</v>
      </c>
      <c r="G43" s="280">
        <f t="shared" si="60"/>
        <v>15.044247787610621</v>
      </c>
      <c r="H43" s="279">
        <f t="shared" si="66"/>
        <v>0</v>
      </c>
      <c r="I43" s="279">
        <f t="shared" si="66"/>
        <v>0</v>
      </c>
      <c r="J43" s="280" t="e">
        <f t="shared" si="61"/>
        <v>#DIV/0!</v>
      </c>
      <c r="K43" s="279">
        <f t="shared" si="66"/>
        <v>17</v>
      </c>
      <c r="L43" s="279">
        <f t="shared" si="66"/>
        <v>17</v>
      </c>
      <c r="M43" s="280">
        <f t="shared" si="6"/>
        <v>100</v>
      </c>
      <c r="N43" s="279">
        <f t="shared" si="66"/>
        <v>17</v>
      </c>
      <c r="O43" s="279">
        <f t="shared" si="66"/>
        <v>17</v>
      </c>
      <c r="P43" s="280">
        <f t="shared" si="48"/>
        <v>100</v>
      </c>
      <c r="Q43" s="279">
        <f t="shared" si="66"/>
        <v>17</v>
      </c>
      <c r="R43" s="279">
        <f t="shared" si="66"/>
        <v>0</v>
      </c>
      <c r="S43" s="280">
        <f t="shared" si="38"/>
        <v>0</v>
      </c>
      <c r="T43" s="279">
        <f t="shared" si="66"/>
        <v>28</v>
      </c>
      <c r="U43" s="279">
        <f t="shared" si="66"/>
        <v>0</v>
      </c>
      <c r="V43" s="280">
        <f t="shared" si="39"/>
        <v>0</v>
      </c>
      <c r="W43" s="279">
        <f t="shared" si="66"/>
        <v>17</v>
      </c>
      <c r="X43" s="279">
        <f t="shared" si="66"/>
        <v>0</v>
      </c>
      <c r="Y43" s="280">
        <f t="shared" si="40"/>
        <v>0</v>
      </c>
      <c r="Z43" s="279">
        <f t="shared" si="66"/>
        <v>17</v>
      </c>
      <c r="AA43" s="279">
        <f t="shared" si="66"/>
        <v>0</v>
      </c>
      <c r="AB43" s="280">
        <f t="shared" si="62"/>
        <v>0</v>
      </c>
      <c r="AC43" s="279">
        <f t="shared" si="66"/>
        <v>17</v>
      </c>
      <c r="AD43" s="279">
        <f t="shared" si="66"/>
        <v>0</v>
      </c>
      <c r="AE43" s="280">
        <f t="shared" si="42"/>
        <v>0</v>
      </c>
      <c r="AF43" s="279">
        <f t="shared" si="66"/>
        <v>32</v>
      </c>
      <c r="AG43" s="279">
        <f t="shared" si="66"/>
        <v>0</v>
      </c>
      <c r="AH43" s="280">
        <f t="shared" si="63"/>
        <v>0</v>
      </c>
      <c r="AI43" s="279">
        <f t="shared" si="66"/>
        <v>17</v>
      </c>
      <c r="AJ43" s="279">
        <f t="shared" si="66"/>
        <v>0</v>
      </c>
      <c r="AK43" s="280">
        <f t="shared" si="44"/>
        <v>0</v>
      </c>
      <c r="AL43" s="279">
        <f t="shared" si="66"/>
        <v>17</v>
      </c>
      <c r="AM43" s="279">
        <f t="shared" si="66"/>
        <v>0</v>
      </c>
      <c r="AN43" s="280">
        <f t="shared" si="45"/>
        <v>0</v>
      </c>
      <c r="AO43" s="279">
        <f t="shared" si="66"/>
        <v>30</v>
      </c>
      <c r="AP43" s="279">
        <f t="shared" si="66"/>
        <v>0</v>
      </c>
      <c r="AQ43" s="281">
        <f t="shared" si="64"/>
        <v>0</v>
      </c>
      <c r="AR43" s="382" t="s">
        <v>95</v>
      </c>
      <c r="AS43" s="346"/>
    </row>
    <row r="44" spans="1:96">
      <c r="A44" s="379"/>
      <c r="B44" s="350"/>
      <c r="C44" s="381"/>
      <c r="D44" s="314" t="s">
        <v>61</v>
      </c>
      <c r="E44" s="282">
        <f t="shared" ref="E44:F52" si="67">H44+K44+N44+Q44+T44+W44+Z44+AC44+AF44+AI44+AL44+AO44</f>
        <v>0</v>
      </c>
      <c r="F44" s="282">
        <f t="shared" si="67"/>
        <v>0</v>
      </c>
      <c r="G44" s="282" t="e">
        <f t="shared" si="60"/>
        <v>#DIV/0!</v>
      </c>
      <c r="H44" s="321">
        <v>0</v>
      </c>
      <c r="I44" s="321">
        <v>0</v>
      </c>
      <c r="J44" s="282" t="e">
        <f t="shared" si="61"/>
        <v>#DIV/0!</v>
      </c>
      <c r="K44" s="321">
        <v>0</v>
      </c>
      <c r="L44" s="321">
        <v>0</v>
      </c>
      <c r="M44" s="282" t="e">
        <f t="shared" si="6"/>
        <v>#DIV/0!</v>
      </c>
      <c r="N44" s="321">
        <v>0</v>
      </c>
      <c r="O44" s="321">
        <v>0</v>
      </c>
      <c r="P44" s="282" t="e">
        <f t="shared" si="48"/>
        <v>#DIV/0!</v>
      </c>
      <c r="Q44" s="321">
        <v>0</v>
      </c>
      <c r="R44" s="321">
        <v>0</v>
      </c>
      <c r="S44" s="282" t="e">
        <f t="shared" si="38"/>
        <v>#DIV/0!</v>
      </c>
      <c r="T44" s="321">
        <v>0</v>
      </c>
      <c r="U44" s="321">
        <v>0</v>
      </c>
      <c r="V44" s="282" t="e">
        <f t="shared" si="39"/>
        <v>#DIV/0!</v>
      </c>
      <c r="W44" s="321">
        <v>0</v>
      </c>
      <c r="X44" s="321">
        <v>0</v>
      </c>
      <c r="Y44" s="282" t="e">
        <f t="shared" si="40"/>
        <v>#DIV/0!</v>
      </c>
      <c r="Z44" s="321">
        <v>0</v>
      </c>
      <c r="AA44" s="321">
        <v>0</v>
      </c>
      <c r="AB44" s="282" t="e">
        <f t="shared" si="62"/>
        <v>#DIV/0!</v>
      </c>
      <c r="AC44" s="321">
        <v>0</v>
      </c>
      <c r="AD44" s="321">
        <v>0</v>
      </c>
      <c r="AE44" s="282" t="e">
        <f t="shared" si="42"/>
        <v>#DIV/0!</v>
      </c>
      <c r="AF44" s="321">
        <v>0</v>
      </c>
      <c r="AG44" s="321">
        <v>0</v>
      </c>
      <c r="AH44" s="282" t="e">
        <f t="shared" si="63"/>
        <v>#DIV/0!</v>
      </c>
      <c r="AI44" s="321">
        <v>0</v>
      </c>
      <c r="AJ44" s="321">
        <v>0</v>
      </c>
      <c r="AK44" s="282" t="e">
        <f t="shared" si="44"/>
        <v>#DIV/0!</v>
      </c>
      <c r="AL44" s="321">
        <v>0</v>
      </c>
      <c r="AM44" s="321">
        <v>0</v>
      </c>
      <c r="AN44" s="282" t="e">
        <f t="shared" si="45"/>
        <v>#DIV/0!</v>
      </c>
      <c r="AO44" s="321">
        <v>0</v>
      </c>
      <c r="AP44" s="321">
        <v>0</v>
      </c>
      <c r="AQ44" s="283" t="e">
        <f t="shared" si="64"/>
        <v>#DIV/0!</v>
      </c>
      <c r="AR44" s="383"/>
      <c r="AS44" s="346"/>
    </row>
    <row r="45" spans="1:96" ht="25.5" customHeight="1">
      <c r="A45" s="379"/>
      <c r="B45" s="350"/>
      <c r="C45" s="381"/>
      <c r="D45" s="271" t="s">
        <v>27</v>
      </c>
      <c r="E45" s="275">
        <f t="shared" si="67"/>
        <v>0</v>
      </c>
      <c r="F45" s="275">
        <f t="shared" si="67"/>
        <v>0</v>
      </c>
      <c r="G45" s="275" t="e">
        <f t="shared" si="60"/>
        <v>#DIV/0!</v>
      </c>
      <c r="H45" s="324"/>
      <c r="I45" s="324"/>
      <c r="J45" s="275" t="e">
        <f t="shared" si="61"/>
        <v>#DIV/0!</v>
      </c>
      <c r="K45" s="324"/>
      <c r="L45" s="324"/>
      <c r="M45" s="275" t="e">
        <f t="shared" si="6"/>
        <v>#DIV/0!</v>
      </c>
      <c r="N45" s="324"/>
      <c r="O45" s="324"/>
      <c r="P45" s="275" t="e">
        <f t="shared" si="48"/>
        <v>#DIV/0!</v>
      </c>
      <c r="Q45" s="324"/>
      <c r="R45" s="324"/>
      <c r="S45" s="275" t="e">
        <f t="shared" si="38"/>
        <v>#DIV/0!</v>
      </c>
      <c r="T45" s="324"/>
      <c r="U45" s="324"/>
      <c r="V45" s="275" t="e">
        <f t="shared" si="39"/>
        <v>#DIV/0!</v>
      </c>
      <c r="W45" s="324"/>
      <c r="X45" s="324"/>
      <c r="Y45" s="275" t="e">
        <f t="shared" si="40"/>
        <v>#DIV/0!</v>
      </c>
      <c r="Z45" s="324"/>
      <c r="AA45" s="324"/>
      <c r="AB45" s="275" t="e">
        <f t="shared" si="62"/>
        <v>#DIV/0!</v>
      </c>
      <c r="AC45" s="324"/>
      <c r="AD45" s="324"/>
      <c r="AE45" s="275" t="e">
        <f t="shared" si="42"/>
        <v>#DIV/0!</v>
      </c>
      <c r="AF45" s="324"/>
      <c r="AG45" s="324"/>
      <c r="AH45" s="275" t="e">
        <f t="shared" si="63"/>
        <v>#DIV/0!</v>
      </c>
      <c r="AI45" s="324"/>
      <c r="AJ45" s="324"/>
      <c r="AK45" s="275" t="e">
        <f t="shared" si="44"/>
        <v>#DIV/0!</v>
      </c>
      <c r="AL45" s="324"/>
      <c r="AM45" s="324"/>
      <c r="AN45" s="275" t="e">
        <f t="shared" si="45"/>
        <v>#DIV/0!</v>
      </c>
      <c r="AO45" s="324"/>
      <c r="AP45" s="324"/>
      <c r="AQ45" s="284" t="e">
        <f t="shared" si="64"/>
        <v>#DIV/0!</v>
      </c>
      <c r="AR45" s="383"/>
      <c r="AS45" s="346"/>
    </row>
    <row r="46" spans="1:96" ht="40.5" customHeight="1">
      <c r="A46" s="379"/>
      <c r="B46" s="350"/>
      <c r="C46" s="381"/>
      <c r="D46" s="276" t="s">
        <v>62</v>
      </c>
      <c r="E46" s="275">
        <f>H46+K46+N46+Q46+T46+W46+Z46+AC46+AF46+AI46+AL46+AO46</f>
        <v>226</v>
      </c>
      <c r="F46" s="275">
        <f t="shared" si="67"/>
        <v>34</v>
      </c>
      <c r="G46" s="275">
        <f t="shared" si="60"/>
        <v>15.044247787610621</v>
      </c>
      <c r="H46" s="324"/>
      <c r="I46" s="324"/>
      <c r="J46" s="275" t="e">
        <f t="shared" si="61"/>
        <v>#DIV/0!</v>
      </c>
      <c r="K46" s="324">
        <v>17</v>
      </c>
      <c r="L46" s="324">
        <v>17</v>
      </c>
      <c r="M46" s="275">
        <f t="shared" si="6"/>
        <v>100</v>
      </c>
      <c r="N46" s="324">
        <v>17</v>
      </c>
      <c r="O46" s="324">
        <v>17</v>
      </c>
      <c r="P46" s="275">
        <f t="shared" si="48"/>
        <v>100</v>
      </c>
      <c r="Q46" s="324">
        <v>17</v>
      </c>
      <c r="R46" s="324"/>
      <c r="S46" s="275">
        <f t="shared" si="38"/>
        <v>0</v>
      </c>
      <c r="T46" s="324">
        <v>28</v>
      </c>
      <c r="U46" s="324"/>
      <c r="V46" s="275">
        <f t="shared" si="39"/>
        <v>0</v>
      </c>
      <c r="W46" s="324">
        <v>17</v>
      </c>
      <c r="X46" s="324"/>
      <c r="Y46" s="275">
        <f t="shared" si="40"/>
        <v>0</v>
      </c>
      <c r="Z46" s="324">
        <v>17</v>
      </c>
      <c r="AA46" s="324"/>
      <c r="AB46" s="275">
        <f t="shared" si="62"/>
        <v>0</v>
      </c>
      <c r="AC46" s="324">
        <v>17</v>
      </c>
      <c r="AD46" s="324"/>
      <c r="AE46" s="275">
        <f t="shared" si="42"/>
        <v>0</v>
      </c>
      <c r="AF46" s="324">
        <v>32</v>
      </c>
      <c r="AG46" s="324"/>
      <c r="AH46" s="275">
        <f t="shared" si="63"/>
        <v>0</v>
      </c>
      <c r="AI46" s="324">
        <v>17</v>
      </c>
      <c r="AJ46" s="324"/>
      <c r="AK46" s="275">
        <f t="shared" si="44"/>
        <v>0</v>
      </c>
      <c r="AL46" s="324">
        <v>17</v>
      </c>
      <c r="AM46" s="324"/>
      <c r="AN46" s="275">
        <f t="shared" si="45"/>
        <v>0</v>
      </c>
      <c r="AO46" s="324">
        <v>30</v>
      </c>
      <c r="AP46" s="324"/>
      <c r="AQ46" s="284">
        <f t="shared" si="64"/>
        <v>0</v>
      </c>
      <c r="AR46" s="383"/>
      <c r="AS46" s="346"/>
    </row>
    <row r="47" spans="1:96" ht="36.75" customHeight="1" thickBot="1">
      <c r="A47" s="379"/>
      <c r="B47" s="350"/>
      <c r="C47" s="381"/>
      <c r="D47" s="285" t="s">
        <v>63</v>
      </c>
      <c r="E47" s="286">
        <f>H47+K47+N47+Q47+T47+W47+Z47+AC47+AF47+AI47+AL47+AO47</f>
        <v>0</v>
      </c>
      <c r="F47" s="286">
        <f t="shared" si="67"/>
        <v>0</v>
      </c>
      <c r="G47" s="286" t="e">
        <f t="shared" si="60"/>
        <v>#DIV/0!</v>
      </c>
      <c r="H47" s="319">
        <v>0</v>
      </c>
      <c r="I47" s="319">
        <v>0</v>
      </c>
      <c r="J47" s="286" t="e">
        <f t="shared" si="61"/>
        <v>#DIV/0!</v>
      </c>
      <c r="K47" s="319">
        <v>0</v>
      </c>
      <c r="L47" s="319">
        <v>0</v>
      </c>
      <c r="M47" s="286" t="e">
        <f t="shared" si="6"/>
        <v>#DIV/0!</v>
      </c>
      <c r="N47" s="319">
        <v>0</v>
      </c>
      <c r="O47" s="319">
        <v>0</v>
      </c>
      <c r="P47" s="286" t="e">
        <f t="shared" si="48"/>
        <v>#DIV/0!</v>
      </c>
      <c r="Q47" s="319">
        <v>0</v>
      </c>
      <c r="R47" s="319">
        <v>0</v>
      </c>
      <c r="S47" s="286" t="e">
        <f t="shared" si="38"/>
        <v>#DIV/0!</v>
      </c>
      <c r="T47" s="287">
        <v>0</v>
      </c>
      <c r="U47" s="287">
        <v>0</v>
      </c>
      <c r="V47" s="286" t="e">
        <f t="shared" si="39"/>
        <v>#DIV/0!</v>
      </c>
      <c r="W47" s="319">
        <v>0</v>
      </c>
      <c r="X47" s="287">
        <v>0</v>
      </c>
      <c r="Y47" s="286" t="e">
        <f t="shared" si="40"/>
        <v>#DIV/0!</v>
      </c>
      <c r="Z47" s="319">
        <v>0</v>
      </c>
      <c r="AA47" s="319">
        <v>0</v>
      </c>
      <c r="AB47" s="286" t="e">
        <f t="shared" si="62"/>
        <v>#DIV/0!</v>
      </c>
      <c r="AC47" s="319">
        <v>0</v>
      </c>
      <c r="AD47" s="319">
        <v>0</v>
      </c>
      <c r="AE47" s="286" t="e">
        <f t="shared" si="42"/>
        <v>#DIV/0!</v>
      </c>
      <c r="AF47" s="319">
        <v>0</v>
      </c>
      <c r="AG47" s="319">
        <v>0</v>
      </c>
      <c r="AH47" s="286" t="e">
        <f t="shared" si="63"/>
        <v>#DIV/0!</v>
      </c>
      <c r="AI47" s="319">
        <v>0</v>
      </c>
      <c r="AJ47" s="319">
        <v>0</v>
      </c>
      <c r="AK47" s="286" t="e">
        <f t="shared" si="44"/>
        <v>#DIV/0!</v>
      </c>
      <c r="AL47" s="319">
        <v>0</v>
      </c>
      <c r="AM47" s="319">
        <v>0</v>
      </c>
      <c r="AN47" s="286" t="e">
        <f t="shared" si="45"/>
        <v>#DIV/0!</v>
      </c>
      <c r="AO47" s="319">
        <v>0</v>
      </c>
      <c r="AP47" s="319">
        <v>0</v>
      </c>
      <c r="AQ47" s="288" t="e">
        <f t="shared" si="64"/>
        <v>#DIV/0!</v>
      </c>
      <c r="AR47" s="384"/>
      <c r="AS47" s="346"/>
    </row>
    <row r="48" spans="1:96" ht="18.75" customHeight="1" thickBot="1">
      <c r="A48" s="352" t="s">
        <v>50</v>
      </c>
      <c r="B48" s="385" t="s">
        <v>51</v>
      </c>
      <c r="C48" s="387" t="s">
        <v>30</v>
      </c>
      <c r="D48" s="277" t="s">
        <v>23</v>
      </c>
      <c r="E48" s="278">
        <f>SUM(E49:E52)</f>
        <v>300</v>
      </c>
      <c r="F48" s="279">
        <f t="shared" ref="F48:AP48" si="68">SUM(F49:F52)</f>
        <v>0</v>
      </c>
      <c r="G48" s="280">
        <f t="shared" si="60"/>
        <v>0</v>
      </c>
      <c r="H48" s="279">
        <f t="shared" si="68"/>
        <v>0</v>
      </c>
      <c r="I48" s="279">
        <f t="shared" si="68"/>
        <v>0</v>
      </c>
      <c r="J48" s="280" t="e">
        <f t="shared" si="61"/>
        <v>#DIV/0!</v>
      </c>
      <c r="K48" s="279">
        <f t="shared" si="68"/>
        <v>0</v>
      </c>
      <c r="L48" s="279">
        <f t="shared" si="68"/>
        <v>0</v>
      </c>
      <c r="M48" s="280" t="e">
        <f t="shared" si="6"/>
        <v>#DIV/0!</v>
      </c>
      <c r="N48" s="279">
        <f t="shared" si="68"/>
        <v>0</v>
      </c>
      <c r="O48" s="279">
        <f t="shared" si="68"/>
        <v>0</v>
      </c>
      <c r="P48" s="280" t="e">
        <f t="shared" si="48"/>
        <v>#DIV/0!</v>
      </c>
      <c r="Q48" s="279">
        <f t="shared" si="68"/>
        <v>0</v>
      </c>
      <c r="R48" s="279">
        <f t="shared" si="68"/>
        <v>0</v>
      </c>
      <c r="S48" s="280" t="e">
        <f t="shared" si="38"/>
        <v>#DIV/0!</v>
      </c>
      <c r="T48" s="279">
        <f t="shared" si="68"/>
        <v>0</v>
      </c>
      <c r="U48" s="279">
        <f t="shared" si="68"/>
        <v>0</v>
      </c>
      <c r="V48" s="280" t="e">
        <f t="shared" si="39"/>
        <v>#DIV/0!</v>
      </c>
      <c r="W48" s="279">
        <f t="shared" si="68"/>
        <v>300</v>
      </c>
      <c r="X48" s="279">
        <f t="shared" si="68"/>
        <v>0</v>
      </c>
      <c r="Y48" s="280">
        <f t="shared" si="40"/>
        <v>0</v>
      </c>
      <c r="Z48" s="279">
        <f t="shared" si="68"/>
        <v>0</v>
      </c>
      <c r="AA48" s="279">
        <f t="shared" si="68"/>
        <v>0</v>
      </c>
      <c r="AB48" s="280" t="e">
        <f t="shared" si="62"/>
        <v>#DIV/0!</v>
      </c>
      <c r="AC48" s="279">
        <f t="shared" si="68"/>
        <v>0</v>
      </c>
      <c r="AD48" s="279">
        <f t="shared" si="68"/>
        <v>0</v>
      </c>
      <c r="AE48" s="280" t="e">
        <f t="shared" si="42"/>
        <v>#DIV/0!</v>
      </c>
      <c r="AF48" s="279">
        <f t="shared" si="68"/>
        <v>0</v>
      </c>
      <c r="AG48" s="279">
        <f t="shared" si="68"/>
        <v>0</v>
      </c>
      <c r="AH48" s="280" t="e">
        <f t="shared" si="63"/>
        <v>#DIV/0!</v>
      </c>
      <c r="AI48" s="279">
        <f t="shared" si="68"/>
        <v>0</v>
      </c>
      <c r="AJ48" s="279">
        <f t="shared" si="68"/>
        <v>0</v>
      </c>
      <c r="AK48" s="280" t="e">
        <f t="shared" si="44"/>
        <v>#DIV/0!</v>
      </c>
      <c r="AL48" s="279">
        <f t="shared" si="68"/>
        <v>0</v>
      </c>
      <c r="AM48" s="279">
        <f t="shared" si="68"/>
        <v>0</v>
      </c>
      <c r="AN48" s="280" t="e">
        <f t="shared" si="45"/>
        <v>#DIV/0!</v>
      </c>
      <c r="AO48" s="279">
        <f t="shared" si="68"/>
        <v>0</v>
      </c>
      <c r="AP48" s="279">
        <f t="shared" si="68"/>
        <v>0</v>
      </c>
      <c r="AQ48" s="281" t="e">
        <f t="shared" si="64"/>
        <v>#DIV/0!</v>
      </c>
      <c r="AR48" s="389"/>
      <c r="AS48" s="346"/>
    </row>
    <row r="49" spans="1:96">
      <c r="A49" s="353"/>
      <c r="B49" s="350"/>
      <c r="C49" s="381"/>
      <c r="D49" s="314" t="s">
        <v>61</v>
      </c>
      <c r="E49" s="282">
        <f t="shared" ref="E49:E50" si="69">H49+K49+N49+Q49+T49+W49+Z49+AC49+AF49+AI49+AL49+AO49</f>
        <v>0</v>
      </c>
      <c r="F49" s="282">
        <f t="shared" si="67"/>
        <v>0</v>
      </c>
      <c r="G49" s="282" t="e">
        <f t="shared" si="60"/>
        <v>#DIV/0!</v>
      </c>
      <c r="H49" s="321"/>
      <c r="I49" s="321"/>
      <c r="J49" s="282" t="e">
        <f t="shared" si="61"/>
        <v>#DIV/0!</v>
      </c>
      <c r="K49" s="321">
        <v>0</v>
      </c>
      <c r="L49" s="321">
        <v>0</v>
      </c>
      <c r="M49" s="282" t="e">
        <f t="shared" si="6"/>
        <v>#DIV/0!</v>
      </c>
      <c r="N49" s="321">
        <v>0</v>
      </c>
      <c r="O49" s="321">
        <v>0</v>
      </c>
      <c r="P49" s="282" t="e">
        <f t="shared" si="48"/>
        <v>#DIV/0!</v>
      </c>
      <c r="Q49" s="321">
        <v>0</v>
      </c>
      <c r="R49" s="321">
        <v>0</v>
      </c>
      <c r="S49" s="282" t="e">
        <f t="shared" si="38"/>
        <v>#DIV/0!</v>
      </c>
      <c r="T49" s="321">
        <v>0</v>
      </c>
      <c r="U49" s="321">
        <v>0</v>
      </c>
      <c r="V49" s="282" t="e">
        <f t="shared" si="39"/>
        <v>#DIV/0!</v>
      </c>
      <c r="W49" s="321">
        <v>0</v>
      </c>
      <c r="X49" s="321">
        <v>0</v>
      </c>
      <c r="Y49" s="282" t="e">
        <f t="shared" si="40"/>
        <v>#DIV/0!</v>
      </c>
      <c r="Z49" s="321">
        <v>0</v>
      </c>
      <c r="AA49" s="321">
        <v>0</v>
      </c>
      <c r="AB49" s="282" t="e">
        <f t="shared" si="62"/>
        <v>#DIV/0!</v>
      </c>
      <c r="AC49" s="321">
        <v>0</v>
      </c>
      <c r="AD49" s="321">
        <v>0</v>
      </c>
      <c r="AE49" s="282" t="e">
        <f t="shared" si="42"/>
        <v>#DIV/0!</v>
      </c>
      <c r="AF49" s="321">
        <v>0</v>
      </c>
      <c r="AG49" s="321">
        <v>0</v>
      </c>
      <c r="AH49" s="282" t="e">
        <f t="shared" si="63"/>
        <v>#DIV/0!</v>
      </c>
      <c r="AI49" s="321">
        <v>0</v>
      </c>
      <c r="AJ49" s="321">
        <v>0</v>
      </c>
      <c r="AK49" s="282" t="e">
        <f t="shared" si="44"/>
        <v>#DIV/0!</v>
      </c>
      <c r="AL49" s="321">
        <v>0</v>
      </c>
      <c r="AM49" s="321">
        <v>0</v>
      </c>
      <c r="AN49" s="282" t="e">
        <f t="shared" si="45"/>
        <v>#DIV/0!</v>
      </c>
      <c r="AO49" s="321">
        <v>0</v>
      </c>
      <c r="AP49" s="321">
        <v>0</v>
      </c>
      <c r="AQ49" s="283" t="e">
        <f t="shared" si="64"/>
        <v>#DIV/0!</v>
      </c>
      <c r="AR49" s="389"/>
      <c r="AS49" s="346"/>
    </row>
    <row r="50" spans="1:96" ht="24" customHeight="1">
      <c r="A50" s="353"/>
      <c r="B50" s="350"/>
      <c r="C50" s="381"/>
      <c r="D50" s="271" t="s">
        <v>27</v>
      </c>
      <c r="E50" s="275">
        <f t="shared" si="69"/>
        <v>0</v>
      </c>
      <c r="F50" s="275">
        <f t="shared" si="67"/>
        <v>0</v>
      </c>
      <c r="G50" s="275" t="e">
        <f t="shared" si="60"/>
        <v>#DIV/0!</v>
      </c>
      <c r="H50" s="324"/>
      <c r="I50" s="324"/>
      <c r="J50" s="275" t="e">
        <f t="shared" si="61"/>
        <v>#DIV/0!</v>
      </c>
      <c r="K50" s="324"/>
      <c r="L50" s="324"/>
      <c r="M50" s="275" t="e">
        <f t="shared" si="6"/>
        <v>#DIV/0!</v>
      </c>
      <c r="N50" s="324"/>
      <c r="O50" s="324"/>
      <c r="P50" s="275" t="e">
        <f t="shared" si="48"/>
        <v>#DIV/0!</v>
      </c>
      <c r="Q50" s="324"/>
      <c r="R50" s="324"/>
      <c r="S50" s="275" t="e">
        <f t="shared" si="38"/>
        <v>#DIV/0!</v>
      </c>
      <c r="T50" s="324"/>
      <c r="U50" s="324"/>
      <c r="V50" s="275" t="e">
        <f t="shared" si="39"/>
        <v>#DIV/0!</v>
      </c>
      <c r="W50" s="324"/>
      <c r="X50" s="324"/>
      <c r="Y50" s="275" t="e">
        <f t="shared" si="40"/>
        <v>#DIV/0!</v>
      </c>
      <c r="Z50" s="324"/>
      <c r="AA50" s="324"/>
      <c r="AB50" s="275" t="e">
        <f t="shared" si="62"/>
        <v>#DIV/0!</v>
      </c>
      <c r="AC50" s="324"/>
      <c r="AD50" s="324"/>
      <c r="AE50" s="275" t="e">
        <f t="shared" si="42"/>
        <v>#DIV/0!</v>
      </c>
      <c r="AF50" s="324"/>
      <c r="AG50" s="324"/>
      <c r="AH50" s="275" t="e">
        <f t="shared" si="63"/>
        <v>#DIV/0!</v>
      </c>
      <c r="AI50" s="324"/>
      <c r="AJ50" s="324"/>
      <c r="AK50" s="275" t="e">
        <f t="shared" si="44"/>
        <v>#DIV/0!</v>
      </c>
      <c r="AL50" s="324"/>
      <c r="AM50" s="324"/>
      <c r="AN50" s="275" t="e">
        <f t="shared" si="45"/>
        <v>#DIV/0!</v>
      </c>
      <c r="AO50" s="324"/>
      <c r="AP50" s="324"/>
      <c r="AQ50" s="284" t="e">
        <f t="shared" si="64"/>
        <v>#DIV/0!</v>
      </c>
      <c r="AR50" s="389"/>
      <c r="AS50" s="346"/>
    </row>
    <row r="51" spans="1:96" ht="45.75" customHeight="1">
      <c r="A51" s="353"/>
      <c r="B51" s="350"/>
      <c r="C51" s="381"/>
      <c r="D51" s="271" t="s">
        <v>62</v>
      </c>
      <c r="E51" s="275">
        <f>H51+K51+N51+Q51+T51+W51+Z51+AC51+AF51+AI51+AL51+AO51</f>
        <v>300</v>
      </c>
      <c r="F51" s="275">
        <f t="shared" si="67"/>
        <v>0</v>
      </c>
      <c r="G51" s="275">
        <f t="shared" si="60"/>
        <v>0</v>
      </c>
      <c r="H51" s="324"/>
      <c r="I51" s="324"/>
      <c r="J51" s="275" t="e">
        <f t="shared" si="61"/>
        <v>#DIV/0!</v>
      </c>
      <c r="K51" s="324">
        <v>0</v>
      </c>
      <c r="L51" s="324">
        <v>0</v>
      </c>
      <c r="M51" s="275" t="e">
        <f t="shared" si="6"/>
        <v>#DIV/0!</v>
      </c>
      <c r="N51" s="324"/>
      <c r="O51" s="324"/>
      <c r="P51" s="275" t="e">
        <f t="shared" si="48"/>
        <v>#DIV/0!</v>
      </c>
      <c r="Q51" s="324"/>
      <c r="R51" s="324"/>
      <c r="S51" s="275" t="e">
        <f t="shared" si="38"/>
        <v>#DIV/0!</v>
      </c>
      <c r="T51" s="324"/>
      <c r="U51" s="324"/>
      <c r="V51" s="275" t="e">
        <f t="shared" si="39"/>
        <v>#DIV/0!</v>
      </c>
      <c r="W51" s="324">
        <v>300</v>
      </c>
      <c r="X51" s="324"/>
      <c r="Y51" s="275">
        <f t="shared" si="40"/>
        <v>0</v>
      </c>
      <c r="Z51" s="324"/>
      <c r="AA51" s="324"/>
      <c r="AB51" s="275" t="e">
        <f t="shared" si="62"/>
        <v>#DIV/0!</v>
      </c>
      <c r="AC51" s="324"/>
      <c r="AD51" s="324"/>
      <c r="AE51" s="275" t="e">
        <f t="shared" si="42"/>
        <v>#DIV/0!</v>
      </c>
      <c r="AF51" s="324"/>
      <c r="AG51" s="324"/>
      <c r="AH51" s="275" t="e">
        <f t="shared" si="63"/>
        <v>#DIV/0!</v>
      </c>
      <c r="AI51" s="324"/>
      <c r="AJ51" s="324"/>
      <c r="AK51" s="275" t="e">
        <f t="shared" si="44"/>
        <v>#DIV/0!</v>
      </c>
      <c r="AL51" s="324"/>
      <c r="AM51" s="324"/>
      <c r="AN51" s="275" t="e">
        <f t="shared" si="45"/>
        <v>#DIV/0!</v>
      </c>
      <c r="AO51" s="324"/>
      <c r="AP51" s="324"/>
      <c r="AQ51" s="284" t="e">
        <f t="shared" si="64"/>
        <v>#DIV/0!</v>
      </c>
      <c r="AR51" s="389"/>
      <c r="AS51" s="346"/>
    </row>
    <row r="52" spans="1:96" ht="45.75" customHeight="1" thickBot="1">
      <c r="A52" s="354"/>
      <c r="B52" s="386"/>
      <c r="C52" s="388"/>
      <c r="D52" s="313" t="s">
        <v>63</v>
      </c>
      <c r="E52" s="286">
        <f>H52+K52+N52+Q52+T52+W52+Z52+AC52+AF52+AI52+AL52+AO52</f>
        <v>0</v>
      </c>
      <c r="F52" s="286">
        <f t="shared" si="67"/>
        <v>0</v>
      </c>
      <c r="G52" s="286" t="e">
        <f t="shared" si="60"/>
        <v>#DIV/0!</v>
      </c>
      <c r="H52" s="319"/>
      <c r="I52" s="319"/>
      <c r="J52" s="286" t="e">
        <f t="shared" si="61"/>
        <v>#DIV/0!</v>
      </c>
      <c r="K52" s="319">
        <v>0</v>
      </c>
      <c r="L52" s="319">
        <v>0</v>
      </c>
      <c r="M52" s="286" t="e">
        <f t="shared" si="6"/>
        <v>#DIV/0!</v>
      </c>
      <c r="N52" s="319">
        <v>0</v>
      </c>
      <c r="O52" s="319">
        <v>0</v>
      </c>
      <c r="P52" s="286" t="e">
        <f t="shared" si="48"/>
        <v>#DIV/0!</v>
      </c>
      <c r="Q52" s="319">
        <v>0</v>
      </c>
      <c r="R52" s="319">
        <v>0</v>
      </c>
      <c r="S52" s="286" t="e">
        <f t="shared" si="38"/>
        <v>#DIV/0!</v>
      </c>
      <c r="T52" s="319">
        <v>0</v>
      </c>
      <c r="U52" s="319">
        <v>0</v>
      </c>
      <c r="V52" s="286" t="e">
        <f t="shared" si="39"/>
        <v>#DIV/0!</v>
      </c>
      <c r="W52" s="319">
        <v>0</v>
      </c>
      <c r="X52" s="319">
        <v>0</v>
      </c>
      <c r="Y52" s="286" t="e">
        <f t="shared" si="40"/>
        <v>#DIV/0!</v>
      </c>
      <c r="Z52" s="319">
        <v>0</v>
      </c>
      <c r="AA52" s="319">
        <v>0</v>
      </c>
      <c r="AB52" s="286" t="e">
        <f t="shared" si="62"/>
        <v>#DIV/0!</v>
      </c>
      <c r="AC52" s="319">
        <v>0</v>
      </c>
      <c r="AD52" s="319">
        <v>0</v>
      </c>
      <c r="AE52" s="286" t="e">
        <f t="shared" si="42"/>
        <v>#DIV/0!</v>
      </c>
      <c r="AF52" s="319">
        <v>0</v>
      </c>
      <c r="AG52" s="319">
        <v>0</v>
      </c>
      <c r="AH52" s="286" t="e">
        <f t="shared" si="63"/>
        <v>#DIV/0!</v>
      </c>
      <c r="AI52" s="319">
        <v>0</v>
      </c>
      <c r="AJ52" s="319">
        <v>0</v>
      </c>
      <c r="AK52" s="286" t="e">
        <f t="shared" si="44"/>
        <v>#DIV/0!</v>
      </c>
      <c r="AL52" s="319">
        <v>0</v>
      </c>
      <c r="AM52" s="319">
        <v>0</v>
      </c>
      <c r="AN52" s="286" t="e">
        <f t="shared" si="45"/>
        <v>#DIV/0!</v>
      </c>
      <c r="AO52" s="319">
        <v>0</v>
      </c>
      <c r="AP52" s="319">
        <v>0</v>
      </c>
      <c r="AQ52" s="297" t="e">
        <f t="shared" si="64"/>
        <v>#DIV/0!</v>
      </c>
      <c r="AR52" s="373"/>
      <c r="AS52" s="376"/>
    </row>
    <row r="53" spans="1:96" s="158" customFormat="1" ht="19.5" customHeight="1" thickTop="1" thickBot="1">
      <c r="A53" s="352" t="s">
        <v>45</v>
      </c>
      <c r="B53" s="355" t="s">
        <v>29</v>
      </c>
      <c r="C53" s="356"/>
      <c r="D53" s="252" t="s">
        <v>23</v>
      </c>
      <c r="E53" s="235">
        <f>SUM(E54:E57)</f>
        <v>569.9</v>
      </c>
      <c r="F53" s="235">
        <f t="shared" ref="F53:AP53" si="70">SUM(F54:F57)</f>
        <v>34</v>
      </c>
      <c r="G53" s="298">
        <f>F53/E53*100</f>
        <v>5.9659589401649411</v>
      </c>
      <c r="H53" s="235">
        <f t="shared" si="70"/>
        <v>0</v>
      </c>
      <c r="I53" s="235">
        <f t="shared" si="70"/>
        <v>0</v>
      </c>
      <c r="J53" s="299" t="e">
        <f t="shared" si="61"/>
        <v>#DIV/0!</v>
      </c>
      <c r="K53" s="235">
        <f t="shared" si="70"/>
        <v>17</v>
      </c>
      <c r="L53" s="235">
        <f t="shared" si="70"/>
        <v>17</v>
      </c>
      <c r="M53" s="235">
        <f t="shared" si="6"/>
        <v>100</v>
      </c>
      <c r="N53" s="235">
        <f t="shared" si="70"/>
        <v>17</v>
      </c>
      <c r="O53" s="235">
        <f t="shared" si="70"/>
        <v>17</v>
      </c>
      <c r="P53" s="235">
        <f t="shared" si="48"/>
        <v>100</v>
      </c>
      <c r="Q53" s="235">
        <f t="shared" si="70"/>
        <v>32.299999999999997</v>
      </c>
      <c r="R53" s="235">
        <f t="shared" si="70"/>
        <v>0</v>
      </c>
      <c r="S53" s="235">
        <f t="shared" si="38"/>
        <v>0</v>
      </c>
      <c r="T53" s="235">
        <f t="shared" si="70"/>
        <v>31.1</v>
      </c>
      <c r="U53" s="235">
        <f t="shared" si="70"/>
        <v>0</v>
      </c>
      <c r="V53" s="235">
        <f t="shared" si="39"/>
        <v>0</v>
      </c>
      <c r="W53" s="235">
        <f t="shared" si="70"/>
        <v>320.10000000000002</v>
      </c>
      <c r="X53" s="235">
        <f t="shared" si="70"/>
        <v>0</v>
      </c>
      <c r="Y53" s="235">
        <f t="shared" si="40"/>
        <v>0</v>
      </c>
      <c r="Z53" s="235">
        <f t="shared" si="70"/>
        <v>20.2</v>
      </c>
      <c r="AA53" s="235">
        <f t="shared" si="70"/>
        <v>0</v>
      </c>
      <c r="AB53" s="235">
        <f t="shared" si="62"/>
        <v>0</v>
      </c>
      <c r="AC53" s="235">
        <f t="shared" si="70"/>
        <v>20.2</v>
      </c>
      <c r="AD53" s="235">
        <f t="shared" si="70"/>
        <v>0</v>
      </c>
      <c r="AE53" s="235">
        <f t="shared" si="42"/>
        <v>0</v>
      </c>
      <c r="AF53" s="235">
        <f t="shared" si="70"/>
        <v>35.200000000000003</v>
      </c>
      <c r="AG53" s="235">
        <f t="shared" si="70"/>
        <v>0</v>
      </c>
      <c r="AH53" s="235">
        <f t="shared" si="63"/>
        <v>0</v>
      </c>
      <c r="AI53" s="235">
        <f t="shared" si="70"/>
        <v>20.2</v>
      </c>
      <c r="AJ53" s="235">
        <f t="shared" si="70"/>
        <v>0</v>
      </c>
      <c r="AK53" s="235">
        <f t="shared" si="44"/>
        <v>0</v>
      </c>
      <c r="AL53" s="235">
        <f t="shared" si="70"/>
        <v>23.4</v>
      </c>
      <c r="AM53" s="235">
        <f t="shared" si="70"/>
        <v>0</v>
      </c>
      <c r="AN53" s="235">
        <f t="shared" si="45"/>
        <v>0</v>
      </c>
      <c r="AO53" s="235">
        <f t="shared" si="70"/>
        <v>33.200000000000003</v>
      </c>
      <c r="AP53" s="235">
        <f t="shared" si="70"/>
        <v>0</v>
      </c>
      <c r="AQ53" s="237">
        <f t="shared" si="64"/>
        <v>0</v>
      </c>
      <c r="AR53" s="359"/>
      <c r="AS53" s="362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</row>
    <row r="54" spans="1:96" s="154" customFormat="1">
      <c r="A54" s="353"/>
      <c r="B54" s="357"/>
      <c r="C54" s="357"/>
      <c r="D54" s="251" t="s">
        <v>61</v>
      </c>
      <c r="E54" s="223">
        <f t="shared" ref="E54:E57" si="71">H54+K54+N54+Q54+T54+W54+Z54+AC54+AF54+AI54+AL54+AO54</f>
        <v>0</v>
      </c>
      <c r="F54" s="223">
        <f t="shared" ref="F54:F57" si="72">SUM(I54,L54,O54,R54,U54,X54,AA54,AD54,AG54,AJ54,AM54,AP54)</f>
        <v>0</v>
      </c>
      <c r="G54" s="223" t="e">
        <f>F54/E54*100</f>
        <v>#DIV/0!</v>
      </c>
      <c r="H54" s="223">
        <f>SUM(H39,H44,H49)</f>
        <v>0</v>
      </c>
      <c r="I54" s="223">
        <f>SUM(I39,I44,I49)</f>
        <v>0</v>
      </c>
      <c r="J54" s="282" t="e">
        <f t="shared" si="61"/>
        <v>#DIV/0!</v>
      </c>
      <c r="K54" s="223">
        <f t="shared" ref="K54:AP57" si="73">SUM(K39,K44,K49)</f>
        <v>0</v>
      </c>
      <c r="L54" s="223">
        <f t="shared" si="73"/>
        <v>0</v>
      </c>
      <c r="M54" s="223" t="e">
        <f t="shared" si="6"/>
        <v>#DIV/0!</v>
      </c>
      <c r="N54" s="223">
        <f t="shared" si="73"/>
        <v>0</v>
      </c>
      <c r="O54" s="223">
        <f t="shared" si="73"/>
        <v>0</v>
      </c>
      <c r="P54" s="223" t="e">
        <f t="shared" si="48"/>
        <v>#DIV/0!</v>
      </c>
      <c r="Q54" s="223">
        <f t="shared" si="73"/>
        <v>0</v>
      </c>
      <c r="R54" s="223">
        <f t="shared" si="73"/>
        <v>0</v>
      </c>
      <c r="S54" s="223" t="e">
        <f t="shared" si="38"/>
        <v>#DIV/0!</v>
      </c>
      <c r="T54" s="223">
        <f t="shared" si="73"/>
        <v>0</v>
      </c>
      <c r="U54" s="223">
        <f t="shared" si="73"/>
        <v>0</v>
      </c>
      <c r="V54" s="223" t="e">
        <f t="shared" si="39"/>
        <v>#DIV/0!</v>
      </c>
      <c r="W54" s="223">
        <f t="shared" si="73"/>
        <v>0</v>
      </c>
      <c r="X54" s="223">
        <f t="shared" si="73"/>
        <v>0</v>
      </c>
      <c r="Y54" s="223" t="e">
        <f t="shared" si="40"/>
        <v>#DIV/0!</v>
      </c>
      <c r="Z54" s="223">
        <f t="shared" si="73"/>
        <v>0</v>
      </c>
      <c r="AA54" s="223">
        <f t="shared" si="73"/>
        <v>0</v>
      </c>
      <c r="AB54" s="223" t="e">
        <f t="shared" si="62"/>
        <v>#DIV/0!</v>
      </c>
      <c r="AC54" s="223">
        <f t="shared" si="73"/>
        <v>0</v>
      </c>
      <c r="AD54" s="223">
        <f t="shared" si="73"/>
        <v>0</v>
      </c>
      <c r="AE54" s="223" t="e">
        <f t="shared" si="42"/>
        <v>#DIV/0!</v>
      </c>
      <c r="AF54" s="223">
        <f t="shared" si="73"/>
        <v>0</v>
      </c>
      <c r="AG54" s="223">
        <f t="shared" si="73"/>
        <v>0</v>
      </c>
      <c r="AH54" s="223" t="e">
        <f t="shared" si="63"/>
        <v>#DIV/0!</v>
      </c>
      <c r="AI54" s="223">
        <f t="shared" si="73"/>
        <v>0</v>
      </c>
      <c r="AJ54" s="223">
        <f t="shared" si="73"/>
        <v>0</v>
      </c>
      <c r="AK54" s="223" t="e">
        <f t="shared" si="44"/>
        <v>#DIV/0!</v>
      </c>
      <c r="AL54" s="223">
        <f t="shared" si="73"/>
        <v>0</v>
      </c>
      <c r="AM54" s="223">
        <f t="shared" si="73"/>
        <v>0</v>
      </c>
      <c r="AN54" s="223" t="e">
        <f t="shared" si="45"/>
        <v>#DIV/0!</v>
      </c>
      <c r="AO54" s="223">
        <f t="shared" si="73"/>
        <v>0</v>
      </c>
      <c r="AP54" s="223">
        <f t="shared" si="73"/>
        <v>0</v>
      </c>
      <c r="AQ54" s="241" t="e">
        <f t="shared" si="64"/>
        <v>#DIV/0!</v>
      </c>
      <c r="AR54" s="360"/>
      <c r="AS54" s="363"/>
    </row>
    <row r="55" spans="1:96" ht="37.5">
      <c r="A55" s="353"/>
      <c r="B55" s="357"/>
      <c r="C55" s="357"/>
      <c r="D55" s="206" t="s">
        <v>27</v>
      </c>
      <c r="E55" s="170">
        <f t="shared" si="71"/>
        <v>0</v>
      </c>
      <c r="F55" s="170">
        <f t="shared" si="72"/>
        <v>0</v>
      </c>
      <c r="G55" s="170" t="e">
        <f>F55/E55*100</f>
        <v>#DIV/0!</v>
      </c>
      <c r="H55" s="170">
        <f t="shared" ref="H55:W57" si="74">SUM(H40,H45,H50)</f>
        <v>0</v>
      </c>
      <c r="I55" s="170">
        <f t="shared" si="74"/>
        <v>0</v>
      </c>
      <c r="J55" s="275" t="e">
        <f t="shared" si="61"/>
        <v>#DIV/0!</v>
      </c>
      <c r="K55" s="170">
        <f t="shared" si="74"/>
        <v>0</v>
      </c>
      <c r="L55" s="170">
        <f t="shared" si="74"/>
        <v>0</v>
      </c>
      <c r="M55" s="170" t="e">
        <f t="shared" si="6"/>
        <v>#DIV/0!</v>
      </c>
      <c r="N55" s="170">
        <f t="shared" si="74"/>
        <v>0</v>
      </c>
      <c r="O55" s="170">
        <f t="shared" si="74"/>
        <v>0</v>
      </c>
      <c r="P55" s="170" t="e">
        <f t="shared" si="48"/>
        <v>#DIV/0!</v>
      </c>
      <c r="Q55" s="170">
        <f t="shared" si="74"/>
        <v>0</v>
      </c>
      <c r="R55" s="170">
        <f t="shared" si="74"/>
        <v>0</v>
      </c>
      <c r="S55" s="170" t="e">
        <f t="shared" si="38"/>
        <v>#DIV/0!</v>
      </c>
      <c r="T55" s="170">
        <f t="shared" si="74"/>
        <v>0</v>
      </c>
      <c r="U55" s="170">
        <f t="shared" si="74"/>
        <v>0</v>
      </c>
      <c r="V55" s="170" t="e">
        <f t="shared" si="39"/>
        <v>#DIV/0!</v>
      </c>
      <c r="W55" s="170">
        <f t="shared" si="74"/>
        <v>0</v>
      </c>
      <c r="X55" s="170">
        <f t="shared" si="73"/>
        <v>0</v>
      </c>
      <c r="Y55" s="170" t="e">
        <f t="shared" si="40"/>
        <v>#DIV/0!</v>
      </c>
      <c r="Z55" s="170">
        <f t="shared" si="73"/>
        <v>0</v>
      </c>
      <c r="AA55" s="170">
        <f t="shared" si="73"/>
        <v>0</v>
      </c>
      <c r="AB55" s="170" t="e">
        <f t="shared" si="62"/>
        <v>#DIV/0!</v>
      </c>
      <c r="AC55" s="170">
        <f t="shared" si="73"/>
        <v>0</v>
      </c>
      <c r="AD55" s="170">
        <f t="shared" si="73"/>
        <v>0</v>
      </c>
      <c r="AE55" s="170" t="e">
        <f t="shared" si="42"/>
        <v>#DIV/0!</v>
      </c>
      <c r="AF55" s="170">
        <f t="shared" si="73"/>
        <v>0</v>
      </c>
      <c r="AG55" s="170">
        <f t="shared" si="73"/>
        <v>0</v>
      </c>
      <c r="AH55" s="170" t="e">
        <f t="shared" si="63"/>
        <v>#DIV/0!</v>
      </c>
      <c r="AI55" s="170">
        <f t="shared" si="73"/>
        <v>0</v>
      </c>
      <c r="AJ55" s="170">
        <f t="shared" si="73"/>
        <v>0</v>
      </c>
      <c r="AK55" s="170" t="e">
        <f t="shared" si="44"/>
        <v>#DIV/0!</v>
      </c>
      <c r="AL55" s="170">
        <f t="shared" si="73"/>
        <v>0</v>
      </c>
      <c r="AM55" s="170">
        <f t="shared" si="73"/>
        <v>0</v>
      </c>
      <c r="AN55" s="170" t="e">
        <f t="shared" si="45"/>
        <v>#DIV/0!</v>
      </c>
      <c r="AO55" s="170">
        <f t="shared" si="73"/>
        <v>0</v>
      </c>
      <c r="AP55" s="170">
        <f t="shared" si="73"/>
        <v>0</v>
      </c>
      <c r="AQ55" s="201" t="e">
        <f t="shared" si="64"/>
        <v>#DIV/0!</v>
      </c>
      <c r="AR55" s="360"/>
      <c r="AS55" s="363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</row>
    <row r="56" spans="1:96">
      <c r="A56" s="353"/>
      <c r="B56" s="357"/>
      <c r="C56" s="357"/>
      <c r="D56" s="206" t="s">
        <v>62</v>
      </c>
      <c r="E56" s="170">
        <f t="shared" si="71"/>
        <v>569.9</v>
      </c>
      <c r="F56" s="170">
        <f t="shared" si="72"/>
        <v>34</v>
      </c>
      <c r="G56" s="170">
        <f>F56/E56*100</f>
        <v>5.9659589401649411</v>
      </c>
      <c r="H56" s="170">
        <f t="shared" si="74"/>
        <v>0</v>
      </c>
      <c r="I56" s="170">
        <f t="shared" si="74"/>
        <v>0</v>
      </c>
      <c r="J56" s="275" t="e">
        <f t="shared" si="61"/>
        <v>#DIV/0!</v>
      </c>
      <c r="K56" s="170">
        <f t="shared" si="74"/>
        <v>17</v>
      </c>
      <c r="L56" s="170">
        <f t="shared" si="74"/>
        <v>17</v>
      </c>
      <c r="M56" s="170">
        <f t="shared" si="6"/>
        <v>100</v>
      </c>
      <c r="N56" s="170">
        <f t="shared" si="74"/>
        <v>17</v>
      </c>
      <c r="O56" s="170">
        <f t="shared" si="74"/>
        <v>17</v>
      </c>
      <c r="P56" s="178">
        <f t="shared" si="48"/>
        <v>100</v>
      </c>
      <c r="Q56" s="170">
        <f t="shared" si="74"/>
        <v>32.299999999999997</v>
      </c>
      <c r="R56" s="170">
        <f t="shared" si="74"/>
        <v>0</v>
      </c>
      <c r="S56" s="170">
        <f t="shared" si="38"/>
        <v>0</v>
      </c>
      <c r="T56" s="170">
        <f t="shared" si="74"/>
        <v>31.1</v>
      </c>
      <c r="U56" s="170">
        <f t="shared" si="74"/>
        <v>0</v>
      </c>
      <c r="V56" s="170">
        <f t="shared" si="39"/>
        <v>0</v>
      </c>
      <c r="W56" s="170">
        <f t="shared" si="74"/>
        <v>320.10000000000002</v>
      </c>
      <c r="X56" s="170">
        <f t="shared" si="73"/>
        <v>0</v>
      </c>
      <c r="Y56" s="170">
        <f t="shared" si="40"/>
        <v>0</v>
      </c>
      <c r="Z56" s="170">
        <f t="shared" si="73"/>
        <v>20.2</v>
      </c>
      <c r="AA56" s="170">
        <f t="shared" si="73"/>
        <v>0</v>
      </c>
      <c r="AB56" s="170">
        <f t="shared" si="62"/>
        <v>0</v>
      </c>
      <c r="AC56" s="170">
        <f t="shared" si="73"/>
        <v>20.2</v>
      </c>
      <c r="AD56" s="170">
        <f t="shared" si="73"/>
        <v>0</v>
      </c>
      <c r="AE56" s="170">
        <f t="shared" si="42"/>
        <v>0</v>
      </c>
      <c r="AF56" s="170">
        <f t="shared" si="73"/>
        <v>35.200000000000003</v>
      </c>
      <c r="AG56" s="170">
        <f t="shared" si="73"/>
        <v>0</v>
      </c>
      <c r="AH56" s="170">
        <f t="shared" si="63"/>
        <v>0</v>
      </c>
      <c r="AI56" s="170">
        <f t="shared" si="73"/>
        <v>20.2</v>
      </c>
      <c r="AJ56" s="170">
        <f t="shared" si="73"/>
        <v>0</v>
      </c>
      <c r="AK56" s="170">
        <f t="shared" si="44"/>
        <v>0</v>
      </c>
      <c r="AL56" s="170">
        <f t="shared" si="73"/>
        <v>23.4</v>
      </c>
      <c r="AM56" s="170">
        <f t="shared" si="73"/>
        <v>0</v>
      </c>
      <c r="AN56" s="170">
        <f t="shared" si="45"/>
        <v>0</v>
      </c>
      <c r="AO56" s="170">
        <f t="shared" si="73"/>
        <v>33.200000000000003</v>
      </c>
      <c r="AP56" s="170">
        <f t="shared" si="73"/>
        <v>0</v>
      </c>
      <c r="AQ56" s="201">
        <f t="shared" si="64"/>
        <v>0</v>
      </c>
      <c r="AR56" s="360"/>
      <c r="AS56" s="363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</row>
    <row r="57" spans="1:96" s="255" customFormat="1" ht="38.25" thickBot="1">
      <c r="A57" s="354"/>
      <c r="B57" s="358"/>
      <c r="C57" s="358"/>
      <c r="D57" s="208" t="s">
        <v>63</v>
      </c>
      <c r="E57" s="180">
        <f t="shared" si="71"/>
        <v>0</v>
      </c>
      <c r="F57" s="180">
        <f t="shared" si="72"/>
        <v>0</v>
      </c>
      <c r="G57" s="180" t="e">
        <f>F57/E57*100</f>
        <v>#DIV/0!</v>
      </c>
      <c r="H57" s="180">
        <f t="shared" si="74"/>
        <v>0</v>
      </c>
      <c r="I57" s="180">
        <f t="shared" si="74"/>
        <v>0</v>
      </c>
      <c r="J57" s="289" t="e">
        <f t="shared" si="61"/>
        <v>#DIV/0!</v>
      </c>
      <c r="K57" s="180">
        <f t="shared" si="74"/>
        <v>0</v>
      </c>
      <c r="L57" s="180">
        <f t="shared" si="74"/>
        <v>0</v>
      </c>
      <c r="M57" s="180" t="e">
        <f t="shared" si="6"/>
        <v>#DIV/0!</v>
      </c>
      <c r="N57" s="180">
        <f t="shared" si="74"/>
        <v>0</v>
      </c>
      <c r="O57" s="180">
        <f t="shared" si="74"/>
        <v>0</v>
      </c>
      <c r="P57" s="221" t="e">
        <f t="shared" si="48"/>
        <v>#DIV/0!</v>
      </c>
      <c r="Q57" s="185">
        <f t="shared" si="74"/>
        <v>0</v>
      </c>
      <c r="R57" s="180">
        <f t="shared" si="74"/>
        <v>0</v>
      </c>
      <c r="S57" s="180" t="e">
        <f t="shared" si="38"/>
        <v>#DIV/0!</v>
      </c>
      <c r="T57" s="180">
        <f t="shared" si="74"/>
        <v>0</v>
      </c>
      <c r="U57" s="180">
        <f t="shared" si="74"/>
        <v>0</v>
      </c>
      <c r="V57" s="180" t="e">
        <f t="shared" si="39"/>
        <v>#DIV/0!</v>
      </c>
      <c r="W57" s="180">
        <f t="shared" si="74"/>
        <v>0</v>
      </c>
      <c r="X57" s="180">
        <f t="shared" si="73"/>
        <v>0</v>
      </c>
      <c r="Y57" s="180" t="e">
        <f t="shared" si="40"/>
        <v>#DIV/0!</v>
      </c>
      <c r="Z57" s="180">
        <f t="shared" si="73"/>
        <v>0</v>
      </c>
      <c r="AA57" s="180">
        <f t="shared" si="73"/>
        <v>0</v>
      </c>
      <c r="AB57" s="180" t="e">
        <f t="shared" si="62"/>
        <v>#DIV/0!</v>
      </c>
      <c r="AC57" s="180">
        <f t="shared" si="73"/>
        <v>0</v>
      </c>
      <c r="AD57" s="180">
        <f t="shared" si="73"/>
        <v>0</v>
      </c>
      <c r="AE57" s="180" t="e">
        <f t="shared" si="42"/>
        <v>#DIV/0!</v>
      </c>
      <c r="AF57" s="180">
        <f t="shared" si="73"/>
        <v>0</v>
      </c>
      <c r="AG57" s="180">
        <f t="shared" si="73"/>
        <v>0</v>
      </c>
      <c r="AH57" s="180" t="e">
        <f t="shared" si="63"/>
        <v>#DIV/0!</v>
      </c>
      <c r="AI57" s="180">
        <f t="shared" si="73"/>
        <v>0</v>
      </c>
      <c r="AJ57" s="180">
        <f t="shared" si="73"/>
        <v>0</v>
      </c>
      <c r="AK57" s="180" t="e">
        <f t="shared" si="44"/>
        <v>#DIV/0!</v>
      </c>
      <c r="AL57" s="180">
        <f t="shared" si="73"/>
        <v>0</v>
      </c>
      <c r="AM57" s="180">
        <f t="shared" si="73"/>
        <v>0</v>
      </c>
      <c r="AN57" s="180" t="e">
        <f t="shared" si="45"/>
        <v>#DIV/0!</v>
      </c>
      <c r="AO57" s="180">
        <f t="shared" si="73"/>
        <v>0</v>
      </c>
      <c r="AP57" s="180">
        <f t="shared" si="73"/>
        <v>0</v>
      </c>
      <c r="AQ57" s="202" t="e">
        <f t="shared" si="64"/>
        <v>#DIV/0!</v>
      </c>
      <c r="AR57" s="361"/>
      <c r="AS57" s="364"/>
    </row>
    <row r="58" spans="1:96" s="254" customFormat="1" ht="15.75" customHeight="1" thickBot="1">
      <c r="A58" s="159"/>
      <c r="B58" s="163"/>
      <c r="C58" s="323"/>
      <c r="D58" s="253"/>
      <c r="E58" s="28"/>
      <c r="F58" s="28"/>
      <c r="G58" s="327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3"/>
      <c r="AS58" s="16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</row>
    <row r="59" spans="1:96" s="256" customFormat="1" ht="21" thickBot="1">
      <c r="A59" s="365" t="s">
        <v>24</v>
      </c>
      <c r="B59" s="366"/>
      <c r="C59" s="367"/>
      <c r="D59" s="257" t="s">
        <v>23</v>
      </c>
      <c r="E59" s="258">
        <f>SUM(E60:E63)</f>
        <v>27013.599999999999</v>
      </c>
      <c r="F59" s="258">
        <f t="shared" ref="F59:AP59" si="75">SUM(F60:F63)</f>
        <v>5431.5</v>
      </c>
      <c r="G59" s="258">
        <f>F59/E59*100</f>
        <v>20.106538928539699</v>
      </c>
      <c r="H59" s="258">
        <f t="shared" si="75"/>
        <v>495.3</v>
      </c>
      <c r="I59" s="258">
        <f t="shared" si="75"/>
        <v>491.2</v>
      </c>
      <c r="J59" s="258">
        <f t="shared" ref="J59:J63" si="76">I59/H59*100</f>
        <v>99.172218857258216</v>
      </c>
      <c r="K59" s="258">
        <f t="shared" si="75"/>
        <v>2047.4</v>
      </c>
      <c r="L59" s="258">
        <f t="shared" si="75"/>
        <v>2346.5</v>
      </c>
      <c r="M59" s="258">
        <f t="shared" si="6"/>
        <v>114.60877210120152</v>
      </c>
      <c r="N59" s="258">
        <f t="shared" si="75"/>
        <v>3003.5</v>
      </c>
      <c r="O59" s="258">
        <f t="shared" si="75"/>
        <v>2593.8000000000002</v>
      </c>
      <c r="P59" s="258">
        <f t="shared" si="48"/>
        <v>86.359247544531385</v>
      </c>
      <c r="Q59" s="258">
        <f t="shared" si="75"/>
        <v>3025.1</v>
      </c>
      <c r="R59" s="258">
        <f t="shared" si="75"/>
        <v>0</v>
      </c>
      <c r="S59" s="258">
        <f t="shared" si="38"/>
        <v>0</v>
      </c>
      <c r="T59" s="258">
        <f t="shared" si="75"/>
        <v>2185.4999999999995</v>
      </c>
      <c r="U59" s="258">
        <f t="shared" si="75"/>
        <v>0</v>
      </c>
      <c r="V59" s="258">
        <f t="shared" si="39"/>
        <v>0</v>
      </c>
      <c r="W59" s="258">
        <f t="shared" si="75"/>
        <v>2649.5</v>
      </c>
      <c r="X59" s="258">
        <f t="shared" si="75"/>
        <v>0</v>
      </c>
      <c r="Y59" s="258">
        <f t="shared" si="40"/>
        <v>0</v>
      </c>
      <c r="Z59" s="258">
        <f t="shared" si="75"/>
        <v>2394.5</v>
      </c>
      <c r="AA59" s="258">
        <f t="shared" si="75"/>
        <v>0</v>
      </c>
      <c r="AB59" s="258">
        <f t="shared" si="62"/>
        <v>0</v>
      </c>
      <c r="AC59" s="258">
        <f t="shared" si="75"/>
        <v>2395.6999999999998</v>
      </c>
      <c r="AD59" s="258">
        <f t="shared" si="75"/>
        <v>0</v>
      </c>
      <c r="AE59" s="258">
        <f t="shared" si="42"/>
        <v>0</v>
      </c>
      <c r="AF59" s="258">
        <f t="shared" si="75"/>
        <v>1868.1000000000001</v>
      </c>
      <c r="AG59" s="258">
        <f t="shared" si="75"/>
        <v>0</v>
      </c>
      <c r="AH59" s="258">
        <f t="shared" si="63"/>
        <v>0</v>
      </c>
      <c r="AI59" s="258">
        <f t="shared" si="75"/>
        <v>2597.5</v>
      </c>
      <c r="AJ59" s="258">
        <f t="shared" si="75"/>
        <v>0</v>
      </c>
      <c r="AK59" s="258">
        <f t="shared" si="44"/>
        <v>0</v>
      </c>
      <c r="AL59" s="258">
        <f t="shared" si="75"/>
        <v>1687.5</v>
      </c>
      <c r="AM59" s="258">
        <f t="shared" si="75"/>
        <v>0</v>
      </c>
      <c r="AN59" s="258">
        <f t="shared" si="45"/>
        <v>0</v>
      </c>
      <c r="AO59" s="258">
        <f t="shared" si="75"/>
        <v>2664</v>
      </c>
      <c r="AP59" s="258">
        <f t="shared" si="75"/>
        <v>0</v>
      </c>
      <c r="AQ59" s="259">
        <f t="shared" si="64"/>
        <v>0</v>
      </c>
      <c r="AR59" s="373"/>
      <c r="AS59" s="376"/>
    </row>
    <row r="60" spans="1:96" ht="20.25">
      <c r="A60" s="368"/>
      <c r="B60" s="340"/>
      <c r="C60" s="369"/>
      <c r="D60" s="260" t="s">
        <v>61</v>
      </c>
      <c r="E60" s="261">
        <f t="shared" ref="E60:E61" si="77">SUM(H60,K60,N60,Q60,T60,W60,Z60,AC60,AF60,AI60,AL60,AO60)</f>
        <v>0</v>
      </c>
      <c r="F60" s="261">
        <f>I60+L60+O60+R60+U60+X60+AA60+AD60+AG60+AJ60+AM60+AP60</f>
        <v>0</v>
      </c>
      <c r="G60" s="262" t="e">
        <f>F60/E60*100</f>
        <v>#DIV/0!</v>
      </c>
      <c r="H60" s="262">
        <f>SUM(H32,H54)</f>
        <v>0</v>
      </c>
      <c r="I60" s="262">
        <f>SUM(I32,I54)</f>
        <v>0</v>
      </c>
      <c r="J60" s="262" t="e">
        <f t="shared" si="76"/>
        <v>#DIV/0!</v>
      </c>
      <c r="K60" s="262">
        <f t="shared" ref="K60:AP63" si="78">SUM(K32,K54)</f>
        <v>0</v>
      </c>
      <c r="L60" s="262">
        <f t="shared" si="78"/>
        <v>0</v>
      </c>
      <c r="M60" s="262" t="e">
        <f t="shared" si="6"/>
        <v>#DIV/0!</v>
      </c>
      <c r="N60" s="262">
        <f t="shared" si="78"/>
        <v>0</v>
      </c>
      <c r="O60" s="262">
        <f t="shared" si="78"/>
        <v>0</v>
      </c>
      <c r="P60" s="262" t="e">
        <f t="shared" si="48"/>
        <v>#DIV/0!</v>
      </c>
      <c r="Q60" s="262">
        <f t="shared" si="78"/>
        <v>0</v>
      </c>
      <c r="R60" s="262">
        <f t="shared" si="78"/>
        <v>0</v>
      </c>
      <c r="S60" s="262" t="e">
        <f t="shared" si="38"/>
        <v>#DIV/0!</v>
      </c>
      <c r="T60" s="262">
        <f t="shared" si="78"/>
        <v>0</v>
      </c>
      <c r="U60" s="262">
        <f t="shared" si="78"/>
        <v>0</v>
      </c>
      <c r="V60" s="262" t="e">
        <f t="shared" si="39"/>
        <v>#DIV/0!</v>
      </c>
      <c r="W60" s="262">
        <f t="shared" si="78"/>
        <v>0</v>
      </c>
      <c r="X60" s="262">
        <f t="shared" si="78"/>
        <v>0</v>
      </c>
      <c r="Y60" s="262" t="e">
        <f t="shared" si="40"/>
        <v>#DIV/0!</v>
      </c>
      <c r="Z60" s="262">
        <f t="shared" si="78"/>
        <v>0</v>
      </c>
      <c r="AA60" s="262">
        <f t="shared" si="78"/>
        <v>0</v>
      </c>
      <c r="AB60" s="262" t="e">
        <f t="shared" si="62"/>
        <v>#DIV/0!</v>
      </c>
      <c r="AC60" s="262">
        <f t="shared" si="78"/>
        <v>0</v>
      </c>
      <c r="AD60" s="262">
        <f t="shared" si="78"/>
        <v>0</v>
      </c>
      <c r="AE60" s="262" t="e">
        <f t="shared" si="42"/>
        <v>#DIV/0!</v>
      </c>
      <c r="AF60" s="262">
        <f t="shared" si="78"/>
        <v>0</v>
      </c>
      <c r="AG60" s="262">
        <f t="shared" si="78"/>
        <v>0</v>
      </c>
      <c r="AH60" s="262" t="e">
        <f t="shared" si="63"/>
        <v>#DIV/0!</v>
      </c>
      <c r="AI60" s="262">
        <f t="shared" si="78"/>
        <v>0</v>
      </c>
      <c r="AJ60" s="262">
        <f t="shared" si="78"/>
        <v>0</v>
      </c>
      <c r="AK60" s="262" t="e">
        <f t="shared" si="44"/>
        <v>#DIV/0!</v>
      </c>
      <c r="AL60" s="262">
        <f t="shared" si="78"/>
        <v>0</v>
      </c>
      <c r="AM60" s="262">
        <f t="shared" si="78"/>
        <v>0</v>
      </c>
      <c r="AN60" s="262" t="e">
        <f t="shared" si="45"/>
        <v>#DIV/0!</v>
      </c>
      <c r="AO60" s="262">
        <f t="shared" si="78"/>
        <v>0</v>
      </c>
      <c r="AP60" s="262">
        <f t="shared" si="78"/>
        <v>0</v>
      </c>
      <c r="AQ60" s="263" t="e">
        <f t="shared" si="64"/>
        <v>#DIV/0!</v>
      </c>
      <c r="AR60" s="374"/>
      <c r="AS60" s="377"/>
    </row>
    <row r="61" spans="1:96" ht="37.5">
      <c r="A61" s="368"/>
      <c r="B61" s="340"/>
      <c r="C61" s="369"/>
      <c r="D61" s="264" t="s">
        <v>27</v>
      </c>
      <c r="E61" s="213">
        <f t="shared" si="77"/>
        <v>828.5</v>
      </c>
      <c r="F61" s="213">
        <f>I61+L61+O61+R61+U61+X61+AA61+AD61+AG61+AJ61+AM61+AP61</f>
        <v>0</v>
      </c>
      <c r="G61" s="171">
        <f>F61/E61*100</f>
        <v>0</v>
      </c>
      <c r="H61" s="171">
        <f t="shared" ref="H61:W63" si="79">SUM(H33,H55)</f>
        <v>0</v>
      </c>
      <c r="I61" s="171">
        <f t="shared" si="79"/>
        <v>0</v>
      </c>
      <c r="J61" s="171" t="e">
        <f t="shared" si="76"/>
        <v>#DIV/0!</v>
      </c>
      <c r="K61" s="171">
        <f t="shared" si="79"/>
        <v>0</v>
      </c>
      <c r="L61" s="171">
        <f t="shared" si="79"/>
        <v>0</v>
      </c>
      <c r="M61" s="171" t="e">
        <f t="shared" si="6"/>
        <v>#DIV/0!</v>
      </c>
      <c r="N61" s="171">
        <f t="shared" si="79"/>
        <v>0</v>
      </c>
      <c r="O61" s="171">
        <f t="shared" si="79"/>
        <v>0</v>
      </c>
      <c r="P61" s="171" t="e">
        <f t="shared" si="48"/>
        <v>#DIV/0!</v>
      </c>
      <c r="Q61" s="171">
        <f t="shared" si="79"/>
        <v>0</v>
      </c>
      <c r="R61" s="171">
        <f t="shared" si="79"/>
        <v>0</v>
      </c>
      <c r="S61" s="171" t="e">
        <f t="shared" si="38"/>
        <v>#DIV/0!</v>
      </c>
      <c r="T61" s="171">
        <f t="shared" si="79"/>
        <v>0</v>
      </c>
      <c r="U61" s="171">
        <f t="shared" si="79"/>
        <v>0</v>
      </c>
      <c r="V61" s="171" t="e">
        <f t="shared" si="39"/>
        <v>#DIV/0!</v>
      </c>
      <c r="W61" s="171">
        <f t="shared" si="79"/>
        <v>0</v>
      </c>
      <c r="X61" s="171">
        <f t="shared" si="78"/>
        <v>0</v>
      </c>
      <c r="Y61" s="171" t="e">
        <f t="shared" si="40"/>
        <v>#DIV/0!</v>
      </c>
      <c r="Z61" s="171">
        <f t="shared" si="78"/>
        <v>0</v>
      </c>
      <c r="AA61" s="171">
        <f t="shared" si="78"/>
        <v>0</v>
      </c>
      <c r="AB61" s="171" t="e">
        <f t="shared" si="62"/>
        <v>#DIV/0!</v>
      </c>
      <c r="AC61" s="171">
        <f t="shared" si="78"/>
        <v>0</v>
      </c>
      <c r="AD61" s="171">
        <f t="shared" si="78"/>
        <v>0</v>
      </c>
      <c r="AE61" s="171" t="e">
        <f t="shared" si="42"/>
        <v>#DIV/0!</v>
      </c>
      <c r="AF61" s="171">
        <f t="shared" si="78"/>
        <v>0</v>
      </c>
      <c r="AG61" s="171">
        <f t="shared" si="78"/>
        <v>0</v>
      </c>
      <c r="AH61" s="171" t="e">
        <f t="shared" si="63"/>
        <v>#DIV/0!</v>
      </c>
      <c r="AI61" s="171">
        <f t="shared" si="78"/>
        <v>828.5</v>
      </c>
      <c r="AJ61" s="171">
        <f t="shared" si="78"/>
        <v>0</v>
      </c>
      <c r="AK61" s="171">
        <f t="shared" si="44"/>
        <v>0</v>
      </c>
      <c r="AL61" s="171">
        <f t="shared" si="78"/>
        <v>0</v>
      </c>
      <c r="AM61" s="171">
        <f t="shared" si="78"/>
        <v>0</v>
      </c>
      <c r="AN61" s="171" t="e">
        <f t="shared" si="45"/>
        <v>#DIV/0!</v>
      </c>
      <c r="AO61" s="171">
        <f t="shared" si="78"/>
        <v>0</v>
      </c>
      <c r="AP61" s="171">
        <f t="shared" si="78"/>
        <v>0</v>
      </c>
      <c r="AQ61" s="265" t="e">
        <f t="shared" si="64"/>
        <v>#DIV/0!</v>
      </c>
      <c r="AR61" s="374"/>
      <c r="AS61" s="377"/>
    </row>
    <row r="62" spans="1:96" ht="20.25">
      <c r="A62" s="368"/>
      <c r="B62" s="340"/>
      <c r="C62" s="369"/>
      <c r="D62" s="266" t="s">
        <v>62</v>
      </c>
      <c r="E62" s="213">
        <f>SUM(H62,K62,N62,Q62,T62,W62,Z62,AC62,AF62,AI62,AL62,AO62)</f>
        <v>26185.1</v>
      </c>
      <c r="F62" s="213">
        <f>I62+L62+O62+R62+U62+X62+AA62+AD62+AG62+AJ62+AM62+AP62</f>
        <v>5431.5</v>
      </c>
      <c r="G62" s="171">
        <f>F62/E62*100</f>
        <v>20.742712458611958</v>
      </c>
      <c r="H62" s="171">
        <f t="shared" si="79"/>
        <v>495.3</v>
      </c>
      <c r="I62" s="171">
        <f t="shared" si="79"/>
        <v>491.2</v>
      </c>
      <c r="J62" s="171">
        <f t="shared" si="76"/>
        <v>99.172218857258216</v>
      </c>
      <c r="K62" s="171">
        <f t="shared" si="79"/>
        <v>2047.4</v>
      </c>
      <c r="L62" s="171">
        <f t="shared" si="79"/>
        <v>2346.5</v>
      </c>
      <c r="M62" s="171">
        <f t="shared" si="6"/>
        <v>114.60877210120152</v>
      </c>
      <c r="N62" s="171">
        <f t="shared" si="79"/>
        <v>3003.5</v>
      </c>
      <c r="O62" s="171">
        <f t="shared" si="79"/>
        <v>2593.8000000000002</v>
      </c>
      <c r="P62" s="171">
        <f t="shared" si="48"/>
        <v>86.359247544531385</v>
      </c>
      <c r="Q62" s="171">
        <f t="shared" si="79"/>
        <v>3025.1</v>
      </c>
      <c r="R62" s="171">
        <f t="shared" si="79"/>
        <v>0</v>
      </c>
      <c r="S62" s="171">
        <f t="shared" si="38"/>
        <v>0</v>
      </c>
      <c r="T62" s="171">
        <f t="shared" si="79"/>
        <v>2185.4999999999995</v>
      </c>
      <c r="U62" s="171">
        <f t="shared" si="79"/>
        <v>0</v>
      </c>
      <c r="V62" s="171">
        <f t="shared" si="39"/>
        <v>0</v>
      </c>
      <c r="W62" s="171">
        <f t="shared" si="79"/>
        <v>2649.5</v>
      </c>
      <c r="X62" s="171">
        <f t="shared" si="78"/>
        <v>0</v>
      </c>
      <c r="Y62" s="171">
        <f t="shared" si="40"/>
        <v>0</v>
      </c>
      <c r="Z62" s="171">
        <f t="shared" si="78"/>
        <v>2394.5</v>
      </c>
      <c r="AA62" s="171">
        <f t="shared" si="78"/>
        <v>0</v>
      </c>
      <c r="AB62" s="171">
        <f t="shared" si="62"/>
        <v>0</v>
      </c>
      <c r="AC62" s="171">
        <f t="shared" si="78"/>
        <v>2395.6999999999998</v>
      </c>
      <c r="AD62" s="171">
        <f t="shared" si="78"/>
        <v>0</v>
      </c>
      <c r="AE62" s="171">
        <f t="shared" si="42"/>
        <v>0</v>
      </c>
      <c r="AF62" s="171">
        <f t="shared" si="78"/>
        <v>1868.1000000000001</v>
      </c>
      <c r="AG62" s="171">
        <f t="shared" si="78"/>
        <v>0</v>
      </c>
      <c r="AH62" s="171">
        <f t="shared" si="63"/>
        <v>0</v>
      </c>
      <c r="AI62" s="171">
        <f t="shared" si="78"/>
        <v>1769</v>
      </c>
      <c r="AJ62" s="171">
        <f t="shared" si="78"/>
        <v>0</v>
      </c>
      <c r="AK62" s="171">
        <f t="shared" si="44"/>
        <v>0</v>
      </c>
      <c r="AL62" s="171">
        <f t="shared" si="78"/>
        <v>1687.5</v>
      </c>
      <c r="AM62" s="171">
        <f t="shared" si="78"/>
        <v>0</v>
      </c>
      <c r="AN62" s="171">
        <f t="shared" si="45"/>
        <v>0</v>
      </c>
      <c r="AO62" s="171">
        <f t="shared" si="78"/>
        <v>2664</v>
      </c>
      <c r="AP62" s="171">
        <f t="shared" si="78"/>
        <v>0</v>
      </c>
      <c r="AQ62" s="265">
        <f t="shared" si="64"/>
        <v>0</v>
      </c>
      <c r="AR62" s="374"/>
      <c r="AS62" s="377"/>
    </row>
    <row r="63" spans="1:96" ht="38.25" thickBot="1">
      <c r="A63" s="370"/>
      <c r="B63" s="371"/>
      <c r="C63" s="372"/>
      <c r="D63" s="267" t="s">
        <v>63</v>
      </c>
      <c r="E63" s="268">
        <f>SUM(H63,K63,N63,Q63,T63,W63,Z63,AC63,AF63,AI63,AL63,AO63)</f>
        <v>0</v>
      </c>
      <c r="F63" s="268">
        <f>I63+L63+O63+R63+U63+X63+AA63+AD63+AG63+AJ63+AM63+AP63</f>
        <v>0</v>
      </c>
      <c r="G63" s="181" t="e">
        <f>F63/E63*100</f>
        <v>#DIV/0!</v>
      </c>
      <c r="H63" s="181">
        <f t="shared" si="79"/>
        <v>0</v>
      </c>
      <c r="I63" s="181">
        <f t="shared" si="79"/>
        <v>0</v>
      </c>
      <c r="J63" s="181" t="e">
        <f t="shared" si="76"/>
        <v>#DIV/0!</v>
      </c>
      <c r="K63" s="181">
        <f t="shared" si="79"/>
        <v>0</v>
      </c>
      <c r="L63" s="181">
        <f t="shared" si="79"/>
        <v>0</v>
      </c>
      <c r="M63" s="181" t="e">
        <f t="shared" si="6"/>
        <v>#DIV/0!</v>
      </c>
      <c r="N63" s="181">
        <f t="shared" si="79"/>
        <v>0</v>
      </c>
      <c r="O63" s="181">
        <f t="shared" si="79"/>
        <v>0</v>
      </c>
      <c r="P63" s="181" t="e">
        <f t="shared" si="48"/>
        <v>#DIV/0!</v>
      </c>
      <c r="Q63" s="181">
        <f t="shared" si="79"/>
        <v>0</v>
      </c>
      <c r="R63" s="181">
        <f t="shared" si="79"/>
        <v>0</v>
      </c>
      <c r="S63" s="181" t="e">
        <f t="shared" si="38"/>
        <v>#DIV/0!</v>
      </c>
      <c r="T63" s="181">
        <f t="shared" si="79"/>
        <v>0</v>
      </c>
      <c r="U63" s="181">
        <f t="shared" si="79"/>
        <v>0</v>
      </c>
      <c r="V63" s="181" t="e">
        <f t="shared" si="39"/>
        <v>#DIV/0!</v>
      </c>
      <c r="W63" s="181">
        <f t="shared" si="79"/>
        <v>0</v>
      </c>
      <c r="X63" s="181">
        <f t="shared" si="78"/>
        <v>0</v>
      </c>
      <c r="Y63" s="181" t="e">
        <f t="shared" si="40"/>
        <v>#DIV/0!</v>
      </c>
      <c r="Z63" s="181">
        <f t="shared" si="78"/>
        <v>0</v>
      </c>
      <c r="AA63" s="181">
        <f t="shared" si="78"/>
        <v>0</v>
      </c>
      <c r="AB63" s="181" t="e">
        <f t="shared" si="62"/>
        <v>#DIV/0!</v>
      </c>
      <c r="AC63" s="181">
        <f t="shared" si="78"/>
        <v>0</v>
      </c>
      <c r="AD63" s="181">
        <f t="shared" si="78"/>
        <v>0</v>
      </c>
      <c r="AE63" s="181" t="e">
        <f t="shared" si="42"/>
        <v>#DIV/0!</v>
      </c>
      <c r="AF63" s="181">
        <f t="shared" si="78"/>
        <v>0</v>
      </c>
      <c r="AG63" s="181">
        <f t="shared" si="78"/>
        <v>0</v>
      </c>
      <c r="AH63" s="181" t="e">
        <f t="shared" si="63"/>
        <v>#DIV/0!</v>
      </c>
      <c r="AI63" s="181">
        <f t="shared" si="78"/>
        <v>0</v>
      </c>
      <c r="AJ63" s="181">
        <f t="shared" si="78"/>
        <v>0</v>
      </c>
      <c r="AK63" s="181" t="e">
        <f t="shared" si="44"/>
        <v>#DIV/0!</v>
      </c>
      <c r="AL63" s="181">
        <f t="shared" si="78"/>
        <v>0</v>
      </c>
      <c r="AM63" s="181">
        <f t="shared" si="78"/>
        <v>0</v>
      </c>
      <c r="AN63" s="181" t="e">
        <f t="shared" si="45"/>
        <v>#DIV/0!</v>
      </c>
      <c r="AO63" s="181">
        <f t="shared" si="78"/>
        <v>0</v>
      </c>
      <c r="AP63" s="181">
        <f t="shared" si="78"/>
        <v>0</v>
      </c>
      <c r="AQ63" s="269" t="e">
        <f t="shared" si="64"/>
        <v>#DIV/0!</v>
      </c>
      <c r="AR63" s="375"/>
      <c r="AS63" s="378"/>
    </row>
    <row r="64" spans="1:96" ht="20.25">
      <c r="A64" s="159"/>
      <c r="B64" s="323"/>
      <c r="C64" s="323"/>
      <c r="D64" s="160"/>
      <c r="E64" s="293"/>
      <c r="F64" s="294"/>
      <c r="G64" s="222"/>
      <c r="H64" s="220"/>
      <c r="I64" s="220"/>
      <c r="J64" s="164"/>
      <c r="K64" s="220"/>
      <c r="L64" s="220"/>
      <c r="M64" s="164"/>
      <c r="N64" s="220"/>
      <c r="O64" s="220"/>
      <c r="P64" s="164"/>
      <c r="Q64" s="220"/>
      <c r="R64" s="220"/>
      <c r="S64" s="164"/>
      <c r="T64" s="220"/>
      <c r="U64" s="220"/>
      <c r="V64" s="164"/>
      <c r="W64" s="220"/>
      <c r="X64" s="220"/>
      <c r="Y64" s="164"/>
      <c r="Z64" s="220"/>
      <c r="AA64" s="220"/>
      <c r="AB64" s="164"/>
      <c r="AC64" s="220"/>
      <c r="AD64" s="220"/>
      <c r="AE64" s="164"/>
      <c r="AF64" s="220"/>
      <c r="AG64" s="220"/>
      <c r="AH64" s="292"/>
      <c r="AI64" s="220"/>
      <c r="AJ64" s="220"/>
      <c r="AK64" s="164"/>
      <c r="AL64" s="220"/>
      <c r="AM64" s="220"/>
      <c r="AN64" s="164"/>
      <c r="AO64" s="220"/>
      <c r="AP64" s="220"/>
      <c r="AQ64" s="164"/>
      <c r="AR64" s="163"/>
      <c r="AS64" s="164"/>
    </row>
    <row r="65" spans="1:45" ht="23.25" customHeight="1">
      <c r="A65" s="336" t="s">
        <v>54</v>
      </c>
      <c r="B65" s="337"/>
      <c r="C65" s="338"/>
      <c r="D65" s="174" t="s">
        <v>23</v>
      </c>
      <c r="E65" s="212">
        <f>SUM(E66:E69)</f>
        <v>0</v>
      </c>
      <c r="F65" s="212">
        <f t="shared" ref="F65:AP65" si="80">SUM(F66:F69)</f>
        <v>0</v>
      </c>
      <c r="G65" s="171" t="e">
        <f>F65/E65*100</f>
        <v>#DIV/0!</v>
      </c>
      <c r="H65" s="216">
        <f t="shared" si="80"/>
        <v>0</v>
      </c>
      <c r="I65" s="216">
        <f t="shared" si="80"/>
        <v>0</v>
      </c>
      <c r="J65" s="168" t="e">
        <f t="shared" ref="J65:J69" si="81">I65/H65*100</f>
        <v>#DIV/0!</v>
      </c>
      <c r="K65" s="216">
        <f t="shared" si="80"/>
        <v>0</v>
      </c>
      <c r="L65" s="216">
        <f t="shared" si="80"/>
        <v>0</v>
      </c>
      <c r="M65" s="168" t="e">
        <f t="shared" ref="M65:M69" si="82">L65/K65*100</f>
        <v>#DIV/0!</v>
      </c>
      <c r="N65" s="216">
        <f t="shared" si="80"/>
        <v>0</v>
      </c>
      <c r="O65" s="216">
        <f t="shared" si="80"/>
        <v>0</v>
      </c>
      <c r="P65" s="168" t="e">
        <f t="shared" ref="P65:P69" si="83">O65/N65*100</f>
        <v>#DIV/0!</v>
      </c>
      <c r="Q65" s="216">
        <f t="shared" si="80"/>
        <v>0</v>
      </c>
      <c r="R65" s="216">
        <f t="shared" si="80"/>
        <v>0</v>
      </c>
      <c r="S65" s="217" t="e">
        <f t="shared" ref="S65:S69" si="84">R65/Q65*100</f>
        <v>#DIV/0!</v>
      </c>
      <c r="T65" s="216">
        <f t="shared" si="80"/>
        <v>0</v>
      </c>
      <c r="U65" s="216">
        <f t="shared" si="80"/>
        <v>0</v>
      </c>
      <c r="V65" s="217" t="e">
        <f t="shared" ref="V65:V69" si="85">U65/T65*100</f>
        <v>#DIV/0!</v>
      </c>
      <c r="W65" s="216">
        <f t="shared" si="80"/>
        <v>0</v>
      </c>
      <c r="X65" s="216">
        <f t="shared" si="80"/>
        <v>0</v>
      </c>
      <c r="Y65" s="217" t="e">
        <f t="shared" ref="Y65:Y69" si="86">X65/W65*100</f>
        <v>#DIV/0!</v>
      </c>
      <c r="Z65" s="216">
        <f t="shared" si="80"/>
        <v>0</v>
      </c>
      <c r="AA65" s="216">
        <f t="shared" si="80"/>
        <v>0</v>
      </c>
      <c r="AB65" s="217" t="e">
        <f t="shared" ref="AB65:AB69" si="87">AA65/Z65*100</f>
        <v>#DIV/0!</v>
      </c>
      <c r="AC65" s="216">
        <f t="shared" si="80"/>
        <v>0</v>
      </c>
      <c r="AD65" s="216">
        <f t="shared" si="80"/>
        <v>0</v>
      </c>
      <c r="AE65" s="217" t="e">
        <f t="shared" ref="AE65:AE69" si="88">AD65/AC65*100</f>
        <v>#DIV/0!</v>
      </c>
      <c r="AF65" s="216">
        <f t="shared" si="80"/>
        <v>0</v>
      </c>
      <c r="AG65" s="216">
        <f t="shared" si="80"/>
        <v>0</v>
      </c>
      <c r="AH65" s="212" t="e">
        <f t="shared" si="63"/>
        <v>#DIV/0!</v>
      </c>
      <c r="AI65" s="216">
        <f t="shared" si="80"/>
        <v>0</v>
      </c>
      <c r="AJ65" s="216">
        <f t="shared" si="80"/>
        <v>0</v>
      </c>
      <c r="AK65" s="217" t="e">
        <f t="shared" ref="AK65:AK69" si="89">AJ65/AI65*100</f>
        <v>#DIV/0!</v>
      </c>
      <c r="AL65" s="216">
        <f t="shared" si="80"/>
        <v>0</v>
      </c>
      <c r="AM65" s="216">
        <f t="shared" si="80"/>
        <v>0</v>
      </c>
      <c r="AN65" s="217" t="e">
        <f t="shared" ref="AN65:AN69" si="90">AM65/AL65*100</f>
        <v>#DIV/0!</v>
      </c>
      <c r="AO65" s="216">
        <f t="shared" si="80"/>
        <v>0</v>
      </c>
      <c r="AP65" s="216">
        <f t="shared" si="80"/>
        <v>0</v>
      </c>
      <c r="AQ65" s="168" t="e">
        <f t="shared" ref="AQ65:AQ69" si="91">AP65/AO65*100</f>
        <v>#DIV/0!</v>
      </c>
      <c r="AR65" s="345"/>
      <c r="AS65" s="346"/>
    </row>
    <row r="66" spans="1:45" ht="20.25">
      <c r="A66" s="339"/>
      <c r="B66" s="340"/>
      <c r="C66" s="341"/>
      <c r="D66" s="209" t="s">
        <v>61</v>
      </c>
      <c r="E66" s="212">
        <f>SUM(H66,K66,N66,Q66,T66,W66,Z66,AC66,AF66,AI66,AL66,AO66)</f>
        <v>0</v>
      </c>
      <c r="F66" s="213">
        <f>SUM(I66,L66,O66,R66,U66,X66,AA66,AD66,AG66,AJ66,AM66,AP66)</f>
        <v>0</v>
      </c>
      <c r="G66" s="171" t="e">
        <f>F66/E66*100</f>
        <v>#DIV/0!</v>
      </c>
      <c r="H66" s="218"/>
      <c r="I66" s="218"/>
      <c r="J66" s="168" t="e">
        <f t="shared" si="81"/>
        <v>#DIV/0!</v>
      </c>
      <c r="K66" s="218"/>
      <c r="L66" s="218"/>
      <c r="M66" s="168" t="e">
        <f t="shared" si="82"/>
        <v>#DIV/0!</v>
      </c>
      <c r="N66" s="218"/>
      <c r="O66" s="218"/>
      <c r="P66" s="168" t="e">
        <f t="shared" si="83"/>
        <v>#DIV/0!</v>
      </c>
      <c r="Q66" s="218"/>
      <c r="R66" s="218"/>
      <c r="S66" s="168" t="e">
        <f t="shared" si="84"/>
        <v>#DIV/0!</v>
      </c>
      <c r="T66" s="218"/>
      <c r="U66" s="218"/>
      <c r="V66" s="168" t="e">
        <f t="shared" si="85"/>
        <v>#DIV/0!</v>
      </c>
      <c r="W66" s="218"/>
      <c r="X66" s="218"/>
      <c r="Y66" s="168" t="e">
        <f t="shared" si="86"/>
        <v>#DIV/0!</v>
      </c>
      <c r="Z66" s="218"/>
      <c r="AA66" s="218"/>
      <c r="AB66" s="168" t="e">
        <f t="shared" si="87"/>
        <v>#DIV/0!</v>
      </c>
      <c r="AC66" s="218"/>
      <c r="AD66" s="218"/>
      <c r="AE66" s="168" t="e">
        <f t="shared" si="88"/>
        <v>#DIV/0!</v>
      </c>
      <c r="AF66" s="218"/>
      <c r="AG66" s="218"/>
      <c r="AH66" s="171" t="e">
        <f t="shared" si="63"/>
        <v>#DIV/0!</v>
      </c>
      <c r="AI66" s="218"/>
      <c r="AJ66" s="218"/>
      <c r="AK66" s="168" t="e">
        <f t="shared" si="89"/>
        <v>#DIV/0!</v>
      </c>
      <c r="AL66" s="218"/>
      <c r="AM66" s="218"/>
      <c r="AN66" s="168" t="e">
        <f t="shared" si="90"/>
        <v>#DIV/0!</v>
      </c>
      <c r="AO66" s="218"/>
      <c r="AP66" s="218"/>
      <c r="AQ66" s="168" t="e">
        <f t="shared" si="91"/>
        <v>#DIV/0!</v>
      </c>
      <c r="AR66" s="345"/>
      <c r="AS66" s="346"/>
    </row>
    <row r="67" spans="1:45" ht="37.5">
      <c r="A67" s="339"/>
      <c r="B67" s="340"/>
      <c r="C67" s="340"/>
      <c r="D67" s="211" t="s">
        <v>27</v>
      </c>
      <c r="E67" s="212">
        <f t="shared" ref="E67:F69" si="92">SUM(H67,K67,N67,Q67,T67,W67,Z67,AC67,AF67,AI67,AL67,AO67)</f>
        <v>0</v>
      </c>
      <c r="F67" s="213">
        <f t="shared" si="92"/>
        <v>0</v>
      </c>
      <c r="G67" s="170" t="e">
        <f>F67/E67*100</f>
        <v>#DIV/0!</v>
      </c>
      <c r="H67" s="218"/>
      <c r="I67" s="218"/>
      <c r="J67" s="168" t="e">
        <f t="shared" si="81"/>
        <v>#DIV/0!</v>
      </c>
      <c r="K67" s="218"/>
      <c r="L67" s="218"/>
      <c r="M67" s="168" t="e">
        <f t="shared" si="82"/>
        <v>#DIV/0!</v>
      </c>
      <c r="N67" s="218"/>
      <c r="O67" s="218"/>
      <c r="P67" s="168" t="e">
        <f t="shared" si="83"/>
        <v>#DIV/0!</v>
      </c>
      <c r="Q67" s="218"/>
      <c r="R67" s="218"/>
      <c r="S67" s="168" t="e">
        <f t="shared" si="84"/>
        <v>#DIV/0!</v>
      </c>
      <c r="T67" s="218"/>
      <c r="U67" s="218"/>
      <c r="V67" s="168" t="e">
        <f t="shared" si="85"/>
        <v>#DIV/0!</v>
      </c>
      <c r="W67" s="218"/>
      <c r="X67" s="218"/>
      <c r="Y67" s="168" t="e">
        <f t="shared" si="86"/>
        <v>#DIV/0!</v>
      </c>
      <c r="Z67" s="218"/>
      <c r="AA67" s="218"/>
      <c r="AB67" s="168" t="e">
        <f t="shared" si="87"/>
        <v>#DIV/0!</v>
      </c>
      <c r="AC67" s="218"/>
      <c r="AD67" s="218"/>
      <c r="AE67" s="168" t="e">
        <f t="shared" si="88"/>
        <v>#DIV/0!</v>
      </c>
      <c r="AF67" s="218"/>
      <c r="AG67" s="218"/>
      <c r="AH67" s="171" t="e">
        <f t="shared" si="63"/>
        <v>#DIV/0!</v>
      </c>
      <c r="AI67" s="218"/>
      <c r="AJ67" s="218"/>
      <c r="AK67" s="168" t="e">
        <f t="shared" si="89"/>
        <v>#DIV/0!</v>
      </c>
      <c r="AL67" s="218"/>
      <c r="AM67" s="218"/>
      <c r="AN67" s="168" t="e">
        <f t="shared" si="90"/>
        <v>#DIV/0!</v>
      </c>
      <c r="AO67" s="218"/>
      <c r="AP67" s="218"/>
      <c r="AQ67" s="168" t="e">
        <f t="shared" si="91"/>
        <v>#DIV/0!</v>
      </c>
      <c r="AR67" s="345"/>
      <c r="AS67" s="346"/>
    </row>
    <row r="68" spans="1:45" ht="20.25">
      <c r="A68" s="339"/>
      <c r="B68" s="340"/>
      <c r="C68" s="341"/>
      <c r="D68" s="210" t="s">
        <v>62</v>
      </c>
      <c r="E68" s="291">
        <f t="shared" si="92"/>
        <v>0</v>
      </c>
      <c r="F68" s="295">
        <f t="shared" si="92"/>
        <v>0</v>
      </c>
      <c r="G68" s="170" t="e">
        <f>F68/E68*100</f>
        <v>#DIV/0!</v>
      </c>
      <c r="H68" s="218"/>
      <c r="I68" s="218"/>
      <c r="J68" s="168" t="e">
        <f t="shared" si="81"/>
        <v>#DIV/0!</v>
      </c>
      <c r="K68" s="218"/>
      <c r="L68" s="218"/>
      <c r="M68" s="168" t="e">
        <f t="shared" si="82"/>
        <v>#DIV/0!</v>
      </c>
      <c r="N68" s="218"/>
      <c r="O68" s="218"/>
      <c r="P68" s="168" t="e">
        <f t="shared" si="83"/>
        <v>#DIV/0!</v>
      </c>
      <c r="Q68" s="218"/>
      <c r="R68" s="218"/>
      <c r="S68" s="168" t="e">
        <f t="shared" si="84"/>
        <v>#DIV/0!</v>
      </c>
      <c r="T68" s="218"/>
      <c r="U68" s="218"/>
      <c r="V68" s="168" t="e">
        <f t="shared" si="85"/>
        <v>#DIV/0!</v>
      </c>
      <c r="W68" s="218"/>
      <c r="X68" s="218"/>
      <c r="Y68" s="168" t="e">
        <f t="shared" si="86"/>
        <v>#DIV/0!</v>
      </c>
      <c r="Z68" s="218"/>
      <c r="AA68" s="218"/>
      <c r="AB68" s="168" t="e">
        <f t="shared" si="87"/>
        <v>#DIV/0!</v>
      </c>
      <c r="AC68" s="218"/>
      <c r="AD68" s="218"/>
      <c r="AE68" s="168" t="e">
        <f t="shared" si="88"/>
        <v>#DIV/0!</v>
      </c>
      <c r="AF68" s="218"/>
      <c r="AG68" s="218"/>
      <c r="AH68" s="171" t="e">
        <f t="shared" si="63"/>
        <v>#DIV/0!</v>
      </c>
      <c r="AI68" s="218"/>
      <c r="AJ68" s="218"/>
      <c r="AK68" s="168" t="e">
        <f t="shared" si="89"/>
        <v>#DIV/0!</v>
      </c>
      <c r="AL68" s="218"/>
      <c r="AM68" s="218"/>
      <c r="AN68" s="168" t="e">
        <f t="shared" si="90"/>
        <v>#DIV/0!</v>
      </c>
      <c r="AO68" s="218"/>
      <c r="AP68" s="218"/>
      <c r="AQ68" s="168" t="e">
        <f t="shared" si="91"/>
        <v>#DIV/0!</v>
      </c>
      <c r="AR68" s="345"/>
      <c r="AS68" s="346"/>
    </row>
    <row r="69" spans="1:45" ht="37.5">
      <c r="A69" s="342"/>
      <c r="B69" s="343"/>
      <c r="C69" s="344"/>
      <c r="D69" s="157" t="s">
        <v>63</v>
      </c>
      <c r="E69" s="212">
        <f t="shared" si="92"/>
        <v>0</v>
      </c>
      <c r="F69" s="213">
        <f t="shared" si="92"/>
        <v>0</v>
      </c>
      <c r="G69" s="170" t="e">
        <f>F69/E69*100</f>
        <v>#DIV/0!</v>
      </c>
      <c r="H69" s="218"/>
      <c r="I69" s="218"/>
      <c r="J69" s="168" t="e">
        <f t="shared" si="81"/>
        <v>#DIV/0!</v>
      </c>
      <c r="K69" s="218"/>
      <c r="L69" s="218"/>
      <c r="M69" s="168" t="e">
        <f t="shared" si="82"/>
        <v>#DIV/0!</v>
      </c>
      <c r="N69" s="218"/>
      <c r="O69" s="218"/>
      <c r="P69" s="168" t="e">
        <f t="shared" si="83"/>
        <v>#DIV/0!</v>
      </c>
      <c r="Q69" s="218"/>
      <c r="R69" s="218"/>
      <c r="S69" s="168" t="e">
        <f t="shared" si="84"/>
        <v>#DIV/0!</v>
      </c>
      <c r="T69" s="218"/>
      <c r="U69" s="218"/>
      <c r="V69" s="168" t="e">
        <f t="shared" si="85"/>
        <v>#DIV/0!</v>
      </c>
      <c r="W69" s="218"/>
      <c r="X69" s="218"/>
      <c r="Y69" s="168" t="e">
        <f t="shared" si="86"/>
        <v>#DIV/0!</v>
      </c>
      <c r="Z69" s="218"/>
      <c r="AA69" s="218"/>
      <c r="AB69" s="168" t="e">
        <f t="shared" si="87"/>
        <v>#DIV/0!</v>
      </c>
      <c r="AC69" s="218"/>
      <c r="AD69" s="218"/>
      <c r="AE69" s="168" t="e">
        <f t="shared" si="88"/>
        <v>#DIV/0!</v>
      </c>
      <c r="AF69" s="218"/>
      <c r="AG69" s="218"/>
      <c r="AH69" s="171" t="e">
        <f t="shared" si="63"/>
        <v>#DIV/0!</v>
      </c>
      <c r="AI69" s="218"/>
      <c r="AJ69" s="218"/>
      <c r="AK69" s="168" t="e">
        <f t="shared" si="89"/>
        <v>#DIV/0!</v>
      </c>
      <c r="AL69" s="218"/>
      <c r="AM69" s="218"/>
      <c r="AN69" s="168" t="e">
        <f t="shared" si="90"/>
        <v>#DIV/0!</v>
      </c>
      <c r="AO69" s="218"/>
      <c r="AP69" s="218"/>
      <c r="AQ69" s="168" t="e">
        <f t="shared" si="91"/>
        <v>#DIV/0!</v>
      </c>
      <c r="AR69" s="345"/>
      <c r="AS69" s="346"/>
    </row>
    <row r="70" spans="1:45" ht="20.25">
      <c r="A70" s="325"/>
      <c r="B70" s="325"/>
      <c r="C70" s="325"/>
      <c r="D70" s="173"/>
      <c r="E70" s="296"/>
      <c r="F70" s="225"/>
      <c r="G70" s="224"/>
      <c r="H70" s="215"/>
      <c r="I70" s="215"/>
      <c r="J70" s="214"/>
      <c r="K70" s="215"/>
      <c r="L70" s="215"/>
      <c r="M70" s="214"/>
      <c r="N70" s="215"/>
      <c r="O70" s="215"/>
      <c r="P70" s="214"/>
      <c r="Q70" s="215"/>
      <c r="R70" s="215"/>
      <c r="S70" s="214"/>
      <c r="T70" s="215"/>
      <c r="U70" s="215"/>
      <c r="V70" s="214"/>
      <c r="W70" s="215"/>
      <c r="X70" s="215"/>
      <c r="Y70" s="214"/>
      <c r="Z70" s="215"/>
      <c r="AA70" s="215"/>
      <c r="AB70" s="214"/>
      <c r="AC70" s="215"/>
      <c r="AD70" s="215"/>
      <c r="AE70" s="214"/>
      <c r="AF70" s="215"/>
      <c r="AG70" s="215"/>
      <c r="AH70" s="214"/>
      <c r="AI70" s="215"/>
      <c r="AJ70" s="215"/>
      <c r="AK70" s="214"/>
      <c r="AL70" s="215"/>
      <c r="AM70" s="215"/>
      <c r="AN70" s="214"/>
      <c r="AO70" s="215"/>
      <c r="AP70" s="215"/>
      <c r="AQ70" s="214"/>
      <c r="AR70" s="163"/>
      <c r="AS70" s="164"/>
    </row>
    <row r="71" spans="1:45" ht="20.25">
      <c r="A71" s="336" t="s">
        <v>55</v>
      </c>
      <c r="B71" s="337"/>
      <c r="C71" s="338"/>
      <c r="D71" s="174" t="s">
        <v>23</v>
      </c>
      <c r="E71" s="212">
        <f t="shared" ref="E71" si="93">SUM(E72:E75)</f>
        <v>27013.64</v>
      </c>
      <c r="F71" s="212">
        <f t="shared" ref="F71" si="94">SUM(F72:F75)</f>
        <v>5431.5</v>
      </c>
      <c r="G71" s="213">
        <f>F71/E71*100</f>
        <v>20.106509156115209</v>
      </c>
      <c r="H71" s="212">
        <f t="shared" ref="H71:AP71" si="95">SUM(H72:H75)</f>
        <v>495.3</v>
      </c>
      <c r="I71" s="212">
        <f t="shared" si="95"/>
        <v>491.2</v>
      </c>
      <c r="J71" s="213">
        <f t="shared" ref="J71:J75" si="96">I71/H71*100</f>
        <v>99.172218857258216</v>
      </c>
      <c r="K71" s="212">
        <f t="shared" si="95"/>
        <v>2047.4</v>
      </c>
      <c r="L71" s="212">
        <f t="shared" si="95"/>
        <v>2346.5</v>
      </c>
      <c r="M71" s="213">
        <f t="shared" ref="M71:M75" si="97">L71/K71*100</f>
        <v>114.60877210120152</v>
      </c>
      <c r="N71" s="212">
        <f t="shared" si="95"/>
        <v>3003.5</v>
      </c>
      <c r="O71" s="212">
        <f t="shared" si="95"/>
        <v>2593.8000000000002</v>
      </c>
      <c r="P71" s="213">
        <f t="shared" ref="P71:P75" si="98">O71/N71*100</f>
        <v>86.359247544531385</v>
      </c>
      <c r="Q71" s="212">
        <f t="shared" si="95"/>
        <v>3025.1</v>
      </c>
      <c r="R71" s="212">
        <f t="shared" si="95"/>
        <v>0</v>
      </c>
      <c r="S71" s="213">
        <f t="shared" ref="S71:S75" si="99">R71/Q71*100</f>
        <v>0</v>
      </c>
      <c r="T71" s="212">
        <f t="shared" si="95"/>
        <v>2185.6</v>
      </c>
      <c r="U71" s="212">
        <f t="shared" si="95"/>
        <v>0</v>
      </c>
      <c r="V71" s="213">
        <f t="shared" ref="V71:V75" si="100">U71/T71*100</f>
        <v>0</v>
      </c>
      <c r="W71" s="212">
        <f t="shared" si="95"/>
        <v>2649.5</v>
      </c>
      <c r="X71" s="212">
        <f t="shared" si="95"/>
        <v>0</v>
      </c>
      <c r="Y71" s="213">
        <f t="shared" ref="Y71:Y75" si="101">X71/W71*100</f>
        <v>0</v>
      </c>
      <c r="Z71" s="212">
        <f t="shared" si="95"/>
        <v>2394.44</v>
      </c>
      <c r="AA71" s="212">
        <f t="shared" si="95"/>
        <v>0</v>
      </c>
      <c r="AB71" s="213">
        <f t="shared" ref="AB71:AB75" si="102">AA71/Z71*100</f>
        <v>0</v>
      </c>
      <c r="AC71" s="212">
        <f t="shared" si="95"/>
        <v>2395.6999999999998</v>
      </c>
      <c r="AD71" s="212">
        <f t="shared" si="95"/>
        <v>0</v>
      </c>
      <c r="AE71" s="213">
        <f t="shared" ref="AE71:AE75" si="103">AD71/AC71*100</f>
        <v>0</v>
      </c>
      <c r="AF71" s="212">
        <f t="shared" si="95"/>
        <v>1868.1000000000001</v>
      </c>
      <c r="AG71" s="212">
        <f t="shared" si="95"/>
        <v>0</v>
      </c>
      <c r="AH71" s="213">
        <f t="shared" ref="AH71:AH75" si="104">AG71/AF71*100</f>
        <v>0</v>
      </c>
      <c r="AI71" s="212">
        <f t="shared" si="95"/>
        <v>2597.5</v>
      </c>
      <c r="AJ71" s="212">
        <f t="shared" si="95"/>
        <v>0</v>
      </c>
      <c r="AK71" s="213">
        <f t="shared" ref="AK71:AK75" si="105">AJ71/AI71*100</f>
        <v>0</v>
      </c>
      <c r="AL71" s="212">
        <f t="shared" si="95"/>
        <v>1687.5</v>
      </c>
      <c r="AM71" s="212">
        <f t="shared" si="95"/>
        <v>0</v>
      </c>
      <c r="AN71" s="213">
        <f t="shared" ref="AN71:AN75" si="106">AM71/AL71*100</f>
        <v>0</v>
      </c>
      <c r="AO71" s="212">
        <f t="shared" si="95"/>
        <v>2664</v>
      </c>
      <c r="AP71" s="212">
        <f t="shared" si="95"/>
        <v>0</v>
      </c>
      <c r="AQ71" s="213">
        <f t="shared" ref="AQ71:AQ75" si="107">AP71/AO71*100</f>
        <v>0</v>
      </c>
      <c r="AR71" s="345"/>
      <c r="AS71" s="346"/>
    </row>
    <row r="72" spans="1:45">
      <c r="A72" s="339"/>
      <c r="B72" s="340"/>
      <c r="C72" s="341"/>
      <c r="D72" s="174" t="s">
        <v>61</v>
      </c>
      <c r="E72" s="222">
        <f>SUM(H72,K72,N72,Q72,T72,W72,Z72,AC72,AF72,AI72,AL72,AO72)</f>
        <v>0</v>
      </c>
      <c r="F72" s="223">
        <f>SUM(I72,L72,O72,R72,U72,X72,AA72,AD72,AG72,AJ72,AM72,AP72)</f>
        <v>0</v>
      </c>
      <c r="G72" s="170" t="e">
        <f>F72/E72*100</f>
        <v>#DIV/0!</v>
      </c>
      <c r="H72" s="171">
        <f t="shared" ref="H72:I75" si="108">SUM(H78,H83,H88,H93)</f>
        <v>0</v>
      </c>
      <c r="I72" s="171">
        <f t="shared" si="108"/>
        <v>0</v>
      </c>
      <c r="J72" s="170" t="e">
        <f t="shared" si="96"/>
        <v>#DIV/0!</v>
      </c>
      <c r="K72" s="171">
        <f t="shared" ref="K72:L75" si="109">SUM(K78,K83,K88,K93)</f>
        <v>0</v>
      </c>
      <c r="L72" s="171">
        <f t="shared" si="109"/>
        <v>0</v>
      </c>
      <c r="M72" s="170" t="e">
        <f t="shared" si="97"/>
        <v>#DIV/0!</v>
      </c>
      <c r="N72" s="171">
        <f t="shared" ref="N72:O75" si="110">SUM(N78,N83,N88,N93)</f>
        <v>0</v>
      </c>
      <c r="O72" s="171">
        <f t="shared" si="110"/>
        <v>0</v>
      </c>
      <c r="P72" s="170" t="e">
        <f t="shared" si="98"/>
        <v>#DIV/0!</v>
      </c>
      <c r="Q72" s="171">
        <f t="shared" ref="Q72:R75" si="111">SUM(Q78,Q83,Q88,Q93)</f>
        <v>0</v>
      </c>
      <c r="R72" s="171">
        <f t="shared" si="111"/>
        <v>0</v>
      </c>
      <c r="S72" s="170" t="e">
        <f t="shared" si="99"/>
        <v>#DIV/0!</v>
      </c>
      <c r="T72" s="171">
        <f t="shared" ref="T72:U75" si="112">SUM(T78,T83,T88,T93)</f>
        <v>0</v>
      </c>
      <c r="U72" s="171">
        <f t="shared" si="112"/>
        <v>0</v>
      </c>
      <c r="V72" s="170" t="e">
        <f t="shared" si="100"/>
        <v>#DIV/0!</v>
      </c>
      <c r="W72" s="171">
        <f t="shared" ref="W72:X75" si="113">SUM(W78,W83,W88,W93)</f>
        <v>0</v>
      </c>
      <c r="X72" s="171">
        <f t="shared" si="113"/>
        <v>0</v>
      </c>
      <c r="Y72" s="170" t="e">
        <f t="shared" si="101"/>
        <v>#DIV/0!</v>
      </c>
      <c r="Z72" s="171">
        <f t="shared" ref="Z72:AA75" si="114">SUM(Z78,Z83,Z88,Z93)</f>
        <v>0</v>
      </c>
      <c r="AA72" s="171">
        <f t="shared" si="114"/>
        <v>0</v>
      </c>
      <c r="AB72" s="170" t="e">
        <f t="shared" si="102"/>
        <v>#DIV/0!</v>
      </c>
      <c r="AC72" s="171">
        <f t="shared" ref="AC72:AD75" si="115">SUM(AC78,AC83,AC88,AC93)</f>
        <v>0</v>
      </c>
      <c r="AD72" s="171">
        <f t="shared" si="115"/>
        <v>0</v>
      </c>
      <c r="AE72" s="170" t="e">
        <f t="shared" si="103"/>
        <v>#DIV/0!</v>
      </c>
      <c r="AF72" s="171">
        <f t="shared" ref="AF72:AG75" si="116">SUM(AF78,AF83,AF88,AF93)</f>
        <v>0</v>
      </c>
      <c r="AG72" s="171">
        <f t="shared" si="116"/>
        <v>0</v>
      </c>
      <c r="AH72" s="170" t="e">
        <f t="shared" si="104"/>
        <v>#DIV/0!</v>
      </c>
      <c r="AI72" s="171">
        <f t="shared" ref="AI72:AJ75" si="117">SUM(AI78,AI83,AI88,AI93)</f>
        <v>0</v>
      </c>
      <c r="AJ72" s="171">
        <f t="shared" si="117"/>
        <v>0</v>
      </c>
      <c r="AK72" s="170" t="e">
        <f t="shared" si="105"/>
        <v>#DIV/0!</v>
      </c>
      <c r="AL72" s="171">
        <f t="shared" ref="AL72:AM75" si="118">SUM(AL78,AL83,AL88,AL93)</f>
        <v>0</v>
      </c>
      <c r="AM72" s="171">
        <f t="shared" si="118"/>
        <v>0</v>
      </c>
      <c r="AN72" s="170" t="e">
        <f t="shared" si="106"/>
        <v>#DIV/0!</v>
      </c>
      <c r="AO72" s="171">
        <f t="shared" ref="AO72:AP75" si="119">SUM(AO78,AO83,AO88,AO93)</f>
        <v>0</v>
      </c>
      <c r="AP72" s="171">
        <f t="shared" si="119"/>
        <v>0</v>
      </c>
      <c r="AQ72" s="170" t="e">
        <f t="shared" si="107"/>
        <v>#DIV/0!</v>
      </c>
      <c r="AR72" s="345"/>
      <c r="AS72" s="346"/>
    </row>
    <row r="73" spans="1:45" ht="37.5">
      <c r="A73" s="339"/>
      <c r="B73" s="340"/>
      <c r="C73" s="341"/>
      <c r="D73" s="174" t="s">
        <v>27</v>
      </c>
      <c r="E73" s="171">
        <f t="shared" ref="E73:F75" si="120">SUM(H73,K73,N73,Q73,T73,W73,Z73,AC73,AF73,AI73,AL73,AO73)</f>
        <v>828.5</v>
      </c>
      <c r="F73" s="170">
        <f t="shared" si="120"/>
        <v>0</v>
      </c>
      <c r="G73" s="170">
        <f>F73/E73*100</f>
        <v>0</v>
      </c>
      <c r="H73" s="171">
        <f t="shared" si="108"/>
        <v>0</v>
      </c>
      <c r="I73" s="171">
        <f t="shared" si="108"/>
        <v>0</v>
      </c>
      <c r="J73" s="170" t="e">
        <f t="shared" si="96"/>
        <v>#DIV/0!</v>
      </c>
      <c r="K73" s="171">
        <f t="shared" si="109"/>
        <v>0</v>
      </c>
      <c r="L73" s="171">
        <f t="shared" si="109"/>
        <v>0</v>
      </c>
      <c r="M73" s="170" t="e">
        <f t="shared" si="97"/>
        <v>#DIV/0!</v>
      </c>
      <c r="N73" s="171">
        <f t="shared" si="110"/>
        <v>0</v>
      </c>
      <c r="O73" s="171">
        <f t="shared" si="110"/>
        <v>0</v>
      </c>
      <c r="P73" s="170" t="e">
        <f t="shared" si="98"/>
        <v>#DIV/0!</v>
      </c>
      <c r="Q73" s="171">
        <f t="shared" si="111"/>
        <v>0</v>
      </c>
      <c r="R73" s="171">
        <f t="shared" si="111"/>
        <v>0</v>
      </c>
      <c r="S73" s="170" t="e">
        <f t="shared" si="99"/>
        <v>#DIV/0!</v>
      </c>
      <c r="T73" s="171">
        <f t="shared" si="112"/>
        <v>0</v>
      </c>
      <c r="U73" s="171">
        <f t="shared" si="112"/>
        <v>0</v>
      </c>
      <c r="V73" s="170" t="e">
        <f t="shared" si="100"/>
        <v>#DIV/0!</v>
      </c>
      <c r="W73" s="171">
        <f t="shared" si="113"/>
        <v>0</v>
      </c>
      <c r="X73" s="171">
        <f t="shared" si="113"/>
        <v>0</v>
      </c>
      <c r="Y73" s="170" t="e">
        <f t="shared" si="101"/>
        <v>#DIV/0!</v>
      </c>
      <c r="Z73" s="171">
        <f t="shared" si="114"/>
        <v>0</v>
      </c>
      <c r="AA73" s="171">
        <f t="shared" si="114"/>
        <v>0</v>
      </c>
      <c r="AB73" s="170" t="e">
        <f t="shared" si="102"/>
        <v>#DIV/0!</v>
      </c>
      <c r="AC73" s="171">
        <f t="shared" si="115"/>
        <v>0</v>
      </c>
      <c r="AD73" s="171">
        <f t="shared" si="115"/>
        <v>0</v>
      </c>
      <c r="AE73" s="170" t="e">
        <f t="shared" si="103"/>
        <v>#DIV/0!</v>
      </c>
      <c r="AF73" s="171">
        <f t="shared" si="116"/>
        <v>0</v>
      </c>
      <c r="AG73" s="171">
        <f t="shared" si="116"/>
        <v>0</v>
      </c>
      <c r="AH73" s="170" t="e">
        <f t="shared" si="104"/>
        <v>#DIV/0!</v>
      </c>
      <c r="AI73" s="171">
        <f t="shared" si="117"/>
        <v>828.5</v>
      </c>
      <c r="AJ73" s="171">
        <f t="shared" si="117"/>
        <v>0</v>
      </c>
      <c r="AK73" s="170">
        <f t="shared" si="105"/>
        <v>0</v>
      </c>
      <c r="AL73" s="171">
        <f t="shared" si="118"/>
        <v>0</v>
      </c>
      <c r="AM73" s="171">
        <f t="shared" si="118"/>
        <v>0</v>
      </c>
      <c r="AN73" s="170" t="e">
        <f t="shared" si="106"/>
        <v>#DIV/0!</v>
      </c>
      <c r="AO73" s="171">
        <f t="shared" si="119"/>
        <v>0</v>
      </c>
      <c r="AP73" s="171">
        <f t="shared" si="119"/>
        <v>0</v>
      </c>
      <c r="AQ73" s="170" t="e">
        <f t="shared" si="107"/>
        <v>#DIV/0!</v>
      </c>
      <c r="AR73" s="345"/>
      <c r="AS73" s="346"/>
    </row>
    <row r="74" spans="1:45">
      <c r="A74" s="339"/>
      <c r="B74" s="340"/>
      <c r="C74" s="341"/>
      <c r="D74" s="175" t="s">
        <v>62</v>
      </c>
      <c r="E74" s="171">
        <f t="shared" si="120"/>
        <v>26185.14</v>
      </c>
      <c r="F74" s="170">
        <f t="shared" si="120"/>
        <v>5431.5</v>
      </c>
      <c r="G74" s="170">
        <f>F74/E74*100</f>
        <v>20.742680772377007</v>
      </c>
      <c r="H74" s="171">
        <f t="shared" si="108"/>
        <v>495.3</v>
      </c>
      <c r="I74" s="171">
        <f t="shared" si="108"/>
        <v>491.2</v>
      </c>
      <c r="J74" s="170">
        <f t="shared" si="96"/>
        <v>99.172218857258216</v>
      </c>
      <c r="K74" s="171">
        <f t="shared" si="109"/>
        <v>2047.4</v>
      </c>
      <c r="L74" s="171">
        <f t="shared" si="109"/>
        <v>2346.5</v>
      </c>
      <c r="M74" s="170">
        <f t="shared" si="97"/>
        <v>114.60877210120152</v>
      </c>
      <c r="N74" s="171">
        <f t="shared" si="110"/>
        <v>3003.5</v>
      </c>
      <c r="O74" s="171">
        <f t="shared" si="110"/>
        <v>2593.8000000000002</v>
      </c>
      <c r="P74" s="170">
        <f t="shared" si="98"/>
        <v>86.359247544531385</v>
      </c>
      <c r="Q74" s="171">
        <f t="shared" si="111"/>
        <v>3025.1</v>
      </c>
      <c r="R74" s="171">
        <f t="shared" si="111"/>
        <v>0</v>
      </c>
      <c r="S74" s="170">
        <f t="shared" si="99"/>
        <v>0</v>
      </c>
      <c r="T74" s="171">
        <f t="shared" si="112"/>
        <v>2185.6</v>
      </c>
      <c r="U74" s="171">
        <f t="shared" si="112"/>
        <v>0</v>
      </c>
      <c r="V74" s="170">
        <f t="shared" si="100"/>
        <v>0</v>
      </c>
      <c r="W74" s="171">
        <f t="shared" si="113"/>
        <v>2649.5</v>
      </c>
      <c r="X74" s="171">
        <f t="shared" si="113"/>
        <v>0</v>
      </c>
      <c r="Y74" s="170">
        <f t="shared" si="101"/>
        <v>0</v>
      </c>
      <c r="Z74" s="171">
        <f t="shared" si="114"/>
        <v>2394.44</v>
      </c>
      <c r="AA74" s="171">
        <f t="shared" si="114"/>
        <v>0</v>
      </c>
      <c r="AB74" s="170">
        <f t="shared" si="102"/>
        <v>0</v>
      </c>
      <c r="AC74" s="171">
        <f t="shared" si="115"/>
        <v>2395.6999999999998</v>
      </c>
      <c r="AD74" s="171">
        <f t="shared" si="115"/>
        <v>0</v>
      </c>
      <c r="AE74" s="170">
        <f t="shared" si="103"/>
        <v>0</v>
      </c>
      <c r="AF74" s="171">
        <f t="shared" si="116"/>
        <v>1868.1000000000001</v>
      </c>
      <c r="AG74" s="171">
        <f t="shared" si="116"/>
        <v>0</v>
      </c>
      <c r="AH74" s="170">
        <f t="shared" si="104"/>
        <v>0</v>
      </c>
      <c r="AI74" s="171">
        <f t="shared" si="117"/>
        <v>1769</v>
      </c>
      <c r="AJ74" s="171">
        <f t="shared" si="117"/>
        <v>0</v>
      </c>
      <c r="AK74" s="170">
        <f t="shared" si="105"/>
        <v>0</v>
      </c>
      <c r="AL74" s="171">
        <f t="shared" si="118"/>
        <v>1687.5</v>
      </c>
      <c r="AM74" s="171">
        <f t="shared" si="118"/>
        <v>0</v>
      </c>
      <c r="AN74" s="170">
        <f t="shared" si="106"/>
        <v>0</v>
      </c>
      <c r="AO74" s="171">
        <f t="shared" si="119"/>
        <v>2664</v>
      </c>
      <c r="AP74" s="171">
        <f t="shared" si="119"/>
        <v>0</v>
      </c>
      <c r="AQ74" s="170">
        <f t="shared" si="107"/>
        <v>0</v>
      </c>
      <c r="AR74" s="345"/>
      <c r="AS74" s="346"/>
    </row>
    <row r="75" spans="1:45" ht="45.75" customHeight="1">
      <c r="A75" s="342"/>
      <c r="B75" s="343"/>
      <c r="C75" s="344"/>
      <c r="D75" s="157" t="s">
        <v>63</v>
      </c>
      <c r="E75" s="171">
        <f t="shared" si="120"/>
        <v>0</v>
      </c>
      <c r="F75" s="170">
        <f t="shared" si="120"/>
        <v>0</v>
      </c>
      <c r="G75" s="170" t="e">
        <f>F75/E75*100</f>
        <v>#DIV/0!</v>
      </c>
      <c r="H75" s="171">
        <f t="shared" si="108"/>
        <v>0</v>
      </c>
      <c r="I75" s="171">
        <f t="shared" si="108"/>
        <v>0</v>
      </c>
      <c r="J75" s="170" t="e">
        <f t="shared" si="96"/>
        <v>#DIV/0!</v>
      </c>
      <c r="K75" s="171">
        <f t="shared" si="109"/>
        <v>0</v>
      </c>
      <c r="L75" s="171">
        <f t="shared" si="109"/>
        <v>0</v>
      </c>
      <c r="M75" s="170" t="e">
        <f t="shared" si="97"/>
        <v>#DIV/0!</v>
      </c>
      <c r="N75" s="171">
        <f t="shared" si="110"/>
        <v>0</v>
      </c>
      <c r="O75" s="171">
        <f t="shared" si="110"/>
        <v>0</v>
      </c>
      <c r="P75" s="170" t="e">
        <f t="shared" si="98"/>
        <v>#DIV/0!</v>
      </c>
      <c r="Q75" s="171">
        <f t="shared" si="111"/>
        <v>0</v>
      </c>
      <c r="R75" s="171">
        <f t="shared" si="111"/>
        <v>0</v>
      </c>
      <c r="S75" s="170" t="e">
        <f t="shared" si="99"/>
        <v>#DIV/0!</v>
      </c>
      <c r="T75" s="171">
        <f t="shared" si="112"/>
        <v>0</v>
      </c>
      <c r="U75" s="171">
        <f t="shared" si="112"/>
        <v>0</v>
      </c>
      <c r="V75" s="170" t="e">
        <f t="shared" si="100"/>
        <v>#DIV/0!</v>
      </c>
      <c r="W75" s="171">
        <f t="shared" si="113"/>
        <v>0</v>
      </c>
      <c r="X75" s="171">
        <f t="shared" si="113"/>
        <v>0</v>
      </c>
      <c r="Y75" s="170" t="e">
        <f t="shared" si="101"/>
        <v>#DIV/0!</v>
      </c>
      <c r="Z75" s="171">
        <f t="shared" si="114"/>
        <v>0</v>
      </c>
      <c r="AA75" s="171">
        <f t="shared" si="114"/>
        <v>0</v>
      </c>
      <c r="AB75" s="170" t="e">
        <f t="shared" si="102"/>
        <v>#DIV/0!</v>
      </c>
      <c r="AC75" s="171">
        <f t="shared" si="115"/>
        <v>0</v>
      </c>
      <c r="AD75" s="171">
        <f t="shared" si="115"/>
        <v>0</v>
      </c>
      <c r="AE75" s="170" t="e">
        <f t="shared" si="103"/>
        <v>#DIV/0!</v>
      </c>
      <c r="AF75" s="171">
        <f t="shared" si="116"/>
        <v>0</v>
      </c>
      <c r="AG75" s="171">
        <f t="shared" si="116"/>
        <v>0</v>
      </c>
      <c r="AH75" s="170" t="e">
        <f t="shared" si="104"/>
        <v>#DIV/0!</v>
      </c>
      <c r="AI75" s="171">
        <f t="shared" si="117"/>
        <v>0</v>
      </c>
      <c r="AJ75" s="171">
        <f t="shared" si="117"/>
        <v>0</v>
      </c>
      <c r="AK75" s="170" t="e">
        <f t="shared" si="105"/>
        <v>#DIV/0!</v>
      </c>
      <c r="AL75" s="171">
        <f t="shared" si="118"/>
        <v>0</v>
      </c>
      <c r="AM75" s="171">
        <f t="shared" si="118"/>
        <v>0</v>
      </c>
      <c r="AN75" s="170" t="e">
        <f t="shared" si="106"/>
        <v>#DIV/0!</v>
      </c>
      <c r="AO75" s="171">
        <f t="shared" si="119"/>
        <v>0</v>
      </c>
      <c r="AP75" s="171">
        <f t="shared" si="119"/>
        <v>0</v>
      </c>
      <c r="AQ75" s="170" t="e">
        <f t="shared" si="107"/>
        <v>#DIV/0!</v>
      </c>
      <c r="AR75" s="345"/>
      <c r="AS75" s="346"/>
    </row>
    <row r="76" spans="1:45" ht="20.25">
      <c r="A76" s="347" t="s">
        <v>56</v>
      </c>
      <c r="B76" s="347"/>
      <c r="C76" s="347"/>
      <c r="D76" s="160"/>
      <c r="E76" s="26"/>
      <c r="F76" s="31"/>
      <c r="G76" s="327"/>
      <c r="H76" s="162"/>
      <c r="I76" s="162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3"/>
      <c r="AS76" s="164"/>
    </row>
    <row r="77" spans="1:45" ht="23.25" customHeight="1">
      <c r="A77" s="348" t="s">
        <v>57</v>
      </c>
      <c r="B77" s="348"/>
      <c r="C77" s="348"/>
      <c r="D77" s="271" t="s">
        <v>23</v>
      </c>
      <c r="E77" s="272">
        <f>SUM(E78:E81)</f>
        <v>1652.2400000000002</v>
      </c>
      <c r="F77" s="272">
        <f t="shared" ref="F77:AP77" si="121">SUM(F78:F81)</f>
        <v>0</v>
      </c>
      <c r="G77" s="273">
        <f t="shared" ref="G77:G96" si="122">F77/E77*100</f>
        <v>0</v>
      </c>
      <c r="H77" s="272">
        <f t="shared" si="121"/>
        <v>0</v>
      </c>
      <c r="I77" s="272">
        <f t="shared" si="121"/>
        <v>0</v>
      </c>
      <c r="J77" s="273" t="e">
        <f t="shared" ref="J77:J96" si="123">I77/H77*100</f>
        <v>#DIV/0!</v>
      </c>
      <c r="K77" s="272">
        <f t="shared" si="121"/>
        <v>0</v>
      </c>
      <c r="L77" s="272">
        <f t="shared" si="121"/>
        <v>0</v>
      </c>
      <c r="M77" s="273" t="e">
        <f t="shared" ref="M77:M96" si="124">L77/K77*100</f>
        <v>#DIV/0!</v>
      </c>
      <c r="N77" s="272">
        <f t="shared" si="121"/>
        <v>0</v>
      </c>
      <c r="O77" s="272">
        <f t="shared" si="121"/>
        <v>0</v>
      </c>
      <c r="P77" s="273" t="e">
        <f t="shared" ref="P77:P96" si="125">O77/N77*100</f>
        <v>#DIV/0!</v>
      </c>
      <c r="Q77" s="272">
        <f>SUM(Q78:Q81)</f>
        <v>766.9</v>
      </c>
      <c r="R77" s="272">
        <f t="shared" si="121"/>
        <v>0</v>
      </c>
      <c r="S77" s="273">
        <f t="shared" ref="S77:S96" si="126">R77/Q77*100</f>
        <v>0</v>
      </c>
      <c r="T77" s="272">
        <f t="shared" si="121"/>
        <v>16.399999999999999</v>
      </c>
      <c r="U77" s="272">
        <f t="shared" si="121"/>
        <v>0</v>
      </c>
      <c r="V77" s="273">
        <f t="shared" ref="V77:V96" si="127">U77/T77*100</f>
        <v>0</v>
      </c>
      <c r="W77" s="272">
        <f t="shared" si="121"/>
        <v>3.1</v>
      </c>
      <c r="X77" s="272">
        <f t="shared" si="121"/>
        <v>0</v>
      </c>
      <c r="Y77" s="273">
        <f t="shared" ref="Y77:Y96" si="128">X77/W77*100</f>
        <v>0</v>
      </c>
      <c r="Z77" s="272">
        <f t="shared" si="121"/>
        <v>3.1400000000000006</v>
      </c>
      <c r="AA77" s="272">
        <f t="shared" si="121"/>
        <v>0</v>
      </c>
      <c r="AB77" s="273">
        <f t="shared" ref="AB77:AB96" si="129">AA77/Z77*100</f>
        <v>0</v>
      </c>
      <c r="AC77" s="272">
        <f t="shared" si="121"/>
        <v>3.2</v>
      </c>
      <c r="AD77" s="272">
        <f t="shared" si="121"/>
        <v>0</v>
      </c>
      <c r="AE77" s="273">
        <f t="shared" ref="AE77:AE96" si="130">AD77/AC77*100</f>
        <v>0</v>
      </c>
      <c r="AF77" s="272">
        <f t="shared" si="121"/>
        <v>18.2</v>
      </c>
      <c r="AG77" s="272">
        <f t="shared" si="121"/>
        <v>0</v>
      </c>
      <c r="AH77" s="273">
        <f t="shared" ref="AH77:AH96" si="131">AG77/AF77*100</f>
        <v>0</v>
      </c>
      <c r="AI77" s="272">
        <f t="shared" si="121"/>
        <v>831.7</v>
      </c>
      <c r="AJ77" s="272">
        <f t="shared" si="121"/>
        <v>0</v>
      </c>
      <c r="AK77" s="273">
        <f t="shared" ref="AK77:AK96" si="132">AJ77/AI77*100</f>
        <v>0</v>
      </c>
      <c r="AL77" s="272">
        <f t="shared" si="121"/>
        <v>6.4</v>
      </c>
      <c r="AM77" s="272">
        <f t="shared" si="121"/>
        <v>0</v>
      </c>
      <c r="AN77" s="273">
        <f t="shared" ref="AN77:AN96" si="133">AM77/AL77*100</f>
        <v>0</v>
      </c>
      <c r="AO77" s="272">
        <f t="shared" si="121"/>
        <v>3.2000000000000028</v>
      </c>
      <c r="AP77" s="272">
        <f t="shared" si="121"/>
        <v>0</v>
      </c>
      <c r="AQ77" s="273">
        <f t="shared" ref="AQ77:AQ96" si="134">AP77/AO77*100</f>
        <v>0</v>
      </c>
      <c r="AR77" s="349"/>
      <c r="AS77" s="346"/>
    </row>
    <row r="78" spans="1:45">
      <c r="A78" s="348"/>
      <c r="B78" s="348"/>
      <c r="C78" s="348"/>
      <c r="D78" s="271" t="s">
        <v>61</v>
      </c>
      <c r="E78" s="274">
        <f>SUM(H78,K78,N78,Q78,T78,W78,Z78,AC78,AF78,AI78,AL78,AO78)</f>
        <v>0</v>
      </c>
      <c r="F78" s="275">
        <f>SUM(I78,L78,O78,R78,U78,X78,AA78,AD78,AG78,AJ78,AM78,AP78)</f>
        <v>0</v>
      </c>
      <c r="G78" s="275" t="e">
        <f t="shared" si="122"/>
        <v>#DIV/0!</v>
      </c>
      <c r="H78" s="274">
        <f>SUM(H12,H17,H27,H39)</f>
        <v>0</v>
      </c>
      <c r="I78" s="274">
        <f t="shared" ref="I78:AP81" si="135">SUM(I12,I17,I27,I39)</f>
        <v>0</v>
      </c>
      <c r="J78" s="275" t="e">
        <f t="shared" si="123"/>
        <v>#DIV/0!</v>
      </c>
      <c r="K78" s="274">
        <f t="shared" si="135"/>
        <v>0</v>
      </c>
      <c r="L78" s="274">
        <f t="shared" si="135"/>
        <v>0</v>
      </c>
      <c r="M78" s="275" t="e">
        <f t="shared" si="124"/>
        <v>#DIV/0!</v>
      </c>
      <c r="N78" s="274">
        <f t="shared" si="135"/>
        <v>0</v>
      </c>
      <c r="O78" s="274">
        <f t="shared" si="135"/>
        <v>0</v>
      </c>
      <c r="P78" s="275" t="e">
        <f t="shared" si="125"/>
        <v>#DIV/0!</v>
      </c>
      <c r="Q78" s="274">
        <f t="shared" si="135"/>
        <v>0</v>
      </c>
      <c r="R78" s="274">
        <f t="shared" si="135"/>
        <v>0</v>
      </c>
      <c r="S78" s="275" t="e">
        <f t="shared" si="126"/>
        <v>#DIV/0!</v>
      </c>
      <c r="T78" s="274">
        <f t="shared" si="135"/>
        <v>0</v>
      </c>
      <c r="U78" s="274">
        <f t="shared" si="135"/>
        <v>0</v>
      </c>
      <c r="V78" s="275" t="e">
        <f t="shared" si="127"/>
        <v>#DIV/0!</v>
      </c>
      <c r="W78" s="274">
        <f t="shared" si="135"/>
        <v>0</v>
      </c>
      <c r="X78" s="274">
        <f t="shared" si="135"/>
        <v>0</v>
      </c>
      <c r="Y78" s="275" t="e">
        <f t="shared" si="128"/>
        <v>#DIV/0!</v>
      </c>
      <c r="Z78" s="274">
        <f t="shared" si="135"/>
        <v>0</v>
      </c>
      <c r="AA78" s="274">
        <f t="shared" si="135"/>
        <v>0</v>
      </c>
      <c r="AB78" s="275" t="e">
        <f t="shared" si="129"/>
        <v>#DIV/0!</v>
      </c>
      <c r="AC78" s="274">
        <f t="shared" si="135"/>
        <v>0</v>
      </c>
      <c r="AD78" s="274">
        <f t="shared" si="135"/>
        <v>0</v>
      </c>
      <c r="AE78" s="275" t="e">
        <f t="shared" si="130"/>
        <v>#DIV/0!</v>
      </c>
      <c r="AF78" s="274">
        <f t="shared" si="135"/>
        <v>0</v>
      </c>
      <c r="AG78" s="274">
        <f t="shared" si="135"/>
        <v>0</v>
      </c>
      <c r="AH78" s="275" t="e">
        <f t="shared" si="131"/>
        <v>#DIV/0!</v>
      </c>
      <c r="AI78" s="274">
        <f t="shared" si="135"/>
        <v>0</v>
      </c>
      <c r="AJ78" s="274">
        <f t="shared" si="135"/>
        <v>0</v>
      </c>
      <c r="AK78" s="275" t="e">
        <f t="shared" si="132"/>
        <v>#DIV/0!</v>
      </c>
      <c r="AL78" s="274">
        <f t="shared" si="135"/>
        <v>0</v>
      </c>
      <c r="AM78" s="274">
        <f t="shared" si="135"/>
        <v>0</v>
      </c>
      <c r="AN78" s="275" t="e">
        <f t="shared" si="133"/>
        <v>#DIV/0!</v>
      </c>
      <c r="AO78" s="274">
        <f t="shared" si="135"/>
        <v>0</v>
      </c>
      <c r="AP78" s="274">
        <f t="shared" si="135"/>
        <v>0</v>
      </c>
      <c r="AQ78" s="275" t="e">
        <f t="shared" si="134"/>
        <v>#DIV/0!</v>
      </c>
      <c r="AR78" s="350"/>
      <c r="AS78" s="346"/>
    </row>
    <row r="79" spans="1:45" ht="37.5">
      <c r="A79" s="348"/>
      <c r="B79" s="348"/>
      <c r="C79" s="348"/>
      <c r="D79" s="271" t="s">
        <v>27</v>
      </c>
      <c r="E79" s="274">
        <f>SUM(H79,K79,N79,Q79,T79,W79,Z79,AC79,AF79,AI79,AL79,AO79)</f>
        <v>828.5</v>
      </c>
      <c r="F79" s="275">
        <f t="shared" ref="F79:F81" si="136">SUM(I79,L79,O79,R79,U79,X79,AA79,AD79,AG79,AJ79,AM79,AP79)</f>
        <v>0</v>
      </c>
      <c r="G79" s="275">
        <f t="shared" si="122"/>
        <v>0</v>
      </c>
      <c r="H79" s="274">
        <f t="shared" ref="H79:W81" si="137">SUM(H13,H18,H28,H40)</f>
        <v>0</v>
      </c>
      <c r="I79" s="274">
        <f t="shared" si="137"/>
        <v>0</v>
      </c>
      <c r="J79" s="275" t="e">
        <f t="shared" si="123"/>
        <v>#DIV/0!</v>
      </c>
      <c r="K79" s="274">
        <f t="shared" si="137"/>
        <v>0</v>
      </c>
      <c r="L79" s="274">
        <f t="shared" si="137"/>
        <v>0</v>
      </c>
      <c r="M79" s="275" t="e">
        <f t="shared" si="124"/>
        <v>#DIV/0!</v>
      </c>
      <c r="N79" s="274">
        <f t="shared" si="137"/>
        <v>0</v>
      </c>
      <c r="O79" s="274">
        <f t="shared" si="137"/>
        <v>0</v>
      </c>
      <c r="P79" s="275" t="e">
        <f t="shared" si="125"/>
        <v>#DIV/0!</v>
      </c>
      <c r="Q79" s="274">
        <f t="shared" si="137"/>
        <v>0</v>
      </c>
      <c r="R79" s="274">
        <f t="shared" si="137"/>
        <v>0</v>
      </c>
      <c r="S79" s="275" t="e">
        <f t="shared" si="126"/>
        <v>#DIV/0!</v>
      </c>
      <c r="T79" s="274">
        <f t="shared" si="137"/>
        <v>0</v>
      </c>
      <c r="U79" s="274">
        <f t="shared" si="137"/>
        <v>0</v>
      </c>
      <c r="V79" s="275" t="e">
        <f t="shared" si="127"/>
        <v>#DIV/0!</v>
      </c>
      <c r="W79" s="274">
        <f t="shared" si="137"/>
        <v>0</v>
      </c>
      <c r="X79" s="274">
        <f t="shared" si="135"/>
        <v>0</v>
      </c>
      <c r="Y79" s="275" t="e">
        <f t="shared" si="128"/>
        <v>#DIV/0!</v>
      </c>
      <c r="Z79" s="274">
        <f t="shared" si="135"/>
        <v>0</v>
      </c>
      <c r="AA79" s="274">
        <f t="shared" si="135"/>
        <v>0</v>
      </c>
      <c r="AB79" s="275" t="e">
        <f t="shared" si="129"/>
        <v>#DIV/0!</v>
      </c>
      <c r="AC79" s="274">
        <f t="shared" si="135"/>
        <v>0</v>
      </c>
      <c r="AD79" s="274">
        <f t="shared" si="135"/>
        <v>0</v>
      </c>
      <c r="AE79" s="275" t="e">
        <f t="shared" si="130"/>
        <v>#DIV/0!</v>
      </c>
      <c r="AF79" s="274">
        <f t="shared" si="135"/>
        <v>0</v>
      </c>
      <c r="AG79" s="274">
        <f t="shared" si="135"/>
        <v>0</v>
      </c>
      <c r="AH79" s="275" t="e">
        <f t="shared" si="131"/>
        <v>#DIV/0!</v>
      </c>
      <c r="AI79" s="274">
        <f t="shared" si="135"/>
        <v>828.5</v>
      </c>
      <c r="AJ79" s="274">
        <f t="shared" si="135"/>
        <v>0</v>
      </c>
      <c r="AK79" s="275">
        <f t="shared" si="132"/>
        <v>0</v>
      </c>
      <c r="AL79" s="274">
        <f t="shared" si="135"/>
        <v>0</v>
      </c>
      <c r="AM79" s="274">
        <f t="shared" si="135"/>
        <v>0</v>
      </c>
      <c r="AN79" s="275" t="e">
        <f t="shared" si="133"/>
        <v>#DIV/0!</v>
      </c>
      <c r="AO79" s="274">
        <f t="shared" si="135"/>
        <v>0</v>
      </c>
      <c r="AP79" s="274">
        <f t="shared" si="135"/>
        <v>0</v>
      </c>
      <c r="AQ79" s="275" t="e">
        <f t="shared" si="134"/>
        <v>#DIV/0!</v>
      </c>
      <c r="AR79" s="350"/>
      <c r="AS79" s="346"/>
    </row>
    <row r="80" spans="1:45">
      <c r="A80" s="348"/>
      <c r="B80" s="348"/>
      <c r="C80" s="348"/>
      <c r="D80" s="276" t="s">
        <v>62</v>
      </c>
      <c r="E80" s="274">
        <f t="shared" ref="E80:E81" si="138">SUM(H80,K80,N80,Q80,T80,W80,Z80,AC80,AF80,AI80,AL80,AO80)</f>
        <v>823.74000000000012</v>
      </c>
      <c r="F80" s="275">
        <f t="shared" si="136"/>
        <v>0</v>
      </c>
      <c r="G80" s="275">
        <f t="shared" si="122"/>
        <v>0</v>
      </c>
      <c r="H80" s="274">
        <f>SUM(H14,H19,H29,H41)</f>
        <v>0</v>
      </c>
      <c r="I80" s="274">
        <f t="shared" si="137"/>
        <v>0</v>
      </c>
      <c r="J80" s="275" t="e">
        <f t="shared" si="123"/>
        <v>#DIV/0!</v>
      </c>
      <c r="K80" s="274">
        <f t="shared" si="137"/>
        <v>0</v>
      </c>
      <c r="L80" s="274">
        <f t="shared" si="137"/>
        <v>0</v>
      </c>
      <c r="M80" s="275" t="e">
        <f t="shared" si="124"/>
        <v>#DIV/0!</v>
      </c>
      <c r="N80" s="274">
        <f t="shared" si="137"/>
        <v>0</v>
      </c>
      <c r="O80" s="274">
        <f t="shared" si="137"/>
        <v>0</v>
      </c>
      <c r="P80" s="275" t="e">
        <f t="shared" si="125"/>
        <v>#DIV/0!</v>
      </c>
      <c r="Q80" s="274">
        <f t="shared" si="137"/>
        <v>766.9</v>
      </c>
      <c r="R80" s="274">
        <f t="shared" si="137"/>
        <v>0</v>
      </c>
      <c r="S80" s="275">
        <f t="shared" si="126"/>
        <v>0</v>
      </c>
      <c r="T80" s="274">
        <v>16.399999999999999</v>
      </c>
      <c r="U80" s="274">
        <f>SUM(U14,U19,U29,U41)</f>
        <v>0</v>
      </c>
      <c r="V80" s="275">
        <f t="shared" si="127"/>
        <v>0</v>
      </c>
      <c r="W80" s="274">
        <f t="shared" si="137"/>
        <v>3.1</v>
      </c>
      <c r="X80" s="274">
        <f t="shared" si="135"/>
        <v>0</v>
      </c>
      <c r="Y80" s="275">
        <f t="shared" si="128"/>
        <v>0</v>
      </c>
      <c r="Z80" s="274">
        <f>SUM(Z14,Z19,Z29,Z41)-36.36</f>
        <v>3.1400000000000006</v>
      </c>
      <c r="AA80" s="274">
        <f t="shared" si="135"/>
        <v>0</v>
      </c>
      <c r="AB80" s="275">
        <f t="shared" si="129"/>
        <v>0</v>
      </c>
      <c r="AC80" s="274">
        <f t="shared" si="135"/>
        <v>3.2</v>
      </c>
      <c r="AD80" s="274">
        <f t="shared" si="135"/>
        <v>0</v>
      </c>
      <c r="AE80" s="275">
        <f t="shared" si="130"/>
        <v>0</v>
      </c>
      <c r="AF80" s="274">
        <v>18.2</v>
      </c>
      <c r="AG80" s="274">
        <f>SUM(AG14,AG19,AG29,AG41)</f>
        <v>0</v>
      </c>
      <c r="AH80" s="275">
        <f t="shared" si="131"/>
        <v>0</v>
      </c>
      <c r="AI80" s="274">
        <f t="shared" si="135"/>
        <v>3.2</v>
      </c>
      <c r="AJ80" s="274">
        <f t="shared" si="135"/>
        <v>0</v>
      </c>
      <c r="AK80" s="275">
        <f t="shared" si="132"/>
        <v>0</v>
      </c>
      <c r="AL80" s="274">
        <f t="shared" si="135"/>
        <v>6.4</v>
      </c>
      <c r="AM80" s="274">
        <f t="shared" si="135"/>
        <v>0</v>
      </c>
      <c r="AN80" s="275">
        <f t="shared" si="133"/>
        <v>0</v>
      </c>
      <c r="AO80" s="274">
        <f>SUM(AO14,AO19,AO29,AO41)-36.3</f>
        <v>3.2000000000000028</v>
      </c>
      <c r="AP80" s="274">
        <f t="shared" si="135"/>
        <v>0</v>
      </c>
      <c r="AQ80" s="275">
        <f t="shared" si="134"/>
        <v>0</v>
      </c>
      <c r="AR80" s="350"/>
      <c r="AS80" s="346"/>
    </row>
    <row r="81" spans="1:45" s="270" customFormat="1" ht="37.5">
      <c r="A81" s="348"/>
      <c r="B81" s="348"/>
      <c r="C81" s="348"/>
      <c r="D81" s="276" t="s">
        <v>63</v>
      </c>
      <c r="E81" s="274">
        <f t="shared" si="138"/>
        <v>0</v>
      </c>
      <c r="F81" s="275">
        <f t="shared" si="136"/>
        <v>0</v>
      </c>
      <c r="G81" s="275" t="e">
        <f t="shared" si="122"/>
        <v>#DIV/0!</v>
      </c>
      <c r="H81" s="274">
        <f t="shared" si="137"/>
        <v>0</v>
      </c>
      <c r="I81" s="274">
        <f t="shared" si="137"/>
        <v>0</v>
      </c>
      <c r="J81" s="275" t="e">
        <f t="shared" si="123"/>
        <v>#DIV/0!</v>
      </c>
      <c r="K81" s="274">
        <f t="shared" si="137"/>
        <v>0</v>
      </c>
      <c r="L81" s="274">
        <f t="shared" si="137"/>
        <v>0</v>
      </c>
      <c r="M81" s="275" t="e">
        <f t="shared" si="124"/>
        <v>#DIV/0!</v>
      </c>
      <c r="N81" s="274">
        <f t="shared" si="137"/>
        <v>0</v>
      </c>
      <c r="O81" s="274">
        <f t="shared" si="137"/>
        <v>0</v>
      </c>
      <c r="P81" s="275" t="e">
        <f t="shared" si="125"/>
        <v>#DIV/0!</v>
      </c>
      <c r="Q81" s="274">
        <f t="shared" si="137"/>
        <v>0</v>
      </c>
      <c r="R81" s="274">
        <f t="shared" si="137"/>
        <v>0</v>
      </c>
      <c r="S81" s="275" t="e">
        <f t="shared" si="126"/>
        <v>#DIV/0!</v>
      </c>
      <c r="T81" s="274">
        <f t="shared" si="137"/>
        <v>0</v>
      </c>
      <c r="U81" s="274">
        <f t="shared" si="137"/>
        <v>0</v>
      </c>
      <c r="V81" s="275" t="e">
        <f t="shared" si="127"/>
        <v>#DIV/0!</v>
      </c>
      <c r="W81" s="274">
        <f t="shared" si="137"/>
        <v>0</v>
      </c>
      <c r="X81" s="274">
        <f t="shared" si="135"/>
        <v>0</v>
      </c>
      <c r="Y81" s="275" t="e">
        <f t="shared" si="128"/>
        <v>#DIV/0!</v>
      </c>
      <c r="Z81" s="274">
        <f t="shared" si="135"/>
        <v>0</v>
      </c>
      <c r="AA81" s="274">
        <f t="shared" si="135"/>
        <v>0</v>
      </c>
      <c r="AB81" s="275" t="e">
        <f t="shared" si="129"/>
        <v>#DIV/0!</v>
      </c>
      <c r="AC81" s="274">
        <f t="shared" si="135"/>
        <v>0</v>
      </c>
      <c r="AD81" s="274">
        <f t="shared" si="135"/>
        <v>0</v>
      </c>
      <c r="AE81" s="275" t="e">
        <f t="shared" si="130"/>
        <v>#DIV/0!</v>
      </c>
      <c r="AF81" s="274">
        <f t="shared" si="135"/>
        <v>0</v>
      </c>
      <c r="AG81" s="274">
        <f t="shared" si="135"/>
        <v>0</v>
      </c>
      <c r="AH81" s="275" t="e">
        <f t="shared" si="131"/>
        <v>#DIV/0!</v>
      </c>
      <c r="AI81" s="274">
        <f t="shared" si="135"/>
        <v>0</v>
      </c>
      <c r="AJ81" s="274">
        <f t="shared" si="135"/>
        <v>0</v>
      </c>
      <c r="AK81" s="275" t="e">
        <f t="shared" si="132"/>
        <v>#DIV/0!</v>
      </c>
      <c r="AL81" s="274">
        <f t="shared" si="135"/>
        <v>0</v>
      </c>
      <c r="AM81" s="274">
        <f t="shared" si="135"/>
        <v>0</v>
      </c>
      <c r="AN81" s="275" t="e">
        <f t="shared" si="133"/>
        <v>#DIV/0!</v>
      </c>
      <c r="AO81" s="274">
        <f t="shared" si="135"/>
        <v>0</v>
      </c>
      <c r="AP81" s="274">
        <f t="shared" si="135"/>
        <v>0</v>
      </c>
      <c r="AQ81" s="275" t="e">
        <f t="shared" si="134"/>
        <v>#DIV/0!</v>
      </c>
      <c r="AR81" s="351"/>
      <c r="AS81" s="346"/>
    </row>
    <row r="82" spans="1:45" s="226" customFormat="1" ht="23.25" customHeight="1">
      <c r="A82" s="336" t="s">
        <v>58</v>
      </c>
      <c r="B82" s="337"/>
      <c r="C82" s="338"/>
      <c r="D82" s="174" t="s">
        <v>23</v>
      </c>
      <c r="E82" s="212">
        <f>SUM(E83:E86)</f>
        <v>24788.799999999999</v>
      </c>
      <c r="F82" s="212">
        <f t="shared" ref="F82:AP82" si="139">SUM(F83:F86)</f>
        <v>5397.5</v>
      </c>
      <c r="G82" s="213">
        <f t="shared" si="122"/>
        <v>21.77394629832828</v>
      </c>
      <c r="H82" s="212">
        <f t="shared" si="139"/>
        <v>495.3</v>
      </c>
      <c r="I82" s="212">
        <f t="shared" si="139"/>
        <v>491.2</v>
      </c>
      <c r="J82" s="213">
        <f t="shared" si="123"/>
        <v>99.172218857258216</v>
      </c>
      <c r="K82" s="212">
        <f t="shared" si="139"/>
        <v>2030.4</v>
      </c>
      <c r="L82" s="212">
        <f t="shared" si="139"/>
        <v>2329.5</v>
      </c>
      <c r="M82" s="213">
        <f t="shared" si="124"/>
        <v>114.73108747044918</v>
      </c>
      <c r="N82" s="212">
        <f t="shared" si="139"/>
        <v>2986.5</v>
      </c>
      <c r="O82" s="212">
        <f t="shared" si="139"/>
        <v>2576.8000000000002</v>
      </c>
      <c r="P82" s="213">
        <f t="shared" si="125"/>
        <v>86.28160053574419</v>
      </c>
      <c r="Q82" s="212">
        <f t="shared" si="139"/>
        <v>2241.1999999999998</v>
      </c>
      <c r="R82" s="212">
        <f t="shared" si="139"/>
        <v>0</v>
      </c>
      <c r="S82" s="213">
        <f t="shared" si="126"/>
        <v>0</v>
      </c>
      <c r="T82" s="212">
        <f t="shared" si="139"/>
        <v>2152.1999999999998</v>
      </c>
      <c r="U82" s="212">
        <f t="shared" si="139"/>
        <v>0</v>
      </c>
      <c r="V82" s="213">
        <f t="shared" si="127"/>
        <v>0</v>
      </c>
      <c r="W82" s="212">
        <f t="shared" si="139"/>
        <v>2329.4</v>
      </c>
      <c r="X82" s="212">
        <f t="shared" si="139"/>
        <v>0</v>
      </c>
      <c r="Y82" s="213">
        <f t="shared" si="128"/>
        <v>0</v>
      </c>
      <c r="Z82" s="212">
        <f t="shared" si="139"/>
        <v>2338</v>
      </c>
      <c r="AA82" s="212">
        <f t="shared" si="139"/>
        <v>0</v>
      </c>
      <c r="AB82" s="213">
        <f t="shared" si="129"/>
        <v>0</v>
      </c>
      <c r="AC82" s="212">
        <f t="shared" si="139"/>
        <v>2375.5</v>
      </c>
      <c r="AD82" s="212">
        <f t="shared" si="139"/>
        <v>0</v>
      </c>
      <c r="AE82" s="213">
        <f t="shared" si="130"/>
        <v>0</v>
      </c>
      <c r="AF82" s="212">
        <f t="shared" si="139"/>
        <v>1832.9</v>
      </c>
      <c r="AG82" s="212">
        <f t="shared" si="139"/>
        <v>0</v>
      </c>
      <c r="AH82" s="213">
        <f t="shared" si="131"/>
        <v>0</v>
      </c>
      <c r="AI82" s="212">
        <f t="shared" si="139"/>
        <v>1748.8</v>
      </c>
      <c r="AJ82" s="212">
        <f t="shared" si="139"/>
        <v>0</v>
      </c>
      <c r="AK82" s="213">
        <f t="shared" si="132"/>
        <v>0</v>
      </c>
      <c r="AL82" s="212">
        <f t="shared" si="139"/>
        <v>1664.1</v>
      </c>
      <c r="AM82" s="212">
        <f t="shared" si="139"/>
        <v>0</v>
      </c>
      <c r="AN82" s="213">
        <f t="shared" si="133"/>
        <v>0</v>
      </c>
      <c r="AO82" s="212">
        <f t="shared" si="139"/>
        <v>2594.5</v>
      </c>
      <c r="AP82" s="212">
        <f t="shared" si="139"/>
        <v>0</v>
      </c>
      <c r="AQ82" s="213">
        <f t="shared" si="134"/>
        <v>0</v>
      </c>
      <c r="AR82" s="345"/>
      <c r="AS82" s="346"/>
    </row>
    <row r="83" spans="1:45">
      <c r="A83" s="339"/>
      <c r="B83" s="340"/>
      <c r="C83" s="341"/>
      <c r="D83" s="174" t="s">
        <v>61</v>
      </c>
      <c r="E83" s="171">
        <f t="shared" ref="E83:F86" si="140">SUM(H83,K83,N83,Q83,T83,W83,Z83,AC83,AF83,AI83,AL83,AO83)</f>
        <v>0</v>
      </c>
      <c r="F83" s="171">
        <f>SUM(I83,L83,O83,R83,U83,X83,AA83,AD83,AG83,AJ83,AM83,AP83)</f>
        <v>0</v>
      </c>
      <c r="G83" s="170" t="e">
        <f t="shared" si="122"/>
        <v>#DIV/0!</v>
      </c>
      <c r="H83" s="218">
        <f>H22</f>
        <v>0</v>
      </c>
      <c r="I83" s="218">
        <f t="shared" ref="I83:AP86" si="141">I22</f>
        <v>0</v>
      </c>
      <c r="J83" s="170" t="e">
        <f t="shared" si="123"/>
        <v>#DIV/0!</v>
      </c>
      <c r="K83" s="218">
        <f t="shared" si="141"/>
        <v>0</v>
      </c>
      <c r="L83" s="218">
        <f t="shared" si="141"/>
        <v>0</v>
      </c>
      <c r="M83" s="170" t="e">
        <f t="shared" si="124"/>
        <v>#DIV/0!</v>
      </c>
      <c r="N83" s="218">
        <f t="shared" si="141"/>
        <v>0</v>
      </c>
      <c r="O83" s="218">
        <f t="shared" si="141"/>
        <v>0</v>
      </c>
      <c r="P83" s="170" t="e">
        <f t="shared" si="125"/>
        <v>#DIV/0!</v>
      </c>
      <c r="Q83" s="218">
        <f t="shared" si="141"/>
        <v>0</v>
      </c>
      <c r="R83" s="218">
        <f t="shared" si="141"/>
        <v>0</v>
      </c>
      <c r="S83" s="170" t="e">
        <f t="shared" si="126"/>
        <v>#DIV/0!</v>
      </c>
      <c r="T83" s="218">
        <f t="shared" si="141"/>
        <v>0</v>
      </c>
      <c r="U83" s="218">
        <f t="shared" si="141"/>
        <v>0</v>
      </c>
      <c r="V83" s="170" t="e">
        <f t="shared" si="127"/>
        <v>#DIV/0!</v>
      </c>
      <c r="W83" s="218">
        <f t="shared" si="141"/>
        <v>0</v>
      </c>
      <c r="X83" s="218">
        <f t="shared" si="141"/>
        <v>0</v>
      </c>
      <c r="Y83" s="170" t="e">
        <f t="shared" si="128"/>
        <v>#DIV/0!</v>
      </c>
      <c r="Z83" s="218">
        <f t="shared" si="141"/>
        <v>0</v>
      </c>
      <c r="AA83" s="218">
        <f t="shared" si="141"/>
        <v>0</v>
      </c>
      <c r="AB83" s="170" t="e">
        <f t="shared" si="129"/>
        <v>#DIV/0!</v>
      </c>
      <c r="AC83" s="218">
        <f t="shared" si="141"/>
        <v>0</v>
      </c>
      <c r="AD83" s="218">
        <f t="shared" si="141"/>
        <v>0</v>
      </c>
      <c r="AE83" s="170" t="e">
        <f t="shared" si="130"/>
        <v>#DIV/0!</v>
      </c>
      <c r="AF83" s="218">
        <f t="shared" si="141"/>
        <v>0</v>
      </c>
      <c r="AG83" s="218">
        <f t="shared" si="141"/>
        <v>0</v>
      </c>
      <c r="AH83" s="170" t="e">
        <f t="shared" si="131"/>
        <v>#DIV/0!</v>
      </c>
      <c r="AI83" s="218">
        <f t="shared" si="141"/>
        <v>0</v>
      </c>
      <c r="AJ83" s="218">
        <f t="shared" si="141"/>
        <v>0</v>
      </c>
      <c r="AK83" s="170" t="e">
        <f t="shared" si="132"/>
        <v>#DIV/0!</v>
      </c>
      <c r="AL83" s="218">
        <f t="shared" si="141"/>
        <v>0</v>
      </c>
      <c r="AM83" s="218">
        <f t="shared" si="141"/>
        <v>0</v>
      </c>
      <c r="AN83" s="170" t="e">
        <f t="shared" si="133"/>
        <v>#DIV/0!</v>
      </c>
      <c r="AO83" s="218">
        <f t="shared" si="141"/>
        <v>0</v>
      </c>
      <c r="AP83" s="218">
        <f t="shared" si="141"/>
        <v>0</v>
      </c>
      <c r="AQ83" s="170" t="e">
        <f t="shared" si="134"/>
        <v>#DIV/0!</v>
      </c>
      <c r="AR83" s="345"/>
      <c r="AS83" s="346"/>
    </row>
    <row r="84" spans="1:45" ht="26.25" customHeight="1">
      <c r="A84" s="339"/>
      <c r="B84" s="340"/>
      <c r="C84" s="341"/>
      <c r="D84" s="174" t="s">
        <v>27</v>
      </c>
      <c r="E84" s="171">
        <f t="shared" si="140"/>
        <v>0</v>
      </c>
      <c r="F84" s="171">
        <f t="shared" si="140"/>
        <v>0</v>
      </c>
      <c r="G84" s="170" t="e">
        <f t="shared" si="122"/>
        <v>#DIV/0!</v>
      </c>
      <c r="H84" s="218">
        <f t="shared" ref="H84:W86" si="142">H23</f>
        <v>0</v>
      </c>
      <c r="I84" s="218">
        <f t="shared" si="142"/>
        <v>0</v>
      </c>
      <c r="J84" s="170" t="e">
        <f t="shared" si="123"/>
        <v>#DIV/0!</v>
      </c>
      <c r="K84" s="218">
        <f t="shared" si="142"/>
        <v>0</v>
      </c>
      <c r="L84" s="218">
        <f t="shared" si="142"/>
        <v>0</v>
      </c>
      <c r="M84" s="170" t="e">
        <f t="shared" si="124"/>
        <v>#DIV/0!</v>
      </c>
      <c r="N84" s="218">
        <f t="shared" si="142"/>
        <v>0</v>
      </c>
      <c r="O84" s="218">
        <f t="shared" si="142"/>
        <v>0</v>
      </c>
      <c r="P84" s="170" t="e">
        <f t="shared" si="125"/>
        <v>#DIV/0!</v>
      </c>
      <c r="Q84" s="218">
        <f t="shared" si="142"/>
        <v>0</v>
      </c>
      <c r="R84" s="218">
        <f t="shared" si="142"/>
        <v>0</v>
      </c>
      <c r="S84" s="170" t="e">
        <f t="shared" si="126"/>
        <v>#DIV/0!</v>
      </c>
      <c r="T84" s="218">
        <f t="shared" si="142"/>
        <v>0</v>
      </c>
      <c r="U84" s="218">
        <f t="shared" si="142"/>
        <v>0</v>
      </c>
      <c r="V84" s="170" t="e">
        <f t="shared" si="127"/>
        <v>#DIV/0!</v>
      </c>
      <c r="W84" s="218">
        <f t="shared" si="142"/>
        <v>0</v>
      </c>
      <c r="X84" s="218">
        <f t="shared" si="141"/>
        <v>0</v>
      </c>
      <c r="Y84" s="170" t="e">
        <f t="shared" si="128"/>
        <v>#DIV/0!</v>
      </c>
      <c r="Z84" s="218">
        <f t="shared" si="141"/>
        <v>0</v>
      </c>
      <c r="AA84" s="218">
        <f t="shared" si="141"/>
        <v>0</v>
      </c>
      <c r="AB84" s="170" t="e">
        <f t="shared" si="129"/>
        <v>#DIV/0!</v>
      </c>
      <c r="AC84" s="218">
        <f t="shared" si="141"/>
        <v>0</v>
      </c>
      <c r="AD84" s="218">
        <f t="shared" si="141"/>
        <v>0</v>
      </c>
      <c r="AE84" s="170" t="e">
        <f t="shared" si="130"/>
        <v>#DIV/0!</v>
      </c>
      <c r="AF84" s="218">
        <f t="shared" si="141"/>
        <v>0</v>
      </c>
      <c r="AG84" s="218">
        <f t="shared" si="141"/>
        <v>0</v>
      </c>
      <c r="AH84" s="170" t="e">
        <f t="shared" si="131"/>
        <v>#DIV/0!</v>
      </c>
      <c r="AI84" s="218">
        <f t="shared" si="141"/>
        <v>0</v>
      </c>
      <c r="AJ84" s="218">
        <f t="shared" si="141"/>
        <v>0</v>
      </c>
      <c r="AK84" s="170" t="e">
        <f t="shared" si="132"/>
        <v>#DIV/0!</v>
      </c>
      <c r="AL84" s="218">
        <f t="shared" si="141"/>
        <v>0</v>
      </c>
      <c r="AM84" s="218">
        <f t="shared" si="141"/>
        <v>0</v>
      </c>
      <c r="AN84" s="170" t="e">
        <f t="shared" si="133"/>
        <v>#DIV/0!</v>
      </c>
      <c r="AO84" s="218">
        <f t="shared" si="141"/>
        <v>0</v>
      </c>
      <c r="AP84" s="218">
        <f t="shared" si="141"/>
        <v>0</v>
      </c>
      <c r="AQ84" s="170" t="e">
        <f t="shared" si="134"/>
        <v>#DIV/0!</v>
      </c>
      <c r="AR84" s="345"/>
      <c r="AS84" s="346"/>
    </row>
    <row r="85" spans="1:45">
      <c r="A85" s="339"/>
      <c r="B85" s="340"/>
      <c r="C85" s="341"/>
      <c r="D85" s="175" t="s">
        <v>62</v>
      </c>
      <c r="E85" s="171">
        <f>SUM(H85,K85,N85,Q85,T85,W85,Z85,AC85,AF85,AI85,AL85,AO85)</f>
        <v>24788.799999999999</v>
      </c>
      <c r="F85" s="171">
        <f t="shared" si="140"/>
        <v>5397.5</v>
      </c>
      <c r="G85" s="170">
        <f t="shared" si="122"/>
        <v>21.77394629832828</v>
      </c>
      <c r="H85" s="218">
        <f t="shared" si="142"/>
        <v>495.3</v>
      </c>
      <c r="I85" s="218">
        <f t="shared" si="142"/>
        <v>491.2</v>
      </c>
      <c r="J85" s="170">
        <f t="shared" si="123"/>
        <v>99.172218857258216</v>
      </c>
      <c r="K85" s="218">
        <f t="shared" si="142"/>
        <v>2030.4</v>
      </c>
      <c r="L85" s="218">
        <f t="shared" si="142"/>
        <v>2329.5</v>
      </c>
      <c r="M85" s="170">
        <f t="shared" si="124"/>
        <v>114.73108747044918</v>
      </c>
      <c r="N85" s="218">
        <f t="shared" si="142"/>
        <v>2986.5</v>
      </c>
      <c r="O85" s="218">
        <f t="shared" si="142"/>
        <v>2576.8000000000002</v>
      </c>
      <c r="P85" s="170">
        <f t="shared" si="125"/>
        <v>86.28160053574419</v>
      </c>
      <c r="Q85" s="218">
        <f t="shared" si="142"/>
        <v>2241.1999999999998</v>
      </c>
      <c r="R85" s="218">
        <f t="shared" si="142"/>
        <v>0</v>
      </c>
      <c r="S85" s="170">
        <f t="shared" si="126"/>
        <v>0</v>
      </c>
      <c r="T85" s="218">
        <f t="shared" si="142"/>
        <v>2152.1999999999998</v>
      </c>
      <c r="U85" s="218">
        <f t="shared" si="142"/>
        <v>0</v>
      </c>
      <c r="V85" s="170">
        <f t="shared" si="127"/>
        <v>0</v>
      </c>
      <c r="W85" s="218">
        <f t="shared" si="142"/>
        <v>2329.4</v>
      </c>
      <c r="X85" s="218">
        <f t="shared" si="141"/>
        <v>0</v>
      </c>
      <c r="Y85" s="170">
        <f t="shared" si="128"/>
        <v>0</v>
      </c>
      <c r="Z85" s="218">
        <f t="shared" si="141"/>
        <v>2338</v>
      </c>
      <c r="AA85" s="218">
        <f t="shared" si="141"/>
        <v>0</v>
      </c>
      <c r="AB85" s="170">
        <f t="shared" si="129"/>
        <v>0</v>
      </c>
      <c r="AC85" s="218">
        <f t="shared" si="141"/>
        <v>2375.5</v>
      </c>
      <c r="AD85" s="218">
        <f t="shared" si="141"/>
        <v>0</v>
      </c>
      <c r="AE85" s="170">
        <f t="shared" si="130"/>
        <v>0</v>
      </c>
      <c r="AF85" s="218">
        <f t="shared" si="141"/>
        <v>1832.9</v>
      </c>
      <c r="AG85" s="218">
        <f t="shared" si="141"/>
        <v>0</v>
      </c>
      <c r="AH85" s="170">
        <f t="shared" si="131"/>
        <v>0</v>
      </c>
      <c r="AI85" s="218">
        <f t="shared" si="141"/>
        <v>1748.8</v>
      </c>
      <c r="AJ85" s="218">
        <f t="shared" si="141"/>
        <v>0</v>
      </c>
      <c r="AK85" s="170">
        <f t="shared" si="132"/>
        <v>0</v>
      </c>
      <c r="AL85" s="218">
        <f t="shared" si="141"/>
        <v>1664.1</v>
      </c>
      <c r="AM85" s="218">
        <f t="shared" si="141"/>
        <v>0</v>
      </c>
      <c r="AN85" s="170">
        <f t="shared" si="133"/>
        <v>0</v>
      </c>
      <c r="AO85" s="218">
        <f t="shared" si="141"/>
        <v>2594.5</v>
      </c>
      <c r="AP85" s="218">
        <f t="shared" si="141"/>
        <v>0</v>
      </c>
      <c r="AQ85" s="170">
        <f t="shared" si="134"/>
        <v>0</v>
      </c>
      <c r="AR85" s="345"/>
      <c r="AS85" s="346"/>
    </row>
    <row r="86" spans="1:45" ht="37.5">
      <c r="A86" s="342"/>
      <c r="B86" s="343"/>
      <c r="C86" s="344"/>
      <c r="D86" s="157" t="s">
        <v>63</v>
      </c>
      <c r="E86" s="171">
        <f t="shared" si="140"/>
        <v>0</v>
      </c>
      <c r="F86" s="171">
        <f t="shared" si="140"/>
        <v>0</v>
      </c>
      <c r="G86" s="170" t="e">
        <f t="shared" si="122"/>
        <v>#DIV/0!</v>
      </c>
      <c r="H86" s="218">
        <f t="shared" si="142"/>
        <v>0</v>
      </c>
      <c r="I86" s="218">
        <f t="shared" si="142"/>
        <v>0</v>
      </c>
      <c r="J86" s="170" t="e">
        <f t="shared" si="123"/>
        <v>#DIV/0!</v>
      </c>
      <c r="K86" s="218">
        <f t="shared" si="142"/>
        <v>0</v>
      </c>
      <c r="L86" s="218">
        <f t="shared" si="142"/>
        <v>0</v>
      </c>
      <c r="M86" s="170" t="e">
        <f t="shared" si="124"/>
        <v>#DIV/0!</v>
      </c>
      <c r="N86" s="218">
        <f t="shared" si="142"/>
        <v>0</v>
      </c>
      <c r="O86" s="218">
        <f t="shared" si="142"/>
        <v>0</v>
      </c>
      <c r="P86" s="170" t="e">
        <f t="shared" si="125"/>
        <v>#DIV/0!</v>
      </c>
      <c r="Q86" s="218">
        <f t="shared" si="142"/>
        <v>0</v>
      </c>
      <c r="R86" s="218">
        <f t="shared" si="142"/>
        <v>0</v>
      </c>
      <c r="S86" s="170" t="e">
        <f t="shared" si="126"/>
        <v>#DIV/0!</v>
      </c>
      <c r="T86" s="218">
        <f t="shared" si="142"/>
        <v>0</v>
      </c>
      <c r="U86" s="218">
        <f t="shared" si="142"/>
        <v>0</v>
      </c>
      <c r="V86" s="170" t="e">
        <f t="shared" si="127"/>
        <v>#DIV/0!</v>
      </c>
      <c r="W86" s="218">
        <f t="shared" si="142"/>
        <v>0</v>
      </c>
      <c r="X86" s="218">
        <f t="shared" si="141"/>
        <v>0</v>
      </c>
      <c r="Y86" s="170" t="e">
        <f t="shared" si="128"/>
        <v>#DIV/0!</v>
      </c>
      <c r="Z86" s="218">
        <f t="shared" si="141"/>
        <v>0</v>
      </c>
      <c r="AA86" s="218">
        <f t="shared" si="141"/>
        <v>0</v>
      </c>
      <c r="AB86" s="170" t="e">
        <f t="shared" si="129"/>
        <v>#DIV/0!</v>
      </c>
      <c r="AC86" s="218">
        <f t="shared" si="141"/>
        <v>0</v>
      </c>
      <c r="AD86" s="218">
        <f t="shared" si="141"/>
        <v>0</v>
      </c>
      <c r="AE86" s="170" t="e">
        <f t="shared" si="130"/>
        <v>#DIV/0!</v>
      </c>
      <c r="AF86" s="218">
        <f t="shared" si="141"/>
        <v>0</v>
      </c>
      <c r="AG86" s="218">
        <f t="shared" si="141"/>
        <v>0</v>
      </c>
      <c r="AH86" s="170" t="e">
        <f t="shared" si="131"/>
        <v>#DIV/0!</v>
      </c>
      <c r="AI86" s="218">
        <f t="shared" si="141"/>
        <v>0</v>
      </c>
      <c r="AJ86" s="218">
        <f t="shared" si="141"/>
        <v>0</v>
      </c>
      <c r="AK86" s="170" t="e">
        <f t="shared" si="132"/>
        <v>#DIV/0!</v>
      </c>
      <c r="AL86" s="218">
        <f t="shared" si="141"/>
        <v>0</v>
      </c>
      <c r="AM86" s="218">
        <f t="shared" si="141"/>
        <v>0</v>
      </c>
      <c r="AN86" s="170" t="e">
        <f t="shared" si="133"/>
        <v>#DIV/0!</v>
      </c>
      <c r="AO86" s="218">
        <f t="shared" si="141"/>
        <v>0</v>
      </c>
      <c r="AP86" s="218">
        <f t="shared" si="141"/>
        <v>0</v>
      </c>
      <c r="AQ86" s="170" t="e">
        <f t="shared" si="134"/>
        <v>#DIV/0!</v>
      </c>
      <c r="AR86" s="345"/>
      <c r="AS86" s="346"/>
    </row>
    <row r="87" spans="1:45" ht="23.25" customHeight="1">
      <c r="A87" s="336" t="s">
        <v>59</v>
      </c>
      <c r="B87" s="337"/>
      <c r="C87" s="338"/>
      <c r="D87" s="155" t="s">
        <v>23</v>
      </c>
      <c r="E87" s="212">
        <f>SUM(E88:E91)</f>
        <v>372.6</v>
      </c>
      <c r="F87" s="212">
        <f t="shared" ref="F87:AP87" si="143">SUM(F88:F91)</f>
        <v>0</v>
      </c>
      <c r="G87" s="213">
        <f t="shared" si="122"/>
        <v>0</v>
      </c>
      <c r="H87" s="212">
        <f t="shared" si="143"/>
        <v>0</v>
      </c>
      <c r="I87" s="212">
        <f t="shared" si="143"/>
        <v>0</v>
      </c>
      <c r="J87" s="213" t="e">
        <f t="shared" si="123"/>
        <v>#DIV/0!</v>
      </c>
      <c r="K87" s="212">
        <f t="shared" si="143"/>
        <v>0</v>
      </c>
      <c r="L87" s="212">
        <f t="shared" si="143"/>
        <v>0</v>
      </c>
      <c r="M87" s="213" t="e">
        <f t="shared" si="124"/>
        <v>#DIV/0!</v>
      </c>
      <c r="N87" s="212">
        <f t="shared" si="143"/>
        <v>0</v>
      </c>
      <c r="O87" s="212">
        <f t="shared" si="143"/>
        <v>0</v>
      </c>
      <c r="P87" s="213" t="e">
        <f t="shared" si="125"/>
        <v>#DIV/0!</v>
      </c>
      <c r="Q87" s="212">
        <f t="shared" si="143"/>
        <v>0</v>
      </c>
      <c r="R87" s="212">
        <f t="shared" si="143"/>
        <v>0</v>
      </c>
      <c r="S87" s="213" t="e">
        <f t="shared" si="126"/>
        <v>#DIV/0!</v>
      </c>
      <c r="T87" s="212">
        <f t="shared" si="143"/>
        <v>0</v>
      </c>
      <c r="U87" s="212">
        <f t="shared" si="143"/>
        <v>0</v>
      </c>
      <c r="V87" s="213" t="e">
        <f t="shared" si="127"/>
        <v>#DIV/0!</v>
      </c>
      <c r="W87" s="212">
        <f t="shared" si="143"/>
        <v>300</v>
      </c>
      <c r="X87" s="212">
        <f t="shared" si="143"/>
        <v>0</v>
      </c>
      <c r="Y87" s="213">
        <f t="shared" si="128"/>
        <v>0</v>
      </c>
      <c r="Z87" s="212">
        <f t="shared" si="143"/>
        <v>36.299999999999997</v>
      </c>
      <c r="AA87" s="212">
        <f t="shared" si="143"/>
        <v>0</v>
      </c>
      <c r="AB87" s="213">
        <f t="shared" si="129"/>
        <v>0</v>
      </c>
      <c r="AC87" s="212">
        <f t="shared" si="143"/>
        <v>0</v>
      </c>
      <c r="AD87" s="212">
        <f t="shared" si="143"/>
        <v>0</v>
      </c>
      <c r="AE87" s="213" t="e">
        <f t="shared" si="130"/>
        <v>#DIV/0!</v>
      </c>
      <c r="AF87" s="212">
        <f t="shared" si="143"/>
        <v>0</v>
      </c>
      <c r="AG87" s="212">
        <f t="shared" si="143"/>
        <v>0</v>
      </c>
      <c r="AH87" s="213" t="e">
        <f t="shared" si="131"/>
        <v>#DIV/0!</v>
      </c>
      <c r="AI87" s="212">
        <f t="shared" si="143"/>
        <v>0</v>
      </c>
      <c r="AJ87" s="212">
        <f t="shared" si="143"/>
        <v>0</v>
      </c>
      <c r="AK87" s="213" t="e">
        <f t="shared" si="132"/>
        <v>#DIV/0!</v>
      </c>
      <c r="AL87" s="212">
        <f t="shared" si="143"/>
        <v>0</v>
      </c>
      <c r="AM87" s="212">
        <f t="shared" si="143"/>
        <v>0</v>
      </c>
      <c r="AN87" s="213" t="e">
        <f t="shared" si="133"/>
        <v>#DIV/0!</v>
      </c>
      <c r="AO87" s="212">
        <f t="shared" si="143"/>
        <v>36.299999999999997</v>
      </c>
      <c r="AP87" s="212">
        <f t="shared" si="143"/>
        <v>0</v>
      </c>
      <c r="AQ87" s="213">
        <f t="shared" si="134"/>
        <v>0</v>
      </c>
      <c r="AR87" s="345"/>
      <c r="AS87" s="346"/>
    </row>
    <row r="88" spans="1:45">
      <c r="A88" s="339"/>
      <c r="B88" s="340"/>
      <c r="C88" s="341"/>
      <c r="D88" s="155" t="s">
        <v>61</v>
      </c>
      <c r="E88" s="171">
        <f t="shared" ref="E88:F96" si="144">SUM(H88,K88,N88,Q88,T88,W88,Z88,AC88,AF88,AI88,AL88,AO88)</f>
        <v>0</v>
      </c>
      <c r="F88" s="170">
        <f>SUM(I88,L88,O88,R88,U88,X88,AA88,AD88,AG88,AJ88,AM88,AP88)</f>
        <v>0</v>
      </c>
      <c r="G88" s="170" t="e">
        <f t="shared" si="122"/>
        <v>#DIV/0!</v>
      </c>
      <c r="H88" s="218">
        <f>H49</f>
        <v>0</v>
      </c>
      <c r="I88" s="218">
        <f>I49</f>
        <v>0</v>
      </c>
      <c r="J88" s="170" t="e">
        <f t="shared" si="123"/>
        <v>#DIV/0!</v>
      </c>
      <c r="K88" s="218">
        <f t="shared" ref="K88:AP91" si="145">K49</f>
        <v>0</v>
      </c>
      <c r="L88" s="218">
        <f t="shared" si="145"/>
        <v>0</v>
      </c>
      <c r="M88" s="170" t="e">
        <f t="shared" si="124"/>
        <v>#DIV/0!</v>
      </c>
      <c r="N88" s="218">
        <f t="shared" si="145"/>
        <v>0</v>
      </c>
      <c r="O88" s="218">
        <f t="shared" si="145"/>
        <v>0</v>
      </c>
      <c r="P88" s="170" t="e">
        <f t="shared" si="125"/>
        <v>#DIV/0!</v>
      </c>
      <c r="Q88" s="218">
        <f t="shared" si="145"/>
        <v>0</v>
      </c>
      <c r="R88" s="218">
        <f t="shared" si="145"/>
        <v>0</v>
      </c>
      <c r="S88" s="170" t="e">
        <f t="shared" si="126"/>
        <v>#DIV/0!</v>
      </c>
      <c r="T88" s="218">
        <f t="shared" si="145"/>
        <v>0</v>
      </c>
      <c r="U88" s="218">
        <f t="shared" si="145"/>
        <v>0</v>
      </c>
      <c r="V88" s="170" t="e">
        <f t="shared" si="127"/>
        <v>#DIV/0!</v>
      </c>
      <c r="W88" s="218">
        <f t="shared" si="145"/>
        <v>0</v>
      </c>
      <c r="X88" s="218">
        <f t="shared" si="145"/>
        <v>0</v>
      </c>
      <c r="Y88" s="170" t="e">
        <f t="shared" si="128"/>
        <v>#DIV/0!</v>
      </c>
      <c r="Z88" s="218">
        <f t="shared" si="145"/>
        <v>0</v>
      </c>
      <c r="AA88" s="218">
        <f t="shared" si="145"/>
        <v>0</v>
      </c>
      <c r="AB88" s="170" t="e">
        <f t="shared" si="129"/>
        <v>#DIV/0!</v>
      </c>
      <c r="AC88" s="218">
        <f t="shared" si="145"/>
        <v>0</v>
      </c>
      <c r="AD88" s="218">
        <f t="shared" si="145"/>
        <v>0</v>
      </c>
      <c r="AE88" s="170" t="e">
        <f t="shared" si="130"/>
        <v>#DIV/0!</v>
      </c>
      <c r="AF88" s="218">
        <f t="shared" si="145"/>
        <v>0</v>
      </c>
      <c r="AG88" s="218">
        <f t="shared" si="145"/>
        <v>0</v>
      </c>
      <c r="AH88" s="170" t="e">
        <f t="shared" si="131"/>
        <v>#DIV/0!</v>
      </c>
      <c r="AI88" s="218">
        <f t="shared" si="145"/>
        <v>0</v>
      </c>
      <c r="AJ88" s="218">
        <f t="shared" si="145"/>
        <v>0</v>
      </c>
      <c r="AK88" s="170" t="e">
        <f t="shared" si="132"/>
        <v>#DIV/0!</v>
      </c>
      <c r="AL88" s="218">
        <f t="shared" si="145"/>
        <v>0</v>
      </c>
      <c r="AM88" s="218">
        <f t="shared" si="145"/>
        <v>0</v>
      </c>
      <c r="AN88" s="170" t="e">
        <f t="shared" si="133"/>
        <v>#DIV/0!</v>
      </c>
      <c r="AO88" s="218">
        <f t="shared" si="145"/>
        <v>0</v>
      </c>
      <c r="AP88" s="218">
        <f t="shared" si="145"/>
        <v>0</v>
      </c>
      <c r="AQ88" s="170" t="e">
        <f t="shared" si="134"/>
        <v>#DIV/0!</v>
      </c>
      <c r="AR88" s="345"/>
      <c r="AS88" s="346"/>
    </row>
    <row r="89" spans="1:45" ht="37.5">
      <c r="A89" s="339"/>
      <c r="B89" s="340"/>
      <c r="C89" s="341"/>
      <c r="D89" s="155" t="s">
        <v>27</v>
      </c>
      <c r="E89" s="171">
        <f t="shared" si="144"/>
        <v>0</v>
      </c>
      <c r="F89" s="170">
        <f t="shared" si="144"/>
        <v>0</v>
      </c>
      <c r="G89" s="170" t="e">
        <f t="shared" si="122"/>
        <v>#DIV/0!</v>
      </c>
      <c r="H89" s="218">
        <f t="shared" ref="H89:W91" si="146">H50</f>
        <v>0</v>
      </c>
      <c r="I89" s="218">
        <f t="shared" si="146"/>
        <v>0</v>
      </c>
      <c r="J89" s="170" t="e">
        <f t="shared" si="123"/>
        <v>#DIV/0!</v>
      </c>
      <c r="K89" s="218">
        <f t="shared" si="146"/>
        <v>0</v>
      </c>
      <c r="L89" s="218">
        <f t="shared" si="146"/>
        <v>0</v>
      </c>
      <c r="M89" s="170" t="e">
        <f t="shared" si="124"/>
        <v>#DIV/0!</v>
      </c>
      <c r="N89" s="218">
        <f t="shared" si="146"/>
        <v>0</v>
      </c>
      <c r="O89" s="218">
        <f t="shared" si="146"/>
        <v>0</v>
      </c>
      <c r="P89" s="170" t="e">
        <f t="shared" si="125"/>
        <v>#DIV/0!</v>
      </c>
      <c r="Q89" s="218">
        <f t="shared" si="146"/>
        <v>0</v>
      </c>
      <c r="R89" s="218">
        <f t="shared" si="146"/>
        <v>0</v>
      </c>
      <c r="S89" s="170" t="e">
        <f t="shared" si="126"/>
        <v>#DIV/0!</v>
      </c>
      <c r="T89" s="218">
        <f t="shared" si="146"/>
        <v>0</v>
      </c>
      <c r="U89" s="218">
        <f t="shared" si="146"/>
        <v>0</v>
      </c>
      <c r="V89" s="170" t="e">
        <f t="shared" si="127"/>
        <v>#DIV/0!</v>
      </c>
      <c r="W89" s="218">
        <f t="shared" si="146"/>
        <v>0</v>
      </c>
      <c r="X89" s="218">
        <f t="shared" si="145"/>
        <v>0</v>
      </c>
      <c r="Y89" s="170" t="e">
        <f t="shared" si="128"/>
        <v>#DIV/0!</v>
      </c>
      <c r="Z89" s="218">
        <f t="shared" si="145"/>
        <v>0</v>
      </c>
      <c r="AA89" s="218">
        <f t="shared" si="145"/>
        <v>0</v>
      </c>
      <c r="AB89" s="170" t="e">
        <f t="shared" si="129"/>
        <v>#DIV/0!</v>
      </c>
      <c r="AC89" s="218">
        <f t="shared" si="145"/>
        <v>0</v>
      </c>
      <c r="AD89" s="218">
        <f t="shared" si="145"/>
        <v>0</v>
      </c>
      <c r="AE89" s="170" t="e">
        <f t="shared" si="130"/>
        <v>#DIV/0!</v>
      </c>
      <c r="AF89" s="218">
        <f t="shared" si="145"/>
        <v>0</v>
      </c>
      <c r="AG89" s="218">
        <f t="shared" si="145"/>
        <v>0</v>
      </c>
      <c r="AH89" s="170" t="e">
        <f t="shared" si="131"/>
        <v>#DIV/0!</v>
      </c>
      <c r="AI89" s="218">
        <f t="shared" si="145"/>
        <v>0</v>
      </c>
      <c r="AJ89" s="218">
        <f t="shared" si="145"/>
        <v>0</v>
      </c>
      <c r="AK89" s="170" t="e">
        <f t="shared" si="132"/>
        <v>#DIV/0!</v>
      </c>
      <c r="AL89" s="218">
        <f t="shared" si="145"/>
        <v>0</v>
      </c>
      <c r="AM89" s="218">
        <f t="shared" si="145"/>
        <v>0</v>
      </c>
      <c r="AN89" s="170" t="e">
        <f t="shared" si="133"/>
        <v>#DIV/0!</v>
      </c>
      <c r="AO89" s="218">
        <f t="shared" si="145"/>
        <v>0</v>
      </c>
      <c r="AP89" s="218">
        <f t="shared" si="145"/>
        <v>0</v>
      </c>
      <c r="AQ89" s="170" t="e">
        <f t="shared" si="134"/>
        <v>#DIV/0!</v>
      </c>
      <c r="AR89" s="345"/>
      <c r="AS89" s="346"/>
    </row>
    <row r="90" spans="1:45">
      <c r="A90" s="339"/>
      <c r="B90" s="340"/>
      <c r="C90" s="341"/>
      <c r="D90" s="157" t="s">
        <v>62</v>
      </c>
      <c r="E90" s="171">
        <f>SUM(H90,K90,N90,Q90,T90,W90,Z90,AC90,AF90,AI90,AL90,AO90)</f>
        <v>372.6</v>
      </c>
      <c r="F90" s="170">
        <f t="shared" si="144"/>
        <v>0</v>
      </c>
      <c r="G90" s="170">
        <f t="shared" si="122"/>
        <v>0</v>
      </c>
      <c r="H90" s="218">
        <f t="shared" si="146"/>
        <v>0</v>
      </c>
      <c r="I90" s="218">
        <f t="shared" si="146"/>
        <v>0</v>
      </c>
      <c r="J90" s="170" t="e">
        <f t="shared" si="123"/>
        <v>#DIV/0!</v>
      </c>
      <c r="K90" s="218">
        <f t="shared" si="146"/>
        <v>0</v>
      </c>
      <c r="L90" s="218">
        <f t="shared" si="146"/>
        <v>0</v>
      </c>
      <c r="M90" s="170" t="e">
        <f t="shared" si="124"/>
        <v>#DIV/0!</v>
      </c>
      <c r="N90" s="218">
        <f t="shared" si="146"/>
        <v>0</v>
      </c>
      <c r="O90" s="218">
        <f t="shared" si="146"/>
        <v>0</v>
      </c>
      <c r="P90" s="170" t="e">
        <f t="shared" si="125"/>
        <v>#DIV/0!</v>
      </c>
      <c r="Q90" s="218">
        <f t="shared" si="146"/>
        <v>0</v>
      </c>
      <c r="R90" s="218">
        <f t="shared" si="146"/>
        <v>0</v>
      </c>
      <c r="S90" s="170" t="e">
        <f t="shared" si="126"/>
        <v>#DIV/0!</v>
      </c>
      <c r="T90" s="218">
        <f t="shared" si="146"/>
        <v>0</v>
      </c>
      <c r="U90" s="218">
        <f t="shared" si="146"/>
        <v>0</v>
      </c>
      <c r="V90" s="170" t="e">
        <f t="shared" si="127"/>
        <v>#DIV/0!</v>
      </c>
      <c r="W90" s="218">
        <f t="shared" si="146"/>
        <v>300</v>
      </c>
      <c r="X90" s="218">
        <f t="shared" si="145"/>
        <v>0</v>
      </c>
      <c r="Y90" s="170">
        <f t="shared" si="128"/>
        <v>0</v>
      </c>
      <c r="Z90" s="218">
        <f>Z51+Z19</f>
        <v>36.299999999999997</v>
      </c>
      <c r="AA90" s="218">
        <f t="shared" si="145"/>
        <v>0</v>
      </c>
      <c r="AB90" s="170">
        <f t="shared" si="129"/>
        <v>0</v>
      </c>
      <c r="AC90" s="218">
        <f t="shared" si="145"/>
        <v>0</v>
      </c>
      <c r="AD90" s="218">
        <f t="shared" si="145"/>
        <v>0</v>
      </c>
      <c r="AE90" s="170" t="e">
        <f t="shared" si="130"/>
        <v>#DIV/0!</v>
      </c>
      <c r="AF90" s="218">
        <f t="shared" si="145"/>
        <v>0</v>
      </c>
      <c r="AG90" s="218">
        <f t="shared" si="145"/>
        <v>0</v>
      </c>
      <c r="AH90" s="170" t="e">
        <f t="shared" si="131"/>
        <v>#DIV/0!</v>
      </c>
      <c r="AI90" s="218">
        <f t="shared" si="145"/>
        <v>0</v>
      </c>
      <c r="AJ90" s="218">
        <f t="shared" si="145"/>
        <v>0</v>
      </c>
      <c r="AK90" s="170" t="e">
        <f t="shared" si="132"/>
        <v>#DIV/0!</v>
      </c>
      <c r="AL90" s="218">
        <f t="shared" si="145"/>
        <v>0</v>
      </c>
      <c r="AM90" s="218">
        <f t="shared" si="145"/>
        <v>0</v>
      </c>
      <c r="AN90" s="170" t="e">
        <f t="shared" si="133"/>
        <v>#DIV/0!</v>
      </c>
      <c r="AO90" s="218">
        <f>AO51+AO19</f>
        <v>36.299999999999997</v>
      </c>
      <c r="AP90" s="218">
        <f>AP51</f>
        <v>0</v>
      </c>
      <c r="AQ90" s="170">
        <f t="shared" si="134"/>
        <v>0</v>
      </c>
      <c r="AR90" s="345"/>
      <c r="AS90" s="346"/>
    </row>
    <row r="91" spans="1:45" ht="37.5">
      <c r="A91" s="342"/>
      <c r="B91" s="343"/>
      <c r="C91" s="344"/>
      <c r="D91" s="157" t="s">
        <v>63</v>
      </c>
      <c r="E91" s="171">
        <f t="shared" si="144"/>
        <v>0</v>
      </c>
      <c r="F91" s="170">
        <f t="shared" si="144"/>
        <v>0</v>
      </c>
      <c r="G91" s="170" t="e">
        <f t="shared" si="122"/>
        <v>#DIV/0!</v>
      </c>
      <c r="H91" s="218">
        <f t="shared" si="146"/>
        <v>0</v>
      </c>
      <c r="I91" s="218">
        <f t="shared" si="146"/>
        <v>0</v>
      </c>
      <c r="J91" s="170" t="e">
        <f t="shared" si="123"/>
        <v>#DIV/0!</v>
      </c>
      <c r="K91" s="218">
        <f t="shared" si="146"/>
        <v>0</v>
      </c>
      <c r="L91" s="218">
        <f t="shared" si="146"/>
        <v>0</v>
      </c>
      <c r="M91" s="170" t="e">
        <f t="shared" si="124"/>
        <v>#DIV/0!</v>
      </c>
      <c r="N91" s="218">
        <f t="shared" si="146"/>
        <v>0</v>
      </c>
      <c r="O91" s="218">
        <f t="shared" si="146"/>
        <v>0</v>
      </c>
      <c r="P91" s="170" t="e">
        <f t="shared" si="125"/>
        <v>#DIV/0!</v>
      </c>
      <c r="Q91" s="218">
        <f t="shared" si="146"/>
        <v>0</v>
      </c>
      <c r="R91" s="218">
        <f t="shared" si="146"/>
        <v>0</v>
      </c>
      <c r="S91" s="170" t="e">
        <f t="shared" si="126"/>
        <v>#DIV/0!</v>
      </c>
      <c r="T91" s="218">
        <f t="shared" si="146"/>
        <v>0</v>
      </c>
      <c r="U91" s="218">
        <f t="shared" si="146"/>
        <v>0</v>
      </c>
      <c r="V91" s="170" t="e">
        <f t="shared" si="127"/>
        <v>#DIV/0!</v>
      </c>
      <c r="W91" s="218">
        <f t="shared" si="146"/>
        <v>0</v>
      </c>
      <c r="X91" s="218">
        <f t="shared" si="145"/>
        <v>0</v>
      </c>
      <c r="Y91" s="170" t="e">
        <f t="shared" si="128"/>
        <v>#DIV/0!</v>
      </c>
      <c r="Z91" s="218">
        <f t="shared" si="145"/>
        <v>0</v>
      </c>
      <c r="AA91" s="218">
        <f t="shared" si="145"/>
        <v>0</v>
      </c>
      <c r="AB91" s="170" t="e">
        <f t="shared" si="129"/>
        <v>#DIV/0!</v>
      </c>
      <c r="AC91" s="218">
        <f t="shared" si="145"/>
        <v>0</v>
      </c>
      <c r="AD91" s="218">
        <f t="shared" si="145"/>
        <v>0</v>
      </c>
      <c r="AE91" s="170" t="e">
        <f t="shared" si="130"/>
        <v>#DIV/0!</v>
      </c>
      <c r="AF91" s="218">
        <f t="shared" si="145"/>
        <v>0</v>
      </c>
      <c r="AG91" s="218">
        <f t="shared" si="145"/>
        <v>0</v>
      </c>
      <c r="AH91" s="170" t="e">
        <f t="shared" si="131"/>
        <v>#DIV/0!</v>
      </c>
      <c r="AI91" s="218">
        <f t="shared" si="145"/>
        <v>0</v>
      </c>
      <c r="AJ91" s="218">
        <f t="shared" si="145"/>
        <v>0</v>
      </c>
      <c r="AK91" s="170" t="e">
        <f t="shared" si="132"/>
        <v>#DIV/0!</v>
      </c>
      <c r="AL91" s="218">
        <f t="shared" si="145"/>
        <v>0</v>
      </c>
      <c r="AM91" s="218">
        <f t="shared" si="145"/>
        <v>0</v>
      </c>
      <c r="AN91" s="170" t="e">
        <f t="shared" si="133"/>
        <v>#DIV/0!</v>
      </c>
      <c r="AO91" s="218">
        <f t="shared" si="145"/>
        <v>0</v>
      </c>
      <c r="AP91" s="218">
        <f t="shared" si="145"/>
        <v>0</v>
      </c>
      <c r="AQ91" s="170" t="e">
        <f t="shared" si="134"/>
        <v>#DIV/0!</v>
      </c>
      <c r="AR91" s="345"/>
      <c r="AS91" s="346"/>
    </row>
    <row r="92" spans="1:45" ht="23.25" customHeight="1">
      <c r="A92" s="336" t="s">
        <v>60</v>
      </c>
      <c r="B92" s="337"/>
      <c r="C92" s="338"/>
      <c r="D92" s="174" t="s">
        <v>23</v>
      </c>
      <c r="E92" s="212">
        <f>SUM(E93:E96)</f>
        <v>200</v>
      </c>
      <c r="F92" s="212">
        <f t="shared" ref="F92:AP92" si="147">SUM(F93:F96)</f>
        <v>34</v>
      </c>
      <c r="G92" s="213">
        <f t="shared" si="122"/>
        <v>17</v>
      </c>
      <c r="H92" s="212">
        <f t="shared" si="147"/>
        <v>0</v>
      </c>
      <c r="I92" s="212">
        <f t="shared" si="147"/>
        <v>0</v>
      </c>
      <c r="J92" s="213" t="e">
        <f t="shared" si="123"/>
        <v>#DIV/0!</v>
      </c>
      <c r="K92" s="212">
        <f t="shared" si="147"/>
        <v>17</v>
      </c>
      <c r="L92" s="212">
        <f t="shared" si="147"/>
        <v>17</v>
      </c>
      <c r="M92" s="213">
        <f t="shared" si="124"/>
        <v>100</v>
      </c>
      <c r="N92" s="212">
        <f t="shared" si="147"/>
        <v>17</v>
      </c>
      <c r="O92" s="212">
        <f t="shared" si="147"/>
        <v>17</v>
      </c>
      <c r="P92" s="213">
        <f t="shared" si="125"/>
        <v>100</v>
      </c>
      <c r="Q92" s="212">
        <f t="shared" si="147"/>
        <v>17</v>
      </c>
      <c r="R92" s="212">
        <f t="shared" si="147"/>
        <v>0</v>
      </c>
      <c r="S92" s="213">
        <f t="shared" si="126"/>
        <v>0</v>
      </c>
      <c r="T92" s="212">
        <f t="shared" si="147"/>
        <v>17</v>
      </c>
      <c r="U92" s="212">
        <f t="shared" si="147"/>
        <v>0</v>
      </c>
      <c r="V92" s="213">
        <f t="shared" si="127"/>
        <v>0</v>
      </c>
      <c r="W92" s="212">
        <f t="shared" si="147"/>
        <v>17</v>
      </c>
      <c r="X92" s="212">
        <f t="shared" si="147"/>
        <v>0</v>
      </c>
      <c r="Y92" s="213">
        <f t="shared" si="128"/>
        <v>0</v>
      </c>
      <c r="Z92" s="212">
        <f t="shared" si="147"/>
        <v>17</v>
      </c>
      <c r="AA92" s="212">
        <f t="shared" si="147"/>
        <v>0</v>
      </c>
      <c r="AB92" s="213">
        <f t="shared" si="129"/>
        <v>0</v>
      </c>
      <c r="AC92" s="212">
        <f t="shared" si="147"/>
        <v>17</v>
      </c>
      <c r="AD92" s="212">
        <f t="shared" si="147"/>
        <v>0</v>
      </c>
      <c r="AE92" s="213">
        <f t="shared" si="130"/>
        <v>0</v>
      </c>
      <c r="AF92" s="212">
        <f t="shared" si="147"/>
        <v>17</v>
      </c>
      <c r="AG92" s="212">
        <f t="shared" si="147"/>
        <v>0</v>
      </c>
      <c r="AH92" s="213">
        <f t="shared" si="131"/>
        <v>0</v>
      </c>
      <c r="AI92" s="212">
        <f t="shared" si="147"/>
        <v>17</v>
      </c>
      <c r="AJ92" s="212">
        <f t="shared" si="147"/>
        <v>0</v>
      </c>
      <c r="AK92" s="213">
        <f t="shared" si="132"/>
        <v>0</v>
      </c>
      <c r="AL92" s="212">
        <f t="shared" si="147"/>
        <v>17</v>
      </c>
      <c r="AM92" s="212">
        <f t="shared" si="147"/>
        <v>0</v>
      </c>
      <c r="AN92" s="213">
        <f t="shared" si="133"/>
        <v>0</v>
      </c>
      <c r="AO92" s="212">
        <f t="shared" si="147"/>
        <v>30</v>
      </c>
      <c r="AP92" s="212">
        <f t="shared" si="147"/>
        <v>0</v>
      </c>
      <c r="AQ92" s="213">
        <f t="shared" si="134"/>
        <v>0</v>
      </c>
      <c r="AR92" s="345"/>
      <c r="AS92" s="346"/>
    </row>
    <row r="93" spans="1:45">
      <c r="A93" s="339"/>
      <c r="B93" s="340"/>
      <c r="C93" s="341"/>
      <c r="D93" s="174" t="s">
        <v>61</v>
      </c>
      <c r="E93" s="171">
        <f t="shared" si="144"/>
        <v>0</v>
      </c>
      <c r="F93" s="170">
        <f t="shared" si="144"/>
        <v>0</v>
      </c>
      <c r="G93" s="170" t="e">
        <f t="shared" si="122"/>
        <v>#DIV/0!</v>
      </c>
      <c r="H93" s="218">
        <f>H44</f>
        <v>0</v>
      </c>
      <c r="I93" s="218">
        <f t="shared" ref="I93:AP94" si="148">I44</f>
        <v>0</v>
      </c>
      <c r="J93" s="170" t="e">
        <f t="shared" si="123"/>
        <v>#DIV/0!</v>
      </c>
      <c r="K93" s="218">
        <f t="shared" si="148"/>
        <v>0</v>
      </c>
      <c r="L93" s="218">
        <f t="shared" si="148"/>
        <v>0</v>
      </c>
      <c r="M93" s="170" t="e">
        <f t="shared" si="124"/>
        <v>#DIV/0!</v>
      </c>
      <c r="N93" s="218">
        <f t="shared" si="148"/>
        <v>0</v>
      </c>
      <c r="O93" s="218">
        <f t="shared" si="148"/>
        <v>0</v>
      </c>
      <c r="P93" s="170" t="e">
        <f t="shared" si="125"/>
        <v>#DIV/0!</v>
      </c>
      <c r="Q93" s="218">
        <f t="shared" si="148"/>
        <v>0</v>
      </c>
      <c r="R93" s="218">
        <f t="shared" si="148"/>
        <v>0</v>
      </c>
      <c r="S93" s="170" t="e">
        <f t="shared" si="126"/>
        <v>#DIV/0!</v>
      </c>
      <c r="T93" s="218">
        <f t="shared" si="148"/>
        <v>0</v>
      </c>
      <c r="U93" s="218">
        <f t="shared" si="148"/>
        <v>0</v>
      </c>
      <c r="V93" s="170" t="e">
        <f t="shared" si="127"/>
        <v>#DIV/0!</v>
      </c>
      <c r="W93" s="218">
        <f t="shared" si="148"/>
        <v>0</v>
      </c>
      <c r="X93" s="218">
        <f t="shared" si="148"/>
        <v>0</v>
      </c>
      <c r="Y93" s="170" t="e">
        <f t="shared" si="128"/>
        <v>#DIV/0!</v>
      </c>
      <c r="Z93" s="218">
        <f t="shared" si="148"/>
        <v>0</v>
      </c>
      <c r="AA93" s="218">
        <f t="shared" si="148"/>
        <v>0</v>
      </c>
      <c r="AB93" s="170" t="e">
        <f t="shared" si="129"/>
        <v>#DIV/0!</v>
      </c>
      <c r="AC93" s="218">
        <f t="shared" si="148"/>
        <v>0</v>
      </c>
      <c r="AD93" s="218">
        <f t="shared" si="148"/>
        <v>0</v>
      </c>
      <c r="AE93" s="170" t="e">
        <f t="shared" si="130"/>
        <v>#DIV/0!</v>
      </c>
      <c r="AF93" s="218">
        <f t="shared" si="148"/>
        <v>0</v>
      </c>
      <c r="AG93" s="218">
        <f t="shared" si="148"/>
        <v>0</v>
      </c>
      <c r="AH93" s="170" t="e">
        <f t="shared" si="131"/>
        <v>#DIV/0!</v>
      </c>
      <c r="AI93" s="218">
        <f t="shared" si="148"/>
        <v>0</v>
      </c>
      <c r="AJ93" s="218">
        <f t="shared" si="148"/>
        <v>0</v>
      </c>
      <c r="AK93" s="170" t="e">
        <f t="shared" si="132"/>
        <v>#DIV/0!</v>
      </c>
      <c r="AL93" s="218">
        <f t="shared" si="148"/>
        <v>0</v>
      </c>
      <c r="AM93" s="218">
        <f t="shared" si="148"/>
        <v>0</v>
      </c>
      <c r="AN93" s="170" t="e">
        <f t="shared" si="133"/>
        <v>#DIV/0!</v>
      </c>
      <c r="AO93" s="218">
        <f t="shared" si="148"/>
        <v>0</v>
      </c>
      <c r="AP93" s="218">
        <f t="shared" si="148"/>
        <v>0</v>
      </c>
      <c r="AQ93" s="170" t="e">
        <f t="shared" si="134"/>
        <v>#DIV/0!</v>
      </c>
      <c r="AR93" s="345"/>
      <c r="AS93" s="346"/>
    </row>
    <row r="94" spans="1:45" ht="37.5">
      <c r="A94" s="339"/>
      <c r="B94" s="340"/>
      <c r="C94" s="341"/>
      <c r="D94" s="174" t="s">
        <v>27</v>
      </c>
      <c r="E94" s="171">
        <f t="shared" si="144"/>
        <v>0</v>
      </c>
      <c r="F94" s="170">
        <f t="shared" si="144"/>
        <v>0</v>
      </c>
      <c r="G94" s="170" t="e">
        <f t="shared" si="122"/>
        <v>#DIV/0!</v>
      </c>
      <c r="H94" s="218">
        <f t="shared" ref="H94:W96" si="149">H45</f>
        <v>0</v>
      </c>
      <c r="I94" s="218">
        <f t="shared" si="149"/>
        <v>0</v>
      </c>
      <c r="J94" s="170" t="e">
        <f t="shared" si="123"/>
        <v>#DIV/0!</v>
      </c>
      <c r="K94" s="218">
        <f t="shared" si="149"/>
        <v>0</v>
      </c>
      <c r="L94" s="218">
        <f t="shared" si="149"/>
        <v>0</v>
      </c>
      <c r="M94" s="170" t="e">
        <f t="shared" si="124"/>
        <v>#DIV/0!</v>
      </c>
      <c r="N94" s="218">
        <f t="shared" si="149"/>
        <v>0</v>
      </c>
      <c r="O94" s="218">
        <f t="shared" si="149"/>
        <v>0</v>
      </c>
      <c r="P94" s="170" t="e">
        <f t="shared" si="125"/>
        <v>#DIV/0!</v>
      </c>
      <c r="Q94" s="218">
        <f t="shared" si="149"/>
        <v>0</v>
      </c>
      <c r="R94" s="218">
        <f t="shared" si="149"/>
        <v>0</v>
      </c>
      <c r="S94" s="170" t="e">
        <f t="shared" si="126"/>
        <v>#DIV/0!</v>
      </c>
      <c r="T94" s="218">
        <f t="shared" si="149"/>
        <v>0</v>
      </c>
      <c r="U94" s="218">
        <f t="shared" si="149"/>
        <v>0</v>
      </c>
      <c r="V94" s="170" t="e">
        <f t="shared" si="127"/>
        <v>#DIV/0!</v>
      </c>
      <c r="W94" s="218">
        <f t="shared" si="149"/>
        <v>0</v>
      </c>
      <c r="X94" s="218">
        <f t="shared" si="148"/>
        <v>0</v>
      </c>
      <c r="Y94" s="170" t="e">
        <f t="shared" si="128"/>
        <v>#DIV/0!</v>
      </c>
      <c r="Z94" s="218">
        <f t="shared" si="148"/>
        <v>0</v>
      </c>
      <c r="AA94" s="218">
        <f t="shared" si="148"/>
        <v>0</v>
      </c>
      <c r="AB94" s="170" t="e">
        <f t="shared" si="129"/>
        <v>#DIV/0!</v>
      </c>
      <c r="AC94" s="218">
        <f t="shared" si="148"/>
        <v>0</v>
      </c>
      <c r="AD94" s="218">
        <f t="shared" si="148"/>
        <v>0</v>
      </c>
      <c r="AE94" s="170" t="e">
        <f t="shared" si="130"/>
        <v>#DIV/0!</v>
      </c>
      <c r="AF94" s="218">
        <f t="shared" si="148"/>
        <v>0</v>
      </c>
      <c r="AG94" s="218">
        <f t="shared" si="148"/>
        <v>0</v>
      </c>
      <c r="AH94" s="170" t="e">
        <f t="shared" si="131"/>
        <v>#DIV/0!</v>
      </c>
      <c r="AI94" s="218">
        <f t="shared" si="148"/>
        <v>0</v>
      </c>
      <c r="AJ94" s="218">
        <f t="shared" si="148"/>
        <v>0</v>
      </c>
      <c r="AK94" s="170" t="e">
        <f t="shared" si="132"/>
        <v>#DIV/0!</v>
      </c>
      <c r="AL94" s="218">
        <f t="shared" si="148"/>
        <v>0</v>
      </c>
      <c r="AM94" s="218">
        <f t="shared" si="148"/>
        <v>0</v>
      </c>
      <c r="AN94" s="170" t="e">
        <f t="shared" si="133"/>
        <v>#DIV/0!</v>
      </c>
      <c r="AO94" s="218">
        <f t="shared" si="148"/>
        <v>0</v>
      </c>
      <c r="AP94" s="218">
        <f t="shared" si="148"/>
        <v>0</v>
      </c>
      <c r="AQ94" s="170" t="e">
        <f t="shared" si="134"/>
        <v>#DIV/0!</v>
      </c>
      <c r="AR94" s="345"/>
      <c r="AS94" s="346"/>
    </row>
    <row r="95" spans="1:45">
      <c r="A95" s="339"/>
      <c r="B95" s="340"/>
      <c r="C95" s="341"/>
      <c r="D95" s="175" t="s">
        <v>62</v>
      </c>
      <c r="E95" s="171">
        <f t="shared" si="144"/>
        <v>200</v>
      </c>
      <c r="F95" s="170">
        <f t="shared" si="144"/>
        <v>34</v>
      </c>
      <c r="G95" s="170">
        <f t="shared" si="122"/>
        <v>17</v>
      </c>
      <c r="H95" s="218">
        <f t="shared" si="149"/>
        <v>0</v>
      </c>
      <c r="I95" s="218">
        <f t="shared" si="149"/>
        <v>0</v>
      </c>
      <c r="J95" s="170" t="e">
        <f t="shared" si="123"/>
        <v>#DIV/0!</v>
      </c>
      <c r="K95" s="218">
        <v>17</v>
      </c>
      <c r="L95" s="218">
        <f t="shared" si="149"/>
        <v>17</v>
      </c>
      <c r="M95" s="170">
        <f t="shared" si="124"/>
        <v>100</v>
      </c>
      <c r="N95" s="218">
        <v>17</v>
      </c>
      <c r="O95" s="218">
        <f t="shared" si="149"/>
        <v>17</v>
      </c>
      <c r="P95" s="170">
        <f t="shared" si="125"/>
        <v>100</v>
      </c>
      <c r="Q95" s="218">
        <v>17</v>
      </c>
      <c r="R95" s="218">
        <f t="shared" si="149"/>
        <v>0</v>
      </c>
      <c r="S95" s="170">
        <f t="shared" si="126"/>
        <v>0</v>
      </c>
      <c r="T95" s="218">
        <v>17</v>
      </c>
      <c r="U95" s="218"/>
      <c r="V95" s="170">
        <f t="shared" si="127"/>
        <v>0</v>
      </c>
      <c r="W95" s="218">
        <v>17</v>
      </c>
      <c r="X95" s="218"/>
      <c r="Y95" s="170">
        <f t="shared" si="128"/>
        <v>0</v>
      </c>
      <c r="Z95" s="218">
        <v>17</v>
      </c>
      <c r="AA95" s="218"/>
      <c r="AB95" s="170">
        <f t="shared" si="129"/>
        <v>0</v>
      </c>
      <c r="AC95" s="218">
        <v>17</v>
      </c>
      <c r="AD95" s="218"/>
      <c r="AE95" s="170">
        <f t="shared" si="130"/>
        <v>0</v>
      </c>
      <c r="AF95" s="218">
        <v>17</v>
      </c>
      <c r="AG95" s="218"/>
      <c r="AH95" s="170">
        <f t="shared" si="131"/>
        <v>0</v>
      </c>
      <c r="AI95" s="218">
        <v>17</v>
      </c>
      <c r="AJ95" s="218"/>
      <c r="AK95" s="170">
        <f t="shared" si="132"/>
        <v>0</v>
      </c>
      <c r="AL95" s="218">
        <v>17</v>
      </c>
      <c r="AM95" s="218"/>
      <c r="AN95" s="170">
        <f t="shared" si="133"/>
        <v>0</v>
      </c>
      <c r="AO95" s="218">
        <v>30</v>
      </c>
      <c r="AP95" s="218"/>
      <c r="AQ95" s="170">
        <f t="shared" si="134"/>
        <v>0</v>
      </c>
      <c r="AR95" s="345"/>
      <c r="AS95" s="346"/>
    </row>
    <row r="96" spans="1:45" ht="37.5">
      <c r="A96" s="342"/>
      <c r="B96" s="343"/>
      <c r="C96" s="344"/>
      <c r="D96" s="157" t="s">
        <v>63</v>
      </c>
      <c r="E96" s="171">
        <f t="shared" si="144"/>
        <v>0</v>
      </c>
      <c r="F96" s="170">
        <f t="shared" si="144"/>
        <v>0</v>
      </c>
      <c r="G96" s="170" t="e">
        <f t="shared" si="122"/>
        <v>#DIV/0!</v>
      </c>
      <c r="H96" s="218">
        <f t="shared" si="149"/>
        <v>0</v>
      </c>
      <c r="I96" s="218">
        <f t="shared" si="149"/>
        <v>0</v>
      </c>
      <c r="J96" s="170" t="e">
        <f t="shared" si="123"/>
        <v>#DIV/0!</v>
      </c>
      <c r="K96" s="218">
        <f t="shared" si="149"/>
        <v>0</v>
      </c>
      <c r="L96" s="218">
        <f t="shared" si="149"/>
        <v>0</v>
      </c>
      <c r="M96" s="170" t="e">
        <f t="shared" si="124"/>
        <v>#DIV/0!</v>
      </c>
      <c r="N96" s="218">
        <f t="shared" si="149"/>
        <v>0</v>
      </c>
      <c r="O96" s="218">
        <f t="shared" si="149"/>
        <v>0</v>
      </c>
      <c r="P96" s="170" t="e">
        <f t="shared" si="125"/>
        <v>#DIV/0!</v>
      </c>
      <c r="Q96" s="218">
        <f t="shared" si="149"/>
        <v>0</v>
      </c>
      <c r="R96" s="218">
        <f t="shared" si="149"/>
        <v>0</v>
      </c>
      <c r="S96" s="170" t="e">
        <f t="shared" si="126"/>
        <v>#DIV/0!</v>
      </c>
      <c r="T96" s="218">
        <f t="shared" si="149"/>
        <v>0</v>
      </c>
      <c r="U96" s="218">
        <f t="shared" si="149"/>
        <v>0</v>
      </c>
      <c r="V96" s="170" t="e">
        <f t="shared" si="127"/>
        <v>#DIV/0!</v>
      </c>
      <c r="W96" s="218">
        <f t="shared" si="149"/>
        <v>0</v>
      </c>
      <c r="X96" s="218">
        <f t="shared" ref="X96:AP96" si="150">X47</f>
        <v>0</v>
      </c>
      <c r="Y96" s="170" t="e">
        <f t="shared" si="128"/>
        <v>#DIV/0!</v>
      </c>
      <c r="Z96" s="218">
        <f t="shared" si="150"/>
        <v>0</v>
      </c>
      <c r="AA96" s="218">
        <f t="shared" si="150"/>
        <v>0</v>
      </c>
      <c r="AB96" s="170" t="e">
        <f t="shared" si="129"/>
        <v>#DIV/0!</v>
      </c>
      <c r="AC96" s="218">
        <f t="shared" si="150"/>
        <v>0</v>
      </c>
      <c r="AD96" s="218">
        <f t="shared" si="150"/>
        <v>0</v>
      </c>
      <c r="AE96" s="170" t="e">
        <f t="shared" si="130"/>
        <v>#DIV/0!</v>
      </c>
      <c r="AF96" s="218">
        <f t="shared" si="150"/>
        <v>0</v>
      </c>
      <c r="AG96" s="218">
        <f t="shared" si="150"/>
        <v>0</v>
      </c>
      <c r="AH96" s="170" t="e">
        <f t="shared" si="131"/>
        <v>#DIV/0!</v>
      </c>
      <c r="AI96" s="218">
        <f t="shared" si="150"/>
        <v>0</v>
      </c>
      <c r="AJ96" s="218">
        <f t="shared" si="150"/>
        <v>0</v>
      </c>
      <c r="AK96" s="170" t="e">
        <f t="shared" si="132"/>
        <v>#DIV/0!</v>
      </c>
      <c r="AL96" s="218">
        <f t="shared" si="150"/>
        <v>0</v>
      </c>
      <c r="AM96" s="218">
        <f t="shared" si="150"/>
        <v>0</v>
      </c>
      <c r="AN96" s="170" t="e">
        <f t="shared" si="133"/>
        <v>#DIV/0!</v>
      </c>
      <c r="AO96" s="218">
        <f t="shared" si="150"/>
        <v>0</v>
      </c>
      <c r="AP96" s="218">
        <f t="shared" si="150"/>
        <v>0</v>
      </c>
      <c r="AQ96" s="170" t="e">
        <f t="shared" si="134"/>
        <v>#DIV/0!</v>
      </c>
      <c r="AR96" s="345"/>
      <c r="AS96" s="346"/>
    </row>
    <row r="97" spans="1:45" ht="20.25">
      <c r="A97" s="23"/>
      <c r="B97" s="24"/>
      <c r="C97" s="24"/>
      <c r="D97" s="25"/>
      <c r="E97" s="26"/>
      <c r="F97" s="28"/>
      <c r="G97" s="28"/>
      <c r="H97" s="327"/>
      <c r="I97" s="327"/>
      <c r="J97" s="28"/>
      <c r="K97" s="327"/>
      <c r="L97" s="327"/>
      <c r="M97" s="28"/>
      <c r="N97" s="327"/>
      <c r="O97" s="327"/>
      <c r="P97" s="28"/>
      <c r="Q97" s="327"/>
      <c r="R97" s="327"/>
      <c r="S97" s="28"/>
      <c r="T97" s="327"/>
      <c r="U97" s="327"/>
      <c r="V97" s="28"/>
      <c r="W97" s="327"/>
      <c r="X97" s="327"/>
      <c r="Y97" s="28"/>
      <c r="Z97" s="327"/>
      <c r="AA97" s="327"/>
      <c r="AB97" s="28"/>
      <c r="AC97" s="327"/>
      <c r="AD97" s="327"/>
      <c r="AE97" s="28"/>
      <c r="AF97" s="327"/>
      <c r="AG97" s="327"/>
      <c r="AH97" s="28"/>
      <c r="AI97" s="327"/>
      <c r="AJ97" s="327"/>
      <c r="AK97" s="28"/>
      <c r="AL97" s="327"/>
      <c r="AM97" s="327"/>
      <c r="AN97" s="28"/>
      <c r="AO97" s="327"/>
      <c r="AP97" s="327"/>
      <c r="AQ97" s="28"/>
      <c r="AR97" s="163"/>
      <c r="AS97" s="164"/>
    </row>
    <row r="98" spans="1:45">
      <c r="A98" s="331" t="s">
        <v>80</v>
      </c>
      <c r="B98" s="331"/>
      <c r="C98" s="331"/>
      <c r="D98" s="331"/>
      <c r="E98" s="331"/>
      <c r="F98" s="331"/>
      <c r="G98" s="331"/>
      <c r="H98" s="331"/>
      <c r="I98" s="331"/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327"/>
      <c r="AH98" s="28"/>
      <c r="AI98" s="327"/>
      <c r="AJ98" s="327"/>
      <c r="AK98" s="28"/>
      <c r="AL98" s="327"/>
      <c r="AM98" s="327"/>
      <c r="AN98" s="28"/>
      <c r="AO98" s="327"/>
      <c r="AP98" s="327"/>
      <c r="AQ98" s="28"/>
      <c r="AR98" s="163"/>
      <c r="AS98" s="164"/>
    </row>
    <row r="99" spans="1:45" s="165" customFormat="1">
      <c r="A99" s="331"/>
      <c r="B99" s="331"/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327"/>
      <c r="AH99" s="28"/>
      <c r="AI99" s="327"/>
      <c r="AJ99" s="327"/>
      <c r="AK99" s="28"/>
      <c r="AL99" s="327"/>
      <c r="AM99" s="327"/>
      <c r="AN99" s="28"/>
      <c r="AO99" s="327"/>
      <c r="AP99" s="327"/>
      <c r="AQ99" s="28"/>
    </row>
    <row r="100" spans="1:45" s="165" customFormat="1">
      <c r="A100" s="331"/>
      <c r="B100" s="331"/>
      <c r="C100" s="331"/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327"/>
      <c r="AH100" s="28"/>
      <c r="AI100" s="327"/>
      <c r="AJ100" s="327"/>
      <c r="AK100" s="28"/>
      <c r="AL100" s="327"/>
      <c r="AM100" s="327"/>
      <c r="AN100" s="28"/>
      <c r="AO100" s="327"/>
      <c r="AP100" s="327"/>
      <c r="AQ100" s="28"/>
    </row>
    <row r="101" spans="1:45" s="165" customFormat="1" ht="18.75" customHeight="1">
      <c r="A101" s="331"/>
      <c r="B101" s="331"/>
      <c r="C101" s="331"/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327"/>
      <c r="AH101" s="28"/>
      <c r="AI101" s="327"/>
      <c r="AJ101" s="327"/>
      <c r="AK101" s="28"/>
      <c r="AL101" s="327"/>
      <c r="AM101" s="327"/>
      <c r="AN101" s="28"/>
      <c r="AO101" s="327"/>
      <c r="AP101" s="327"/>
      <c r="AQ101" s="28"/>
    </row>
    <row r="102" spans="1:45" ht="17.25" customHeight="1">
      <c r="A102" s="331"/>
      <c r="B102" s="331"/>
      <c r="C102" s="331"/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327"/>
      <c r="AH102" s="28"/>
      <c r="AI102" s="327"/>
      <c r="AJ102" s="327"/>
      <c r="AK102" s="28"/>
      <c r="AL102" s="327"/>
      <c r="AM102" s="327"/>
      <c r="AN102" s="28"/>
      <c r="AO102" s="327"/>
      <c r="AP102" s="327"/>
      <c r="AQ102" s="28"/>
    </row>
    <row r="103" spans="1:4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327"/>
      <c r="AH103" s="28"/>
      <c r="AI103" s="327"/>
      <c r="AJ103" s="327"/>
      <c r="AK103" s="28"/>
      <c r="AL103" s="327"/>
      <c r="AM103" s="327"/>
      <c r="AN103" s="28"/>
      <c r="AO103" s="327"/>
      <c r="AP103" s="327"/>
      <c r="AQ103" s="28"/>
    </row>
    <row r="104" spans="1:45" ht="23.25" customHeight="1">
      <c r="A104" s="332" t="s">
        <v>81</v>
      </c>
      <c r="B104" s="332"/>
      <c r="C104" s="332"/>
      <c r="D104" s="332"/>
      <c r="E104" s="332"/>
      <c r="F104" s="332"/>
      <c r="G104" s="332"/>
      <c r="H104" s="61"/>
      <c r="I104" s="61"/>
      <c r="J104" s="61"/>
      <c r="K104" s="61"/>
      <c r="L104" s="61"/>
      <c r="M104" s="61"/>
      <c r="N104" s="61"/>
      <c r="O104" s="61"/>
      <c r="P104" s="61"/>
      <c r="Q104" s="334" t="s">
        <v>82</v>
      </c>
      <c r="R104" s="334"/>
      <c r="S104" s="334"/>
      <c r="T104" s="334"/>
      <c r="U104" s="334"/>
      <c r="V104" s="334"/>
      <c r="W104" s="334"/>
      <c r="X104" s="334"/>
      <c r="Y104" s="334"/>
      <c r="Z104" s="334"/>
      <c r="AA104" s="334"/>
      <c r="AB104" s="334"/>
      <c r="AC104" s="334"/>
      <c r="AD104" s="334"/>
      <c r="AE104" s="334"/>
      <c r="AF104" s="334"/>
      <c r="AG104" s="334"/>
      <c r="AH104" s="334"/>
      <c r="AI104" s="334"/>
      <c r="AJ104" s="334"/>
      <c r="AK104" s="334"/>
      <c r="AL104" s="334"/>
      <c r="AM104" s="334"/>
      <c r="AN104" s="334"/>
      <c r="AO104" s="334"/>
      <c r="AP104" s="334"/>
      <c r="AQ104" s="334"/>
    </row>
    <row r="105" spans="1:45" ht="18.75" customHeight="1">
      <c r="A105" s="333" t="s">
        <v>83</v>
      </c>
      <c r="B105" s="333"/>
      <c r="C105" s="333"/>
      <c r="D105" s="333"/>
      <c r="E105" s="333"/>
      <c r="F105" s="333"/>
      <c r="G105" s="333"/>
      <c r="H105" s="327"/>
      <c r="I105" s="327"/>
      <c r="J105" s="28"/>
      <c r="K105" s="327"/>
      <c r="L105" s="327"/>
      <c r="M105" s="28"/>
      <c r="N105" s="327"/>
      <c r="O105" s="327"/>
      <c r="P105" s="28"/>
      <c r="Q105" s="334" t="s">
        <v>84</v>
      </c>
      <c r="R105" s="334"/>
      <c r="S105" s="334"/>
      <c r="T105" s="334"/>
      <c r="U105" s="334"/>
      <c r="V105" s="334"/>
      <c r="W105" s="334"/>
      <c r="X105" s="334"/>
      <c r="Y105" s="334"/>
      <c r="Z105" s="334"/>
      <c r="AA105" s="334"/>
      <c r="AB105" s="334"/>
      <c r="AC105" s="334"/>
      <c r="AD105" s="334"/>
      <c r="AE105" s="334"/>
      <c r="AF105" s="334"/>
      <c r="AG105" s="334"/>
      <c r="AH105" s="334"/>
      <c r="AI105" s="334"/>
      <c r="AJ105" s="334"/>
      <c r="AK105" s="334"/>
      <c r="AL105" s="334"/>
      <c r="AM105" s="334"/>
      <c r="AN105" s="334"/>
      <c r="AO105" s="334"/>
      <c r="AP105" s="334"/>
      <c r="AQ105" s="334"/>
    </row>
    <row r="106" spans="1:45" ht="20.25">
      <c r="A106" s="23"/>
      <c r="B106" s="24"/>
      <c r="C106" s="24"/>
      <c r="D106" s="25"/>
      <c r="E106" s="26"/>
      <c r="F106" s="28"/>
      <c r="G106" s="28"/>
      <c r="H106" s="327"/>
      <c r="I106" s="327"/>
      <c r="J106" s="28"/>
      <c r="K106" s="327"/>
      <c r="L106" s="327"/>
      <c r="M106" s="28"/>
      <c r="N106" s="327"/>
      <c r="O106" s="327"/>
      <c r="P106" s="28"/>
      <c r="Q106" s="327"/>
      <c r="R106" s="327"/>
      <c r="S106" s="28"/>
      <c r="T106" s="327"/>
      <c r="U106" s="327"/>
      <c r="V106" s="28"/>
      <c r="W106" s="327"/>
      <c r="X106" s="327"/>
      <c r="Y106" s="28"/>
      <c r="Z106" s="327"/>
      <c r="AA106" s="327"/>
      <c r="AB106" s="28"/>
      <c r="AC106" s="327"/>
      <c r="AD106" s="327"/>
      <c r="AE106" s="28"/>
      <c r="AF106" s="327"/>
      <c r="AG106" s="327"/>
      <c r="AH106" s="28"/>
      <c r="AI106" s="327"/>
      <c r="AJ106" s="327"/>
      <c r="AK106" s="28"/>
      <c r="AL106" s="327"/>
      <c r="AM106" s="327"/>
      <c r="AN106" s="28"/>
      <c r="AO106" s="327"/>
      <c r="AP106" s="327"/>
      <c r="AQ106" s="28"/>
    </row>
    <row r="107" spans="1:45" ht="23.25" customHeight="1">
      <c r="A107" s="333" t="s">
        <v>85</v>
      </c>
      <c r="B107" s="333"/>
      <c r="C107" s="333"/>
      <c r="D107" s="333"/>
      <c r="E107" s="333"/>
      <c r="F107" s="333"/>
      <c r="G107" s="333"/>
      <c r="H107" s="327"/>
      <c r="I107" s="327"/>
      <c r="J107" s="28"/>
      <c r="K107" s="327"/>
      <c r="L107" s="327"/>
      <c r="M107" s="28"/>
      <c r="N107" s="327"/>
      <c r="O107" s="327"/>
      <c r="P107" s="28"/>
      <c r="Q107" s="334" t="s">
        <v>86</v>
      </c>
      <c r="R107" s="334"/>
      <c r="S107" s="334"/>
      <c r="T107" s="334"/>
      <c r="U107" s="334"/>
      <c r="V107" s="334"/>
      <c r="W107" s="334"/>
      <c r="X107" s="334"/>
      <c r="Y107" s="334"/>
      <c r="Z107" s="334"/>
      <c r="AA107" s="334"/>
      <c r="AB107" s="334"/>
      <c r="AC107" s="334"/>
      <c r="AD107" s="334"/>
      <c r="AE107" s="334"/>
      <c r="AF107" s="334"/>
      <c r="AG107" s="334"/>
      <c r="AH107" s="334"/>
      <c r="AI107" s="334"/>
      <c r="AJ107" s="334"/>
      <c r="AK107" s="334"/>
      <c r="AL107" s="334"/>
      <c r="AM107" s="334"/>
      <c r="AN107" s="334"/>
      <c r="AO107" s="334"/>
      <c r="AP107" s="334"/>
      <c r="AQ107" s="334"/>
    </row>
    <row r="108" spans="1:45" ht="20.25">
      <c r="A108" s="23"/>
      <c r="B108" s="24"/>
      <c r="C108" s="24"/>
      <c r="D108" s="25"/>
      <c r="E108" s="26"/>
      <c r="F108" s="28"/>
      <c r="G108" s="28"/>
      <c r="H108" s="327"/>
      <c r="I108" s="327"/>
      <c r="J108" s="28"/>
      <c r="K108" s="327"/>
      <c r="L108" s="327"/>
      <c r="M108" s="28"/>
      <c r="N108" s="327"/>
      <c r="O108" s="327"/>
      <c r="P108" s="28"/>
      <c r="Q108" s="335" t="s">
        <v>87</v>
      </c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E108" s="335"/>
      <c r="AF108" s="335"/>
      <c r="AG108" s="335"/>
      <c r="AH108" s="335"/>
      <c r="AI108" s="335"/>
      <c r="AJ108" s="335"/>
      <c r="AK108" s="335"/>
      <c r="AL108" s="335"/>
      <c r="AM108" s="335"/>
      <c r="AN108" s="335"/>
      <c r="AO108" s="335"/>
      <c r="AP108" s="335"/>
      <c r="AQ108" s="335"/>
    </row>
    <row r="109" spans="1:45" ht="20.25">
      <c r="A109" s="23"/>
      <c r="B109" s="24"/>
      <c r="C109" s="24"/>
      <c r="D109" s="25"/>
      <c r="E109" s="26"/>
      <c r="F109" s="28"/>
      <c r="G109" s="28"/>
      <c r="H109" s="327"/>
      <c r="I109" s="327"/>
      <c r="J109" s="28"/>
      <c r="K109" s="327"/>
      <c r="L109" s="327"/>
      <c r="M109" s="28"/>
      <c r="N109" s="327"/>
      <c r="O109" s="327"/>
      <c r="P109" s="28"/>
      <c r="Q109" s="327"/>
      <c r="R109" s="327"/>
      <c r="S109" s="28"/>
      <c r="T109" s="327"/>
      <c r="U109" s="327"/>
      <c r="V109" s="28"/>
      <c r="W109" s="327"/>
      <c r="X109" s="327"/>
      <c r="Y109" s="28"/>
      <c r="Z109" s="327"/>
      <c r="AA109" s="327"/>
      <c r="AB109" s="28"/>
      <c r="AC109" s="327"/>
      <c r="AD109" s="327"/>
      <c r="AE109" s="28"/>
      <c r="AF109" s="327"/>
      <c r="AG109" s="327"/>
      <c r="AH109" s="28"/>
      <c r="AI109" s="327"/>
      <c r="AJ109" s="327"/>
      <c r="AK109" s="28"/>
      <c r="AL109" s="327"/>
      <c r="AM109" s="327"/>
      <c r="AN109" s="28"/>
      <c r="AO109" s="327"/>
      <c r="AP109" s="327"/>
      <c r="AQ109" s="28"/>
    </row>
    <row r="110" spans="1:45" ht="23.25">
      <c r="A110" s="329" t="s">
        <v>94</v>
      </c>
      <c r="B110" s="329"/>
      <c r="C110" s="329"/>
      <c r="D110" s="329"/>
      <c r="E110" s="26"/>
      <c r="F110" s="28"/>
      <c r="G110" s="28"/>
      <c r="H110" s="327"/>
      <c r="I110" s="327"/>
      <c r="J110" s="28"/>
      <c r="K110" s="327"/>
      <c r="L110" s="327"/>
      <c r="M110" s="28"/>
      <c r="N110" s="327"/>
      <c r="O110" s="327"/>
      <c r="P110" s="28"/>
      <c r="Q110" s="327"/>
      <c r="R110" s="327"/>
      <c r="S110" s="28"/>
      <c r="T110" s="327"/>
      <c r="U110" s="327"/>
      <c r="V110" s="28"/>
      <c r="W110" s="327"/>
      <c r="X110" s="327"/>
      <c r="Y110" s="28"/>
      <c r="Z110" s="327"/>
      <c r="AA110" s="327"/>
      <c r="AB110" s="28"/>
      <c r="AC110" s="327"/>
      <c r="AD110" s="327"/>
      <c r="AE110" s="28"/>
      <c r="AF110" s="327"/>
      <c r="AG110" s="327"/>
      <c r="AH110" s="28"/>
      <c r="AI110" s="327"/>
      <c r="AJ110" s="327"/>
      <c r="AK110" s="28"/>
      <c r="AL110" s="330" t="s">
        <v>89</v>
      </c>
      <c r="AM110" s="330"/>
      <c r="AN110" s="330"/>
      <c r="AO110" s="330"/>
      <c r="AP110" s="330"/>
      <c r="AQ110" s="330"/>
    </row>
    <row r="111" spans="1:45" ht="23.25">
      <c r="A111" s="329" t="s">
        <v>91</v>
      </c>
      <c r="B111" s="329"/>
      <c r="C111" s="329"/>
      <c r="D111" s="329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3"/>
      <c r="AQ111" s="13"/>
    </row>
    <row r="112" spans="1:45">
      <c r="B112" s="167"/>
      <c r="C112" s="167"/>
    </row>
    <row r="113" spans="2:3">
      <c r="B113" s="167"/>
      <c r="C113" s="167"/>
    </row>
    <row r="114" spans="2:3">
      <c r="B114" s="167"/>
      <c r="C114" s="167"/>
    </row>
    <row r="115" spans="2:3">
      <c r="B115" s="167"/>
      <c r="C115" s="167"/>
    </row>
    <row r="116" spans="2:3">
      <c r="B116" s="172" t="str">
        <f>IFERROR(1/0,"")</f>
        <v/>
      </c>
      <c r="C116" s="167"/>
    </row>
    <row r="117" spans="2:3">
      <c r="B117" s="167"/>
      <c r="C117" s="167"/>
    </row>
    <row r="118" spans="2:3">
      <c r="B118" s="167"/>
      <c r="C118" s="167"/>
    </row>
    <row r="119" spans="2:3">
      <c r="B119" s="167"/>
      <c r="C119" s="167"/>
    </row>
    <row r="120" spans="2:3">
      <c r="B120" s="167"/>
      <c r="C120" s="167"/>
    </row>
    <row r="121" spans="2:3">
      <c r="B121" s="167"/>
      <c r="C121" s="167"/>
    </row>
    <row r="122" spans="2:3">
      <c r="B122" s="167"/>
      <c r="C122" s="167"/>
    </row>
    <row r="123" spans="2:3">
      <c r="B123" s="167"/>
      <c r="C123" s="167"/>
    </row>
    <row r="124" spans="2:3">
      <c r="B124" s="167"/>
      <c r="C124" s="167"/>
    </row>
    <row r="125" spans="2:3">
      <c r="B125" s="167"/>
      <c r="C125" s="167"/>
    </row>
    <row r="126" spans="2:3">
      <c r="B126" s="167"/>
      <c r="C126" s="167"/>
    </row>
    <row r="127" spans="2:3">
      <c r="B127" s="167"/>
      <c r="C127" s="167"/>
    </row>
    <row r="128" spans="2:3">
      <c r="B128" s="167"/>
      <c r="C128" s="167"/>
    </row>
    <row r="129" spans="2:3">
      <c r="B129" s="167"/>
      <c r="C129" s="167"/>
    </row>
    <row r="130" spans="2:3">
      <c r="B130" s="167"/>
      <c r="C130" s="167"/>
    </row>
    <row r="131" spans="2:3">
      <c r="B131" s="167"/>
      <c r="C131" s="167"/>
    </row>
    <row r="132" spans="2:3">
      <c r="B132" s="167"/>
      <c r="C132" s="167"/>
    </row>
    <row r="133" spans="2:3">
      <c r="B133" s="167"/>
      <c r="C133" s="167"/>
    </row>
    <row r="134" spans="2:3">
      <c r="B134" s="167"/>
      <c r="C134" s="167"/>
    </row>
    <row r="135" spans="2:3">
      <c r="B135" s="167"/>
      <c r="C135" s="167"/>
    </row>
    <row r="136" spans="2:3">
      <c r="B136" s="167"/>
      <c r="C136" s="167"/>
    </row>
    <row r="137" spans="2:3">
      <c r="B137" s="167"/>
      <c r="C137" s="167"/>
    </row>
    <row r="138" spans="2:3">
      <c r="B138" s="167"/>
      <c r="C138" s="167"/>
    </row>
    <row r="139" spans="2:3">
      <c r="B139" s="167"/>
      <c r="C139" s="167"/>
    </row>
    <row r="140" spans="2:3">
      <c r="B140" s="167"/>
      <c r="C140" s="167"/>
    </row>
    <row r="141" spans="2:3">
      <c r="B141" s="167"/>
      <c r="C141" s="167"/>
    </row>
    <row r="142" spans="2:3">
      <c r="B142" s="167"/>
      <c r="C142" s="167"/>
    </row>
    <row r="143" spans="2:3">
      <c r="B143" s="167"/>
      <c r="C143" s="167"/>
    </row>
    <row r="144" spans="2:3">
      <c r="B144" s="167"/>
      <c r="C144" s="167"/>
    </row>
    <row r="145" spans="2:3">
      <c r="B145" s="167"/>
      <c r="C145" s="167"/>
    </row>
    <row r="146" spans="2:3">
      <c r="B146" s="167"/>
      <c r="C146" s="167"/>
    </row>
    <row r="147" spans="2:3">
      <c r="B147" s="167"/>
      <c r="C147" s="167"/>
    </row>
    <row r="148" spans="2:3">
      <c r="B148" s="167"/>
      <c r="C148" s="167"/>
    </row>
    <row r="149" spans="2:3">
      <c r="B149" s="167"/>
      <c r="C149" s="167"/>
    </row>
    <row r="150" spans="2:3">
      <c r="B150" s="167"/>
      <c r="C150" s="167"/>
    </row>
    <row r="151" spans="2:3">
      <c r="B151" s="167"/>
      <c r="C151" s="167"/>
    </row>
    <row r="152" spans="2:3">
      <c r="B152" s="167"/>
      <c r="C152" s="167"/>
    </row>
    <row r="153" spans="2:3">
      <c r="B153" s="167"/>
      <c r="C153" s="167"/>
    </row>
    <row r="154" spans="2:3">
      <c r="B154" s="167"/>
      <c r="C154" s="167"/>
    </row>
    <row r="155" spans="2:3">
      <c r="B155" s="167"/>
      <c r="C155" s="167"/>
    </row>
    <row r="156" spans="2:3">
      <c r="B156" s="167"/>
      <c r="C156" s="167"/>
    </row>
    <row r="157" spans="2:3">
      <c r="B157" s="167"/>
      <c r="C157" s="167"/>
    </row>
    <row r="158" spans="2:3">
      <c r="B158" s="167"/>
      <c r="C158" s="167"/>
    </row>
    <row r="159" spans="2:3">
      <c r="B159" s="167"/>
      <c r="C159" s="167"/>
    </row>
    <row r="160" spans="2:3">
      <c r="B160" s="167"/>
      <c r="C160" s="167"/>
    </row>
    <row r="161" spans="2:3">
      <c r="B161" s="167"/>
      <c r="C161" s="167"/>
    </row>
    <row r="162" spans="2:3">
      <c r="B162" s="167"/>
      <c r="C162" s="167"/>
    </row>
    <row r="163" spans="2:3">
      <c r="B163" s="167"/>
      <c r="C163" s="167"/>
    </row>
    <row r="164" spans="2:3">
      <c r="B164" s="167"/>
      <c r="C164" s="167"/>
    </row>
    <row r="165" spans="2:3">
      <c r="B165" s="167"/>
      <c r="C165" s="167"/>
    </row>
    <row r="166" spans="2:3">
      <c r="B166" s="167"/>
      <c r="C166" s="167"/>
    </row>
    <row r="167" spans="2:3">
      <c r="B167" s="167"/>
      <c r="C167" s="167"/>
    </row>
    <row r="168" spans="2:3">
      <c r="B168" s="167"/>
      <c r="C168" s="167"/>
    </row>
    <row r="169" spans="2:3">
      <c r="B169" s="167"/>
      <c r="C169" s="167"/>
    </row>
    <row r="170" spans="2:3">
      <c r="B170" s="167"/>
      <c r="C170" s="167"/>
    </row>
    <row r="171" spans="2:3">
      <c r="B171" s="167"/>
      <c r="C171" s="167"/>
    </row>
    <row r="172" spans="2:3">
      <c r="B172" s="167"/>
      <c r="C172" s="167"/>
    </row>
    <row r="173" spans="2:3">
      <c r="B173" s="167"/>
      <c r="C173" s="167"/>
    </row>
    <row r="174" spans="2:3">
      <c r="B174" s="167"/>
      <c r="C174" s="167"/>
    </row>
    <row r="175" spans="2:3">
      <c r="B175" s="167"/>
      <c r="C175" s="167"/>
    </row>
    <row r="176" spans="2:3">
      <c r="B176" s="167"/>
      <c r="C176" s="167"/>
    </row>
    <row r="177" spans="2:3">
      <c r="B177" s="167"/>
      <c r="C177" s="167"/>
    </row>
    <row r="178" spans="2:3">
      <c r="B178" s="167"/>
      <c r="C178" s="167"/>
    </row>
    <row r="179" spans="2:3">
      <c r="B179" s="167"/>
      <c r="C179" s="167"/>
    </row>
    <row r="180" spans="2:3">
      <c r="B180" s="167"/>
      <c r="C180" s="167"/>
    </row>
    <row r="181" spans="2:3">
      <c r="B181" s="167"/>
      <c r="C181" s="167"/>
    </row>
    <row r="182" spans="2:3">
      <c r="B182" s="167"/>
      <c r="C182" s="167"/>
    </row>
    <row r="183" spans="2:3">
      <c r="B183" s="167"/>
      <c r="C183" s="167"/>
    </row>
    <row r="184" spans="2:3">
      <c r="B184" s="167"/>
      <c r="C184" s="167"/>
    </row>
    <row r="185" spans="2:3">
      <c r="B185" s="167"/>
      <c r="C185" s="167"/>
    </row>
    <row r="186" spans="2:3">
      <c r="B186" s="167"/>
      <c r="C186" s="167"/>
    </row>
    <row r="187" spans="2:3">
      <c r="B187" s="167"/>
      <c r="C187" s="167"/>
    </row>
    <row r="188" spans="2:3">
      <c r="B188" s="167"/>
      <c r="C188" s="167"/>
    </row>
    <row r="189" spans="2:3">
      <c r="B189" s="167"/>
      <c r="C189" s="167"/>
    </row>
    <row r="190" spans="2:3">
      <c r="B190" s="167"/>
      <c r="C190" s="167"/>
    </row>
    <row r="191" spans="2:3">
      <c r="B191" s="167"/>
      <c r="C191" s="167"/>
    </row>
    <row r="192" spans="2:3">
      <c r="B192" s="167"/>
      <c r="C192" s="167"/>
    </row>
    <row r="193" spans="2:3">
      <c r="B193" s="167"/>
      <c r="C193" s="167"/>
    </row>
    <row r="194" spans="2:3">
      <c r="B194" s="167"/>
      <c r="C194" s="167"/>
    </row>
    <row r="195" spans="2:3">
      <c r="B195" s="167"/>
      <c r="C195" s="167"/>
    </row>
    <row r="196" spans="2:3">
      <c r="B196" s="167"/>
      <c r="C196" s="167"/>
    </row>
    <row r="197" spans="2:3">
      <c r="B197" s="167"/>
      <c r="C197" s="167"/>
    </row>
    <row r="198" spans="2:3">
      <c r="B198" s="167"/>
      <c r="C198" s="167"/>
    </row>
    <row r="199" spans="2:3">
      <c r="B199" s="167"/>
      <c r="C199" s="167"/>
    </row>
    <row r="200" spans="2:3">
      <c r="B200" s="167"/>
      <c r="C200" s="167"/>
    </row>
    <row r="201" spans="2:3">
      <c r="B201" s="167"/>
      <c r="C201" s="167"/>
    </row>
    <row r="202" spans="2:3">
      <c r="B202" s="167"/>
      <c r="C202" s="167"/>
    </row>
    <row r="203" spans="2:3">
      <c r="B203" s="167"/>
      <c r="C203" s="167"/>
    </row>
    <row r="204" spans="2:3">
      <c r="B204" s="167"/>
      <c r="C204" s="167"/>
    </row>
    <row r="205" spans="2:3">
      <c r="B205" s="167"/>
      <c r="C205" s="167"/>
    </row>
    <row r="206" spans="2:3">
      <c r="B206" s="167"/>
      <c r="C206" s="167"/>
    </row>
    <row r="207" spans="2:3">
      <c r="B207" s="167"/>
      <c r="C207" s="167"/>
    </row>
    <row r="208" spans="2:3">
      <c r="B208" s="167"/>
      <c r="C208" s="167"/>
    </row>
    <row r="209" spans="2:3">
      <c r="B209" s="167"/>
      <c r="C209" s="167"/>
    </row>
    <row r="210" spans="2:3">
      <c r="B210" s="167"/>
      <c r="C210" s="167"/>
    </row>
    <row r="211" spans="2:3">
      <c r="B211" s="167"/>
      <c r="C211" s="167"/>
    </row>
    <row r="212" spans="2:3">
      <c r="B212" s="167"/>
      <c r="C212" s="167"/>
    </row>
    <row r="213" spans="2:3">
      <c r="B213" s="167"/>
      <c r="C213" s="167"/>
    </row>
    <row r="214" spans="2:3">
      <c r="B214" s="167"/>
      <c r="C214" s="167"/>
    </row>
    <row r="215" spans="2:3">
      <c r="B215" s="167"/>
      <c r="C215" s="167"/>
    </row>
    <row r="216" spans="2:3">
      <c r="B216" s="167"/>
      <c r="C216" s="167"/>
    </row>
    <row r="217" spans="2:3">
      <c r="B217" s="167"/>
      <c r="C217" s="167"/>
    </row>
    <row r="218" spans="2:3">
      <c r="B218" s="167"/>
      <c r="C218" s="167"/>
    </row>
    <row r="219" spans="2:3">
      <c r="B219" s="167"/>
      <c r="C219" s="167"/>
    </row>
    <row r="220" spans="2:3">
      <c r="B220" s="167"/>
      <c r="C220" s="167"/>
    </row>
    <row r="221" spans="2:3">
      <c r="B221" s="167"/>
      <c r="C221" s="167"/>
    </row>
    <row r="222" spans="2:3">
      <c r="B222" s="167"/>
      <c r="C222" s="167"/>
    </row>
    <row r="223" spans="2:3">
      <c r="B223" s="167"/>
      <c r="C223" s="167"/>
    </row>
    <row r="224" spans="2:3">
      <c r="B224" s="167"/>
      <c r="C224" s="167"/>
    </row>
    <row r="225" spans="2:3">
      <c r="B225" s="167"/>
      <c r="C225" s="167"/>
    </row>
    <row r="226" spans="2:3">
      <c r="B226" s="167"/>
      <c r="C226" s="167"/>
    </row>
    <row r="227" spans="2:3">
      <c r="B227" s="167"/>
      <c r="C227" s="167"/>
    </row>
    <row r="228" spans="2:3">
      <c r="B228" s="167"/>
      <c r="C228" s="167"/>
    </row>
    <row r="229" spans="2:3">
      <c r="B229" s="167"/>
      <c r="C229" s="167"/>
    </row>
    <row r="230" spans="2:3">
      <c r="B230" s="167"/>
      <c r="C230" s="167"/>
    </row>
    <row r="231" spans="2:3">
      <c r="B231" s="167"/>
      <c r="C231" s="167"/>
    </row>
    <row r="232" spans="2:3">
      <c r="B232" s="167"/>
      <c r="C232" s="167"/>
    </row>
    <row r="233" spans="2:3">
      <c r="B233" s="167"/>
      <c r="C233" s="167"/>
    </row>
  </sheetData>
  <mergeCells count="102">
    <mergeCell ref="A1:AS1"/>
    <mergeCell ref="B2:AS2"/>
    <mergeCell ref="A3:AS3"/>
    <mergeCell ref="A6:A8"/>
    <mergeCell ref="B6:B8"/>
    <mergeCell ref="C6:C8"/>
    <mergeCell ref="D6:D8"/>
    <mergeCell ref="E6:G7"/>
    <mergeCell ref="H6:AQ6"/>
    <mergeCell ref="AR6:AR8"/>
    <mergeCell ref="A4:AS4"/>
    <mergeCell ref="AR11:AR15"/>
    <mergeCell ref="AS11:AS15"/>
    <mergeCell ref="A16:A20"/>
    <mergeCell ref="B16:B20"/>
    <mergeCell ref="C16:C20"/>
    <mergeCell ref="AR16:AR20"/>
    <mergeCell ref="AS16:AS20"/>
    <mergeCell ref="AI7:AK7"/>
    <mergeCell ref="AL7:AN7"/>
    <mergeCell ref="AO7:AQ7"/>
    <mergeCell ref="B10:AQ10"/>
    <mergeCell ref="A11:A15"/>
    <mergeCell ref="B11:B15"/>
    <mergeCell ref="C11:C15"/>
    <mergeCell ref="AS6:AS8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21:A25"/>
    <mergeCell ref="B21:B25"/>
    <mergeCell ref="C21:C25"/>
    <mergeCell ref="AR21:AR25"/>
    <mergeCell ref="AS21:AS25"/>
    <mergeCell ref="A26:A30"/>
    <mergeCell ref="B26:B30"/>
    <mergeCell ref="C26:C30"/>
    <mergeCell ref="AR26:AR30"/>
    <mergeCell ref="AS26:AS30"/>
    <mergeCell ref="A31:A35"/>
    <mergeCell ref="B31:C35"/>
    <mergeCell ref="AR31:AR35"/>
    <mergeCell ref="AS31:AS35"/>
    <mergeCell ref="B37:AQ37"/>
    <mergeCell ref="A38:A42"/>
    <mergeCell ref="B38:B42"/>
    <mergeCell ref="C38:C42"/>
    <mergeCell ref="AR38:AR42"/>
    <mergeCell ref="AS38:AS42"/>
    <mergeCell ref="A43:A47"/>
    <mergeCell ref="B43:B47"/>
    <mergeCell ref="C43:C47"/>
    <mergeCell ref="AR43:AR47"/>
    <mergeCell ref="AS43:AS47"/>
    <mergeCell ref="A48:A52"/>
    <mergeCell ref="B48:B52"/>
    <mergeCell ref="C48:C52"/>
    <mergeCell ref="AR48:AR52"/>
    <mergeCell ref="AS48:AS52"/>
    <mergeCell ref="A65:C69"/>
    <mergeCell ref="AR65:AR69"/>
    <mergeCell ref="AS65:AS69"/>
    <mergeCell ref="A71:C75"/>
    <mergeCell ref="AR71:AR75"/>
    <mergeCell ref="AS71:AS75"/>
    <mergeCell ref="A53:A57"/>
    <mergeCell ref="B53:C57"/>
    <mergeCell ref="AR53:AR57"/>
    <mergeCell ref="AS53:AS57"/>
    <mergeCell ref="A59:C63"/>
    <mergeCell ref="AR59:AR63"/>
    <mergeCell ref="AS59:AS63"/>
    <mergeCell ref="A87:C91"/>
    <mergeCell ref="AR87:AR91"/>
    <mergeCell ref="AS87:AS91"/>
    <mergeCell ref="A92:C96"/>
    <mergeCell ref="AR92:AR96"/>
    <mergeCell ref="AS92:AS96"/>
    <mergeCell ref="A76:C76"/>
    <mergeCell ref="A77:C81"/>
    <mergeCell ref="AR77:AR81"/>
    <mergeCell ref="AS77:AS81"/>
    <mergeCell ref="A82:C86"/>
    <mergeCell ref="AR82:AR86"/>
    <mergeCell ref="AS82:AS86"/>
    <mergeCell ref="A110:D110"/>
    <mergeCell ref="AL110:AQ110"/>
    <mergeCell ref="A111:D111"/>
    <mergeCell ref="A98:V102"/>
    <mergeCell ref="A104:G104"/>
    <mergeCell ref="A105:G105"/>
    <mergeCell ref="A107:G107"/>
    <mergeCell ref="Q104:AQ104"/>
    <mergeCell ref="Q105:AQ105"/>
    <mergeCell ref="Q107:AQ107"/>
    <mergeCell ref="Q108:AQ108"/>
  </mergeCells>
  <conditionalFormatting sqref="Q109:AQ1048576 Q106:AQ106 A5:P1048576 Q5:AQ103 AT1:XFD1048576 A1:AS3 AR5:AS1048576">
    <cfRule type="containsErrors" dxfId="5" priority="3">
      <formula>ISERROR(A1)</formula>
    </cfRule>
  </conditionalFormatting>
  <conditionalFormatting sqref="AS21:AS25">
    <cfRule type="containsErrors" dxfId="3" priority="2">
      <formula>ISERROR(AS21)</formula>
    </cfRule>
  </conditionalFormatting>
  <conditionalFormatting sqref="AS21:AS25">
    <cfRule type="containsErrors" dxfId="1" priority="1">
      <formula>ISERROR(AS21)</formula>
    </cfRule>
  </conditionalFormatting>
  <printOptions horizontalCentered="1"/>
  <pageMargins left="0.35433070866141736" right="0.15748031496062992" top="0.19685039370078741" bottom="0.15748031496062992" header="0.31496062992125984" footer="0.31496062992125984"/>
  <pageSetup paperSize="8" scale="28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outlinePr showOutlineSymbols="0"/>
  </sheetPr>
  <dimension ref="A1:CO223"/>
  <sheetViews>
    <sheetView showZeros="0" showOutlineSymbols="0" view="pageBreakPreview" zoomScale="40" zoomScaleNormal="60" zoomScaleSheetLayoutView="40" zoomScalePageLayoutView="60" workbookViewId="0">
      <pane xSplit="9" ySplit="9" topLeftCell="J82" activePane="bottomRight" state="frozen"/>
      <selection pane="topRight" activeCell="J1" sqref="J1"/>
      <selection pane="bottomLeft" activeCell="A10" sqref="A10"/>
      <selection pane="bottomRight" sqref="A1:XFD5"/>
    </sheetView>
  </sheetViews>
  <sheetFormatPr defaultColWidth="9.140625" defaultRowHeight="18.75"/>
  <cols>
    <col min="1" max="1" width="5.42578125" style="18" customWidth="1"/>
    <col min="2" max="2" width="23.7109375" style="1" customWidth="1"/>
    <col min="3" max="3" width="18.140625" style="1" customWidth="1"/>
    <col min="4" max="4" width="20.28515625" style="1" customWidth="1"/>
    <col min="5" max="5" width="14" style="1" customWidth="1"/>
    <col min="6" max="6" width="20.5703125" style="1" hidden="1" customWidth="1"/>
    <col min="7" max="7" width="22.140625" style="1" customWidth="1"/>
    <col min="8" max="8" width="14.42578125" style="1" hidden="1" customWidth="1"/>
    <col min="9" max="9" width="16.42578125" style="1" customWidth="1"/>
    <col min="10" max="10" width="11.28515625" style="1" customWidth="1"/>
    <col min="11" max="11" width="12.42578125" style="1" customWidth="1"/>
    <col min="12" max="12" width="16" style="1" customWidth="1"/>
    <col min="13" max="13" width="10.7109375" style="1" customWidth="1"/>
    <col min="14" max="14" width="11" style="1" customWidth="1"/>
    <col min="15" max="15" width="15.42578125" style="1" customWidth="1"/>
    <col min="16" max="16" width="11.5703125" style="1" customWidth="1"/>
    <col min="17" max="17" width="10.85546875" style="1" customWidth="1"/>
    <col min="18" max="18" width="16.140625" style="1" customWidth="1"/>
    <col min="19" max="19" width="10.85546875" style="1" customWidth="1"/>
    <col min="20" max="20" width="11.28515625" style="1" customWidth="1"/>
    <col min="21" max="21" width="16" style="1" customWidth="1"/>
    <col min="22" max="22" width="11.5703125" style="1" customWidth="1"/>
    <col min="23" max="23" width="11.28515625" style="1" customWidth="1"/>
    <col min="24" max="24" width="16.42578125" style="1" customWidth="1"/>
    <col min="25" max="25" width="11.140625" style="1" customWidth="1"/>
    <col min="26" max="26" width="12" style="1" customWidth="1"/>
    <col min="27" max="27" width="16.140625" style="1" customWidth="1"/>
    <col min="28" max="28" width="11.140625" style="1" customWidth="1"/>
    <col min="29" max="29" width="11.42578125" style="1" customWidth="1"/>
    <col min="30" max="30" width="17.7109375" style="1" customWidth="1"/>
    <col min="31" max="31" width="11.28515625" style="1" customWidth="1"/>
    <col min="32" max="32" width="12.42578125" style="1" customWidth="1"/>
    <col min="33" max="33" width="16.42578125" style="1" customWidth="1"/>
    <col min="34" max="34" width="10.7109375" style="1" customWidth="1"/>
    <col min="35" max="35" width="12.140625" style="1" customWidth="1"/>
    <col min="36" max="36" width="16" style="1" customWidth="1"/>
    <col min="37" max="37" width="11.42578125" style="1" customWidth="1"/>
    <col min="38" max="38" width="12.85546875" style="1" customWidth="1"/>
    <col min="39" max="39" width="16.85546875" style="1" customWidth="1"/>
    <col min="40" max="40" width="11.28515625" style="1" customWidth="1"/>
    <col min="41" max="41" width="12.5703125" style="1" customWidth="1"/>
    <col min="42" max="42" width="16.5703125" style="1" customWidth="1"/>
    <col min="43" max="44" width="11.42578125" style="1" customWidth="1"/>
    <col min="45" max="45" width="17.140625" style="1" customWidth="1"/>
    <col min="46" max="46" width="33.85546875" style="2" customWidth="1"/>
    <col min="47" max="47" width="39.7109375" style="2" customWidth="1"/>
    <col min="48" max="16384" width="9.140625" style="1"/>
  </cols>
  <sheetData>
    <row r="1" spans="1:93" s="53" customFormat="1">
      <c r="A1" s="7"/>
      <c r="B1" s="7"/>
      <c r="C1" s="7"/>
      <c r="D1" s="7"/>
      <c r="E1" s="7"/>
      <c r="F1" s="7"/>
      <c r="G1" s="7"/>
      <c r="H1" s="7"/>
      <c r="I1" s="7"/>
      <c r="J1" s="525" t="s">
        <v>64</v>
      </c>
      <c r="K1" s="525"/>
      <c r="L1" s="525"/>
      <c r="M1" s="525"/>
      <c r="N1" s="525"/>
      <c r="O1" s="525"/>
      <c r="P1" s="525"/>
      <c r="Q1" s="525"/>
      <c r="R1" s="525"/>
      <c r="S1" s="52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93" s="53" customFormat="1">
      <c r="A2" s="15"/>
      <c r="B2" s="7"/>
      <c r="C2" s="7"/>
      <c r="D2" s="7"/>
      <c r="E2" s="7"/>
      <c r="F2" s="7"/>
      <c r="G2" s="7"/>
      <c r="H2" s="7"/>
      <c r="I2" s="139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93" s="53" customFormat="1" ht="22.5" customHeight="1">
      <c r="A3" s="7"/>
      <c r="B3" s="7"/>
      <c r="C3" s="7"/>
      <c r="D3" s="7"/>
      <c r="E3" s="7"/>
      <c r="F3" s="7"/>
      <c r="G3" s="7"/>
      <c r="H3" s="7"/>
      <c r="I3" s="7"/>
      <c r="J3" s="525" t="s">
        <v>65</v>
      </c>
      <c r="K3" s="525"/>
      <c r="L3" s="525"/>
      <c r="M3" s="525"/>
      <c r="N3" s="525"/>
      <c r="O3" s="525"/>
      <c r="P3" s="525"/>
      <c r="Q3" s="525"/>
      <c r="R3" s="525"/>
      <c r="S3" s="52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93" s="53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93" s="53" customFormat="1" ht="33.75" customHeight="1">
      <c r="A5" s="526" t="s">
        <v>66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"/>
      <c r="AU5" s="52"/>
    </row>
    <row r="6" spans="1:93" s="53" customFormat="1" ht="32.25" customHeight="1">
      <c r="A6" s="527" t="s">
        <v>0</v>
      </c>
      <c r="B6" s="521" t="s">
        <v>67</v>
      </c>
      <c r="C6" s="521" t="s">
        <v>68</v>
      </c>
      <c r="D6" s="530" t="s">
        <v>3</v>
      </c>
      <c r="E6" s="533" t="s">
        <v>69</v>
      </c>
      <c r="F6" s="534"/>
      <c r="G6" s="534"/>
      <c r="H6" s="534"/>
      <c r="I6" s="535"/>
      <c r="J6" s="520" t="s">
        <v>8</v>
      </c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  <c r="AI6" s="520"/>
      <c r="AJ6" s="520"/>
      <c r="AK6" s="520"/>
      <c r="AL6" s="520"/>
      <c r="AM6" s="520"/>
      <c r="AN6" s="520"/>
      <c r="AO6" s="520"/>
      <c r="AP6" s="520"/>
      <c r="AQ6" s="520"/>
      <c r="AR6" s="520"/>
      <c r="AS6" s="520"/>
      <c r="AT6" s="520" t="s">
        <v>21</v>
      </c>
      <c r="AU6" s="521" t="s">
        <v>22</v>
      </c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</row>
    <row r="7" spans="1:93" s="53" customFormat="1" ht="22.5" customHeight="1">
      <c r="A7" s="528"/>
      <c r="B7" s="522"/>
      <c r="C7" s="522"/>
      <c r="D7" s="531"/>
      <c r="E7" s="536"/>
      <c r="F7" s="537"/>
      <c r="G7" s="537"/>
      <c r="H7" s="537"/>
      <c r="I7" s="538"/>
      <c r="J7" s="524" t="s">
        <v>9</v>
      </c>
      <c r="K7" s="524"/>
      <c r="L7" s="524"/>
      <c r="M7" s="524" t="s">
        <v>10</v>
      </c>
      <c r="N7" s="524"/>
      <c r="O7" s="524"/>
      <c r="P7" s="524" t="s">
        <v>11</v>
      </c>
      <c r="Q7" s="524"/>
      <c r="R7" s="524"/>
      <c r="S7" s="524" t="s">
        <v>12</v>
      </c>
      <c r="T7" s="524"/>
      <c r="U7" s="524"/>
      <c r="V7" s="524" t="s">
        <v>13</v>
      </c>
      <c r="W7" s="524"/>
      <c r="X7" s="524"/>
      <c r="Y7" s="524" t="s">
        <v>14</v>
      </c>
      <c r="Z7" s="524"/>
      <c r="AA7" s="524"/>
      <c r="AB7" s="524" t="s">
        <v>15</v>
      </c>
      <c r="AC7" s="524"/>
      <c r="AD7" s="524"/>
      <c r="AE7" s="524" t="s">
        <v>16</v>
      </c>
      <c r="AF7" s="524"/>
      <c r="AG7" s="524"/>
      <c r="AH7" s="524" t="s">
        <v>17</v>
      </c>
      <c r="AI7" s="524"/>
      <c r="AJ7" s="524"/>
      <c r="AK7" s="524" t="s">
        <v>18</v>
      </c>
      <c r="AL7" s="524"/>
      <c r="AM7" s="524"/>
      <c r="AN7" s="524" t="s">
        <v>19</v>
      </c>
      <c r="AO7" s="524"/>
      <c r="AP7" s="524"/>
      <c r="AQ7" s="524" t="s">
        <v>20</v>
      </c>
      <c r="AR7" s="524"/>
      <c r="AS7" s="524"/>
      <c r="AT7" s="520"/>
      <c r="AU7" s="52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</row>
    <row r="8" spans="1:93" s="56" customFormat="1" ht="120" customHeight="1">
      <c r="A8" s="529"/>
      <c r="B8" s="523"/>
      <c r="C8" s="523"/>
      <c r="D8" s="532"/>
      <c r="E8" s="63" t="s">
        <v>5</v>
      </c>
      <c r="F8" s="20" t="s">
        <v>53</v>
      </c>
      <c r="G8" s="63" t="s">
        <v>6</v>
      </c>
      <c r="H8" s="20" t="s">
        <v>52</v>
      </c>
      <c r="I8" s="65" t="s">
        <v>7</v>
      </c>
      <c r="J8" s="63" t="s">
        <v>5</v>
      </c>
      <c r="K8" s="63" t="s">
        <v>6</v>
      </c>
      <c r="L8" s="62" t="s">
        <v>7</v>
      </c>
      <c r="M8" s="63" t="s">
        <v>5</v>
      </c>
      <c r="N8" s="63" t="s">
        <v>6</v>
      </c>
      <c r="O8" s="62" t="s">
        <v>7</v>
      </c>
      <c r="P8" s="63" t="s">
        <v>5</v>
      </c>
      <c r="Q8" s="63" t="s">
        <v>6</v>
      </c>
      <c r="R8" s="62" t="s">
        <v>7</v>
      </c>
      <c r="S8" s="63" t="s">
        <v>5</v>
      </c>
      <c r="T8" s="63" t="s">
        <v>6</v>
      </c>
      <c r="U8" s="62" t="s">
        <v>7</v>
      </c>
      <c r="V8" s="63" t="s">
        <v>5</v>
      </c>
      <c r="W8" s="63" t="s">
        <v>6</v>
      </c>
      <c r="X8" s="62" t="s">
        <v>7</v>
      </c>
      <c r="Y8" s="63" t="s">
        <v>5</v>
      </c>
      <c r="Z8" s="63" t="s">
        <v>6</v>
      </c>
      <c r="AA8" s="62" t="s">
        <v>7</v>
      </c>
      <c r="AB8" s="63" t="s">
        <v>5</v>
      </c>
      <c r="AC8" s="63" t="s">
        <v>6</v>
      </c>
      <c r="AD8" s="62" t="s">
        <v>7</v>
      </c>
      <c r="AE8" s="63" t="s">
        <v>5</v>
      </c>
      <c r="AF8" s="63" t="s">
        <v>6</v>
      </c>
      <c r="AG8" s="62" t="s">
        <v>7</v>
      </c>
      <c r="AH8" s="63" t="s">
        <v>5</v>
      </c>
      <c r="AI8" s="63" t="s">
        <v>6</v>
      </c>
      <c r="AJ8" s="62" t="s">
        <v>7</v>
      </c>
      <c r="AK8" s="63" t="s">
        <v>5</v>
      </c>
      <c r="AL8" s="63" t="s">
        <v>6</v>
      </c>
      <c r="AM8" s="62" t="s">
        <v>7</v>
      </c>
      <c r="AN8" s="63" t="s">
        <v>5</v>
      </c>
      <c r="AO8" s="63" t="s">
        <v>6</v>
      </c>
      <c r="AP8" s="62" t="s">
        <v>7</v>
      </c>
      <c r="AQ8" s="63" t="s">
        <v>5</v>
      </c>
      <c r="AR8" s="63" t="s">
        <v>6</v>
      </c>
      <c r="AS8" s="62" t="s">
        <v>7</v>
      </c>
      <c r="AT8" s="520"/>
      <c r="AU8" s="523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</row>
    <row r="9" spans="1:93" s="3" customFormat="1">
      <c r="A9" s="16">
        <v>1</v>
      </c>
      <c r="B9" s="54">
        <v>2</v>
      </c>
      <c r="C9" s="54">
        <v>3</v>
      </c>
      <c r="D9" s="54">
        <v>4</v>
      </c>
      <c r="E9" s="54">
        <v>5</v>
      </c>
      <c r="F9" s="19"/>
      <c r="G9" s="54">
        <v>6</v>
      </c>
      <c r="H9" s="19"/>
      <c r="I9" s="9" t="s">
        <v>36</v>
      </c>
      <c r="J9" s="54">
        <v>8</v>
      </c>
      <c r="K9" s="54">
        <v>9</v>
      </c>
      <c r="L9" s="54">
        <v>10</v>
      </c>
      <c r="M9" s="54">
        <v>11</v>
      </c>
      <c r="N9" s="54">
        <v>12</v>
      </c>
      <c r="O9" s="54">
        <v>13</v>
      </c>
      <c r="P9" s="54">
        <v>14</v>
      </c>
      <c r="Q9" s="54">
        <v>15</v>
      </c>
      <c r="R9" s="54">
        <v>16</v>
      </c>
      <c r="S9" s="54">
        <v>17</v>
      </c>
      <c r="T9" s="54">
        <v>18</v>
      </c>
      <c r="U9" s="54">
        <v>19</v>
      </c>
      <c r="V9" s="54">
        <v>20</v>
      </c>
      <c r="W9" s="54">
        <v>21</v>
      </c>
      <c r="X9" s="54">
        <v>22</v>
      </c>
      <c r="Y9" s="54">
        <v>23</v>
      </c>
      <c r="Z9" s="54">
        <v>24</v>
      </c>
      <c r="AA9" s="54">
        <v>25</v>
      </c>
      <c r="AB9" s="54">
        <v>26</v>
      </c>
      <c r="AC9" s="54">
        <v>27</v>
      </c>
      <c r="AD9" s="54">
        <v>28</v>
      </c>
      <c r="AE9" s="54">
        <v>29</v>
      </c>
      <c r="AF9" s="54">
        <v>30</v>
      </c>
      <c r="AG9" s="54">
        <v>31</v>
      </c>
      <c r="AH9" s="54">
        <v>32</v>
      </c>
      <c r="AI9" s="54">
        <v>33</v>
      </c>
      <c r="AJ9" s="54">
        <v>34</v>
      </c>
      <c r="AK9" s="54">
        <v>35</v>
      </c>
      <c r="AL9" s="54">
        <v>36</v>
      </c>
      <c r="AM9" s="54">
        <v>37</v>
      </c>
      <c r="AN9" s="54">
        <v>38</v>
      </c>
      <c r="AO9" s="54">
        <v>39</v>
      </c>
      <c r="AP9" s="54">
        <v>40</v>
      </c>
      <c r="AQ9" s="54">
        <v>41</v>
      </c>
      <c r="AR9" s="54">
        <v>42</v>
      </c>
      <c r="AS9" s="54">
        <v>43</v>
      </c>
      <c r="AT9" s="54">
        <v>45</v>
      </c>
      <c r="AU9" s="54">
        <v>46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</row>
    <row r="10" spans="1:93">
      <c r="A10" s="137" t="s">
        <v>26</v>
      </c>
      <c r="B10" s="517" t="s">
        <v>70</v>
      </c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8"/>
      <c r="AJ10" s="518"/>
      <c r="AK10" s="518"/>
      <c r="AL10" s="518"/>
      <c r="AM10" s="518"/>
      <c r="AN10" s="518"/>
      <c r="AO10" s="518"/>
      <c r="AP10" s="518"/>
      <c r="AQ10" s="518"/>
      <c r="AR10" s="518"/>
      <c r="AS10" s="519"/>
      <c r="AT10" s="57"/>
      <c r="AU10" s="57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ht="18.75" customHeight="1">
      <c r="A11" s="472" t="s">
        <v>37</v>
      </c>
      <c r="B11" s="475" t="s">
        <v>42</v>
      </c>
      <c r="C11" s="478" t="s">
        <v>25</v>
      </c>
      <c r="D11" s="102" t="s">
        <v>23</v>
      </c>
      <c r="E11" s="81">
        <f>SUM(E12:E15)</f>
        <v>2.2000000000000002</v>
      </c>
      <c r="F11" s="81">
        <f t="shared" ref="F11:G11" si="0">SUM(F12:F15)</f>
        <v>2.2000000000000002</v>
      </c>
      <c r="G11" s="81">
        <f t="shared" si="0"/>
        <v>2.2000000000000002</v>
      </c>
      <c r="H11" s="81">
        <f t="shared" ref="H11" si="1">SUM(H13:H14)</f>
        <v>2.2000000000000002</v>
      </c>
      <c r="I11" s="82">
        <f t="shared" ref="I11:I52" si="2">G11/E11*100</f>
        <v>100</v>
      </c>
      <c r="J11" s="81">
        <f>SUM(J12,J15)</f>
        <v>0</v>
      </c>
      <c r="K11" s="81">
        <f>SUM(K12,K15)</f>
        <v>0</v>
      </c>
      <c r="L11" s="81"/>
      <c r="M11" s="81">
        <f t="shared" ref="M11:N11" si="3">SUM(M14,M13)</f>
        <v>0</v>
      </c>
      <c r="N11" s="81">
        <f t="shared" si="3"/>
        <v>0</v>
      </c>
      <c r="O11" s="81"/>
      <c r="P11" s="81">
        <f t="shared" ref="P11:Q11" si="4">SUM(P14,P13)</f>
        <v>0</v>
      </c>
      <c r="Q11" s="81">
        <f t="shared" si="4"/>
        <v>0</v>
      </c>
      <c r="R11" s="81"/>
      <c r="S11" s="81">
        <f t="shared" ref="S11:T11" si="5">SUM(S14,S13)</f>
        <v>0</v>
      </c>
      <c r="T11" s="81">
        <f t="shared" si="5"/>
        <v>0</v>
      </c>
      <c r="U11" s="81"/>
      <c r="V11" s="81">
        <f>SUM(V13,V14)</f>
        <v>2.2000000000000002</v>
      </c>
      <c r="W11" s="81">
        <f>SUM(W13,W14)</f>
        <v>2.2000000000000002</v>
      </c>
      <c r="X11" s="103">
        <f t="shared" ref="X11:X60" si="6">W11/V11*100</f>
        <v>100</v>
      </c>
      <c r="Y11" s="81">
        <f t="shared" ref="Y11:Z11" si="7">SUM(Y14,Y13)</f>
        <v>0</v>
      </c>
      <c r="Z11" s="81">
        <f t="shared" si="7"/>
        <v>0</v>
      </c>
      <c r="AA11" s="81"/>
      <c r="AB11" s="81">
        <f t="shared" ref="AB11:AC11" si="8">SUM(AB14,AB13)</f>
        <v>0</v>
      </c>
      <c r="AC11" s="81">
        <f t="shared" si="8"/>
        <v>0</v>
      </c>
      <c r="AD11" s="81"/>
      <c r="AE11" s="81">
        <f t="shared" ref="AE11:AF11" si="9">SUM(AE14,AE13)</f>
        <v>0</v>
      </c>
      <c r="AF11" s="81">
        <f t="shared" si="9"/>
        <v>0</v>
      </c>
      <c r="AG11" s="81"/>
      <c r="AH11" s="81">
        <f t="shared" ref="AH11:AI11" si="10">SUM(AH14,AH13)</f>
        <v>0</v>
      </c>
      <c r="AI11" s="81">
        <f t="shared" si="10"/>
        <v>0</v>
      </c>
      <c r="AJ11" s="81"/>
      <c r="AK11" s="81">
        <f t="shared" ref="AK11:AL11" si="11">SUM(AK14,AK13)</f>
        <v>0</v>
      </c>
      <c r="AL11" s="81">
        <f t="shared" si="11"/>
        <v>0</v>
      </c>
      <c r="AM11" s="81"/>
      <c r="AN11" s="81">
        <f t="shared" ref="AN11:AO11" si="12">SUM(AN14,AN13)</f>
        <v>0</v>
      </c>
      <c r="AO11" s="81">
        <f t="shared" si="12"/>
        <v>0</v>
      </c>
      <c r="AP11" s="81"/>
      <c r="AQ11" s="81">
        <f t="shared" ref="AQ11:AR11" si="13">SUM(AQ14,AQ13)</f>
        <v>0</v>
      </c>
      <c r="AR11" s="81">
        <f t="shared" si="13"/>
        <v>0</v>
      </c>
      <c r="AS11" s="81" t="e">
        <f t="shared" ref="AJ11:AS31" si="14">AR11/AQ11*100</f>
        <v>#DIV/0!</v>
      </c>
      <c r="AT11" s="466"/>
      <c r="AU11" s="513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</row>
    <row r="12" spans="1:93" ht="40.5">
      <c r="A12" s="473"/>
      <c r="B12" s="476"/>
      <c r="C12" s="479"/>
      <c r="D12" s="104" t="s">
        <v>61</v>
      </c>
      <c r="E12" s="83">
        <v>0</v>
      </c>
      <c r="F12" s="83"/>
      <c r="G12" s="83">
        <v>0</v>
      </c>
      <c r="H12" s="84"/>
      <c r="I12" s="84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105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467"/>
      <c r="AU12" s="51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</row>
    <row r="13" spans="1:93" s="14" customFormat="1" ht="37.5" customHeight="1">
      <c r="A13" s="473"/>
      <c r="B13" s="476"/>
      <c r="C13" s="479"/>
      <c r="D13" s="104" t="s">
        <v>27</v>
      </c>
      <c r="E13" s="85">
        <f>J13+M13+P13+S13+V13+Y13+AB13+AE13+AH13+AK13+AN13+AQ13</f>
        <v>0</v>
      </c>
      <c r="F13" s="86">
        <f t="shared" ref="F13:F50" si="15">SUM(J13,M13,P13,S13,V13,Y13,AB13,AE13,AH13,AK13,AN13,AQ13)</f>
        <v>0</v>
      </c>
      <c r="G13" s="87">
        <f t="shared" ref="G13:G29" si="16">K13+N13+Q13+T13+W13+Z13+AC13+AF13+AI13+AL13+AO13+AR13</f>
        <v>0</v>
      </c>
      <c r="H13" s="88">
        <f t="shared" ref="H13:H50" si="17">K13+N13+Q13+T13+W13+Z13+AC13+AF13+AI13+AL13+AO13+AR13</f>
        <v>0</v>
      </c>
      <c r="I13" s="84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106"/>
      <c r="Y13" s="83"/>
      <c r="Z13" s="83"/>
      <c r="AA13" s="83"/>
      <c r="AB13" s="83"/>
      <c r="AC13" s="83"/>
      <c r="AD13" s="83"/>
      <c r="AE13" s="83"/>
      <c r="AF13" s="83"/>
      <c r="AG13" s="85"/>
      <c r="AH13" s="83"/>
      <c r="AI13" s="83"/>
      <c r="AJ13" s="85"/>
      <c r="AK13" s="83"/>
      <c r="AL13" s="83"/>
      <c r="AM13" s="83"/>
      <c r="AN13" s="83"/>
      <c r="AO13" s="83"/>
      <c r="AP13" s="83"/>
      <c r="AQ13" s="83"/>
      <c r="AR13" s="83"/>
      <c r="AS13" s="83"/>
      <c r="AT13" s="467"/>
      <c r="AU13" s="51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</row>
    <row r="14" spans="1:93" ht="40.5">
      <c r="A14" s="473"/>
      <c r="B14" s="476"/>
      <c r="C14" s="479"/>
      <c r="D14" s="107" t="s">
        <v>62</v>
      </c>
      <c r="E14" s="85">
        <f>J14+M14+P14+S14+V14+Y14+AB14+AE14+AH14+AK14+AN14+AQ14</f>
        <v>2.2000000000000002</v>
      </c>
      <c r="F14" s="86">
        <f t="shared" si="15"/>
        <v>2.2000000000000002</v>
      </c>
      <c r="G14" s="87">
        <f t="shared" si="16"/>
        <v>2.2000000000000002</v>
      </c>
      <c r="H14" s="88">
        <f t="shared" si="17"/>
        <v>2.2000000000000002</v>
      </c>
      <c r="I14" s="84">
        <f t="shared" si="2"/>
        <v>100</v>
      </c>
      <c r="J14" s="108"/>
      <c r="K14" s="108"/>
      <c r="L14" s="83"/>
      <c r="M14" s="83"/>
      <c r="N14" s="108"/>
      <c r="O14" s="83"/>
      <c r="P14" s="108"/>
      <c r="Q14" s="108"/>
      <c r="R14" s="83"/>
      <c r="S14" s="108"/>
      <c r="T14" s="108"/>
      <c r="U14" s="83"/>
      <c r="V14" s="108">
        <v>2.2000000000000002</v>
      </c>
      <c r="W14" s="108">
        <v>2.2000000000000002</v>
      </c>
      <c r="X14" s="106">
        <f t="shared" si="6"/>
        <v>100</v>
      </c>
      <c r="Y14" s="108"/>
      <c r="Z14" s="108"/>
      <c r="AA14" s="83"/>
      <c r="AB14" s="108"/>
      <c r="AC14" s="108"/>
      <c r="AD14" s="83"/>
      <c r="AE14" s="108"/>
      <c r="AF14" s="108"/>
      <c r="AG14" s="85"/>
      <c r="AH14" s="108"/>
      <c r="AI14" s="108"/>
      <c r="AJ14" s="85"/>
      <c r="AK14" s="108"/>
      <c r="AL14" s="108"/>
      <c r="AM14" s="83"/>
      <c r="AN14" s="108"/>
      <c r="AO14" s="108"/>
      <c r="AP14" s="83"/>
      <c r="AQ14" s="108"/>
      <c r="AR14" s="93"/>
      <c r="AS14" s="83"/>
      <c r="AT14" s="467"/>
      <c r="AU14" s="51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ht="47.25" customHeight="1">
      <c r="A15" s="474"/>
      <c r="B15" s="477"/>
      <c r="C15" s="480"/>
      <c r="D15" s="107" t="s">
        <v>63</v>
      </c>
      <c r="E15" s="85">
        <v>0</v>
      </c>
      <c r="F15" s="86"/>
      <c r="G15" s="87">
        <v>0</v>
      </c>
      <c r="H15" s="88"/>
      <c r="I15" s="84">
        <v>0</v>
      </c>
      <c r="J15" s="108">
        <v>0</v>
      </c>
      <c r="K15" s="108">
        <v>0</v>
      </c>
      <c r="L15" s="83">
        <v>0</v>
      </c>
      <c r="M15" s="83">
        <v>0</v>
      </c>
      <c r="N15" s="108">
        <v>0</v>
      </c>
      <c r="O15" s="83">
        <v>0</v>
      </c>
      <c r="P15" s="108">
        <v>0</v>
      </c>
      <c r="Q15" s="108">
        <v>0</v>
      </c>
      <c r="R15" s="83">
        <v>0</v>
      </c>
      <c r="S15" s="108">
        <v>0</v>
      </c>
      <c r="T15" s="108">
        <v>0</v>
      </c>
      <c r="U15" s="83">
        <v>0</v>
      </c>
      <c r="V15" s="108">
        <v>0</v>
      </c>
      <c r="W15" s="108">
        <v>0</v>
      </c>
      <c r="X15" s="106">
        <v>0</v>
      </c>
      <c r="Y15" s="108">
        <v>0</v>
      </c>
      <c r="Z15" s="108">
        <v>0</v>
      </c>
      <c r="AA15" s="83">
        <v>0</v>
      </c>
      <c r="AB15" s="108">
        <v>0</v>
      </c>
      <c r="AC15" s="108">
        <v>0</v>
      </c>
      <c r="AD15" s="83">
        <v>0</v>
      </c>
      <c r="AE15" s="108">
        <v>0</v>
      </c>
      <c r="AF15" s="108">
        <v>0</v>
      </c>
      <c r="AG15" s="85">
        <v>0</v>
      </c>
      <c r="AH15" s="108">
        <v>0</v>
      </c>
      <c r="AI15" s="108">
        <v>0</v>
      </c>
      <c r="AJ15" s="85">
        <v>0</v>
      </c>
      <c r="AK15" s="108">
        <v>0</v>
      </c>
      <c r="AL15" s="108">
        <v>0</v>
      </c>
      <c r="AM15" s="83">
        <v>0</v>
      </c>
      <c r="AN15" s="108">
        <v>0</v>
      </c>
      <c r="AO15" s="108">
        <v>0</v>
      </c>
      <c r="AP15" s="83">
        <v>0</v>
      </c>
      <c r="AQ15" s="108">
        <v>0</v>
      </c>
      <c r="AR15" s="93">
        <v>0</v>
      </c>
      <c r="AS15" s="83">
        <v>0</v>
      </c>
      <c r="AT15" s="468"/>
      <c r="AU15" s="515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3" ht="18.75" customHeight="1">
      <c r="A16" s="472" t="s">
        <v>38</v>
      </c>
      <c r="B16" s="475" t="s">
        <v>43</v>
      </c>
      <c r="C16" s="478" t="s">
        <v>25</v>
      </c>
      <c r="D16" s="102" t="s">
        <v>23</v>
      </c>
      <c r="E16" s="89">
        <f>SUM(E18,E19)</f>
        <v>156.9</v>
      </c>
      <c r="F16" s="86">
        <f t="shared" si="15"/>
        <v>156.82</v>
      </c>
      <c r="G16" s="89">
        <f t="shared" ref="G16" si="18">SUM(G18,G19)</f>
        <v>156.9</v>
      </c>
      <c r="H16" s="88">
        <f t="shared" si="17"/>
        <v>156.86000000000001</v>
      </c>
      <c r="I16" s="81">
        <f t="shared" si="2"/>
        <v>100</v>
      </c>
      <c r="J16" s="81">
        <f t="shared" ref="J16:K16" si="19">SUM(J19,J18)</f>
        <v>0</v>
      </c>
      <c r="K16" s="81">
        <f t="shared" si="19"/>
        <v>0</v>
      </c>
      <c r="L16" s="81"/>
      <c r="M16" s="81">
        <f>SUM(M19,M18)</f>
        <v>0</v>
      </c>
      <c r="N16" s="81">
        <f>SUM(N19,N18)</f>
        <v>0</v>
      </c>
      <c r="O16" s="81"/>
      <c r="P16" s="81">
        <f>SUM(P18,P19)</f>
        <v>0</v>
      </c>
      <c r="Q16" s="81">
        <f t="shared" ref="Q16:AC16" si="20">SUM(Q18,Q19)</f>
        <v>0</v>
      </c>
      <c r="R16" s="81"/>
      <c r="S16" s="81">
        <f t="shared" si="20"/>
        <v>0</v>
      </c>
      <c r="T16" s="81">
        <f t="shared" si="20"/>
        <v>0</v>
      </c>
      <c r="U16" s="81"/>
      <c r="V16" s="81">
        <f t="shared" si="20"/>
        <v>0</v>
      </c>
      <c r="W16" s="81">
        <f t="shared" si="20"/>
        <v>0</v>
      </c>
      <c r="X16" s="103"/>
      <c r="Y16" s="81">
        <f t="shared" si="20"/>
        <v>0</v>
      </c>
      <c r="Z16" s="81">
        <f t="shared" si="20"/>
        <v>0</v>
      </c>
      <c r="AA16" s="81"/>
      <c r="AB16" s="81">
        <f t="shared" si="20"/>
        <v>0</v>
      </c>
      <c r="AC16" s="81">
        <f t="shared" si="20"/>
        <v>0</v>
      </c>
      <c r="AD16" s="81"/>
      <c r="AE16" s="81">
        <f>SUM(AE18,AE19)</f>
        <v>0</v>
      </c>
      <c r="AF16" s="81">
        <f t="shared" ref="AF16" si="21">SUM(AF18,AF19)</f>
        <v>0</v>
      </c>
      <c r="AG16" s="81"/>
      <c r="AH16" s="81">
        <f t="shared" ref="AH16:AI16" si="22">SUM(AH18,AH19)</f>
        <v>86.56</v>
      </c>
      <c r="AI16" s="81">
        <f t="shared" si="22"/>
        <v>59</v>
      </c>
      <c r="AJ16" s="81">
        <f t="shared" ref="AJ16:AJ26" si="23">AI16/AH16*100</f>
        <v>68.160813308687622</v>
      </c>
      <c r="AK16" s="81">
        <f t="shared" ref="AK16:AL16" si="24">SUM(AK18,AK19)</f>
        <v>0</v>
      </c>
      <c r="AL16" s="81">
        <f t="shared" si="24"/>
        <v>27.56</v>
      </c>
      <c r="AM16" s="81" t="e">
        <f t="shared" ref="AM16:AM60" si="25">AL16/AK16*100</f>
        <v>#DIV/0!</v>
      </c>
      <c r="AN16" s="81">
        <f t="shared" ref="AN16:AO16" si="26">SUM(AN18,AN19)</f>
        <v>0</v>
      </c>
      <c r="AO16" s="81">
        <f t="shared" si="26"/>
        <v>0</v>
      </c>
      <c r="AP16" s="81"/>
      <c r="AQ16" s="81">
        <f t="shared" ref="AQ16:AR16" si="27">SUM(AQ18,AQ19)</f>
        <v>70.260000000000005</v>
      </c>
      <c r="AR16" s="81">
        <f t="shared" si="27"/>
        <v>70.3</v>
      </c>
      <c r="AS16" s="81">
        <f t="shared" si="14"/>
        <v>100.05693139766581</v>
      </c>
      <c r="AT16" s="466"/>
      <c r="AU16" s="510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</row>
    <row r="17" spans="1:93" ht="40.5">
      <c r="A17" s="473"/>
      <c r="B17" s="476"/>
      <c r="C17" s="479"/>
      <c r="D17" s="104" t="s">
        <v>61</v>
      </c>
      <c r="E17" s="90">
        <v>0</v>
      </c>
      <c r="F17" s="90"/>
      <c r="G17" s="90">
        <v>0</v>
      </c>
      <c r="H17" s="84"/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105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/>
      <c r="AT17" s="467"/>
      <c r="AU17" s="511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</row>
    <row r="18" spans="1:93" s="14" customFormat="1" ht="39" customHeight="1">
      <c r="A18" s="473"/>
      <c r="B18" s="476"/>
      <c r="C18" s="479"/>
      <c r="D18" s="104" t="s">
        <v>27</v>
      </c>
      <c r="E18" s="90">
        <f t="shared" ref="E18" si="28">J18+M18+P18+S18+V18+Y18+AB18+AE18+AH18+AK18+AN18+AQ18</f>
        <v>0</v>
      </c>
      <c r="F18" s="86">
        <f t="shared" si="15"/>
        <v>0</v>
      </c>
      <c r="G18" s="87">
        <f t="shared" si="16"/>
        <v>0</v>
      </c>
      <c r="H18" s="88">
        <f t="shared" si="17"/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106"/>
      <c r="Y18" s="83"/>
      <c r="Z18" s="83"/>
      <c r="AA18" s="83"/>
      <c r="AB18" s="83"/>
      <c r="AC18" s="83"/>
      <c r="AD18" s="83"/>
      <c r="AE18" s="83"/>
      <c r="AF18" s="83"/>
      <c r="AG18" s="85"/>
      <c r="AH18" s="83"/>
      <c r="AI18" s="83"/>
      <c r="AJ18" s="85"/>
      <c r="AK18" s="83"/>
      <c r="AL18" s="83"/>
      <c r="AM18" s="83"/>
      <c r="AN18" s="83"/>
      <c r="AO18" s="83"/>
      <c r="AP18" s="83"/>
      <c r="AQ18" s="83"/>
      <c r="AR18" s="83"/>
      <c r="AS18" s="83"/>
      <c r="AT18" s="467"/>
      <c r="AU18" s="511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</row>
    <row r="19" spans="1:93" ht="26.25" customHeight="1">
      <c r="A19" s="473"/>
      <c r="B19" s="476"/>
      <c r="C19" s="479"/>
      <c r="D19" s="107" t="s">
        <v>62</v>
      </c>
      <c r="E19" s="91">
        <v>156.9</v>
      </c>
      <c r="F19" s="86">
        <f t="shared" si="15"/>
        <v>156.82</v>
      </c>
      <c r="G19" s="87">
        <v>156.9</v>
      </c>
      <c r="H19" s="88">
        <f t="shared" si="17"/>
        <v>156.86000000000001</v>
      </c>
      <c r="I19" s="85">
        <f t="shared" si="2"/>
        <v>100</v>
      </c>
      <c r="J19" s="108"/>
      <c r="K19" s="108"/>
      <c r="L19" s="83"/>
      <c r="M19" s="83"/>
      <c r="N19" s="108"/>
      <c r="O19" s="83"/>
      <c r="P19" s="108"/>
      <c r="Q19" s="108"/>
      <c r="R19" s="83"/>
      <c r="S19" s="108"/>
      <c r="T19" s="108"/>
      <c r="U19" s="83"/>
      <c r="V19" s="108"/>
      <c r="W19" s="108"/>
      <c r="X19" s="106"/>
      <c r="Y19" s="108"/>
      <c r="Z19" s="108"/>
      <c r="AA19" s="83"/>
      <c r="AB19" s="108"/>
      <c r="AC19" s="108"/>
      <c r="AD19" s="83"/>
      <c r="AE19" s="109"/>
      <c r="AF19" s="108"/>
      <c r="AG19" s="85"/>
      <c r="AH19" s="109">
        <f>122.3-35.74</f>
        <v>86.56</v>
      </c>
      <c r="AI19" s="108">
        <v>59</v>
      </c>
      <c r="AJ19" s="85">
        <f t="shared" si="23"/>
        <v>68.160813308687622</v>
      </c>
      <c r="AK19" s="108"/>
      <c r="AL19" s="108">
        <v>27.56</v>
      </c>
      <c r="AM19" s="83" t="e">
        <f t="shared" si="25"/>
        <v>#DIV/0!</v>
      </c>
      <c r="AN19" s="108"/>
      <c r="AO19" s="108"/>
      <c r="AP19" s="83"/>
      <c r="AQ19" s="108">
        <v>70.260000000000005</v>
      </c>
      <c r="AR19" s="108">
        <v>70.3</v>
      </c>
      <c r="AS19" s="83">
        <f t="shared" si="14"/>
        <v>100.05693139766581</v>
      </c>
      <c r="AT19" s="467"/>
      <c r="AU19" s="511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</row>
    <row r="20" spans="1:93" ht="28.5" customHeight="1">
      <c r="A20" s="474"/>
      <c r="B20" s="477"/>
      <c r="C20" s="480"/>
      <c r="D20" s="107" t="s">
        <v>63</v>
      </c>
      <c r="E20" s="91">
        <v>0</v>
      </c>
      <c r="F20" s="86"/>
      <c r="G20" s="87">
        <v>0</v>
      </c>
      <c r="H20" s="88"/>
      <c r="I20" s="85">
        <v>0</v>
      </c>
      <c r="J20" s="108">
        <v>0</v>
      </c>
      <c r="K20" s="108">
        <v>0</v>
      </c>
      <c r="L20" s="83">
        <v>0</v>
      </c>
      <c r="M20" s="83">
        <v>0</v>
      </c>
      <c r="N20" s="108">
        <v>0</v>
      </c>
      <c r="O20" s="83">
        <v>0</v>
      </c>
      <c r="P20" s="108">
        <v>0</v>
      </c>
      <c r="Q20" s="108">
        <v>0</v>
      </c>
      <c r="R20" s="83">
        <v>0</v>
      </c>
      <c r="S20" s="108">
        <v>0</v>
      </c>
      <c r="T20" s="108">
        <v>0</v>
      </c>
      <c r="U20" s="83">
        <v>0</v>
      </c>
      <c r="V20" s="108">
        <v>0</v>
      </c>
      <c r="W20" s="108">
        <v>0</v>
      </c>
      <c r="X20" s="106">
        <v>0</v>
      </c>
      <c r="Y20" s="108">
        <v>0</v>
      </c>
      <c r="Z20" s="108">
        <v>0</v>
      </c>
      <c r="AA20" s="83">
        <v>0</v>
      </c>
      <c r="AB20" s="108">
        <v>0</v>
      </c>
      <c r="AC20" s="108">
        <v>0</v>
      </c>
      <c r="AD20" s="83">
        <v>0</v>
      </c>
      <c r="AE20" s="109">
        <v>0</v>
      </c>
      <c r="AF20" s="108">
        <v>0</v>
      </c>
      <c r="AG20" s="85">
        <v>0</v>
      </c>
      <c r="AH20" s="109">
        <v>0</v>
      </c>
      <c r="AI20" s="108">
        <v>0</v>
      </c>
      <c r="AJ20" s="85">
        <v>0</v>
      </c>
      <c r="AK20" s="108">
        <v>0</v>
      </c>
      <c r="AL20" s="108">
        <v>0</v>
      </c>
      <c r="AM20" s="83">
        <v>0</v>
      </c>
      <c r="AN20" s="108">
        <v>0</v>
      </c>
      <c r="AO20" s="108">
        <v>0</v>
      </c>
      <c r="AP20" s="83">
        <v>0</v>
      </c>
      <c r="AQ20" s="108">
        <v>0</v>
      </c>
      <c r="AR20" s="108">
        <v>0</v>
      </c>
      <c r="AS20" s="83">
        <v>0</v>
      </c>
      <c r="AT20" s="468"/>
      <c r="AU20" s="516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</row>
    <row r="21" spans="1:93" ht="18.75" customHeight="1">
      <c r="A21" s="496" t="s">
        <v>39</v>
      </c>
      <c r="B21" s="475" t="s">
        <v>44</v>
      </c>
      <c r="C21" s="478" t="s">
        <v>28</v>
      </c>
      <c r="D21" s="102" t="s">
        <v>23</v>
      </c>
      <c r="E21" s="81">
        <f>SUM(E24:E24)</f>
        <v>23838.799999999999</v>
      </c>
      <c r="F21" s="86">
        <f t="shared" si="15"/>
        <v>23838.829999999998</v>
      </c>
      <c r="G21" s="81">
        <f t="shared" ref="G21" si="29">SUM(G24:G24)</f>
        <v>23788</v>
      </c>
      <c r="H21" s="88">
        <f t="shared" si="17"/>
        <v>23788.000000000004</v>
      </c>
      <c r="I21" s="81">
        <f t="shared" si="2"/>
        <v>99.786902025269725</v>
      </c>
      <c r="J21" s="81">
        <f>SUM(J23,J24)</f>
        <v>737.8</v>
      </c>
      <c r="K21" s="81">
        <f>SUM(K23,K24)</f>
        <v>512.70000000000005</v>
      </c>
      <c r="L21" s="81">
        <f t="shared" ref="L21" si="30">K21/J21*100</f>
        <v>69.490376795879655</v>
      </c>
      <c r="M21" s="81">
        <f t="shared" ref="M21:N21" si="31">SUM(M24,M23)</f>
        <v>2009.8999999999999</v>
      </c>
      <c r="N21" s="81">
        <f t="shared" si="31"/>
        <v>2401.6999999999998</v>
      </c>
      <c r="O21" s="81">
        <f t="shared" ref="O21:O31" si="32">N21/M21*100</f>
        <v>119.49350713965869</v>
      </c>
      <c r="P21" s="81">
        <f>SUM(P23,P24)</f>
        <v>3325.4067</v>
      </c>
      <c r="Q21" s="81">
        <f t="shared" ref="Q21:AR21" si="33">SUM(Q23,Q24)</f>
        <v>2843</v>
      </c>
      <c r="R21" s="81">
        <f t="shared" ref="R21:R31" si="34">Q21/P21*100</f>
        <v>85.493302217740762</v>
      </c>
      <c r="S21" s="81">
        <f t="shared" si="33"/>
        <v>1815.8000000000002</v>
      </c>
      <c r="T21" s="81">
        <f t="shared" si="33"/>
        <v>1785.5</v>
      </c>
      <c r="U21" s="81">
        <f t="shared" ref="U21:U60" si="35">T21/S21*100</f>
        <v>98.331314021367973</v>
      </c>
      <c r="V21" s="81">
        <f t="shared" si="33"/>
        <v>1860</v>
      </c>
      <c r="W21" s="81">
        <f t="shared" si="33"/>
        <v>1804.6</v>
      </c>
      <c r="X21" s="103">
        <f t="shared" si="6"/>
        <v>97.021505376344081</v>
      </c>
      <c r="Y21" s="81">
        <f t="shared" si="33"/>
        <v>2111.1999999999998</v>
      </c>
      <c r="Z21" s="81">
        <f t="shared" si="33"/>
        <v>2116.5</v>
      </c>
      <c r="AA21" s="81">
        <f t="shared" ref="AA21:AA60" si="36">Z21/Y21*100</f>
        <v>100.25104206138691</v>
      </c>
      <c r="AB21" s="81">
        <f t="shared" si="33"/>
        <v>2179.3000000000002</v>
      </c>
      <c r="AC21" s="81">
        <f t="shared" si="33"/>
        <v>2026.4</v>
      </c>
      <c r="AD21" s="81">
        <f t="shared" ref="AD21" si="37">AC21/AB21*100</f>
        <v>92.983985683476348</v>
      </c>
      <c r="AE21" s="81">
        <f t="shared" si="33"/>
        <v>2198.9</v>
      </c>
      <c r="AF21" s="81">
        <f t="shared" si="33"/>
        <v>2028.6</v>
      </c>
      <c r="AG21" s="81">
        <f t="shared" ref="AG21:AG60" si="38">AF21/AE21*100</f>
        <v>92.255218518350077</v>
      </c>
      <c r="AH21" s="81">
        <f t="shared" si="33"/>
        <v>1578.8933</v>
      </c>
      <c r="AI21" s="81">
        <f t="shared" si="33"/>
        <v>1804.9</v>
      </c>
      <c r="AJ21" s="81">
        <f t="shared" si="23"/>
        <v>114.31424783422668</v>
      </c>
      <c r="AK21" s="81">
        <f t="shared" si="33"/>
        <v>1704.6</v>
      </c>
      <c r="AL21" s="81">
        <f t="shared" si="33"/>
        <v>1698.4</v>
      </c>
      <c r="AM21" s="81">
        <f t="shared" si="25"/>
        <v>99.636278305760897</v>
      </c>
      <c r="AN21" s="81">
        <f t="shared" si="33"/>
        <v>1686.5</v>
      </c>
      <c r="AO21" s="81">
        <f t="shared" si="33"/>
        <v>1888.8</v>
      </c>
      <c r="AP21" s="81">
        <f t="shared" ref="AP21:AP60" si="39">AO21/AN21*100</f>
        <v>111.99525644826565</v>
      </c>
      <c r="AQ21" s="81">
        <f t="shared" si="33"/>
        <v>2630.53</v>
      </c>
      <c r="AR21" s="81">
        <f t="shared" si="33"/>
        <v>2876.9</v>
      </c>
      <c r="AS21" s="81">
        <f t="shared" si="14"/>
        <v>109.36579320517157</v>
      </c>
      <c r="AT21" s="499"/>
      <c r="AU21" s="502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1:93" ht="40.5">
      <c r="A22" s="497"/>
      <c r="B22" s="476"/>
      <c r="C22" s="479"/>
      <c r="D22" s="104" t="s">
        <v>61</v>
      </c>
      <c r="E22" s="83">
        <v>0</v>
      </c>
      <c r="F22" s="90"/>
      <c r="G22" s="83">
        <v>0</v>
      </c>
      <c r="H22" s="84"/>
      <c r="I22" s="83"/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105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500"/>
      <c r="AU22" s="503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</row>
    <row r="23" spans="1:93" s="14" customFormat="1" ht="42.75" customHeight="1">
      <c r="A23" s="497"/>
      <c r="B23" s="476"/>
      <c r="C23" s="479"/>
      <c r="D23" s="104" t="s">
        <v>27</v>
      </c>
      <c r="E23" s="83">
        <f>J23+M23+P23+S23+V23+Y23+AB23+AE23+AH23+AK23+AN23+AQ23</f>
        <v>0</v>
      </c>
      <c r="F23" s="86">
        <f t="shared" si="15"/>
        <v>0</v>
      </c>
      <c r="G23" s="92">
        <f t="shared" si="16"/>
        <v>0</v>
      </c>
      <c r="H23" s="88">
        <f t="shared" si="17"/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106"/>
      <c r="Y23" s="83"/>
      <c r="Z23" s="83"/>
      <c r="AA23" s="83"/>
      <c r="AB23" s="83"/>
      <c r="AC23" s="83"/>
      <c r="AD23" s="83"/>
      <c r="AE23" s="83"/>
      <c r="AF23" s="83"/>
      <c r="AG23" s="85"/>
      <c r="AH23" s="83"/>
      <c r="AI23" s="83"/>
      <c r="AJ23" s="85"/>
      <c r="AK23" s="83"/>
      <c r="AL23" s="83"/>
      <c r="AM23" s="83"/>
      <c r="AN23" s="83"/>
      <c r="AO23" s="83"/>
      <c r="AP23" s="83"/>
      <c r="AQ23" s="83"/>
      <c r="AR23" s="83"/>
      <c r="AS23" s="83"/>
      <c r="AT23" s="500"/>
      <c r="AU23" s="503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</row>
    <row r="24" spans="1:93" s="14" customFormat="1" ht="42" customHeight="1">
      <c r="A24" s="497"/>
      <c r="B24" s="476"/>
      <c r="C24" s="479"/>
      <c r="D24" s="110" t="s">
        <v>62</v>
      </c>
      <c r="E24" s="93">
        <v>23838.799999999999</v>
      </c>
      <c r="F24" s="93">
        <f>I24+L24+O24+R24+U24+X24+AA24+AD24+AG24+AJ24+AM24+AP24</f>
        <v>1181.0529364277272</v>
      </c>
      <c r="G24" s="93">
        <v>23788</v>
      </c>
      <c r="H24" s="93">
        <v>737.8</v>
      </c>
      <c r="I24" s="83">
        <f t="shared" si="2"/>
        <v>99.786902025269725</v>
      </c>
      <c r="J24" s="93">
        <v>737.8</v>
      </c>
      <c r="K24" s="93">
        <v>512.70000000000005</v>
      </c>
      <c r="L24" s="93">
        <f>K24/J24*100</f>
        <v>69.490376795879655</v>
      </c>
      <c r="M24" s="93">
        <f>2007.1+2.8</f>
        <v>2009.8999999999999</v>
      </c>
      <c r="N24" s="93">
        <v>2401.6999999999998</v>
      </c>
      <c r="O24" s="93">
        <f>N24/M24*100</f>
        <v>119.49350713965869</v>
      </c>
      <c r="P24" s="93">
        <f>3032+300-0.0933-6.5</f>
        <v>3325.4067</v>
      </c>
      <c r="Q24" s="93">
        <v>2843</v>
      </c>
      <c r="R24" s="93">
        <f>Q24/P24*100</f>
        <v>85.493302217740762</v>
      </c>
      <c r="S24" s="93">
        <f>2115.8-300</f>
        <v>1815.8000000000002</v>
      </c>
      <c r="T24" s="93">
        <v>1785.5</v>
      </c>
      <c r="U24" s="93">
        <f>T24/S24*100</f>
        <v>98.331314021367973</v>
      </c>
      <c r="V24" s="93">
        <f>1832.5+27.5</f>
        <v>1860</v>
      </c>
      <c r="W24" s="93">
        <v>1804.6</v>
      </c>
      <c r="X24" s="93">
        <f>W24/V24*100</f>
        <v>97.021505376344081</v>
      </c>
      <c r="Y24" s="93">
        <f>1730.3+382.2-1.3</f>
        <v>2111.1999999999998</v>
      </c>
      <c r="Z24" s="93">
        <v>2116.5</v>
      </c>
      <c r="AA24" s="93">
        <f>Z24/Y24*100</f>
        <v>100.25104206138691</v>
      </c>
      <c r="AB24" s="93">
        <f>2334.4-155.1</f>
        <v>2179.3000000000002</v>
      </c>
      <c r="AC24" s="93">
        <v>2026.4</v>
      </c>
      <c r="AD24" s="93">
        <f>AC24/AB24*100</f>
        <v>92.983985683476348</v>
      </c>
      <c r="AE24" s="93">
        <v>2198.9</v>
      </c>
      <c r="AF24" s="93">
        <v>2028.6</v>
      </c>
      <c r="AG24" s="93">
        <f>AF24/AE24*100</f>
        <v>92.255218518350077</v>
      </c>
      <c r="AH24" s="93">
        <f>1628-20.3+0.0933-27.7-1.2</f>
        <v>1578.8933</v>
      </c>
      <c r="AI24" s="93">
        <v>1804.9</v>
      </c>
      <c r="AJ24" s="93">
        <f>AI24/AH24*100</f>
        <v>114.31424783422668</v>
      </c>
      <c r="AK24" s="93">
        <f>1684.3+20.3</f>
        <v>1704.6</v>
      </c>
      <c r="AL24" s="93">
        <v>1698.4</v>
      </c>
      <c r="AM24" s="93">
        <f>AL24/AK24*100</f>
        <v>99.636278305760897</v>
      </c>
      <c r="AN24" s="93">
        <v>1686.5</v>
      </c>
      <c r="AO24" s="93">
        <v>1888.8</v>
      </c>
      <c r="AP24" s="93">
        <f>AO24/AN24*100</f>
        <v>111.99525644826565</v>
      </c>
      <c r="AQ24" s="93">
        <f>2715.6-2.8-27.5-227.1+135.63-135.1+142.8+29</f>
        <v>2630.53</v>
      </c>
      <c r="AR24" s="93">
        <v>2876.9</v>
      </c>
      <c r="AS24" s="93">
        <f>AR24/AQ24*100</f>
        <v>109.36579320517157</v>
      </c>
      <c r="AT24" s="500"/>
      <c r="AU24" s="503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</row>
    <row r="25" spans="1:93" s="14" customFormat="1" ht="102.75" customHeight="1">
      <c r="A25" s="498"/>
      <c r="B25" s="477"/>
      <c r="C25" s="480"/>
      <c r="D25" s="110" t="s">
        <v>63</v>
      </c>
      <c r="E25" s="83">
        <v>0</v>
      </c>
      <c r="F25" s="86"/>
      <c r="G25" s="92">
        <v>0</v>
      </c>
      <c r="H25" s="88"/>
      <c r="I25" s="83"/>
      <c r="J25" s="109">
        <v>0</v>
      </c>
      <c r="K25" s="109">
        <v>0</v>
      </c>
      <c r="L25" s="83">
        <v>0</v>
      </c>
      <c r="M25" s="109">
        <v>0</v>
      </c>
      <c r="N25" s="109">
        <v>0</v>
      </c>
      <c r="O25" s="83">
        <v>0</v>
      </c>
      <c r="P25" s="109">
        <v>0</v>
      </c>
      <c r="Q25" s="109">
        <v>0</v>
      </c>
      <c r="R25" s="83">
        <v>0</v>
      </c>
      <c r="S25" s="109">
        <v>0</v>
      </c>
      <c r="T25" s="109">
        <v>0</v>
      </c>
      <c r="U25" s="83">
        <v>0</v>
      </c>
      <c r="V25" s="109">
        <v>0</v>
      </c>
      <c r="W25" s="109">
        <v>0</v>
      </c>
      <c r="X25" s="106">
        <v>0</v>
      </c>
      <c r="Y25" s="109">
        <v>0</v>
      </c>
      <c r="Z25" s="109">
        <v>0</v>
      </c>
      <c r="AA25" s="83">
        <v>0</v>
      </c>
      <c r="AB25" s="109">
        <v>0</v>
      </c>
      <c r="AC25" s="109">
        <v>0</v>
      </c>
      <c r="AD25" s="83">
        <v>0</v>
      </c>
      <c r="AE25" s="109">
        <v>0</v>
      </c>
      <c r="AF25" s="109">
        <v>0</v>
      </c>
      <c r="AG25" s="83">
        <v>0</v>
      </c>
      <c r="AH25" s="109">
        <v>0</v>
      </c>
      <c r="AI25" s="109">
        <v>0</v>
      </c>
      <c r="AJ25" s="85">
        <v>0</v>
      </c>
      <c r="AK25" s="109">
        <v>0</v>
      </c>
      <c r="AL25" s="109">
        <v>0</v>
      </c>
      <c r="AM25" s="83">
        <v>0</v>
      </c>
      <c r="AN25" s="109">
        <v>0</v>
      </c>
      <c r="AO25" s="109">
        <v>0</v>
      </c>
      <c r="AP25" s="83">
        <v>0</v>
      </c>
      <c r="AQ25" s="109">
        <v>0</v>
      </c>
      <c r="AR25" s="109">
        <v>0</v>
      </c>
      <c r="AS25" s="83">
        <v>0</v>
      </c>
      <c r="AT25" s="501"/>
      <c r="AU25" s="50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</row>
    <row r="26" spans="1:93" ht="18.75" customHeight="1">
      <c r="A26" s="472" t="s">
        <v>40</v>
      </c>
      <c r="B26" s="505" t="s">
        <v>71</v>
      </c>
      <c r="C26" s="507" t="s">
        <v>25</v>
      </c>
      <c r="D26" s="111" t="s">
        <v>23</v>
      </c>
      <c r="E26" s="81">
        <f>SUM(E27:E30)</f>
        <v>400.39999999999992</v>
      </c>
      <c r="F26" s="81">
        <f t="shared" ref="F26:G26" si="40">SUM(F27:F30)</f>
        <v>400.39999999999992</v>
      </c>
      <c r="G26" s="81">
        <f t="shared" si="40"/>
        <v>400.4</v>
      </c>
      <c r="H26" s="88">
        <f t="shared" si="17"/>
        <v>400.4</v>
      </c>
      <c r="I26" s="81">
        <f t="shared" si="2"/>
        <v>100.00000000000003</v>
      </c>
      <c r="J26" s="81">
        <f>SUM(J28,J29)</f>
        <v>0</v>
      </c>
      <c r="K26" s="81">
        <f>SUM(K28,K29)</f>
        <v>0</v>
      </c>
      <c r="L26" s="81"/>
      <c r="M26" s="81">
        <f>SUM(M28,M29)</f>
        <v>0</v>
      </c>
      <c r="N26" s="81">
        <f>SUM(N28,N29)</f>
        <v>0</v>
      </c>
      <c r="O26" s="81"/>
      <c r="P26" s="81">
        <f>SUM(P28,P29)</f>
        <v>0</v>
      </c>
      <c r="Q26" s="81">
        <f t="shared" ref="Q26:AR26" si="41">SUM(Q28,Q29)</f>
        <v>0</v>
      </c>
      <c r="R26" s="81"/>
      <c r="S26" s="81">
        <f t="shared" si="41"/>
        <v>0</v>
      </c>
      <c r="T26" s="81">
        <f t="shared" si="41"/>
        <v>0</v>
      </c>
      <c r="U26" s="81"/>
      <c r="V26" s="81">
        <f t="shared" si="41"/>
        <v>0</v>
      </c>
      <c r="W26" s="81">
        <f t="shared" si="41"/>
        <v>0</v>
      </c>
      <c r="X26" s="103"/>
      <c r="Y26" s="81">
        <f t="shared" si="41"/>
        <v>0</v>
      </c>
      <c r="Z26" s="81">
        <f t="shared" si="41"/>
        <v>0</v>
      </c>
      <c r="AA26" s="81"/>
      <c r="AB26" s="81">
        <f t="shared" si="41"/>
        <v>0</v>
      </c>
      <c r="AC26" s="81">
        <f t="shared" si="41"/>
        <v>0</v>
      </c>
      <c r="AD26" s="81"/>
      <c r="AE26" s="81">
        <f t="shared" si="41"/>
        <v>0</v>
      </c>
      <c r="AF26" s="81">
        <f t="shared" si="41"/>
        <v>0</v>
      </c>
      <c r="AG26" s="81"/>
      <c r="AH26" s="81">
        <f t="shared" si="41"/>
        <v>69.400000000000006</v>
      </c>
      <c r="AI26" s="81">
        <f t="shared" si="41"/>
        <v>69.400000000000006</v>
      </c>
      <c r="AJ26" s="81">
        <f t="shared" si="23"/>
        <v>100</v>
      </c>
      <c r="AK26" s="81">
        <f t="shared" si="41"/>
        <v>259.89999999999998</v>
      </c>
      <c r="AL26" s="81">
        <f t="shared" si="41"/>
        <v>259.89999999999998</v>
      </c>
      <c r="AM26" s="81">
        <f t="shared" si="25"/>
        <v>100</v>
      </c>
      <c r="AN26" s="81">
        <f t="shared" si="41"/>
        <v>0</v>
      </c>
      <c r="AO26" s="81">
        <f t="shared" si="41"/>
        <v>0</v>
      </c>
      <c r="AP26" s="81"/>
      <c r="AQ26" s="81">
        <f t="shared" si="41"/>
        <v>71.099999999999966</v>
      </c>
      <c r="AR26" s="81">
        <f t="shared" si="41"/>
        <v>71.099999999999994</v>
      </c>
      <c r="AS26" s="81">
        <f t="shared" si="14"/>
        <v>100.00000000000004</v>
      </c>
      <c r="AT26" s="466"/>
      <c r="AU26" s="510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</row>
    <row r="27" spans="1:93" ht="40.5">
      <c r="A27" s="473"/>
      <c r="B27" s="505"/>
      <c r="C27" s="508"/>
      <c r="D27" s="112" t="s">
        <v>61</v>
      </c>
      <c r="E27" s="83">
        <v>0</v>
      </c>
      <c r="F27" s="90"/>
      <c r="G27" s="83">
        <v>0</v>
      </c>
      <c r="H27" s="84"/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105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467"/>
      <c r="AU27" s="511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</row>
    <row r="28" spans="1:93" ht="60.75">
      <c r="A28" s="473"/>
      <c r="B28" s="505"/>
      <c r="C28" s="508"/>
      <c r="D28" s="107" t="s">
        <v>27</v>
      </c>
      <c r="E28" s="91">
        <f>J28+M28+P28+S28+V28+Y28+AB28+AE28+AH28+AK28+AN28+AQ28</f>
        <v>400.39999999999992</v>
      </c>
      <c r="F28" s="86">
        <f t="shared" si="15"/>
        <v>400.39999999999992</v>
      </c>
      <c r="G28" s="87">
        <f t="shared" ref="G28" si="42">K28+N28+Q28+T28+W28+Z28+AC28+AF28+AI28+AL28+AO28+AR28</f>
        <v>400.4</v>
      </c>
      <c r="H28" s="88">
        <f t="shared" si="17"/>
        <v>400.4</v>
      </c>
      <c r="I28" s="85">
        <f t="shared" si="2"/>
        <v>100.00000000000003</v>
      </c>
      <c r="J28" s="108"/>
      <c r="K28" s="108"/>
      <c r="L28" s="83"/>
      <c r="M28" s="108"/>
      <c r="N28" s="108"/>
      <c r="O28" s="83"/>
      <c r="P28" s="108"/>
      <c r="Q28" s="108"/>
      <c r="R28" s="83"/>
      <c r="S28" s="108"/>
      <c r="T28" s="108"/>
      <c r="U28" s="83"/>
      <c r="V28" s="108"/>
      <c r="W28" s="108"/>
      <c r="X28" s="106"/>
      <c r="Y28" s="108"/>
      <c r="Z28" s="108"/>
      <c r="AA28" s="83"/>
      <c r="AB28" s="108"/>
      <c r="AC28" s="108"/>
      <c r="AD28" s="83"/>
      <c r="AE28" s="108"/>
      <c r="AF28" s="108"/>
      <c r="AG28" s="83"/>
      <c r="AH28" s="108">
        <v>69.400000000000006</v>
      </c>
      <c r="AI28" s="108">
        <v>69.400000000000006</v>
      </c>
      <c r="AJ28" s="85">
        <f t="shared" si="14"/>
        <v>100</v>
      </c>
      <c r="AK28" s="108">
        <v>259.89999999999998</v>
      </c>
      <c r="AL28" s="108">
        <v>259.89999999999998</v>
      </c>
      <c r="AM28" s="83">
        <f t="shared" si="25"/>
        <v>100</v>
      </c>
      <c r="AN28" s="108"/>
      <c r="AO28" s="108">
        <v>0</v>
      </c>
      <c r="AP28" s="83"/>
      <c r="AQ28" s="108">
        <f>499.2-428.1</f>
        <v>71.099999999999966</v>
      </c>
      <c r="AR28" s="93">
        <v>71.099999999999994</v>
      </c>
      <c r="AS28" s="83">
        <f t="shared" si="14"/>
        <v>100.00000000000004</v>
      </c>
      <c r="AT28" s="467"/>
      <c r="AU28" s="511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</row>
    <row r="29" spans="1:93" ht="39" customHeight="1">
      <c r="A29" s="473"/>
      <c r="B29" s="505"/>
      <c r="C29" s="508"/>
      <c r="D29" s="107" t="s">
        <v>62</v>
      </c>
      <c r="E29" s="91">
        <f>J29+M29+P29+S29+V29+Y29+AB29+AE29+AH29+AK29+AN29+AQ29</f>
        <v>0</v>
      </c>
      <c r="F29" s="86">
        <f t="shared" si="15"/>
        <v>0</v>
      </c>
      <c r="G29" s="87">
        <f t="shared" si="16"/>
        <v>0</v>
      </c>
      <c r="H29" s="94">
        <f t="shared" si="17"/>
        <v>0</v>
      </c>
      <c r="I29" s="85"/>
      <c r="J29" s="108"/>
      <c r="K29" s="108"/>
      <c r="L29" s="83"/>
      <c r="M29" s="108"/>
      <c r="N29" s="108"/>
      <c r="O29" s="83"/>
      <c r="P29" s="108"/>
      <c r="Q29" s="108"/>
      <c r="R29" s="83"/>
      <c r="S29" s="108"/>
      <c r="T29" s="108"/>
      <c r="U29" s="83"/>
      <c r="V29" s="108"/>
      <c r="W29" s="108"/>
      <c r="X29" s="106"/>
      <c r="Y29" s="108"/>
      <c r="Z29" s="108"/>
      <c r="AA29" s="83"/>
      <c r="AB29" s="108"/>
      <c r="AC29" s="108"/>
      <c r="AD29" s="83"/>
      <c r="AE29" s="108"/>
      <c r="AF29" s="108"/>
      <c r="AG29" s="83"/>
      <c r="AH29" s="108"/>
      <c r="AI29" s="108"/>
      <c r="AJ29" s="85"/>
      <c r="AK29" s="108"/>
      <c r="AL29" s="108"/>
      <c r="AM29" s="83"/>
      <c r="AN29" s="108"/>
      <c r="AO29" s="108"/>
      <c r="AP29" s="83"/>
      <c r="AQ29" s="108"/>
      <c r="AR29" s="93"/>
      <c r="AS29" s="83"/>
      <c r="AT29" s="467"/>
      <c r="AU29" s="511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</row>
    <row r="30" spans="1:93" ht="39" customHeight="1" thickBot="1">
      <c r="A30" s="473"/>
      <c r="B30" s="506"/>
      <c r="C30" s="508"/>
      <c r="D30" s="113" t="s">
        <v>63</v>
      </c>
      <c r="E30" s="95">
        <v>0</v>
      </c>
      <c r="F30" s="96"/>
      <c r="G30" s="97">
        <v>0</v>
      </c>
      <c r="H30" s="98"/>
      <c r="I30" s="85"/>
      <c r="J30" s="114">
        <v>0</v>
      </c>
      <c r="K30" s="114">
        <v>0</v>
      </c>
      <c r="L30" s="83"/>
      <c r="M30" s="114">
        <v>0</v>
      </c>
      <c r="N30" s="114">
        <v>0</v>
      </c>
      <c r="O30" s="83"/>
      <c r="P30" s="114">
        <v>0</v>
      </c>
      <c r="Q30" s="114">
        <v>0</v>
      </c>
      <c r="R30" s="83"/>
      <c r="S30" s="114">
        <v>0</v>
      </c>
      <c r="T30" s="114">
        <v>0</v>
      </c>
      <c r="U30" s="83"/>
      <c r="V30" s="114">
        <v>0</v>
      </c>
      <c r="W30" s="114">
        <v>0</v>
      </c>
      <c r="X30" s="106"/>
      <c r="Y30" s="114">
        <v>0</v>
      </c>
      <c r="Z30" s="114">
        <v>0</v>
      </c>
      <c r="AA30" s="83"/>
      <c r="AB30" s="114">
        <v>0</v>
      </c>
      <c r="AC30" s="114">
        <v>0</v>
      </c>
      <c r="AD30" s="83"/>
      <c r="AE30" s="114">
        <v>0</v>
      </c>
      <c r="AF30" s="114">
        <v>0</v>
      </c>
      <c r="AG30" s="83"/>
      <c r="AH30" s="114">
        <v>0</v>
      </c>
      <c r="AI30" s="114">
        <v>0</v>
      </c>
      <c r="AJ30" s="85"/>
      <c r="AK30" s="114">
        <v>0</v>
      </c>
      <c r="AL30" s="114">
        <v>0</v>
      </c>
      <c r="AM30" s="83"/>
      <c r="AN30" s="114">
        <v>0</v>
      </c>
      <c r="AO30" s="114">
        <v>0</v>
      </c>
      <c r="AP30" s="83"/>
      <c r="AQ30" s="114">
        <v>0</v>
      </c>
      <c r="AR30" s="115">
        <v>0</v>
      </c>
      <c r="AS30" s="83"/>
      <c r="AT30" s="509"/>
      <c r="AU30" s="512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</row>
    <row r="31" spans="1:93" s="14" customFormat="1" ht="39" customHeight="1" thickTop="1">
      <c r="A31" s="490" t="s">
        <v>72</v>
      </c>
      <c r="B31" s="491"/>
      <c r="C31" s="492"/>
      <c r="D31" s="111" t="s">
        <v>23</v>
      </c>
      <c r="E31" s="99">
        <v>24398.3</v>
      </c>
      <c r="F31" s="99">
        <f t="shared" ref="F31" si="43">SUM(K31,N31,Q31,T31,W31,Z31,AC31,AF31,AI31,AL31,AO31,AR31)</f>
        <v>24347.5</v>
      </c>
      <c r="G31" s="99">
        <v>24347.5</v>
      </c>
      <c r="H31" s="100"/>
      <c r="I31" s="100">
        <f t="shared" si="2"/>
        <v>99.791788772168559</v>
      </c>
      <c r="J31" s="116">
        <v>737.8</v>
      </c>
      <c r="K31" s="116">
        <v>512.70000000000005</v>
      </c>
      <c r="L31" s="100">
        <f t="shared" ref="L31" si="44">K31/J31*100</f>
        <v>69.490376795879655</v>
      </c>
      <c r="M31" s="116">
        <v>2009.9</v>
      </c>
      <c r="N31" s="116">
        <v>2401.6999999999998</v>
      </c>
      <c r="O31" s="100">
        <f t="shared" si="32"/>
        <v>119.49350713965867</v>
      </c>
      <c r="P31" s="116">
        <v>3325.4</v>
      </c>
      <c r="Q31" s="116">
        <v>2843</v>
      </c>
      <c r="R31" s="100">
        <f t="shared" si="34"/>
        <v>85.493474469236787</v>
      </c>
      <c r="S31" s="116">
        <v>1815.8</v>
      </c>
      <c r="T31" s="116">
        <v>1785.5</v>
      </c>
      <c r="U31" s="100">
        <f t="shared" si="35"/>
        <v>98.331314021368001</v>
      </c>
      <c r="V31" s="116">
        <v>1862.2</v>
      </c>
      <c r="W31" s="116">
        <v>1806.8</v>
      </c>
      <c r="X31" s="117">
        <f t="shared" si="6"/>
        <v>97.025024164966169</v>
      </c>
      <c r="Y31" s="116">
        <v>2111.1999999999998</v>
      </c>
      <c r="Z31" s="116">
        <v>2116.5</v>
      </c>
      <c r="AA31" s="100">
        <f t="shared" si="36"/>
        <v>100.25104206138691</v>
      </c>
      <c r="AB31" s="116">
        <v>2179.3000000000002</v>
      </c>
      <c r="AC31" s="116">
        <v>2026.4</v>
      </c>
      <c r="AD31" s="100">
        <f t="shared" ref="AD31" si="45">AC31/AB31*100</f>
        <v>92.983985683476348</v>
      </c>
      <c r="AE31" s="116">
        <v>2198.9</v>
      </c>
      <c r="AF31" s="116">
        <v>2028.6</v>
      </c>
      <c r="AG31" s="100">
        <f t="shared" si="38"/>
        <v>92.255218518350077</v>
      </c>
      <c r="AH31" s="116">
        <v>1734.9</v>
      </c>
      <c r="AI31" s="116">
        <v>1933.3</v>
      </c>
      <c r="AJ31" s="100">
        <f t="shared" si="14"/>
        <v>111.43581762637615</v>
      </c>
      <c r="AK31" s="116">
        <v>1992.1</v>
      </c>
      <c r="AL31" s="116">
        <v>1985.9</v>
      </c>
      <c r="AM31" s="100">
        <f t="shared" si="25"/>
        <v>99.688770644043984</v>
      </c>
      <c r="AN31" s="116">
        <v>1686.5</v>
      </c>
      <c r="AO31" s="116">
        <v>1888.8</v>
      </c>
      <c r="AP31" s="100">
        <f t="shared" si="39"/>
        <v>111.99525644826565</v>
      </c>
      <c r="AQ31" s="116">
        <v>2771.9</v>
      </c>
      <c r="AR31" s="118">
        <v>3018.3</v>
      </c>
      <c r="AS31" s="100">
        <f t="shared" si="14"/>
        <v>108.88920956744472</v>
      </c>
      <c r="AT31" s="59"/>
      <c r="AU31" s="60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</row>
    <row r="32" spans="1:93" s="14" customFormat="1" ht="39" customHeight="1">
      <c r="A32" s="493"/>
      <c r="B32" s="494"/>
      <c r="C32" s="495"/>
      <c r="D32" s="112" t="s">
        <v>61</v>
      </c>
      <c r="E32" s="90"/>
      <c r="F32" s="90"/>
      <c r="G32" s="90"/>
      <c r="H32" s="83"/>
      <c r="I32" s="83"/>
      <c r="J32" s="109"/>
      <c r="K32" s="109"/>
      <c r="L32" s="83"/>
      <c r="M32" s="109"/>
      <c r="N32" s="109"/>
      <c r="O32" s="83"/>
      <c r="P32" s="109"/>
      <c r="Q32" s="109"/>
      <c r="R32" s="83"/>
      <c r="S32" s="109"/>
      <c r="T32" s="109"/>
      <c r="U32" s="83"/>
      <c r="V32" s="109"/>
      <c r="W32" s="109"/>
      <c r="X32" s="105"/>
      <c r="Y32" s="109"/>
      <c r="Z32" s="109"/>
      <c r="AA32" s="83"/>
      <c r="AB32" s="109"/>
      <c r="AC32" s="109"/>
      <c r="AD32" s="83"/>
      <c r="AE32" s="109"/>
      <c r="AF32" s="109"/>
      <c r="AG32" s="83"/>
      <c r="AH32" s="109"/>
      <c r="AI32" s="109"/>
      <c r="AJ32" s="83"/>
      <c r="AK32" s="109"/>
      <c r="AL32" s="109"/>
      <c r="AM32" s="83"/>
      <c r="AN32" s="109"/>
      <c r="AO32" s="109"/>
      <c r="AP32" s="83"/>
      <c r="AQ32" s="109"/>
      <c r="AR32" s="136"/>
      <c r="AS32" s="83"/>
      <c r="AT32" s="59"/>
      <c r="AU32" s="60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</row>
    <row r="33" spans="1:93" s="14" customFormat="1" ht="39" customHeight="1">
      <c r="A33" s="493"/>
      <c r="B33" s="494"/>
      <c r="C33" s="495"/>
      <c r="D33" s="107" t="s">
        <v>27</v>
      </c>
      <c r="E33" s="90">
        <f>SUM(E13,E18,E23,E28)</f>
        <v>400.39999999999992</v>
      </c>
      <c r="F33" s="90">
        <f t="shared" ref="F33:AR33" si="46">SUM(F13,F18,F23,F28)</f>
        <v>400.39999999999992</v>
      </c>
      <c r="G33" s="90">
        <f t="shared" si="46"/>
        <v>400.4</v>
      </c>
      <c r="H33" s="90">
        <f t="shared" si="46"/>
        <v>400.4</v>
      </c>
      <c r="I33" s="83">
        <f t="shared" si="2"/>
        <v>100.00000000000003</v>
      </c>
      <c r="J33" s="90">
        <f t="shared" si="46"/>
        <v>0</v>
      </c>
      <c r="K33" s="90">
        <f t="shared" si="46"/>
        <v>0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90">
        <f t="shared" si="46"/>
        <v>69.400000000000006</v>
      </c>
      <c r="AI33" s="90">
        <f t="shared" si="46"/>
        <v>69.400000000000006</v>
      </c>
      <c r="AJ33" s="83">
        <f t="shared" ref="AJ33:AJ34" si="47">AI33/AH33*100</f>
        <v>100</v>
      </c>
      <c r="AK33" s="90">
        <f t="shared" si="46"/>
        <v>259.89999999999998</v>
      </c>
      <c r="AL33" s="90">
        <f t="shared" si="46"/>
        <v>259.89999999999998</v>
      </c>
      <c r="AM33" s="83">
        <f t="shared" si="25"/>
        <v>100</v>
      </c>
      <c r="AN33" s="90">
        <f t="shared" si="46"/>
        <v>0</v>
      </c>
      <c r="AO33" s="90">
        <f t="shared" si="46"/>
        <v>0</v>
      </c>
      <c r="AP33" s="83"/>
      <c r="AQ33" s="90">
        <f t="shared" si="46"/>
        <v>71.099999999999966</v>
      </c>
      <c r="AR33" s="90">
        <f t="shared" si="46"/>
        <v>71.099999999999994</v>
      </c>
      <c r="AS33" s="83">
        <f t="shared" ref="AS33:AS34" si="48">AR33/AQ33*100</f>
        <v>100.00000000000004</v>
      </c>
      <c r="AT33" s="59"/>
      <c r="AU33" s="60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</row>
    <row r="34" spans="1:93" s="14" customFormat="1" ht="39" customHeight="1">
      <c r="A34" s="493"/>
      <c r="B34" s="494"/>
      <c r="C34" s="495"/>
      <c r="D34" s="107" t="s">
        <v>62</v>
      </c>
      <c r="E34" s="90">
        <f>SUM(E14,E19,E24,E29)</f>
        <v>23997.899999999998</v>
      </c>
      <c r="F34" s="90">
        <f t="shared" ref="F34:AR34" si="49">SUM(F14,F19,F24,F29)</f>
        <v>1340.0729364277272</v>
      </c>
      <c r="G34" s="90">
        <f t="shared" si="49"/>
        <v>23947.1</v>
      </c>
      <c r="H34" s="90">
        <f t="shared" si="49"/>
        <v>896.8599999999999</v>
      </c>
      <c r="I34" s="83">
        <f t="shared" si="2"/>
        <v>99.788314810879285</v>
      </c>
      <c r="J34" s="90">
        <f t="shared" si="49"/>
        <v>737.8</v>
      </c>
      <c r="K34" s="90">
        <f t="shared" si="49"/>
        <v>512.70000000000005</v>
      </c>
      <c r="L34" s="83">
        <f t="shared" ref="L34" si="50">K34/J34*100</f>
        <v>69.490376795879655</v>
      </c>
      <c r="M34" s="90">
        <f t="shared" si="49"/>
        <v>2009.8999999999999</v>
      </c>
      <c r="N34" s="90">
        <f t="shared" si="49"/>
        <v>2401.6999999999998</v>
      </c>
      <c r="O34" s="83">
        <f t="shared" ref="O34" si="51">N34/M34*100</f>
        <v>119.49350713965869</v>
      </c>
      <c r="P34" s="90">
        <f t="shared" si="49"/>
        <v>3325.4067</v>
      </c>
      <c r="Q34" s="90">
        <f t="shared" si="49"/>
        <v>2843</v>
      </c>
      <c r="R34" s="83">
        <f t="shared" ref="R34" si="52">Q34/P34*100</f>
        <v>85.493302217740762</v>
      </c>
      <c r="S34" s="90">
        <f t="shared" si="49"/>
        <v>1815.8000000000002</v>
      </c>
      <c r="T34" s="90">
        <f t="shared" si="49"/>
        <v>1785.5</v>
      </c>
      <c r="U34" s="83">
        <f t="shared" ref="U34" si="53">T34/S34*100</f>
        <v>98.331314021367973</v>
      </c>
      <c r="V34" s="90">
        <f t="shared" si="49"/>
        <v>1862.2</v>
      </c>
      <c r="W34" s="90">
        <f t="shared" si="49"/>
        <v>1806.8</v>
      </c>
      <c r="X34" s="83">
        <f t="shared" ref="X34" si="54">W34/V34*100</f>
        <v>97.025024164966169</v>
      </c>
      <c r="Y34" s="90">
        <f t="shared" si="49"/>
        <v>2111.1999999999998</v>
      </c>
      <c r="Z34" s="90">
        <f t="shared" si="49"/>
        <v>2116.5</v>
      </c>
      <c r="AA34" s="83">
        <f t="shared" ref="AA34" si="55">Z34/Y34*100</f>
        <v>100.25104206138691</v>
      </c>
      <c r="AB34" s="90">
        <f t="shared" si="49"/>
        <v>2179.3000000000002</v>
      </c>
      <c r="AC34" s="90">
        <f t="shared" si="49"/>
        <v>2026.4</v>
      </c>
      <c r="AD34" s="83">
        <f t="shared" ref="AD34" si="56">AC34/AB34*100</f>
        <v>92.983985683476348</v>
      </c>
      <c r="AE34" s="90">
        <f t="shared" si="49"/>
        <v>2198.9</v>
      </c>
      <c r="AF34" s="90">
        <f t="shared" si="49"/>
        <v>2028.6</v>
      </c>
      <c r="AG34" s="83">
        <f t="shared" si="38"/>
        <v>92.255218518350077</v>
      </c>
      <c r="AH34" s="90">
        <f t="shared" si="49"/>
        <v>1665.4532999999999</v>
      </c>
      <c r="AI34" s="90">
        <f t="shared" si="49"/>
        <v>1863.9</v>
      </c>
      <c r="AJ34" s="83">
        <f t="shared" si="47"/>
        <v>111.91547670535104</v>
      </c>
      <c r="AK34" s="90">
        <f t="shared" si="49"/>
        <v>1704.6</v>
      </c>
      <c r="AL34" s="90">
        <f t="shared" si="49"/>
        <v>1725.96</v>
      </c>
      <c r="AM34" s="83">
        <f t="shared" si="25"/>
        <v>101.25307990144317</v>
      </c>
      <c r="AN34" s="90">
        <f t="shared" si="49"/>
        <v>1686.5</v>
      </c>
      <c r="AO34" s="90">
        <f t="shared" si="49"/>
        <v>1888.8</v>
      </c>
      <c r="AP34" s="83">
        <f t="shared" si="39"/>
        <v>111.99525644826565</v>
      </c>
      <c r="AQ34" s="90">
        <f t="shared" si="49"/>
        <v>2700.7900000000004</v>
      </c>
      <c r="AR34" s="90">
        <f t="shared" si="49"/>
        <v>2947.2000000000003</v>
      </c>
      <c r="AS34" s="83">
        <f t="shared" si="48"/>
        <v>109.12362679067975</v>
      </c>
      <c r="AT34" s="59"/>
      <c r="AU34" s="60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</row>
    <row r="35" spans="1:93" s="14" customFormat="1" ht="39" customHeight="1">
      <c r="A35" s="493"/>
      <c r="B35" s="494"/>
      <c r="C35" s="495"/>
      <c r="D35" s="113" t="s">
        <v>63</v>
      </c>
      <c r="E35" s="90"/>
      <c r="F35" s="90"/>
      <c r="G35" s="90"/>
      <c r="H35" s="83"/>
      <c r="I35" s="83"/>
      <c r="J35" s="109"/>
      <c r="K35" s="109"/>
      <c r="L35" s="83"/>
      <c r="M35" s="109"/>
      <c r="N35" s="109"/>
      <c r="O35" s="83"/>
      <c r="P35" s="109"/>
      <c r="Q35" s="109"/>
      <c r="R35" s="83"/>
      <c r="S35" s="109"/>
      <c r="T35" s="109"/>
      <c r="U35" s="83"/>
      <c r="V35" s="109"/>
      <c r="W35" s="109"/>
      <c r="X35" s="105"/>
      <c r="Y35" s="109"/>
      <c r="Z35" s="109"/>
      <c r="AA35" s="83"/>
      <c r="AB35" s="109"/>
      <c r="AC35" s="109"/>
      <c r="AD35" s="83"/>
      <c r="AE35" s="109"/>
      <c r="AF35" s="109"/>
      <c r="AG35" s="83"/>
      <c r="AH35" s="109"/>
      <c r="AI35" s="109"/>
      <c r="AJ35" s="83"/>
      <c r="AK35" s="109"/>
      <c r="AL35" s="109"/>
      <c r="AM35" s="83"/>
      <c r="AN35" s="109"/>
      <c r="AO35" s="109"/>
      <c r="AP35" s="83"/>
      <c r="AQ35" s="109"/>
      <c r="AR35" s="136"/>
      <c r="AS35" s="83"/>
      <c r="AT35" s="59"/>
      <c r="AU35" s="60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</row>
    <row r="36" spans="1:93" ht="20.25">
      <c r="A36" s="138" t="s">
        <v>45</v>
      </c>
      <c r="B36" s="487" t="s">
        <v>73</v>
      </c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488"/>
      <c r="AG36" s="488"/>
      <c r="AH36" s="488"/>
      <c r="AI36" s="488"/>
      <c r="AJ36" s="488"/>
      <c r="AK36" s="488"/>
      <c r="AL36" s="488"/>
      <c r="AM36" s="488"/>
      <c r="AN36" s="488"/>
      <c r="AO36" s="488"/>
      <c r="AP36" s="488"/>
      <c r="AQ36" s="488"/>
      <c r="AR36" s="488"/>
      <c r="AS36" s="489"/>
      <c r="AT36" s="58"/>
      <c r="AU36" s="58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</row>
    <row r="37" spans="1:93" ht="18.75" customHeight="1">
      <c r="A37" s="472" t="s">
        <v>46</v>
      </c>
      <c r="B37" s="475" t="s">
        <v>47</v>
      </c>
      <c r="C37" s="478" t="s">
        <v>25</v>
      </c>
      <c r="D37" s="119" t="s">
        <v>23</v>
      </c>
      <c r="E37" s="89">
        <f>SUM(E39:E40)</f>
        <v>41.7</v>
      </c>
      <c r="F37" s="86">
        <f t="shared" si="15"/>
        <v>41.699999999999996</v>
      </c>
      <c r="G37" s="89">
        <f t="shared" ref="G37:AR37" si="57">SUM(G39:G40)</f>
        <v>41.7</v>
      </c>
      <c r="H37" s="88">
        <f t="shared" si="17"/>
        <v>41.74</v>
      </c>
      <c r="I37" s="81">
        <f t="shared" si="2"/>
        <v>100</v>
      </c>
      <c r="J37" s="89">
        <f t="shared" si="57"/>
        <v>0</v>
      </c>
      <c r="K37" s="89">
        <f t="shared" si="57"/>
        <v>0</v>
      </c>
      <c r="L37" s="81"/>
      <c r="M37" s="89">
        <f t="shared" si="57"/>
        <v>0</v>
      </c>
      <c r="N37" s="89">
        <f t="shared" si="57"/>
        <v>0</v>
      </c>
      <c r="O37" s="81"/>
      <c r="P37" s="89">
        <f t="shared" si="57"/>
        <v>0</v>
      </c>
      <c r="Q37" s="89">
        <f t="shared" si="57"/>
        <v>0</v>
      </c>
      <c r="R37" s="81"/>
      <c r="S37" s="89">
        <f t="shared" si="57"/>
        <v>21.5</v>
      </c>
      <c r="T37" s="89">
        <f t="shared" si="57"/>
        <v>0</v>
      </c>
      <c r="U37" s="81">
        <f t="shared" si="35"/>
        <v>0</v>
      </c>
      <c r="V37" s="89">
        <f t="shared" si="57"/>
        <v>2.8</v>
      </c>
      <c r="W37" s="89">
        <f t="shared" si="57"/>
        <v>13.1</v>
      </c>
      <c r="X37" s="81">
        <f t="shared" si="6"/>
        <v>467.85714285714289</v>
      </c>
      <c r="Y37" s="89">
        <f t="shared" si="57"/>
        <v>2.8</v>
      </c>
      <c r="Z37" s="89">
        <f t="shared" si="57"/>
        <v>4.2</v>
      </c>
      <c r="AA37" s="81">
        <f t="shared" si="36"/>
        <v>150.00000000000003</v>
      </c>
      <c r="AB37" s="89">
        <f t="shared" si="57"/>
        <v>2.8</v>
      </c>
      <c r="AC37" s="89">
        <f t="shared" si="57"/>
        <v>3.8</v>
      </c>
      <c r="AD37" s="81">
        <f t="shared" ref="AD37:AD60" si="58">AC37/AB37*100</f>
        <v>135.71428571428572</v>
      </c>
      <c r="AE37" s="89">
        <f t="shared" si="57"/>
        <v>2.8</v>
      </c>
      <c r="AF37" s="89">
        <f t="shared" si="57"/>
        <v>3.84</v>
      </c>
      <c r="AG37" s="81">
        <f t="shared" si="38"/>
        <v>137.14285714285714</v>
      </c>
      <c r="AH37" s="89">
        <f t="shared" si="57"/>
        <v>2.8</v>
      </c>
      <c r="AI37" s="89">
        <f t="shared" si="57"/>
        <v>3.9</v>
      </c>
      <c r="AJ37" s="81">
        <f t="shared" ref="AJ37:AJ60" si="59">AI37/AH37*100</f>
        <v>139.28571428571431</v>
      </c>
      <c r="AK37" s="89">
        <f t="shared" si="57"/>
        <v>2.8</v>
      </c>
      <c r="AL37" s="89">
        <f t="shared" si="57"/>
        <v>3.5</v>
      </c>
      <c r="AM37" s="81">
        <f t="shared" si="25"/>
        <v>125</v>
      </c>
      <c r="AN37" s="89">
        <f t="shared" si="57"/>
        <v>2.8</v>
      </c>
      <c r="AO37" s="89">
        <f t="shared" si="57"/>
        <v>2.8</v>
      </c>
      <c r="AP37" s="81">
        <f t="shared" si="39"/>
        <v>100</v>
      </c>
      <c r="AQ37" s="89">
        <f t="shared" si="57"/>
        <v>0.6</v>
      </c>
      <c r="AR37" s="89">
        <f t="shared" si="57"/>
        <v>6.6</v>
      </c>
      <c r="AS37" s="81">
        <f t="shared" ref="AS37:AS60" si="60">AR37/AQ37*100</f>
        <v>1100</v>
      </c>
      <c r="AT37" s="466"/>
      <c r="AU37" s="455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</row>
    <row r="38" spans="1:93" ht="40.5">
      <c r="A38" s="473"/>
      <c r="B38" s="476"/>
      <c r="C38" s="479"/>
      <c r="D38" s="112" t="s">
        <v>61</v>
      </c>
      <c r="E38" s="90">
        <v>0</v>
      </c>
      <c r="F38" s="90"/>
      <c r="G38" s="90">
        <v>0</v>
      </c>
      <c r="H38" s="84"/>
      <c r="I38" s="83">
        <v>0</v>
      </c>
      <c r="J38" s="90">
        <v>0</v>
      </c>
      <c r="K38" s="90">
        <v>0</v>
      </c>
      <c r="L38" s="83">
        <v>0</v>
      </c>
      <c r="M38" s="90">
        <v>0</v>
      </c>
      <c r="N38" s="90">
        <v>0</v>
      </c>
      <c r="O38" s="83">
        <v>0</v>
      </c>
      <c r="P38" s="90">
        <v>0</v>
      </c>
      <c r="Q38" s="90">
        <v>0</v>
      </c>
      <c r="R38" s="83">
        <v>0</v>
      </c>
      <c r="S38" s="90">
        <v>0</v>
      </c>
      <c r="T38" s="90">
        <v>0</v>
      </c>
      <c r="U38" s="83">
        <v>0</v>
      </c>
      <c r="V38" s="90">
        <v>0</v>
      </c>
      <c r="W38" s="90">
        <v>0</v>
      </c>
      <c r="X38" s="83">
        <v>0</v>
      </c>
      <c r="Y38" s="90">
        <v>0</v>
      </c>
      <c r="Z38" s="90">
        <v>0</v>
      </c>
      <c r="AA38" s="83">
        <v>0</v>
      </c>
      <c r="AB38" s="90">
        <v>0</v>
      </c>
      <c r="AC38" s="90">
        <v>0</v>
      </c>
      <c r="AD38" s="83">
        <v>0</v>
      </c>
      <c r="AE38" s="90">
        <v>0</v>
      </c>
      <c r="AF38" s="90">
        <v>0</v>
      </c>
      <c r="AG38" s="83">
        <v>0</v>
      </c>
      <c r="AH38" s="90">
        <v>0</v>
      </c>
      <c r="AI38" s="90">
        <v>0</v>
      </c>
      <c r="AJ38" s="83">
        <v>0</v>
      </c>
      <c r="AK38" s="90">
        <v>0</v>
      </c>
      <c r="AL38" s="90">
        <v>0</v>
      </c>
      <c r="AM38" s="83">
        <v>0</v>
      </c>
      <c r="AN38" s="90">
        <v>0</v>
      </c>
      <c r="AO38" s="90">
        <v>0</v>
      </c>
      <c r="AP38" s="83">
        <v>0</v>
      </c>
      <c r="AQ38" s="90">
        <v>0</v>
      </c>
      <c r="AR38" s="90">
        <v>0</v>
      </c>
      <c r="AS38" s="83">
        <v>0</v>
      </c>
      <c r="AT38" s="467"/>
      <c r="AU38" s="456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</row>
    <row r="39" spans="1:93" s="14" customFormat="1" ht="60.75">
      <c r="A39" s="473"/>
      <c r="B39" s="476"/>
      <c r="C39" s="479"/>
      <c r="D39" s="104" t="s">
        <v>27</v>
      </c>
      <c r="E39" s="91">
        <f>J39+M39+P39+S39+V39+Y39+AB39+AE39+AH39+AK39+AN39+AQ39</f>
        <v>0</v>
      </c>
      <c r="F39" s="86">
        <f t="shared" si="15"/>
        <v>0</v>
      </c>
      <c r="G39" s="83">
        <f>K39+N39+Q39+T39+W39+Z39+AC39+AF39+AI39+AL39+AO39+AR39</f>
        <v>0</v>
      </c>
      <c r="H39" s="88">
        <f t="shared" si="17"/>
        <v>0</v>
      </c>
      <c r="I39" s="85"/>
      <c r="J39" s="83"/>
      <c r="K39" s="83"/>
      <c r="L39" s="85"/>
      <c r="M39" s="83"/>
      <c r="N39" s="83"/>
      <c r="O39" s="85"/>
      <c r="P39" s="83"/>
      <c r="Q39" s="83"/>
      <c r="R39" s="85"/>
      <c r="S39" s="83"/>
      <c r="T39" s="83"/>
      <c r="U39" s="85"/>
      <c r="V39" s="83"/>
      <c r="W39" s="83"/>
      <c r="X39" s="85"/>
      <c r="Y39" s="83"/>
      <c r="Z39" s="83"/>
      <c r="AA39" s="85"/>
      <c r="AB39" s="83"/>
      <c r="AC39" s="83"/>
      <c r="AD39" s="85"/>
      <c r="AE39" s="83"/>
      <c r="AF39" s="83"/>
      <c r="AG39" s="85"/>
      <c r="AH39" s="83"/>
      <c r="AI39" s="83"/>
      <c r="AJ39" s="85"/>
      <c r="AK39" s="83"/>
      <c r="AL39" s="83"/>
      <c r="AM39" s="85"/>
      <c r="AN39" s="83"/>
      <c r="AO39" s="83"/>
      <c r="AP39" s="85"/>
      <c r="AQ39" s="83"/>
      <c r="AR39" s="83"/>
      <c r="AS39" s="85"/>
      <c r="AT39" s="467"/>
      <c r="AU39" s="456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</row>
    <row r="40" spans="1:93" ht="63.75" customHeight="1">
      <c r="A40" s="473"/>
      <c r="B40" s="476"/>
      <c r="C40" s="479"/>
      <c r="D40" s="120" t="s">
        <v>62</v>
      </c>
      <c r="E40" s="91">
        <v>41.7</v>
      </c>
      <c r="F40" s="86">
        <f t="shared" si="15"/>
        <v>41.699999999999996</v>
      </c>
      <c r="G40" s="83">
        <v>41.7</v>
      </c>
      <c r="H40" s="88">
        <f t="shared" si="17"/>
        <v>41.74</v>
      </c>
      <c r="I40" s="85">
        <f t="shared" si="2"/>
        <v>100</v>
      </c>
      <c r="J40" s="108"/>
      <c r="K40" s="108"/>
      <c r="L40" s="85"/>
      <c r="M40" s="108"/>
      <c r="N40" s="108"/>
      <c r="O40" s="85"/>
      <c r="P40" s="108"/>
      <c r="Q40" s="108"/>
      <c r="R40" s="85"/>
      <c r="S40" s="109">
        <v>21.5</v>
      </c>
      <c r="T40" s="108"/>
      <c r="U40" s="85">
        <f t="shared" si="35"/>
        <v>0</v>
      </c>
      <c r="V40" s="108">
        <v>2.8</v>
      </c>
      <c r="W40" s="108">
        <v>13.1</v>
      </c>
      <c r="X40" s="85">
        <f t="shared" si="6"/>
        <v>467.85714285714289</v>
      </c>
      <c r="Y40" s="108">
        <v>2.8</v>
      </c>
      <c r="Z40" s="108">
        <v>4.2</v>
      </c>
      <c r="AA40" s="85">
        <f t="shared" si="36"/>
        <v>150.00000000000003</v>
      </c>
      <c r="AB40" s="108">
        <v>2.8</v>
      </c>
      <c r="AC40" s="108">
        <v>3.8</v>
      </c>
      <c r="AD40" s="85">
        <f t="shared" si="58"/>
        <v>135.71428571428572</v>
      </c>
      <c r="AE40" s="108">
        <v>2.8</v>
      </c>
      <c r="AF40" s="108">
        <v>3.84</v>
      </c>
      <c r="AG40" s="85">
        <f t="shared" si="38"/>
        <v>137.14285714285714</v>
      </c>
      <c r="AH40" s="108">
        <v>2.8</v>
      </c>
      <c r="AI40" s="108">
        <v>3.9</v>
      </c>
      <c r="AJ40" s="85">
        <f t="shared" si="59"/>
        <v>139.28571428571431</v>
      </c>
      <c r="AK40" s="108">
        <v>2.8</v>
      </c>
      <c r="AL40" s="108">
        <v>3.5</v>
      </c>
      <c r="AM40" s="85">
        <f t="shared" si="25"/>
        <v>125</v>
      </c>
      <c r="AN40" s="108">
        <v>2.8</v>
      </c>
      <c r="AO40" s="108">
        <v>2.8</v>
      </c>
      <c r="AP40" s="85">
        <f t="shared" si="39"/>
        <v>100</v>
      </c>
      <c r="AQ40" s="108">
        <v>0.6</v>
      </c>
      <c r="AR40" s="93">
        <v>6.6</v>
      </c>
      <c r="AS40" s="85">
        <f t="shared" si="60"/>
        <v>1100</v>
      </c>
      <c r="AT40" s="467"/>
      <c r="AU40" s="456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</row>
    <row r="41" spans="1:93" ht="66" customHeight="1">
      <c r="A41" s="474"/>
      <c r="B41" s="477"/>
      <c r="C41" s="480"/>
      <c r="D41" s="120" t="s">
        <v>63</v>
      </c>
      <c r="E41" s="91">
        <v>0</v>
      </c>
      <c r="F41" s="86"/>
      <c r="G41" s="83">
        <v>0</v>
      </c>
      <c r="H41" s="88"/>
      <c r="I41" s="85">
        <v>0</v>
      </c>
      <c r="J41" s="108">
        <v>0</v>
      </c>
      <c r="K41" s="108">
        <v>0</v>
      </c>
      <c r="L41" s="85">
        <v>0</v>
      </c>
      <c r="M41" s="108">
        <v>0</v>
      </c>
      <c r="N41" s="108">
        <v>0</v>
      </c>
      <c r="O41" s="85">
        <v>0</v>
      </c>
      <c r="P41" s="108">
        <v>0</v>
      </c>
      <c r="Q41" s="108">
        <v>0</v>
      </c>
      <c r="R41" s="85">
        <v>0</v>
      </c>
      <c r="S41" s="109">
        <v>0</v>
      </c>
      <c r="T41" s="108">
        <v>0</v>
      </c>
      <c r="U41" s="85">
        <v>0</v>
      </c>
      <c r="V41" s="108">
        <v>0</v>
      </c>
      <c r="W41" s="108">
        <v>0</v>
      </c>
      <c r="X41" s="85">
        <v>0</v>
      </c>
      <c r="Y41" s="108">
        <v>0</v>
      </c>
      <c r="Z41" s="108">
        <v>0</v>
      </c>
      <c r="AA41" s="85">
        <v>0</v>
      </c>
      <c r="AB41" s="108">
        <v>0</v>
      </c>
      <c r="AC41" s="108">
        <v>0</v>
      </c>
      <c r="AD41" s="85">
        <v>0</v>
      </c>
      <c r="AE41" s="108">
        <v>0</v>
      </c>
      <c r="AF41" s="108">
        <v>0</v>
      </c>
      <c r="AG41" s="85">
        <v>0</v>
      </c>
      <c r="AH41" s="108">
        <v>0</v>
      </c>
      <c r="AI41" s="108">
        <v>0</v>
      </c>
      <c r="AJ41" s="85">
        <v>0</v>
      </c>
      <c r="AK41" s="108">
        <v>0</v>
      </c>
      <c r="AL41" s="108">
        <v>0</v>
      </c>
      <c r="AM41" s="85">
        <v>0</v>
      </c>
      <c r="AN41" s="108">
        <v>0</v>
      </c>
      <c r="AO41" s="108">
        <v>0</v>
      </c>
      <c r="AP41" s="85">
        <v>0</v>
      </c>
      <c r="AQ41" s="108">
        <v>0</v>
      </c>
      <c r="AR41" s="93">
        <v>0</v>
      </c>
      <c r="AS41" s="85">
        <v>0</v>
      </c>
      <c r="AT41" s="467"/>
      <c r="AU41" s="456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</row>
    <row r="42" spans="1:93" ht="31.5" customHeight="1">
      <c r="A42" s="472" t="s">
        <v>49</v>
      </c>
      <c r="B42" s="475" t="s">
        <v>48</v>
      </c>
      <c r="C42" s="478" t="s">
        <v>35</v>
      </c>
      <c r="D42" s="102" t="s">
        <v>23</v>
      </c>
      <c r="E42" s="89">
        <f>SUM(E44:E45)</f>
        <v>226</v>
      </c>
      <c r="F42" s="86">
        <f t="shared" si="15"/>
        <v>226</v>
      </c>
      <c r="G42" s="89">
        <f t="shared" ref="G42" si="61">SUM(G44:G45)</f>
        <v>226</v>
      </c>
      <c r="H42" s="88">
        <f t="shared" si="17"/>
        <v>226</v>
      </c>
      <c r="I42" s="81">
        <f t="shared" si="2"/>
        <v>100</v>
      </c>
      <c r="J42" s="81">
        <f>SUM(J44,J45)</f>
        <v>0</v>
      </c>
      <c r="K42" s="81">
        <f t="shared" ref="K42:AR42" si="62">SUM(K44,K45)</f>
        <v>0</v>
      </c>
      <c r="L42" s="81"/>
      <c r="M42" s="81">
        <f t="shared" si="62"/>
        <v>0</v>
      </c>
      <c r="N42" s="81">
        <f t="shared" si="62"/>
        <v>0</v>
      </c>
      <c r="O42" s="81"/>
      <c r="P42" s="81">
        <f t="shared" si="62"/>
        <v>0</v>
      </c>
      <c r="Q42" s="81">
        <f t="shared" si="62"/>
        <v>0</v>
      </c>
      <c r="R42" s="81"/>
      <c r="S42" s="81">
        <f t="shared" si="62"/>
        <v>31.1</v>
      </c>
      <c r="T42" s="81">
        <f t="shared" si="62"/>
        <v>31.1</v>
      </c>
      <c r="U42" s="81">
        <f t="shared" si="35"/>
        <v>100</v>
      </c>
      <c r="V42" s="81">
        <f t="shared" si="62"/>
        <v>42.1</v>
      </c>
      <c r="W42" s="81">
        <f t="shared" si="62"/>
        <v>42.1</v>
      </c>
      <c r="X42" s="81">
        <f t="shared" si="6"/>
        <v>100</v>
      </c>
      <c r="Y42" s="81">
        <f t="shared" si="62"/>
        <v>21.1</v>
      </c>
      <c r="Z42" s="81">
        <f t="shared" si="62"/>
        <v>21.2</v>
      </c>
      <c r="AA42" s="81">
        <f t="shared" si="36"/>
        <v>100.47393364928909</v>
      </c>
      <c r="AB42" s="81">
        <f t="shared" si="62"/>
        <v>16.7</v>
      </c>
      <c r="AC42" s="81">
        <f t="shared" si="62"/>
        <v>16.7</v>
      </c>
      <c r="AD42" s="81">
        <f t="shared" si="58"/>
        <v>100</v>
      </c>
      <c r="AE42" s="81">
        <f t="shared" si="62"/>
        <v>31.6</v>
      </c>
      <c r="AF42" s="81">
        <f t="shared" si="62"/>
        <v>31.6</v>
      </c>
      <c r="AG42" s="81">
        <f t="shared" si="38"/>
        <v>100</v>
      </c>
      <c r="AH42" s="81">
        <f t="shared" si="62"/>
        <v>16.7</v>
      </c>
      <c r="AI42" s="81">
        <f t="shared" si="62"/>
        <v>16.7</v>
      </c>
      <c r="AJ42" s="81">
        <f t="shared" si="59"/>
        <v>100</v>
      </c>
      <c r="AK42" s="81">
        <f t="shared" si="62"/>
        <v>16.7</v>
      </c>
      <c r="AL42" s="81">
        <f t="shared" si="62"/>
        <v>16.600000000000001</v>
      </c>
      <c r="AM42" s="81">
        <f t="shared" si="25"/>
        <v>99.40119760479044</v>
      </c>
      <c r="AN42" s="81">
        <f t="shared" si="62"/>
        <v>16.7</v>
      </c>
      <c r="AO42" s="81">
        <f t="shared" si="62"/>
        <v>16.7</v>
      </c>
      <c r="AP42" s="81">
        <f t="shared" si="39"/>
        <v>100</v>
      </c>
      <c r="AQ42" s="81">
        <f t="shared" si="62"/>
        <v>33.299999999999997</v>
      </c>
      <c r="AR42" s="81">
        <f t="shared" si="62"/>
        <v>33.299999999999997</v>
      </c>
      <c r="AS42" s="121">
        <f t="shared" si="60"/>
        <v>100</v>
      </c>
      <c r="AT42" s="486"/>
      <c r="AU42" s="458"/>
    </row>
    <row r="43" spans="1:93" ht="40.5">
      <c r="A43" s="473"/>
      <c r="B43" s="476"/>
      <c r="C43" s="479"/>
      <c r="D43" s="104" t="s">
        <v>61</v>
      </c>
      <c r="E43" s="90">
        <v>0</v>
      </c>
      <c r="F43" s="90"/>
      <c r="G43" s="90">
        <v>0</v>
      </c>
      <c r="H43" s="84"/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</v>
      </c>
      <c r="AH43" s="83">
        <v>0</v>
      </c>
      <c r="AI43" s="83">
        <v>0</v>
      </c>
      <c r="AJ43" s="83">
        <v>0</v>
      </c>
      <c r="AK43" s="83">
        <v>0</v>
      </c>
      <c r="AL43" s="83">
        <v>0</v>
      </c>
      <c r="AM43" s="83">
        <v>0</v>
      </c>
      <c r="AN43" s="83">
        <v>0</v>
      </c>
      <c r="AO43" s="83">
        <v>0</v>
      </c>
      <c r="AP43" s="83">
        <v>0</v>
      </c>
      <c r="AQ43" s="83">
        <v>0</v>
      </c>
      <c r="AR43" s="83">
        <v>0</v>
      </c>
      <c r="AS43" s="122">
        <v>0</v>
      </c>
      <c r="AT43" s="486"/>
      <c r="AU43" s="458"/>
    </row>
    <row r="44" spans="1:93" s="14" customFormat="1" ht="25.5" customHeight="1">
      <c r="A44" s="473"/>
      <c r="B44" s="476"/>
      <c r="C44" s="479"/>
      <c r="D44" s="104" t="s">
        <v>27</v>
      </c>
      <c r="E44" s="85">
        <f>J44+M44+P44+S44+V44+Y44+AB44+AE44+AH44+AK44+AN44+AQ44</f>
        <v>0</v>
      </c>
      <c r="F44" s="86">
        <f t="shared" si="15"/>
        <v>0</v>
      </c>
      <c r="G44" s="85">
        <f>SUM(K44,N44,Q44,T44,W44,Z44,AC44,AF44,AI44,AL44,AO44,AR44)</f>
        <v>0</v>
      </c>
      <c r="H44" s="88">
        <f t="shared" si="17"/>
        <v>0</v>
      </c>
      <c r="I44" s="83"/>
      <c r="J44" s="83"/>
      <c r="K44" s="83"/>
      <c r="L44" s="85"/>
      <c r="M44" s="83"/>
      <c r="N44" s="83"/>
      <c r="O44" s="85"/>
      <c r="P44" s="83"/>
      <c r="Q44" s="83"/>
      <c r="R44" s="85"/>
      <c r="S44" s="83"/>
      <c r="T44" s="83"/>
      <c r="U44" s="85"/>
      <c r="V44" s="83"/>
      <c r="W44" s="83"/>
      <c r="X44" s="85"/>
      <c r="Y44" s="83"/>
      <c r="Z44" s="83"/>
      <c r="AA44" s="85"/>
      <c r="AB44" s="83"/>
      <c r="AC44" s="83"/>
      <c r="AD44" s="85"/>
      <c r="AE44" s="83"/>
      <c r="AF44" s="83"/>
      <c r="AG44" s="85"/>
      <c r="AH44" s="83"/>
      <c r="AI44" s="83"/>
      <c r="AJ44" s="85"/>
      <c r="AK44" s="83"/>
      <c r="AL44" s="83"/>
      <c r="AM44" s="85"/>
      <c r="AN44" s="83"/>
      <c r="AO44" s="83"/>
      <c r="AP44" s="85"/>
      <c r="AQ44" s="83"/>
      <c r="AR44" s="83"/>
      <c r="AS44" s="123"/>
      <c r="AT44" s="486"/>
      <c r="AU44" s="458"/>
    </row>
    <row r="45" spans="1:93" ht="40.5" customHeight="1">
      <c r="A45" s="473"/>
      <c r="B45" s="476"/>
      <c r="C45" s="479"/>
      <c r="D45" s="107" t="s">
        <v>62</v>
      </c>
      <c r="E45" s="85">
        <f>J45+M45+P45+S45+V45+Y45+AB45+AE45+AH45+AK45+AN45+AQ45</f>
        <v>226</v>
      </c>
      <c r="F45" s="86">
        <f t="shared" si="15"/>
        <v>226</v>
      </c>
      <c r="G45" s="83">
        <f>SUM(K45,N45,Q45,T45,W45,Z45,AC45,AF45,AI45,AL45,AO45,AR45)</f>
        <v>226</v>
      </c>
      <c r="H45" s="88">
        <f t="shared" si="17"/>
        <v>226</v>
      </c>
      <c r="I45" s="83">
        <f t="shared" si="2"/>
        <v>100</v>
      </c>
      <c r="J45" s="83"/>
      <c r="K45" s="108"/>
      <c r="L45" s="85"/>
      <c r="M45" s="108"/>
      <c r="N45" s="108"/>
      <c r="O45" s="85"/>
      <c r="P45" s="108"/>
      <c r="Q45" s="108"/>
      <c r="R45" s="85"/>
      <c r="S45" s="108">
        <v>31.1</v>
      </c>
      <c r="T45" s="108">
        <v>31.1</v>
      </c>
      <c r="U45" s="85">
        <f>T45/S45*100</f>
        <v>100</v>
      </c>
      <c r="V45" s="124">
        <v>42.1</v>
      </c>
      <c r="W45" s="124">
        <f>31.1+11</f>
        <v>42.1</v>
      </c>
      <c r="X45" s="85">
        <f t="shared" si="6"/>
        <v>100</v>
      </c>
      <c r="Y45" s="108">
        <v>21.1</v>
      </c>
      <c r="Z45" s="124">
        <v>21.2</v>
      </c>
      <c r="AA45" s="85">
        <f t="shared" si="36"/>
        <v>100.47393364928909</v>
      </c>
      <c r="AB45" s="108">
        <v>16.7</v>
      </c>
      <c r="AC45" s="108">
        <v>16.7</v>
      </c>
      <c r="AD45" s="85">
        <f t="shared" si="58"/>
        <v>100</v>
      </c>
      <c r="AE45" s="108">
        <v>31.6</v>
      </c>
      <c r="AF45" s="108">
        <v>31.6</v>
      </c>
      <c r="AG45" s="85">
        <f t="shared" si="38"/>
        <v>100</v>
      </c>
      <c r="AH45" s="108">
        <v>16.7</v>
      </c>
      <c r="AI45" s="108">
        <v>16.7</v>
      </c>
      <c r="AJ45" s="85">
        <f t="shared" si="59"/>
        <v>100</v>
      </c>
      <c r="AK45" s="108">
        <v>16.7</v>
      </c>
      <c r="AL45" s="108">
        <v>16.600000000000001</v>
      </c>
      <c r="AM45" s="85">
        <f t="shared" si="25"/>
        <v>99.40119760479044</v>
      </c>
      <c r="AN45" s="108">
        <v>16.7</v>
      </c>
      <c r="AO45" s="108">
        <v>16.7</v>
      </c>
      <c r="AP45" s="85">
        <f t="shared" si="39"/>
        <v>100</v>
      </c>
      <c r="AQ45" s="108">
        <v>33.299999999999997</v>
      </c>
      <c r="AR45" s="93">
        <v>33.299999999999997</v>
      </c>
      <c r="AS45" s="123">
        <f t="shared" si="60"/>
        <v>100</v>
      </c>
      <c r="AT45" s="486"/>
      <c r="AU45" s="458"/>
    </row>
    <row r="46" spans="1:93" ht="111.75" customHeight="1">
      <c r="A46" s="474"/>
      <c r="B46" s="477"/>
      <c r="C46" s="480"/>
      <c r="D46" s="107" t="s">
        <v>63</v>
      </c>
      <c r="E46" s="85">
        <v>0</v>
      </c>
      <c r="F46" s="86"/>
      <c r="G46" s="83">
        <v>0</v>
      </c>
      <c r="H46" s="88"/>
      <c r="I46" s="83">
        <v>0</v>
      </c>
      <c r="J46" s="83">
        <v>0</v>
      </c>
      <c r="K46" s="108">
        <v>0</v>
      </c>
      <c r="L46" s="85">
        <v>0</v>
      </c>
      <c r="M46" s="108">
        <v>0</v>
      </c>
      <c r="N46" s="108">
        <v>0</v>
      </c>
      <c r="O46" s="85">
        <v>0</v>
      </c>
      <c r="P46" s="108">
        <v>0</v>
      </c>
      <c r="Q46" s="108">
        <v>0</v>
      </c>
      <c r="R46" s="85">
        <v>0</v>
      </c>
      <c r="S46" s="108">
        <v>0</v>
      </c>
      <c r="T46" s="108">
        <v>0</v>
      </c>
      <c r="U46" s="85">
        <v>0</v>
      </c>
      <c r="V46" s="124">
        <v>0</v>
      </c>
      <c r="W46" s="124">
        <v>0</v>
      </c>
      <c r="X46" s="85">
        <v>0</v>
      </c>
      <c r="Y46" s="108">
        <v>0</v>
      </c>
      <c r="Z46" s="124">
        <v>0</v>
      </c>
      <c r="AA46" s="85">
        <v>0</v>
      </c>
      <c r="AB46" s="108">
        <v>0</v>
      </c>
      <c r="AC46" s="108">
        <v>0</v>
      </c>
      <c r="AD46" s="85">
        <v>0</v>
      </c>
      <c r="AE46" s="108">
        <v>0</v>
      </c>
      <c r="AF46" s="108">
        <v>0</v>
      </c>
      <c r="AG46" s="85">
        <v>0</v>
      </c>
      <c r="AH46" s="108">
        <v>0</v>
      </c>
      <c r="AI46" s="108">
        <v>0</v>
      </c>
      <c r="AJ46" s="85">
        <v>0</v>
      </c>
      <c r="AK46" s="108">
        <v>0</v>
      </c>
      <c r="AL46" s="108">
        <v>0</v>
      </c>
      <c r="AM46" s="85">
        <v>0</v>
      </c>
      <c r="AN46" s="108">
        <v>0</v>
      </c>
      <c r="AO46" s="108">
        <v>0</v>
      </c>
      <c r="AP46" s="85">
        <v>0</v>
      </c>
      <c r="AQ46" s="108">
        <v>0</v>
      </c>
      <c r="AR46" s="93">
        <v>0</v>
      </c>
      <c r="AS46" s="123">
        <v>0</v>
      </c>
      <c r="AT46" s="486"/>
      <c r="AU46" s="458"/>
    </row>
    <row r="47" spans="1:93" ht="18.75" customHeight="1">
      <c r="A47" s="472" t="s">
        <v>50</v>
      </c>
      <c r="B47" s="475" t="s">
        <v>51</v>
      </c>
      <c r="C47" s="478" t="s">
        <v>30</v>
      </c>
      <c r="D47" s="102" t="s">
        <v>23</v>
      </c>
      <c r="E47" s="89">
        <f>SUM(E49:E50)</f>
        <v>171.5</v>
      </c>
      <c r="F47" s="86">
        <f t="shared" si="15"/>
        <v>171.5</v>
      </c>
      <c r="G47" s="89">
        <f t="shared" ref="G47" si="63">SUM(G49:G50)</f>
        <v>171.5</v>
      </c>
      <c r="H47" s="88">
        <f t="shared" si="17"/>
        <v>171.5</v>
      </c>
      <c r="I47" s="81">
        <f t="shared" si="2"/>
        <v>100</v>
      </c>
      <c r="J47" s="81">
        <f t="shared" ref="J47:K47" si="64">SUM(J49,J50)</f>
        <v>0</v>
      </c>
      <c r="K47" s="81">
        <f t="shared" si="64"/>
        <v>0</v>
      </c>
      <c r="L47" s="81"/>
      <c r="M47" s="81">
        <f t="shared" ref="M47:N47" si="65">SUM(M49,M50)</f>
        <v>0</v>
      </c>
      <c r="N47" s="81">
        <f t="shared" si="65"/>
        <v>0</v>
      </c>
      <c r="O47" s="81"/>
      <c r="P47" s="81">
        <f t="shared" ref="P47:Q47" si="66">SUM(P49,P50)</f>
        <v>0</v>
      </c>
      <c r="Q47" s="100">
        <f t="shared" si="66"/>
        <v>0</v>
      </c>
      <c r="R47" s="81"/>
      <c r="S47" s="81">
        <f t="shared" ref="S47:T47" si="67">SUM(S49,S50)</f>
        <v>0</v>
      </c>
      <c r="T47" s="81">
        <f t="shared" si="67"/>
        <v>0</v>
      </c>
      <c r="U47" s="81"/>
      <c r="V47" s="81">
        <f t="shared" ref="V47:W47" si="68">SUM(V49,V50)</f>
        <v>171.5</v>
      </c>
      <c r="W47" s="81">
        <f t="shared" si="68"/>
        <v>0</v>
      </c>
      <c r="X47" s="81">
        <f t="shared" si="6"/>
        <v>0</v>
      </c>
      <c r="Y47" s="81">
        <f t="shared" ref="Y47:Z47" si="69">SUM(Y49,Y50)</f>
        <v>0</v>
      </c>
      <c r="Z47" s="81">
        <f t="shared" si="69"/>
        <v>171.5</v>
      </c>
      <c r="AA47" s="81"/>
      <c r="AB47" s="81">
        <f t="shared" ref="AB47:AC47" si="70">SUM(AB49,AB50)</f>
        <v>0</v>
      </c>
      <c r="AC47" s="81">
        <f t="shared" si="70"/>
        <v>0</v>
      </c>
      <c r="AD47" s="81"/>
      <c r="AE47" s="81">
        <f t="shared" ref="AE47:AF47" si="71">SUM(AE49,AE50)</f>
        <v>0</v>
      </c>
      <c r="AF47" s="81">
        <f t="shared" si="71"/>
        <v>0</v>
      </c>
      <c r="AG47" s="81"/>
      <c r="AH47" s="81">
        <f t="shared" ref="AH47:AI47" si="72">SUM(AH49,AH50)</f>
        <v>0</v>
      </c>
      <c r="AI47" s="81">
        <f t="shared" si="72"/>
        <v>0</v>
      </c>
      <c r="AJ47" s="81"/>
      <c r="AK47" s="81">
        <f t="shared" ref="AK47:AL47" si="73">SUM(AK49,AK50)</f>
        <v>0</v>
      </c>
      <c r="AL47" s="81">
        <f t="shared" si="73"/>
        <v>0</v>
      </c>
      <c r="AM47" s="81"/>
      <c r="AN47" s="81">
        <f t="shared" ref="AN47:AO47" si="74">SUM(AN49,AN50)</f>
        <v>0</v>
      </c>
      <c r="AO47" s="81">
        <f t="shared" si="74"/>
        <v>0</v>
      </c>
      <c r="AP47" s="81"/>
      <c r="AQ47" s="81">
        <f t="shared" ref="AQ47:AR47" si="75">SUM(AQ49,AQ50)</f>
        <v>0</v>
      </c>
      <c r="AR47" s="81">
        <f t="shared" si="75"/>
        <v>0</v>
      </c>
      <c r="AS47" s="121"/>
      <c r="AT47" s="454"/>
      <c r="AU47" s="458"/>
    </row>
    <row r="48" spans="1:93" ht="40.5">
      <c r="A48" s="473"/>
      <c r="B48" s="476"/>
      <c r="C48" s="479"/>
      <c r="D48" s="104" t="s">
        <v>61</v>
      </c>
      <c r="E48" s="90">
        <v>0</v>
      </c>
      <c r="F48" s="90"/>
      <c r="G48" s="90">
        <v>0</v>
      </c>
      <c r="H48" s="84"/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3">
        <v>0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0</v>
      </c>
      <c r="AN48" s="83">
        <v>0</v>
      </c>
      <c r="AO48" s="83">
        <v>0</v>
      </c>
      <c r="AP48" s="83">
        <v>0</v>
      </c>
      <c r="AQ48" s="83">
        <v>0</v>
      </c>
      <c r="AR48" s="83">
        <v>0</v>
      </c>
      <c r="AS48" s="122">
        <v>0</v>
      </c>
      <c r="AT48" s="454"/>
      <c r="AU48" s="458"/>
    </row>
    <row r="49" spans="1:47" ht="24" customHeight="1">
      <c r="A49" s="473"/>
      <c r="B49" s="476"/>
      <c r="C49" s="479"/>
      <c r="D49" s="104" t="s">
        <v>27</v>
      </c>
      <c r="E49" s="85">
        <f>J49+M49+P49+S49+V49+Y49+AB49+AE49+AH49+AK49+AN49+AQ49</f>
        <v>0</v>
      </c>
      <c r="F49" s="86">
        <f t="shared" si="15"/>
        <v>0</v>
      </c>
      <c r="G49" s="83">
        <f t="shared" ref="G49" si="76">K49+N49+Q49+T49+W49+Z49+AC49+AF49+AI49+AL49+AO49+AR49</f>
        <v>0</v>
      </c>
      <c r="H49" s="88">
        <f t="shared" si="17"/>
        <v>0</v>
      </c>
      <c r="I49" s="83"/>
      <c r="J49" s="83"/>
      <c r="K49" s="83"/>
      <c r="L49" s="85"/>
      <c r="M49" s="83"/>
      <c r="N49" s="83"/>
      <c r="O49" s="85"/>
      <c r="P49" s="83"/>
      <c r="Q49" s="83"/>
      <c r="R49" s="85"/>
      <c r="S49" s="83"/>
      <c r="T49" s="83"/>
      <c r="U49" s="85"/>
      <c r="V49" s="83"/>
      <c r="W49" s="83"/>
      <c r="X49" s="85"/>
      <c r="Y49" s="83"/>
      <c r="Z49" s="83"/>
      <c r="AA49" s="85"/>
      <c r="AB49" s="83"/>
      <c r="AC49" s="83"/>
      <c r="AD49" s="85"/>
      <c r="AE49" s="83"/>
      <c r="AF49" s="83"/>
      <c r="AG49" s="85"/>
      <c r="AH49" s="83"/>
      <c r="AI49" s="83"/>
      <c r="AJ49" s="85"/>
      <c r="AK49" s="83"/>
      <c r="AL49" s="83"/>
      <c r="AM49" s="85"/>
      <c r="AN49" s="83"/>
      <c r="AO49" s="83"/>
      <c r="AP49" s="85"/>
      <c r="AQ49" s="83"/>
      <c r="AR49" s="83"/>
      <c r="AS49" s="123"/>
      <c r="AT49" s="454"/>
      <c r="AU49" s="458"/>
    </row>
    <row r="50" spans="1:47" ht="45.75" customHeight="1">
      <c r="A50" s="473"/>
      <c r="B50" s="476"/>
      <c r="C50" s="479"/>
      <c r="D50" s="120" t="s">
        <v>62</v>
      </c>
      <c r="E50" s="85">
        <f>J50+M50+P50+S50+V50+Y50+AB50+AE50+AH50+AK50+AN50+AQ50</f>
        <v>171.5</v>
      </c>
      <c r="F50" s="86">
        <f t="shared" si="15"/>
        <v>171.5</v>
      </c>
      <c r="G50" s="83">
        <v>171.5</v>
      </c>
      <c r="H50" s="88">
        <f t="shared" si="17"/>
        <v>171.5</v>
      </c>
      <c r="I50" s="83">
        <f t="shared" si="2"/>
        <v>100</v>
      </c>
      <c r="J50" s="109"/>
      <c r="K50" s="108"/>
      <c r="L50" s="85"/>
      <c r="M50" s="108">
        <v>0</v>
      </c>
      <c r="N50" s="108">
        <v>0</v>
      </c>
      <c r="O50" s="85"/>
      <c r="P50" s="108"/>
      <c r="Q50" s="108"/>
      <c r="R50" s="85"/>
      <c r="S50" s="108"/>
      <c r="T50" s="108"/>
      <c r="U50" s="85"/>
      <c r="V50" s="108">
        <v>171.5</v>
      </c>
      <c r="W50" s="108"/>
      <c r="X50" s="85">
        <f t="shared" si="6"/>
        <v>0</v>
      </c>
      <c r="Y50" s="108"/>
      <c r="Z50" s="108">
        <v>171.5</v>
      </c>
      <c r="AA50" s="85"/>
      <c r="AB50" s="108"/>
      <c r="AC50" s="108"/>
      <c r="AD50" s="85"/>
      <c r="AE50" s="108"/>
      <c r="AF50" s="108"/>
      <c r="AG50" s="85"/>
      <c r="AH50" s="108"/>
      <c r="AI50" s="108"/>
      <c r="AJ50" s="85"/>
      <c r="AK50" s="108"/>
      <c r="AL50" s="108"/>
      <c r="AM50" s="85"/>
      <c r="AN50" s="108"/>
      <c r="AO50" s="108"/>
      <c r="AP50" s="85"/>
      <c r="AQ50" s="108"/>
      <c r="AR50" s="108"/>
      <c r="AS50" s="123"/>
      <c r="AT50" s="454"/>
      <c r="AU50" s="458"/>
    </row>
    <row r="51" spans="1:47" ht="70.5" customHeight="1">
      <c r="A51" s="474"/>
      <c r="B51" s="477"/>
      <c r="C51" s="480"/>
      <c r="D51" s="120" t="s">
        <v>63</v>
      </c>
      <c r="E51" s="85">
        <v>0</v>
      </c>
      <c r="F51" s="86"/>
      <c r="G51" s="83">
        <v>0</v>
      </c>
      <c r="H51" s="88"/>
      <c r="I51" s="83"/>
      <c r="J51" s="109">
        <v>0</v>
      </c>
      <c r="K51" s="108">
        <v>0</v>
      </c>
      <c r="L51" s="85"/>
      <c r="M51" s="108">
        <v>0</v>
      </c>
      <c r="N51" s="108">
        <v>0</v>
      </c>
      <c r="O51" s="85"/>
      <c r="P51" s="108">
        <v>0</v>
      </c>
      <c r="Q51" s="108">
        <v>0</v>
      </c>
      <c r="R51" s="85"/>
      <c r="S51" s="108">
        <v>0</v>
      </c>
      <c r="T51" s="108">
        <v>0</v>
      </c>
      <c r="U51" s="85"/>
      <c r="V51" s="108">
        <v>0</v>
      </c>
      <c r="W51" s="108">
        <v>0</v>
      </c>
      <c r="X51" s="85"/>
      <c r="Y51" s="108">
        <v>0</v>
      </c>
      <c r="Z51" s="108">
        <v>0</v>
      </c>
      <c r="AA51" s="85"/>
      <c r="AB51" s="108">
        <v>0</v>
      </c>
      <c r="AC51" s="108">
        <v>0</v>
      </c>
      <c r="AD51" s="85"/>
      <c r="AE51" s="108">
        <v>0</v>
      </c>
      <c r="AF51" s="108">
        <v>0</v>
      </c>
      <c r="AG51" s="85"/>
      <c r="AH51" s="108">
        <v>0</v>
      </c>
      <c r="AI51" s="108">
        <v>0</v>
      </c>
      <c r="AJ51" s="85"/>
      <c r="AK51" s="108">
        <v>0</v>
      </c>
      <c r="AL51" s="108">
        <v>0</v>
      </c>
      <c r="AM51" s="85"/>
      <c r="AN51" s="108">
        <v>0</v>
      </c>
      <c r="AO51" s="108">
        <v>0</v>
      </c>
      <c r="AP51" s="85"/>
      <c r="AQ51" s="108">
        <v>0</v>
      </c>
      <c r="AR51" s="108">
        <v>0</v>
      </c>
      <c r="AS51" s="123"/>
      <c r="AT51" s="454"/>
      <c r="AU51" s="458"/>
    </row>
    <row r="52" spans="1:47" ht="45.75" customHeight="1">
      <c r="A52" s="481" t="s">
        <v>74</v>
      </c>
      <c r="B52" s="482"/>
      <c r="C52" s="482"/>
      <c r="D52" s="102" t="s">
        <v>23</v>
      </c>
      <c r="E52" s="100">
        <v>439.2</v>
      </c>
      <c r="F52" s="99"/>
      <c r="G52" s="100">
        <v>439.2</v>
      </c>
      <c r="H52" s="101"/>
      <c r="I52" s="100">
        <f t="shared" si="2"/>
        <v>100</v>
      </c>
      <c r="J52" s="116"/>
      <c r="K52" s="116"/>
      <c r="L52" s="100"/>
      <c r="M52" s="116"/>
      <c r="N52" s="116"/>
      <c r="O52" s="100"/>
      <c r="P52" s="116"/>
      <c r="Q52" s="116"/>
      <c r="R52" s="100"/>
      <c r="S52" s="116">
        <v>52.6</v>
      </c>
      <c r="T52" s="116">
        <v>31.1</v>
      </c>
      <c r="U52" s="100">
        <f t="shared" si="35"/>
        <v>59.125475285171106</v>
      </c>
      <c r="V52" s="116">
        <v>216.4</v>
      </c>
      <c r="W52" s="116">
        <v>55.2</v>
      </c>
      <c r="X52" s="100">
        <f t="shared" si="6"/>
        <v>25.508317929759706</v>
      </c>
      <c r="Y52" s="116">
        <v>23.9</v>
      </c>
      <c r="Z52" s="116">
        <v>196.9</v>
      </c>
      <c r="AA52" s="100">
        <f t="shared" si="36"/>
        <v>823.8493723849374</v>
      </c>
      <c r="AB52" s="116">
        <v>19.5</v>
      </c>
      <c r="AC52" s="116">
        <v>20.5</v>
      </c>
      <c r="AD52" s="100">
        <f t="shared" si="58"/>
        <v>105.12820512820514</v>
      </c>
      <c r="AE52" s="116">
        <v>34.4</v>
      </c>
      <c r="AF52" s="116">
        <v>35.4</v>
      </c>
      <c r="AG52" s="100">
        <f t="shared" si="38"/>
        <v>102.90697674418605</v>
      </c>
      <c r="AH52" s="116">
        <v>19.5</v>
      </c>
      <c r="AI52" s="116">
        <v>20.6</v>
      </c>
      <c r="AJ52" s="100">
        <f t="shared" si="59"/>
        <v>105.64102564102565</v>
      </c>
      <c r="AK52" s="116">
        <v>19.5</v>
      </c>
      <c r="AL52" s="116">
        <v>20.100000000000001</v>
      </c>
      <c r="AM52" s="100">
        <f t="shared" si="25"/>
        <v>103.07692307692309</v>
      </c>
      <c r="AN52" s="116">
        <v>19.5</v>
      </c>
      <c r="AO52" s="116">
        <v>19.5</v>
      </c>
      <c r="AP52" s="100">
        <f t="shared" si="39"/>
        <v>100</v>
      </c>
      <c r="AQ52" s="116">
        <v>33.9</v>
      </c>
      <c r="AR52" s="116">
        <v>39.9</v>
      </c>
      <c r="AS52" s="125">
        <f t="shared" si="60"/>
        <v>117.69911504424779</v>
      </c>
      <c r="AT52" s="50"/>
      <c r="AU52" s="51"/>
    </row>
    <row r="53" spans="1:47" ht="45.75" customHeight="1">
      <c r="A53" s="483"/>
      <c r="B53" s="484"/>
      <c r="C53" s="484"/>
      <c r="D53" s="104" t="s">
        <v>61</v>
      </c>
      <c r="E53" s="83"/>
      <c r="F53" s="90"/>
      <c r="G53" s="83"/>
      <c r="H53" s="84"/>
      <c r="I53" s="83"/>
      <c r="J53" s="109"/>
      <c r="K53" s="109"/>
      <c r="L53" s="83"/>
      <c r="M53" s="109"/>
      <c r="N53" s="109"/>
      <c r="O53" s="83"/>
      <c r="P53" s="109"/>
      <c r="Q53" s="109"/>
      <c r="R53" s="83"/>
      <c r="S53" s="109"/>
      <c r="T53" s="109"/>
      <c r="U53" s="83"/>
      <c r="V53" s="109"/>
      <c r="W53" s="109"/>
      <c r="X53" s="83"/>
      <c r="Y53" s="109"/>
      <c r="Z53" s="109"/>
      <c r="AA53" s="83"/>
      <c r="AB53" s="109"/>
      <c r="AC53" s="109"/>
      <c r="AD53" s="83"/>
      <c r="AE53" s="109"/>
      <c r="AF53" s="109"/>
      <c r="AG53" s="83"/>
      <c r="AH53" s="109"/>
      <c r="AI53" s="109"/>
      <c r="AJ53" s="83"/>
      <c r="AK53" s="109"/>
      <c r="AL53" s="109"/>
      <c r="AM53" s="83"/>
      <c r="AN53" s="109"/>
      <c r="AO53" s="109"/>
      <c r="AP53" s="83"/>
      <c r="AQ53" s="109"/>
      <c r="AR53" s="109"/>
      <c r="AS53" s="122"/>
      <c r="AT53" s="64"/>
      <c r="AU53" s="66"/>
    </row>
    <row r="54" spans="1:47" ht="45.75" customHeight="1">
      <c r="A54" s="483"/>
      <c r="B54" s="484"/>
      <c r="C54" s="484"/>
      <c r="D54" s="104" t="s">
        <v>27</v>
      </c>
      <c r="E54" s="83"/>
      <c r="F54" s="90"/>
      <c r="G54" s="83"/>
      <c r="H54" s="84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64"/>
      <c r="AU54" s="66"/>
    </row>
    <row r="55" spans="1:47" ht="45.75" customHeight="1">
      <c r="A55" s="483"/>
      <c r="B55" s="484"/>
      <c r="C55" s="484"/>
      <c r="D55" s="120" t="s">
        <v>62</v>
      </c>
      <c r="E55" s="83">
        <f>SUM(E40,E45,E50)</f>
        <v>439.2</v>
      </c>
      <c r="F55" s="83">
        <f t="shared" ref="F55:AR55" si="77">SUM(F40,F45,F50)</f>
        <v>439.2</v>
      </c>
      <c r="G55" s="83">
        <f t="shared" si="77"/>
        <v>439.2</v>
      </c>
      <c r="H55" s="83">
        <f t="shared" si="77"/>
        <v>439.24</v>
      </c>
      <c r="I55" s="122">
        <f>E55/G55*100</f>
        <v>100</v>
      </c>
      <c r="J55" s="83">
        <f t="shared" si="77"/>
        <v>0</v>
      </c>
      <c r="K55" s="83">
        <f t="shared" si="77"/>
        <v>0</v>
      </c>
      <c r="L55" s="83">
        <f t="shared" si="77"/>
        <v>0</v>
      </c>
      <c r="M55" s="83">
        <f t="shared" si="77"/>
        <v>0</v>
      </c>
      <c r="N55" s="83">
        <f t="shared" si="77"/>
        <v>0</v>
      </c>
      <c r="O55" s="83">
        <f t="shared" si="77"/>
        <v>0</v>
      </c>
      <c r="P55" s="83">
        <f t="shared" si="77"/>
        <v>0</v>
      </c>
      <c r="Q55" s="83">
        <f t="shared" si="77"/>
        <v>0</v>
      </c>
      <c r="R55" s="83">
        <f t="shared" si="77"/>
        <v>0</v>
      </c>
      <c r="S55" s="83">
        <f t="shared" si="77"/>
        <v>52.6</v>
      </c>
      <c r="T55" s="83">
        <f t="shared" si="77"/>
        <v>31.1</v>
      </c>
      <c r="U55" s="122">
        <f t="shared" ref="U55" si="78">T55/S55*100</f>
        <v>59.125475285171106</v>
      </c>
      <c r="V55" s="83">
        <f t="shared" si="77"/>
        <v>216.4</v>
      </c>
      <c r="W55" s="83">
        <f t="shared" si="77"/>
        <v>55.2</v>
      </c>
      <c r="X55" s="122">
        <f t="shared" ref="X55" si="79">W55/V55*100</f>
        <v>25.508317929759706</v>
      </c>
      <c r="Y55" s="83">
        <f t="shared" si="77"/>
        <v>23.900000000000002</v>
      </c>
      <c r="Z55" s="83">
        <f t="shared" si="77"/>
        <v>196.9</v>
      </c>
      <c r="AA55" s="122">
        <f t="shared" ref="AA55" si="80">Z55/Y55*100</f>
        <v>823.84937238493717</v>
      </c>
      <c r="AB55" s="83">
        <f t="shared" si="77"/>
        <v>19.5</v>
      </c>
      <c r="AC55" s="83">
        <f t="shared" si="77"/>
        <v>20.5</v>
      </c>
      <c r="AD55" s="122">
        <f t="shared" ref="AD55" si="81">AC55/AB55*100</f>
        <v>105.12820512820514</v>
      </c>
      <c r="AE55" s="83">
        <f t="shared" si="77"/>
        <v>34.4</v>
      </c>
      <c r="AF55" s="83">
        <f t="shared" si="77"/>
        <v>35.44</v>
      </c>
      <c r="AG55" s="122">
        <f t="shared" ref="AG55" si="82">AF55/AE55*100</f>
        <v>103.02325581395348</v>
      </c>
      <c r="AH55" s="83">
        <f t="shared" si="77"/>
        <v>19.5</v>
      </c>
      <c r="AI55" s="83">
        <f t="shared" si="77"/>
        <v>20.599999999999998</v>
      </c>
      <c r="AJ55" s="122">
        <f t="shared" ref="AJ55" si="83">AI55/AH55*100</f>
        <v>105.64102564102562</v>
      </c>
      <c r="AK55" s="83">
        <f t="shared" si="77"/>
        <v>19.5</v>
      </c>
      <c r="AL55" s="83">
        <f t="shared" si="77"/>
        <v>20.100000000000001</v>
      </c>
      <c r="AM55" s="122">
        <f t="shared" ref="AM55" si="84">AL55/AK55*100</f>
        <v>103.07692307692309</v>
      </c>
      <c r="AN55" s="83">
        <f t="shared" si="77"/>
        <v>19.5</v>
      </c>
      <c r="AO55" s="83">
        <f t="shared" si="77"/>
        <v>19.5</v>
      </c>
      <c r="AP55" s="122">
        <f t="shared" ref="AP55" si="85">AO55/AN55*100</f>
        <v>100</v>
      </c>
      <c r="AQ55" s="83">
        <f t="shared" si="77"/>
        <v>33.9</v>
      </c>
      <c r="AR55" s="83">
        <f t="shared" si="77"/>
        <v>39.9</v>
      </c>
      <c r="AS55" s="122">
        <f t="shared" si="60"/>
        <v>117.69911504424779</v>
      </c>
      <c r="AT55" s="64"/>
      <c r="AU55" s="66"/>
    </row>
    <row r="56" spans="1:47" ht="45.75" customHeight="1">
      <c r="A56" s="483"/>
      <c r="B56" s="484"/>
      <c r="C56" s="484"/>
      <c r="D56" s="120" t="s">
        <v>63</v>
      </c>
      <c r="E56" s="83"/>
      <c r="F56" s="90"/>
      <c r="G56" s="83"/>
      <c r="H56" s="84"/>
      <c r="I56" s="122"/>
      <c r="J56" s="109"/>
      <c r="K56" s="109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109"/>
      <c r="W56" s="109"/>
      <c r="X56" s="83"/>
      <c r="Y56" s="109"/>
      <c r="Z56" s="109"/>
      <c r="AA56" s="83"/>
      <c r="AB56" s="109"/>
      <c r="AC56" s="109"/>
      <c r="AD56" s="83"/>
      <c r="AE56" s="109"/>
      <c r="AF56" s="109"/>
      <c r="AG56" s="83"/>
      <c r="AH56" s="109"/>
      <c r="AI56" s="109"/>
      <c r="AJ56" s="83"/>
      <c r="AK56" s="109"/>
      <c r="AL56" s="109"/>
      <c r="AM56" s="83"/>
      <c r="AN56" s="109"/>
      <c r="AO56" s="109"/>
      <c r="AP56" s="83"/>
      <c r="AQ56" s="109"/>
      <c r="AR56" s="109"/>
      <c r="AS56" s="122"/>
      <c r="AT56" s="64"/>
      <c r="AU56" s="66"/>
    </row>
    <row r="57" spans="1:47" ht="45.75" customHeight="1">
      <c r="A57" s="485" t="s">
        <v>75</v>
      </c>
      <c r="B57" s="485"/>
      <c r="C57" s="485"/>
      <c r="D57" s="102" t="s">
        <v>23</v>
      </c>
      <c r="E57" s="101">
        <f>SUM(E58,E59,E60,E61)</f>
        <v>24837.5</v>
      </c>
      <c r="F57" s="101">
        <f t="shared" ref="F57:Q57" si="86">SUM(F58,F59,F60,F61)</f>
        <v>4359.3458728554542</v>
      </c>
      <c r="G57" s="101">
        <f t="shared" si="86"/>
        <v>24786.7</v>
      </c>
      <c r="H57" s="101">
        <f t="shared" si="86"/>
        <v>3473</v>
      </c>
      <c r="I57" s="125">
        <f>G57/E57*100</f>
        <v>99.795470558631109</v>
      </c>
      <c r="J57" s="101">
        <f t="shared" si="86"/>
        <v>737.8</v>
      </c>
      <c r="K57" s="101">
        <f t="shared" si="86"/>
        <v>512.70000000000005</v>
      </c>
      <c r="L57" s="100">
        <f t="shared" ref="L57" si="87">K57/J57*100</f>
        <v>69.490376795879655</v>
      </c>
      <c r="M57" s="101">
        <f t="shared" si="86"/>
        <v>2009.8999999999999</v>
      </c>
      <c r="N57" s="101">
        <f t="shared" si="86"/>
        <v>2401.6999999999998</v>
      </c>
      <c r="O57" s="100">
        <f t="shared" ref="O57:O60" si="88">N57/M57*100</f>
        <v>119.49350713965869</v>
      </c>
      <c r="P57" s="101">
        <f t="shared" si="86"/>
        <v>3325.4067</v>
      </c>
      <c r="Q57" s="101">
        <f t="shared" si="86"/>
        <v>2843</v>
      </c>
      <c r="R57" s="100">
        <f t="shared" ref="R57" si="89">Q57/P57*100</f>
        <v>85.493302217740762</v>
      </c>
      <c r="S57" s="140">
        <v>1868.4</v>
      </c>
      <c r="T57" s="140">
        <v>1816.6</v>
      </c>
      <c r="U57" s="101">
        <f t="shared" si="35"/>
        <v>97.227574395204442</v>
      </c>
      <c r="V57" s="140">
        <v>2078.6</v>
      </c>
      <c r="W57" s="140">
        <v>1862</v>
      </c>
      <c r="X57" s="101">
        <f t="shared" si="6"/>
        <v>89.579524680073135</v>
      </c>
      <c r="Y57" s="140">
        <v>2135.1</v>
      </c>
      <c r="Z57" s="140">
        <v>2313.4</v>
      </c>
      <c r="AA57" s="101">
        <f t="shared" si="36"/>
        <v>108.35089691349353</v>
      </c>
      <c r="AB57" s="140">
        <v>2198.8000000000002</v>
      </c>
      <c r="AC57" s="140">
        <v>2046.9</v>
      </c>
      <c r="AD57" s="101">
        <f t="shared" si="58"/>
        <v>93.091686374386029</v>
      </c>
      <c r="AE57" s="140">
        <v>2233.3000000000002</v>
      </c>
      <c r="AF57" s="140">
        <v>2064</v>
      </c>
      <c r="AG57" s="101">
        <f t="shared" si="38"/>
        <v>92.41928984014686</v>
      </c>
      <c r="AH57" s="140">
        <v>1754.4</v>
      </c>
      <c r="AI57" s="140">
        <v>1953.9</v>
      </c>
      <c r="AJ57" s="101">
        <f t="shared" si="59"/>
        <v>111.37140902872777</v>
      </c>
      <c r="AK57" s="140">
        <v>2011.6</v>
      </c>
      <c r="AL57" s="140">
        <v>2006</v>
      </c>
      <c r="AM57" s="101">
        <f t="shared" si="25"/>
        <v>99.721614635116325</v>
      </c>
      <c r="AN57" s="140">
        <v>1706</v>
      </c>
      <c r="AO57" s="140">
        <v>1908.3</v>
      </c>
      <c r="AP57" s="101">
        <f t="shared" si="39"/>
        <v>111.85814771395076</v>
      </c>
      <c r="AQ57" s="140">
        <v>2805.8</v>
      </c>
      <c r="AR57" s="140">
        <v>3058.2</v>
      </c>
      <c r="AS57" s="141">
        <f t="shared" si="60"/>
        <v>108.995651863996</v>
      </c>
      <c r="AT57" s="50"/>
      <c r="AU57" s="51"/>
    </row>
    <row r="58" spans="1:47" ht="45.75" customHeight="1">
      <c r="A58" s="485"/>
      <c r="B58" s="485"/>
      <c r="C58" s="485"/>
      <c r="D58" s="104" t="s">
        <v>61</v>
      </c>
      <c r="E58" s="142"/>
      <c r="F58" s="142">
        <f t="shared" ref="F58:H58" si="90">SUM(F59,F60)</f>
        <v>2179.6729364277271</v>
      </c>
      <c r="G58" s="142"/>
      <c r="H58" s="142">
        <f t="shared" si="90"/>
        <v>1736.5</v>
      </c>
      <c r="I58" s="122"/>
      <c r="J58" s="142"/>
      <c r="K58" s="142"/>
      <c r="L58" s="142"/>
      <c r="M58" s="142"/>
      <c r="N58" s="142"/>
      <c r="O58" s="85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21"/>
      <c r="AU58" s="22"/>
    </row>
    <row r="59" spans="1:47" ht="45.75" customHeight="1">
      <c r="A59" s="485"/>
      <c r="B59" s="485"/>
      <c r="C59" s="485"/>
      <c r="D59" s="104" t="s">
        <v>27</v>
      </c>
      <c r="E59" s="85">
        <f>SUM(E54,E33)</f>
        <v>400.39999999999992</v>
      </c>
      <c r="F59" s="85">
        <f t="shared" ref="F59:AR59" si="91">SUM(F54,F28)</f>
        <v>400.39999999999992</v>
      </c>
      <c r="G59" s="85">
        <f t="shared" si="91"/>
        <v>400.4</v>
      </c>
      <c r="H59" s="85">
        <f t="shared" si="91"/>
        <v>400.4</v>
      </c>
      <c r="I59" s="122">
        <f t="shared" ref="I59:I60" si="92">G59/E59*100</f>
        <v>100.00000000000003</v>
      </c>
      <c r="J59" s="85">
        <f t="shared" si="91"/>
        <v>0</v>
      </c>
      <c r="K59" s="85">
        <f t="shared" si="91"/>
        <v>0</v>
      </c>
      <c r="L59" s="85"/>
      <c r="M59" s="85">
        <f t="shared" si="91"/>
        <v>0</v>
      </c>
      <c r="N59" s="85">
        <f t="shared" si="91"/>
        <v>0</v>
      </c>
      <c r="O59" s="85"/>
      <c r="P59" s="85">
        <f t="shared" si="91"/>
        <v>0</v>
      </c>
      <c r="Q59" s="85">
        <f t="shared" si="91"/>
        <v>0</v>
      </c>
      <c r="R59" s="85"/>
      <c r="S59" s="85">
        <f t="shared" si="91"/>
        <v>0</v>
      </c>
      <c r="T59" s="85">
        <f t="shared" si="91"/>
        <v>0</v>
      </c>
      <c r="U59" s="85"/>
      <c r="V59" s="85">
        <f t="shared" si="91"/>
        <v>0</v>
      </c>
      <c r="W59" s="85">
        <f t="shared" si="91"/>
        <v>0</v>
      </c>
      <c r="X59" s="85"/>
      <c r="Y59" s="85">
        <f t="shared" si="91"/>
        <v>0</v>
      </c>
      <c r="Z59" s="85">
        <f t="shared" si="91"/>
        <v>0</v>
      </c>
      <c r="AA59" s="85"/>
      <c r="AB59" s="85">
        <f t="shared" si="91"/>
        <v>0</v>
      </c>
      <c r="AC59" s="85">
        <f t="shared" si="91"/>
        <v>0</v>
      </c>
      <c r="AD59" s="85"/>
      <c r="AE59" s="85">
        <f t="shared" si="91"/>
        <v>0</v>
      </c>
      <c r="AF59" s="85">
        <f t="shared" si="91"/>
        <v>0</v>
      </c>
      <c r="AG59" s="85"/>
      <c r="AH59" s="85">
        <f t="shared" si="91"/>
        <v>69.400000000000006</v>
      </c>
      <c r="AI59" s="85">
        <f t="shared" si="91"/>
        <v>69.400000000000006</v>
      </c>
      <c r="AJ59" s="85">
        <f t="shared" si="59"/>
        <v>100</v>
      </c>
      <c r="AK59" s="85">
        <f t="shared" si="91"/>
        <v>259.89999999999998</v>
      </c>
      <c r="AL59" s="85">
        <f t="shared" si="91"/>
        <v>259.89999999999998</v>
      </c>
      <c r="AM59" s="85">
        <f t="shared" si="25"/>
        <v>100</v>
      </c>
      <c r="AN59" s="85">
        <f t="shared" si="91"/>
        <v>0</v>
      </c>
      <c r="AO59" s="85">
        <f t="shared" si="91"/>
        <v>0</v>
      </c>
      <c r="AP59" s="85"/>
      <c r="AQ59" s="85">
        <f t="shared" si="91"/>
        <v>71.099999999999966</v>
      </c>
      <c r="AR59" s="85">
        <f t="shared" si="91"/>
        <v>71.099999999999994</v>
      </c>
      <c r="AS59" s="85">
        <f t="shared" si="60"/>
        <v>100.00000000000004</v>
      </c>
      <c r="AT59" s="21"/>
      <c r="AU59" s="22"/>
    </row>
    <row r="60" spans="1:47" ht="45.75" customHeight="1">
      <c r="A60" s="485"/>
      <c r="B60" s="485"/>
      <c r="C60" s="485"/>
      <c r="D60" s="120" t="s">
        <v>62</v>
      </c>
      <c r="E60" s="85">
        <f>SUM(E55,E34)</f>
        <v>24437.1</v>
      </c>
      <c r="F60" s="85">
        <f t="shared" ref="F60:AQ60" si="93">SUM(F55,F34)</f>
        <v>1779.2729364277272</v>
      </c>
      <c r="G60" s="85">
        <f t="shared" si="93"/>
        <v>24386.3</v>
      </c>
      <c r="H60" s="85">
        <f t="shared" si="93"/>
        <v>1336.1</v>
      </c>
      <c r="I60" s="122">
        <f t="shared" si="92"/>
        <v>99.792119359498471</v>
      </c>
      <c r="J60" s="85">
        <f t="shared" si="93"/>
        <v>737.8</v>
      </c>
      <c r="K60" s="85">
        <f t="shared" si="93"/>
        <v>512.70000000000005</v>
      </c>
      <c r="L60" s="85">
        <f t="shared" ref="L60" si="94">K60/J60*100</f>
        <v>69.490376795879655</v>
      </c>
      <c r="M60" s="85">
        <f t="shared" si="93"/>
        <v>2009.8999999999999</v>
      </c>
      <c r="N60" s="85">
        <f t="shared" si="93"/>
        <v>2401.6999999999998</v>
      </c>
      <c r="O60" s="85">
        <f t="shared" si="88"/>
        <v>119.49350713965869</v>
      </c>
      <c r="P60" s="85">
        <f t="shared" si="93"/>
        <v>3325.4067</v>
      </c>
      <c r="Q60" s="85">
        <f t="shared" si="93"/>
        <v>2843</v>
      </c>
      <c r="R60" s="85">
        <f t="shared" ref="R60" si="95">Q60/P60*100</f>
        <v>85.493302217740762</v>
      </c>
      <c r="S60" s="85">
        <f t="shared" si="93"/>
        <v>1868.4</v>
      </c>
      <c r="T60" s="85">
        <f t="shared" si="93"/>
        <v>1816.6</v>
      </c>
      <c r="U60" s="85">
        <f t="shared" si="35"/>
        <v>97.227574395204442</v>
      </c>
      <c r="V60" s="85">
        <f t="shared" si="93"/>
        <v>2078.6</v>
      </c>
      <c r="W60" s="85">
        <f t="shared" si="93"/>
        <v>1862</v>
      </c>
      <c r="X60" s="85">
        <f t="shared" si="6"/>
        <v>89.579524680073135</v>
      </c>
      <c r="Y60" s="85">
        <f t="shared" si="93"/>
        <v>2135.1</v>
      </c>
      <c r="Z60" s="85">
        <f t="shared" si="93"/>
        <v>2313.4</v>
      </c>
      <c r="AA60" s="85">
        <f t="shared" si="36"/>
        <v>108.35089691349353</v>
      </c>
      <c r="AB60" s="85">
        <f t="shared" si="93"/>
        <v>2198.8000000000002</v>
      </c>
      <c r="AC60" s="85">
        <f t="shared" si="93"/>
        <v>2046.9</v>
      </c>
      <c r="AD60" s="85">
        <f t="shared" si="58"/>
        <v>93.091686374386029</v>
      </c>
      <c r="AE60" s="85">
        <f t="shared" si="93"/>
        <v>2233.3000000000002</v>
      </c>
      <c r="AF60" s="85">
        <f t="shared" si="93"/>
        <v>2064.04</v>
      </c>
      <c r="AG60" s="85">
        <f t="shared" si="38"/>
        <v>92.42108091165538</v>
      </c>
      <c r="AH60" s="85">
        <f t="shared" si="93"/>
        <v>1684.9532999999999</v>
      </c>
      <c r="AI60" s="85">
        <f t="shared" si="93"/>
        <v>1884.5</v>
      </c>
      <c r="AJ60" s="85">
        <f t="shared" si="59"/>
        <v>111.84286235114054</v>
      </c>
      <c r="AK60" s="85">
        <f t="shared" si="93"/>
        <v>1724.1</v>
      </c>
      <c r="AL60" s="85">
        <f t="shared" si="93"/>
        <v>1746.06</v>
      </c>
      <c r="AM60" s="85">
        <f t="shared" si="25"/>
        <v>101.27370802157647</v>
      </c>
      <c r="AN60" s="85">
        <f t="shared" si="93"/>
        <v>1706</v>
      </c>
      <c r="AO60" s="85">
        <f t="shared" si="93"/>
        <v>1908.3</v>
      </c>
      <c r="AP60" s="85">
        <f t="shared" si="39"/>
        <v>111.85814771395076</v>
      </c>
      <c r="AQ60" s="85">
        <f t="shared" si="93"/>
        <v>2734.6900000000005</v>
      </c>
      <c r="AR60" s="85">
        <f>SUM(AR55,AR34)</f>
        <v>2987.1000000000004</v>
      </c>
      <c r="AS60" s="85">
        <f t="shared" si="60"/>
        <v>109.22993099766333</v>
      </c>
      <c r="AT60" s="21"/>
      <c r="AU60" s="22"/>
    </row>
    <row r="61" spans="1:47" ht="45.75" customHeight="1">
      <c r="A61" s="485"/>
      <c r="B61" s="485"/>
      <c r="C61" s="485"/>
      <c r="D61" s="120" t="s">
        <v>63</v>
      </c>
      <c r="E61" s="85"/>
      <c r="F61" s="91"/>
      <c r="G61" s="85"/>
      <c r="H61" s="85"/>
      <c r="I61" s="85"/>
      <c r="J61" s="108"/>
      <c r="K61" s="108"/>
      <c r="L61" s="85"/>
      <c r="M61" s="108"/>
      <c r="N61" s="108"/>
      <c r="O61" s="85"/>
      <c r="P61" s="108"/>
      <c r="Q61" s="108"/>
      <c r="R61" s="85"/>
      <c r="S61" s="108"/>
      <c r="T61" s="108"/>
      <c r="U61" s="85"/>
      <c r="V61" s="108"/>
      <c r="W61" s="108"/>
      <c r="X61" s="85"/>
      <c r="Y61" s="108"/>
      <c r="Z61" s="108"/>
      <c r="AA61" s="85"/>
      <c r="AB61" s="108"/>
      <c r="AC61" s="108"/>
      <c r="AD61" s="85"/>
      <c r="AE61" s="108"/>
      <c r="AF61" s="108"/>
      <c r="AG61" s="85"/>
      <c r="AH61" s="108"/>
      <c r="AI61" s="108"/>
      <c r="AJ61" s="85"/>
      <c r="AK61" s="108"/>
      <c r="AL61" s="108"/>
      <c r="AM61" s="85"/>
      <c r="AN61" s="108"/>
      <c r="AO61" s="108"/>
      <c r="AP61" s="85"/>
      <c r="AQ61" s="108"/>
      <c r="AR61" s="108"/>
      <c r="AS61" s="85"/>
      <c r="AT61" s="21"/>
      <c r="AU61" s="22"/>
    </row>
    <row r="62" spans="1:47" ht="20.25">
      <c r="A62" s="23"/>
      <c r="B62" s="24"/>
      <c r="C62" s="24"/>
      <c r="D62" s="25"/>
      <c r="E62" s="26"/>
      <c r="F62" s="27"/>
      <c r="G62" s="31"/>
      <c r="H62" s="29"/>
      <c r="I62" s="28"/>
      <c r="J62" s="30"/>
      <c r="K62" s="30"/>
      <c r="L62" s="28"/>
      <c r="M62" s="30"/>
      <c r="N62" s="30"/>
      <c r="O62" s="28"/>
      <c r="P62" s="30"/>
      <c r="Q62" s="30"/>
      <c r="R62" s="28"/>
      <c r="S62" s="30"/>
      <c r="T62" s="30"/>
      <c r="U62" s="28"/>
      <c r="V62" s="30"/>
      <c r="W62" s="30"/>
      <c r="X62" s="28"/>
      <c r="Y62" s="30"/>
      <c r="Z62" s="30"/>
      <c r="AA62" s="28"/>
      <c r="AB62" s="30"/>
      <c r="AC62" s="30"/>
      <c r="AD62" s="28"/>
      <c r="AE62" s="30"/>
      <c r="AF62" s="30"/>
      <c r="AG62" s="28"/>
      <c r="AH62" s="30"/>
      <c r="AI62" s="30"/>
      <c r="AJ62" s="28"/>
      <c r="AK62" s="30"/>
      <c r="AL62" s="30"/>
      <c r="AM62" s="28"/>
      <c r="AN62" s="30"/>
      <c r="AO62" s="30"/>
      <c r="AP62" s="28"/>
      <c r="AQ62" s="30"/>
      <c r="AR62" s="30"/>
      <c r="AS62" s="28"/>
      <c r="AT62" s="21"/>
      <c r="AU62" s="22"/>
    </row>
    <row r="63" spans="1:47" ht="20.25">
      <c r="A63" s="23"/>
      <c r="B63" s="24"/>
      <c r="C63" s="24"/>
      <c r="D63" s="25"/>
      <c r="E63" s="26"/>
      <c r="F63" s="27"/>
      <c r="G63" s="31"/>
      <c r="H63" s="29"/>
      <c r="I63" s="28"/>
      <c r="J63" s="30"/>
      <c r="K63" s="30"/>
      <c r="L63" s="28"/>
      <c r="M63" s="30"/>
      <c r="N63" s="30"/>
      <c r="O63" s="28"/>
      <c r="P63" s="30"/>
      <c r="Q63" s="30"/>
      <c r="R63" s="28"/>
      <c r="S63" s="30"/>
      <c r="T63" s="30"/>
      <c r="U63" s="28"/>
      <c r="V63" s="30"/>
      <c r="W63" s="30"/>
      <c r="X63" s="28"/>
      <c r="Y63" s="30"/>
      <c r="Z63" s="30"/>
      <c r="AA63" s="28"/>
      <c r="AB63" s="30"/>
      <c r="AC63" s="30"/>
      <c r="AD63" s="28"/>
      <c r="AE63" s="30"/>
      <c r="AF63" s="30"/>
      <c r="AG63" s="28"/>
      <c r="AH63" s="30"/>
      <c r="AI63" s="30"/>
      <c r="AJ63" s="28"/>
      <c r="AK63" s="30"/>
      <c r="AL63" s="30"/>
      <c r="AM63" s="28"/>
      <c r="AN63" s="30"/>
      <c r="AO63" s="30"/>
      <c r="AP63" s="28"/>
      <c r="AQ63" s="30"/>
      <c r="AR63" s="30"/>
      <c r="AS63" s="28"/>
      <c r="AT63" s="21"/>
      <c r="AU63" s="22"/>
    </row>
    <row r="64" spans="1:47" ht="23.25">
      <c r="A64" s="453" t="s">
        <v>55</v>
      </c>
      <c r="B64" s="453"/>
      <c r="C64" s="471"/>
      <c r="D64" s="46" t="s">
        <v>23</v>
      </c>
      <c r="E64" s="71">
        <v>24837.5</v>
      </c>
      <c r="F64" s="71">
        <f t="shared" ref="F64" si="96">SUM(F66,F67)</f>
        <v>18792</v>
      </c>
      <c r="G64" s="71">
        <v>24347.5</v>
      </c>
      <c r="H64" s="73">
        <f t="shared" ref="H64:H67" si="97">K64+N64+Q64+T64+W64+Z64+AC64+AF64+AI64+AL64+AO64+AR64</f>
        <v>19029.3</v>
      </c>
      <c r="I64" s="74">
        <f t="shared" ref="I64:I67" si="98">G64/E64*100</f>
        <v>98.027176648213384</v>
      </c>
      <c r="J64" s="71">
        <f>SUM(J66,J67)</f>
        <v>0</v>
      </c>
      <c r="K64" s="71">
        <f t="shared" ref="K64" si="99">SUM(K66,K67)</f>
        <v>0</v>
      </c>
      <c r="L64" s="126"/>
      <c r="M64" s="71">
        <f t="shared" ref="M64:N64" si="100">SUM(M66,M67)</f>
        <v>0</v>
      </c>
      <c r="N64" s="71">
        <f t="shared" si="100"/>
        <v>0</v>
      </c>
      <c r="O64" s="126"/>
      <c r="P64" s="71">
        <f t="shared" ref="P64:Q64" si="101">SUM(P66,P67)</f>
        <v>0</v>
      </c>
      <c r="Q64" s="71">
        <f t="shared" si="101"/>
        <v>0</v>
      </c>
      <c r="R64" s="126"/>
      <c r="S64" s="71">
        <v>1868.4</v>
      </c>
      <c r="T64" s="71">
        <v>1816.6</v>
      </c>
      <c r="U64" s="126">
        <f t="shared" ref="U64:U67" si="102">T64/S64*100</f>
        <v>97.227574395204442</v>
      </c>
      <c r="V64" s="71">
        <v>2078.6</v>
      </c>
      <c r="W64" s="71">
        <v>1862</v>
      </c>
      <c r="X64" s="126">
        <f t="shared" ref="X64:X67" si="103">W64/V64*100</f>
        <v>89.579524680073135</v>
      </c>
      <c r="Y64" s="71">
        <v>2135.1</v>
      </c>
      <c r="Z64" s="71">
        <v>2313.4</v>
      </c>
      <c r="AA64" s="126">
        <f t="shared" ref="AA64:AA67" si="104">Z64/Y64*100</f>
        <v>108.35089691349353</v>
      </c>
      <c r="AB64" s="71">
        <v>2198.8000000000002</v>
      </c>
      <c r="AC64" s="71">
        <v>2046.9</v>
      </c>
      <c r="AD64" s="126">
        <f t="shared" ref="AD64:AD67" si="105">AC64/AB64*100</f>
        <v>93.091686374386029</v>
      </c>
      <c r="AE64" s="71">
        <v>2233.3000000000002</v>
      </c>
      <c r="AF64" s="71">
        <v>2064</v>
      </c>
      <c r="AG64" s="126">
        <f t="shared" ref="AG64:AG67" si="106">AF64/AE64*100</f>
        <v>92.41928984014686</v>
      </c>
      <c r="AH64" s="71">
        <v>1754.4</v>
      </c>
      <c r="AI64" s="71">
        <v>1953.9</v>
      </c>
      <c r="AJ64" s="126">
        <f t="shared" ref="AJ64:AJ67" si="107">AI64/AH64*100</f>
        <v>111.37140902872777</v>
      </c>
      <c r="AK64" s="71">
        <v>2011.6</v>
      </c>
      <c r="AL64" s="71">
        <v>2006</v>
      </c>
      <c r="AM64" s="126">
        <f t="shared" ref="AM64:AM67" si="108">AL64/AK64*100</f>
        <v>99.721614635116325</v>
      </c>
      <c r="AN64" s="71">
        <v>1706</v>
      </c>
      <c r="AO64" s="71">
        <v>1908.3</v>
      </c>
      <c r="AP64" s="126">
        <f t="shared" ref="AP64:AP67" si="109">AO64/AN64*100</f>
        <v>111.85814771395076</v>
      </c>
      <c r="AQ64" s="71">
        <v>2805.8</v>
      </c>
      <c r="AR64" s="71">
        <v>3058.2</v>
      </c>
      <c r="AS64" s="126">
        <f t="shared" ref="AS64:AS67" si="110">AR64/AQ64*100</f>
        <v>108.995651863996</v>
      </c>
      <c r="AT64" s="454"/>
      <c r="AU64" s="458"/>
    </row>
    <row r="65" spans="1:47" ht="37.5">
      <c r="A65" s="453"/>
      <c r="B65" s="453"/>
      <c r="C65" s="471"/>
      <c r="D65" s="47" t="s">
        <v>61</v>
      </c>
      <c r="E65" s="75">
        <v>0</v>
      </c>
      <c r="F65" s="75"/>
      <c r="G65" s="75">
        <v>0</v>
      </c>
      <c r="H65" s="76"/>
      <c r="I65" s="67">
        <v>0</v>
      </c>
      <c r="J65" s="78">
        <v>0</v>
      </c>
      <c r="K65" s="78">
        <v>0</v>
      </c>
      <c r="L65" s="70">
        <v>0</v>
      </c>
      <c r="M65" s="78">
        <v>0</v>
      </c>
      <c r="N65" s="78">
        <v>0</v>
      </c>
      <c r="O65" s="70">
        <v>0</v>
      </c>
      <c r="P65" s="78">
        <v>0</v>
      </c>
      <c r="Q65" s="78">
        <v>0</v>
      </c>
      <c r="R65" s="70">
        <v>0</v>
      </c>
      <c r="S65" s="78">
        <v>0</v>
      </c>
      <c r="T65" s="78">
        <v>0</v>
      </c>
      <c r="U65" s="70">
        <v>0</v>
      </c>
      <c r="V65" s="78">
        <v>0</v>
      </c>
      <c r="W65" s="78">
        <v>0</v>
      </c>
      <c r="X65" s="70">
        <v>0</v>
      </c>
      <c r="Y65" s="78">
        <v>0</v>
      </c>
      <c r="Z65" s="78">
        <v>0</v>
      </c>
      <c r="AA65" s="70">
        <v>0</v>
      </c>
      <c r="AB65" s="78">
        <v>0</v>
      </c>
      <c r="AC65" s="78">
        <v>0</v>
      </c>
      <c r="AD65" s="70">
        <v>0</v>
      </c>
      <c r="AE65" s="78">
        <v>0</v>
      </c>
      <c r="AF65" s="78">
        <v>0</v>
      </c>
      <c r="AG65" s="70">
        <v>0</v>
      </c>
      <c r="AH65" s="78">
        <v>0</v>
      </c>
      <c r="AI65" s="78">
        <v>0</v>
      </c>
      <c r="AJ65" s="70">
        <v>0</v>
      </c>
      <c r="AK65" s="78">
        <v>0</v>
      </c>
      <c r="AL65" s="78">
        <v>0</v>
      </c>
      <c r="AM65" s="70">
        <v>0</v>
      </c>
      <c r="AN65" s="78">
        <v>0</v>
      </c>
      <c r="AO65" s="78">
        <v>0</v>
      </c>
      <c r="AP65" s="70">
        <v>0</v>
      </c>
      <c r="AQ65" s="78">
        <v>0</v>
      </c>
      <c r="AR65" s="78">
        <v>0</v>
      </c>
      <c r="AS65" s="70">
        <v>0</v>
      </c>
      <c r="AT65" s="454"/>
      <c r="AU65" s="458"/>
    </row>
    <row r="66" spans="1:47" ht="37.5">
      <c r="A66" s="453"/>
      <c r="B66" s="453"/>
      <c r="C66" s="471"/>
      <c r="D66" s="47" t="s">
        <v>27</v>
      </c>
      <c r="E66" s="78">
        <v>400.4</v>
      </c>
      <c r="F66" s="78">
        <f t="shared" ref="F66:F67" si="111">SUM(J66,M66,P66,S66,V66,Y66,AB66,AE66,AH66,AK66,AN66,AQ66)</f>
        <v>329.29999999999995</v>
      </c>
      <c r="G66" s="70">
        <v>400.4</v>
      </c>
      <c r="H66" s="69">
        <f t="shared" si="97"/>
        <v>329.29999999999995</v>
      </c>
      <c r="I66" s="68">
        <f t="shared" si="98"/>
        <v>100</v>
      </c>
      <c r="J66" s="78">
        <v>0</v>
      </c>
      <c r="K66" s="78">
        <v>0</v>
      </c>
      <c r="L66" s="70"/>
      <c r="M66" s="78">
        <v>0</v>
      </c>
      <c r="N66" s="78">
        <v>0</v>
      </c>
      <c r="O66" s="70"/>
      <c r="P66" s="78">
        <v>0</v>
      </c>
      <c r="Q66" s="78">
        <v>0</v>
      </c>
      <c r="R66" s="70"/>
      <c r="S66" s="78">
        <v>0</v>
      </c>
      <c r="T66" s="78">
        <v>0</v>
      </c>
      <c r="U66" s="70"/>
      <c r="V66" s="78">
        <v>0</v>
      </c>
      <c r="W66" s="78">
        <v>0</v>
      </c>
      <c r="X66" s="70"/>
      <c r="Y66" s="78">
        <v>0</v>
      </c>
      <c r="Z66" s="78">
        <v>0</v>
      </c>
      <c r="AA66" s="70"/>
      <c r="AB66" s="78">
        <v>0</v>
      </c>
      <c r="AC66" s="78">
        <v>0</v>
      </c>
      <c r="AD66" s="70"/>
      <c r="AE66" s="78">
        <v>0</v>
      </c>
      <c r="AF66" s="78">
        <v>0</v>
      </c>
      <c r="AG66" s="70"/>
      <c r="AH66" s="78">
        <v>69.400000000000006</v>
      </c>
      <c r="AI66" s="78">
        <v>69.400000000000006</v>
      </c>
      <c r="AJ66" s="70">
        <f t="shared" si="107"/>
        <v>100</v>
      </c>
      <c r="AK66" s="78">
        <v>259.89999999999998</v>
      </c>
      <c r="AL66" s="78">
        <v>259.89999999999998</v>
      </c>
      <c r="AM66" s="70">
        <f t="shared" si="108"/>
        <v>100</v>
      </c>
      <c r="AN66" s="78">
        <v>0</v>
      </c>
      <c r="AO66" s="78">
        <v>0</v>
      </c>
      <c r="AP66" s="70"/>
      <c r="AQ66" s="78">
        <v>0</v>
      </c>
      <c r="AR66" s="78">
        <v>0</v>
      </c>
      <c r="AS66" s="70"/>
      <c r="AT66" s="454"/>
      <c r="AU66" s="458"/>
    </row>
    <row r="67" spans="1:47" ht="37.5">
      <c r="A67" s="453"/>
      <c r="B67" s="453"/>
      <c r="C67" s="471"/>
      <c r="D67" s="48" t="s">
        <v>62</v>
      </c>
      <c r="E67" s="78">
        <v>24437.1</v>
      </c>
      <c r="F67" s="78">
        <f t="shared" si="111"/>
        <v>18462.7</v>
      </c>
      <c r="G67" s="70">
        <v>23947.1</v>
      </c>
      <c r="H67" s="70">
        <f t="shared" si="97"/>
        <v>18690</v>
      </c>
      <c r="I67" s="68">
        <f t="shared" si="98"/>
        <v>97.994852089650578</v>
      </c>
      <c r="J67" s="78">
        <v>0</v>
      </c>
      <c r="K67" s="78">
        <v>0</v>
      </c>
      <c r="L67" s="70"/>
      <c r="M67" s="78">
        <v>0</v>
      </c>
      <c r="N67" s="78">
        <v>0</v>
      </c>
      <c r="O67" s="70"/>
      <c r="P67" s="78">
        <v>0</v>
      </c>
      <c r="Q67" s="78">
        <v>0</v>
      </c>
      <c r="R67" s="70"/>
      <c r="S67" s="78">
        <v>1868.4</v>
      </c>
      <c r="T67" s="78">
        <v>1816.6</v>
      </c>
      <c r="U67" s="70">
        <f t="shared" si="102"/>
        <v>97.227574395204442</v>
      </c>
      <c r="V67" s="78">
        <v>2078.6</v>
      </c>
      <c r="W67" s="78">
        <v>1862</v>
      </c>
      <c r="X67" s="70">
        <f t="shared" si="103"/>
        <v>89.579524680073135</v>
      </c>
      <c r="Y67" s="78">
        <v>2135.1</v>
      </c>
      <c r="Z67" s="78">
        <v>2313.4</v>
      </c>
      <c r="AA67" s="70">
        <f t="shared" si="104"/>
        <v>108.35089691349353</v>
      </c>
      <c r="AB67" s="78">
        <v>2198.8000000000002</v>
      </c>
      <c r="AC67" s="78">
        <v>2046.9</v>
      </c>
      <c r="AD67" s="70">
        <f t="shared" si="105"/>
        <v>93.091686374386029</v>
      </c>
      <c r="AE67" s="78">
        <v>2233.3000000000002</v>
      </c>
      <c r="AF67" s="78">
        <v>2064</v>
      </c>
      <c r="AG67" s="70">
        <f t="shared" si="106"/>
        <v>92.41928984014686</v>
      </c>
      <c r="AH67" s="78">
        <v>1685</v>
      </c>
      <c r="AI67" s="78">
        <v>1884.5</v>
      </c>
      <c r="AJ67" s="70">
        <f t="shared" si="107"/>
        <v>111.83976261127597</v>
      </c>
      <c r="AK67" s="78">
        <v>1751.7</v>
      </c>
      <c r="AL67" s="78">
        <v>1736.1</v>
      </c>
      <c r="AM67" s="70">
        <f t="shared" si="108"/>
        <v>99.109436547353994</v>
      </c>
      <c r="AN67" s="78">
        <v>1706</v>
      </c>
      <c r="AO67" s="78">
        <v>1908.3</v>
      </c>
      <c r="AP67" s="70">
        <f t="shared" si="109"/>
        <v>111.85814771395076</v>
      </c>
      <c r="AQ67" s="78">
        <v>2805.8</v>
      </c>
      <c r="AR67" s="78">
        <v>3058.2</v>
      </c>
      <c r="AS67" s="70">
        <f t="shared" si="110"/>
        <v>108.995651863996</v>
      </c>
      <c r="AT67" s="454"/>
      <c r="AU67" s="458"/>
    </row>
    <row r="68" spans="1:47" ht="75">
      <c r="A68" s="453"/>
      <c r="B68" s="453"/>
      <c r="C68" s="471"/>
      <c r="D68" s="8" t="s">
        <v>63</v>
      </c>
      <c r="E68" s="33">
        <v>0</v>
      </c>
      <c r="F68" s="34"/>
      <c r="G68" s="35">
        <v>0</v>
      </c>
      <c r="H68" s="36"/>
      <c r="I68" s="10">
        <v>0</v>
      </c>
      <c r="J68" s="78">
        <v>0</v>
      </c>
      <c r="K68" s="78">
        <v>0</v>
      </c>
      <c r="L68" s="70">
        <v>0</v>
      </c>
      <c r="M68" s="78">
        <v>0</v>
      </c>
      <c r="N68" s="78">
        <v>0</v>
      </c>
      <c r="O68" s="70">
        <v>0</v>
      </c>
      <c r="P68" s="78">
        <v>0</v>
      </c>
      <c r="Q68" s="78">
        <v>0</v>
      </c>
      <c r="R68" s="70">
        <v>0</v>
      </c>
      <c r="S68" s="78">
        <v>0</v>
      </c>
      <c r="T68" s="78">
        <v>0</v>
      </c>
      <c r="U68" s="70">
        <v>0</v>
      </c>
      <c r="V68" s="78">
        <v>0</v>
      </c>
      <c r="W68" s="78">
        <v>0</v>
      </c>
      <c r="X68" s="70">
        <v>0</v>
      </c>
      <c r="Y68" s="78">
        <v>0</v>
      </c>
      <c r="Z68" s="78">
        <v>0</v>
      </c>
      <c r="AA68" s="70">
        <v>0</v>
      </c>
      <c r="AB68" s="78">
        <v>0</v>
      </c>
      <c r="AC68" s="78">
        <v>0</v>
      </c>
      <c r="AD68" s="70">
        <v>0</v>
      </c>
      <c r="AE68" s="78">
        <v>0</v>
      </c>
      <c r="AF68" s="78">
        <v>0</v>
      </c>
      <c r="AG68" s="70">
        <v>0</v>
      </c>
      <c r="AH68" s="78">
        <v>0</v>
      </c>
      <c r="AI68" s="78">
        <v>0</v>
      </c>
      <c r="AJ68" s="70">
        <v>0</v>
      </c>
      <c r="AK68" s="78">
        <v>0</v>
      </c>
      <c r="AL68" s="78">
        <v>0</v>
      </c>
      <c r="AM68" s="70">
        <v>0</v>
      </c>
      <c r="AN68" s="78">
        <v>0</v>
      </c>
      <c r="AO68" s="78">
        <v>0</v>
      </c>
      <c r="AP68" s="70">
        <v>0</v>
      </c>
      <c r="AQ68" s="78">
        <v>0</v>
      </c>
      <c r="AR68" s="78">
        <v>0</v>
      </c>
      <c r="AS68" s="70">
        <v>0</v>
      </c>
      <c r="AT68" s="454"/>
      <c r="AU68" s="458"/>
    </row>
    <row r="69" spans="1:47" ht="20.25">
      <c r="A69" s="23"/>
      <c r="B69" s="24"/>
      <c r="C69" s="24"/>
      <c r="D69" s="25"/>
      <c r="E69" s="26"/>
      <c r="F69" s="27"/>
      <c r="G69" s="31"/>
      <c r="H69" s="29"/>
      <c r="I69" s="28"/>
      <c r="J69" s="128"/>
      <c r="K69" s="128"/>
      <c r="L69" s="127"/>
      <c r="M69" s="128"/>
      <c r="N69" s="128"/>
      <c r="O69" s="127"/>
      <c r="P69" s="128"/>
      <c r="Q69" s="128"/>
      <c r="R69" s="127"/>
      <c r="S69" s="128"/>
      <c r="T69" s="128"/>
      <c r="U69" s="127"/>
      <c r="V69" s="128"/>
      <c r="W69" s="128"/>
      <c r="X69" s="127"/>
      <c r="Y69" s="128"/>
      <c r="Z69" s="128"/>
      <c r="AA69" s="127"/>
      <c r="AB69" s="128"/>
      <c r="AC69" s="128"/>
      <c r="AD69" s="127"/>
      <c r="AE69" s="128"/>
      <c r="AF69" s="128"/>
      <c r="AG69" s="127"/>
      <c r="AH69" s="128"/>
      <c r="AI69" s="128"/>
      <c r="AJ69" s="127"/>
      <c r="AK69" s="128"/>
      <c r="AL69" s="128"/>
      <c r="AM69" s="127"/>
      <c r="AN69" s="128"/>
      <c r="AO69" s="128"/>
      <c r="AP69" s="127"/>
      <c r="AQ69" s="128"/>
      <c r="AR69" s="128"/>
      <c r="AS69" s="127"/>
      <c r="AT69" s="21"/>
      <c r="AU69" s="22"/>
    </row>
    <row r="70" spans="1:47" ht="20.25">
      <c r="A70" s="23"/>
      <c r="B70" s="24"/>
      <c r="C70" s="24"/>
      <c r="D70" s="25"/>
      <c r="E70" s="26"/>
      <c r="F70" s="27"/>
      <c r="G70" s="31"/>
      <c r="H70" s="29"/>
      <c r="I70" s="28"/>
      <c r="J70" s="128"/>
      <c r="K70" s="128"/>
      <c r="L70" s="127"/>
      <c r="M70" s="128"/>
      <c r="N70" s="128"/>
      <c r="O70" s="127"/>
      <c r="P70" s="128"/>
      <c r="Q70" s="128"/>
      <c r="R70" s="127"/>
      <c r="S70" s="128"/>
      <c r="T70" s="128"/>
      <c r="U70" s="127"/>
      <c r="V70" s="128"/>
      <c r="W70" s="128"/>
      <c r="X70" s="127"/>
      <c r="Y70" s="128"/>
      <c r="Z70" s="128"/>
      <c r="AA70" s="127"/>
      <c r="AB70" s="128"/>
      <c r="AC70" s="128"/>
      <c r="AD70" s="127"/>
      <c r="AE70" s="128"/>
      <c r="AF70" s="128"/>
      <c r="AG70" s="127"/>
      <c r="AH70" s="128"/>
      <c r="AI70" s="128"/>
      <c r="AJ70" s="127"/>
      <c r="AK70" s="128"/>
      <c r="AL70" s="128"/>
      <c r="AM70" s="127"/>
      <c r="AN70" s="128"/>
      <c r="AO70" s="128"/>
      <c r="AP70" s="127"/>
      <c r="AQ70" s="128"/>
      <c r="AR70" s="128"/>
      <c r="AS70" s="127"/>
      <c r="AT70" s="21"/>
      <c r="AU70" s="22"/>
    </row>
    <row r="71" spans="1:47" ht="20.25">
      <c r="A71" s="459" t="s">
        <v>56</v>
      </c>
      <c r="B71" s="459"/>
      <c r="C71" s="459"/>
      <c r="D71" s="25"/>
      <c r="E71" s="26"/>
      <c r="F71" s="27"/>
      <c r="G71" s="31"/>
      <c r="H71" s="29"/>
      <c r="I71" s="28"/>
      <c r="J71" s="128"/>
      <c r="K71" s="128"/>
      <c r="L71" s="127"/>
      <c r="M71" s="128"/>
      <c r="N71" s="128"/>
      <c r="O71" s="127"/>
      <c r="P71" s="128"/>
      <c r="Q71" s="128"/>
      <c r="R71" s="127"/>
      <c r="S71" s="128"/>
      <c r="T71" s="128"/>
      <c r="U71" s="127"/>
      <c r="V71" s="128"/>
      <c r="W71" s="128"/>
      <c r="X71" s="127"/>
      <c r="Y71" s="128"/>
      <c r="Z71" s="128"/>
      <c r="AA71" s="127"/>
      <c r="AB71" s="128"/>
      <c r="AC71" s="128"/>
      <c r="AD71" s="127"/>
      <c r="AE71" s="128"/>
      <c r="AF71" s="128"/>
      <c r="AG71" s="127"/>
      <c r="AH71" s="128"/>
      <c r="AI71" s="128"/>
      <c r="AJ71" s="127"/>
      <c r="AK71" s="128"/>
      <c r="AL71" s="128"/>
      <c r="AM71" s="127"/>
      <c r="AN71" s="128"/>
      <c r="AO71" s="128"/>
      <c r="AP71" s="127"/>
      <c r="AQ71" s="128"/>
      <c r="AR71" s="128"/>
      <c r="AS71" s="127"/>
      <c r="AT71" s="21"/>
      <c r="AU71" s="22"/>
    </row>
    <row r="72" spans="1:47" ht="23.25" customHeight="1">
      <c r="A72" s="460" t="s">
        <v>76</v>
      </c>
      <c r="B72" s="461"/>
      <c r="C72" s="79"/>
      <c r="D72" s="6" t="s">
        <v>23</v>
      </c>
      <c r="E72" s="71">
        <v>627.20000000000005</v>
      </c>
      <c r="F72" s="72">
        <f t="shared" ref="F72:G72" si="112">SUM(F74,F75)</f>
        <v>737.09999999999991</v>
      </c>
      <c r="G72" s="71">
        <f t="shared" si="112"/>
        <v>627.20000000000005</v>
      </c>
      <c r="H72" s="133">
        <f t="shared" ref="H72:H75" si="113">K72+N72+Q72+T72+W72+Z72+AC72+AF72+AI72+AL72+AO72+AR72</f>
        <v>710.34</v>
      </c>
      <c r="I72" s="71">
        <f t="shared" ref="I72:I75" si="114">G72/E72*100</f>
        <v>100</v>
      </c>
      <c r="J72" s="71">
        <f>SUM(J74,J75)</f>
        <v>0</v>
      </c>
      <c r="K72" s="71">
        <f t="shared" ref="K72" si="115">SUM(K74,K75)</f>
        <v>0</v>
      </c>
      <c r="L72" s="126"/>
      <c r="M72" s="71">
        <f t="shared" ref="M72:N72" si="116">SUM(M74,M75)</f>
        <v>0</v>
      </c>
      <c r="N72" s="71">
        <f t="shared" si="116"/>
        <v>0</v>
      </c>
      <c r="O72" s="126"/>
      <c r="P72" s="71">
        <f t="shared" ref="P72:Q72" si="117">SUM(P74,P75)</f>
        <v>0</v>
      </c>
      <c r="Q72" s="71">
        <f t="shared" si="117"/>
        <v>0</v>
      </c>
      <c r="R72" s="126"/>
      <c r="S72" s="71">
        <f t="shared" ref="S72:T72" si="118">SUM(S74,S75)</f>
        <v>52.6</v>
      </c>
      <c r="T72" s="71">
        <f t="shared" si="118"/>
        <v>31.1</v>
      </c>
      <c r="U72" s="126">
        <f t="shared" ref="U72:U75" si="119">T72/S72*100</f>
        <v>59.125475285171106</v>
      </c>
      <c r="V72" s="71">
        <f t="shared" ref="V72:W72" si="120">SUM(V74,V75)</f>
        <v>47.1</v>
      </c>
      <c r="W72" s="71">
        <f t="shared" si="120"/>
        <v>57.4</v>
      </c>
      <c r="X72" s="126">
        <f t="shared" ref="X72:X75" si="121">W72/V72*100</f>
        <v>121.86836518046708</v>
      </c>
      <c r="Y72" s="71">
        <f t="shared" ref="Y72:Z72" si="122">SUM(Y74,Y75)</f>
        <v>23.9</v>
      </c>
      <c r="Z72" s="71">
        <f t="shared" si="122"/>
        <v>25.4</v>
      </c>
      <c r="AA72" s="126">
        <f t="shared" ref="AA72:AA75" si="123">Z72/Y72*100</f>
        <v>106.27615062761507</v>
      </c>
      <c r="AB72" s="71">
        <f t="shared" ref="AB72:AC72" si="124">SUM(AB74,AB75)</f>
        <v>2.8</v>
      </c>
      <c r="AC72" s="71">
        <f t="shared" si="124"/>
        <v>3.8</v>
      </c>
      <c r="AD72" s="126">
        <f t="shared" ref="AD72:AD75" si="125">AC72/AB72*100</f>
        <v>135.71428571428572</v>
      </c>
      <c r="AE72" s="71">
        <f t="shared" ref="AE72:AF72" si="126">SUM(AE74,AE75)</f>
        <v>2.8</v>
      </c>
      <c r="AF72" s="71">
        <f t="shared" si="126"/>
        <v>3.84</v>
      </c>
      <c r="AG72" s="126">
        <f t="shared" ref="AG72:AG75" si="127">AF72/AE72*100</f>
        <v>137.14285714285714</v>
      </c>
      <c r="AH72" s="71">
        <f t="shared" ref="AH72:AI72" si="128">SUM(AH74,AH75)</f>
        <v>106.1</v>
      </c>
      <c r="AI72" s="71">
        <f t="shared" si="128"/>
        <v>79.599999999999994</v>
      </c>
      <c r="AJ72" s="126">
        <f t="shared" ref="AJ72:AJ75" si="129">AI72/AH72*100</f>
        <v>75.023562676720076</v>
      </c>
      <c r="AK72" s="71">
        <f t="shared" ref="AK72:AL72" si="130">SUM(AK74,AK75)</f>
        <v>307</v>
      </c>
      <c r="AL72" s="71">
        <f t="shared" si="130"/>
        <v>307.59999999999997</v>
      </c>
      <c r="AM72" s="126">
        <f t="shared" ref="AM72:AM75" si="131">AL72/AK72*100</f>
        <v>100.19543973941367</v>
      </c>
      <c r="AN72" s="71">
        <f t="shared" ref="AN72:AO72" si="132">SUM(AN74,AN75)</f>
        <v>19.5</v>
      </c>
      <c r="AO72" s="71">
        <f t="shared" si="132"/>
        <v>19.5</v>
      </c>
      <c r="AP72" s="126">
        <f t="shared" ref="AP72:AP75" si="133">AO72/AN72*100</f>
        <v>100</v>
      </c>
      <c r="AQ72" s="71">
        <f t="shared" ref="AQ72:AR72" si="134">SUM(AQ74,AQ75)</f>
        <v>175.3</v>
      </c>
      <c r="AR72" s="71">
        <f t="shared" si="134"/>
        <v>182.1</v>
      </c>
      <c r="AS72" s="126">
        <f t="shared" ref="AS72:AS75" si="135">AR72/AQ72*100</f>
        <v>103.87906446092413</v>
      </c>
      <c r="AT72" s="466"/>
      <c r="AU72" s="469"/>
    </row>
    <row r="73" spans="1:47" ht="37.5">
      <c r="A73" s="462"/>
      <c r="B73" s="463"/>
      <c r="C73" s="79"/>
      <c r="D73" s="32" t="s">
        <v>61</v>
      </c>
      <c r="E73" s="75">
        <v>0</v>
      </c>
      <c r="F73" s="75"/>
      <c r="G73" s="75">
        <v>0</v>
      </c>
      <c r="H73" s="69"/>
      <c r="I73" s="78">
        <v>0</v>
      </c>
      <c r="J73" s="78">
        <v>0</v>
      </c>
      <c r="K73" s="78">
        <v>0</v>
      </c>
      <c r="L73" s="70">
        <v>0</v>
      </c>
      <c r="M73" s="78">
        <v>0</v>
      </c>
      <c r="N73" s="78">
        <v>0</v>
      </c>
      <c r="O73" s="70">
        <v>0</v>
      </c>
      <c r="P73" s="78">
        <v>0</v>
      </c>
      <c r="Q73" s="78">
        <v>0</v>
      </c>
      <c r="R73" s="70">
        <v>0</v>
      </c>
      <c r="S73" s="78">
        <v>0</v>
      </c>
      <c r="T73" s="78">
        <v>0</v>
      </c>
      <c r="U73" s="70">
        <v>0</v>
      </c>
      <c r="V73" s="78">
        <v>0</v>
      </c>
      <c r="W73" s="78">
        <v>0</v>
      </c>
      <c r="X73" s="70">
        <v>0</v>
      </c>
      <c r="Y73" s="78">
        <v>0</v>
      </c>
      <c r="Z73" s="78">
        <v>0</v>
      </c>
      <c r="AA73" s="70">
        <v>0</v>
      </c>
      <c r="AB73" s="78">
        <v>0</v>
      </c>
      <c r="AC73" s="78">
        <v>0</v>
      </c>
      <c r="AD73" s="70">
        <v>0</v>
      </c>
      <c r="AE73" s="78">
        <v>0</v>
      </c>
      <c r="AF73" s="78">
        <v>0</v>
      </c>
      <c r="AG73" s="70">
        <v>0</v>
      </c>
      <c r="AH73" s="78">
        <v>0</v>
      </c>
      <c r="AI73" s="78">
        <v>0</v>
      </c>
      <c r="AJ73" s="70">
        <v>0</v>
      </c>
      <c r="AK73" s="78">
        <v>0</v>
      </c>
      <c r="AL73" s="78">
        <v>0</v>
      </c>
      <c r="AM73" s="70">
        <v>0</v>
      </c>
      <c r="AN73" s="78">
        <v>0</v>
      </c>
      <c r="AO73" s="78">
        <v>0</v>
      </c>
      <c r="AP73" s="70">
        <v>0</v>
      </c>
      <c r="AQ73" s="78">
        <v>0</v>
      </c>
      <c r="AR73" s="78">
        <v>0</v>
      </c>
      <c r="AS73" s="70">
        <v>0</v>
      </c>
      <c r="AT73" s="467"/>
      <c r="AU73" s="470"/>
    </row>
    <row r="74" spans="1:47" ht="37.5">
      <c r="A74" s="462"/>
      <c r="B74" s="463"/>
      <c r="C74" s="79"/>
      <c r="D74" s="32" t="s">
        <v>27</v>
      </c>
      <c r="E74" s="78">
        <v>400.4</v>
      </c>
      <c r="F74" s="78">
        <f t="shared" ref="F74:F75" si="136">SUM(J74,M74,P74,S74,V74,Y74,AB74,AE74,AH74,AK74,AN74,AQ74)</f>
        <v>331</v>
      </c>
      <c r="G74" s="70">
        <v>400.4</v>
      </c>
      <c r="H74" s="69">
        <f t="shared" si="113"/>
        <v>331</v>
      </c>
      <c r="I74" s="70">
        <f t="shared" si="114"/>
        <v>100</v>
      </c>
      <c r="J74" s="78">
        <v>0</v>
      </c>
      <c r="K74" s="78">
        <v>0</v>
      </c>
      <c r="L74" s="70"/>
      <c r="M74" s="78">
        <v>0</v>
      </c>
      <c r="N74" s="78">
        <v>0</v>
      </c>
      <c r="O74" s="70"/>
      <c r="P74" s="78">
        <v>0</v>
      </c>
      <c r="Q74" s="78">
        <v>0</v>
      </c>
      <c r="R74" s="70"/>
      <c r="S74" s="78">
        <v>0</v>
      </c>
      <c r="T74" s="78">
        <v>0</v>
      </c>
      <c r="U74" s="70"/>
      <c r="V74" s="78">
        <v>0</v>
      </c>
      <c r="W74" s="78">
        <v>0</v>
      </c>
      <c r="X74" s="70"/>
      <c r="Y74" s="78">
        <v>0</v>
      </c>
      <c r="Z74" s="78">
        <v>0</v>
      </c>
      <c r="AA74" s="70"/>
      <c r="AB74" s="78">
        <v>0</v>
      </c>
      <c r="AC74" s="78">
        <v>0</v>
      </c>
      <c r="AD74" s="70"/>
      <c r="AE74" s="78">
        <v>0</v>
      </c>
      <c r="AF74" s="78">
        <v>0</v>
      </c>
      <c r="AG74" s="70"/>
      <c r="AH74" s="78">
        <v>0</v>
      </c>
      <c r="AI74" s="78">
        <v>0</v>
      </c>
      <c r="AJ74" s="70"/>
      <c r="AK74" s="78">
        <v>259.89999999999998</v>
      </c>
      <c r="AL74" s="78">
        <v>259.89999999999998</v>
      </c>
      <c r="AM74" s="70">
        <f t="shared" si="131"/>
        <v>100</v>
      </c>
      <c r="AN74" s="78">
        <v>0</v>
      </c>
      <c r="AO74" s="78"/>
      <c r="AP74" s="70"/>
      <c r="AQ74" s="78">
        <v>71.099999999999994</v>
      </c>
      <c r="AR74" s="78">
        <v>71.099999999999994</v>
      </c>
      <c r="AS74" s="70">
        <f t="shared" si="135"/>
        <v>100</v>
      </c>
      <c r="AT74" s="467"/>
      <c r="AU74" s="470"/>
    </row>
    <row r="75" spans="1:47" ht="40.5" customHeight="1">
      <c r="A75" s="462"/>
      <c r="B75" s="463"/>
      <c r="C75" s="79"/>
      <c r="D75" s="8" t="s">
        <v>62</v>
      </c>
      <c r="E75" s="78">
        <v>226.8</v>
      </c>
      <c r="F75" s="75">
        <f t="shared" si="136"/>
        <v>406.09999999999997</v>
      </c>
      <c r="G75" s="70">
        <v>226.8</v>
      </c>
      <c r="H75" s="70">
        <f t="shared" si="113"/>
        <v>379.34</v>
      </c>
      <c r="I75" s="70">
        <f t="shared" si="114"/>
        <v>100</v>
      </c>
      <c r="J75" s="78">
        <v>0</v>
      </c>
      <c r="K75" s="78">
        <v>0</v>
      </c>
      <c r="L75" s="70"/>
      <c r="M75" s="78">
        <v>0</v>
      </c>
      <c r="N75" s="78">
        <v>0</v>
      </c>
      <c r="O75" s="70"/>
      <c r="P75" s="78">
        <v>0</v>
      </c>
      <c r="Q75" s="78">
        <v>0</v>
      </c>
      <c r="R75" s="70"/>
      <c r="S75" s="78">
        <v>52.6</v>
      </c>
      <c r="T75" s="78">
        <v>31.1</v>
      </c>
      <c r="U75" s="70">
        <f t="shared" si="119"/>
        <v>59.125475285171106</v>
      </c>
      <c r="V75" s="130">
        <v>47.1</v>
      </c>
      <c r="W75" s="130">
        <v>57.4</v>
      </c>
      <c r="X75" s="70">
        <f t="shared" si="121"/>
        <v>121.86836518046708</v>
      </c>
      <c r="Y75" s="130">
        <v>23.9</v>
      </c>
      <c r="Z75" s="130">
        <v>25.4</v>
      </c>
      <c r="AA75" s="70">
        <f t="shared" si="123"/>
        <v>106.27615062761507</v>
      </c>
      <c r="AB75" s="130">
        <v>2.8</v>
      </c>
      <c r="AC75" s="130">
        <v>3.8</v>
      </c>
      <c r="AD75" s="70">
        <f t="shared" si="125"/>
        <v>135.71428571428572</v>
      </c>
      <c r="AE75" s="130">
        <v>2.8</v>
      </c>
      <c r="AF75" s="130">
        <v>3.84</v>
      </c>
      <c r="AG75" s="70">
        <f t="shared" si="127"/>
        <v>137.14285714285714</v>
      </c>
      <c r="AH75" s="78">
        <v>106.1</v>
      </c>
      <c r="AI75" s="78">
        <v>79.599999999999994</v>
      </c>
      <c r="AJ75" s="70">
        <f t="shared" si="129"/>
        <v>75.023562676720076</v>
      </c>
      <c r="AK75" s="78">
        <v>47.1</v>
      </c>
      <c r="AL75" s="78">
        <v>47.7</v>
      </c>
      <c r="AM75" s="70">
        <f t="shared" si="131"/>
        <v>101.27388535031847</v>
      </c>
      <c r="AN75" s="78">
        <v>19.5</v>
      </c>
      <c r="AO75" s="78">
        <v>19.5</v>
      </c>
      <c r="AP75" s="70">
        <f t="shared" si="133"/>
        <v>100</v>
      </c>
      <c r="AQ75" s="78">
        <v>104.2</v>
      </c>
      <c r="AR75" s="78">
        <v>111</v>
      </c>
      <c r="AS75" s="70">
        <f t="shared" si="135"/>
        <v>106.52591170825336</v>
      </c>
      <c r="AT75" s="467"/>
      <c r="AU75" s="470"/>
    </row>
    <row r="76" spans="1:47" ht="40.5" customHeight="1">
      <c r="A76" s="464"/>
      <c r="B76" s="465"/>
      <c r="C76" s="79"/>
      <c r="D76" s="8" t="s">
        <v>63</v>
      </c>
      <c r="E76" s="75">
        <v>0</v>
      </c>
      <c r="F76" s="75"/>
      <c r="G76" s="77">
        <v>0</v>
      </c>
      <c r="H76" s="70"/>
      <c r="I76" s="70">
        <v>0</v>
      </c>
      <c r="J76" s="78">
        <v>0</v>
      </c>
      <c r="K76" s="78">
        <v>0</v>
      </c>
      <c r="L76" s="70">
        <v>0</v>
      </c>
      <c r="M76" s="78">
        <v>0</v>
      </c>
      <c r="N76" s="78">
        <v>0</v>
      </c>
      <c r="O76" s="70">
        <v>0</v>
      </c>
      <c r="P76" s="78">
        <v>0</v>
      </c>
      <c r="Q76" s="78">
        <v>0</v>
      </c>
      <c r="R76" s="70">
        <v>0</v>
      </c>
      <c r="S76" s="78">
        <v>0</v>
      </c>
      <c r="T76" s="78">
        <v>0</v>
      </c>
      <c r="U76" s="70">
        <v>0</v>
      </c>
      <c r="V76" s="78">
        <v>0</v>
      </c>
      <c r="W76" s="78">
        <v>0</v>
      </c>
      <c r="X76" s="70">
        <v>0</v>
      </c>
      <c r="Y76" s="78">
        <v>0</v>
      </c>
      <c r="Z76" s="78">
        <v>0</v>
      </c>
      <c r="AA76" s="70">
        <v>0</v>
      </c>
      <c r="AB76" s="78">
        <v>0</v>
      </c>
      <c r="AC76" s="78">
        <v>0</v>
      </c>
      <c r="AD76" s="70">
        <v>0</v>
      </c>
      <c r="AE76" s="78">
        <v>0</v>
      </c>
      <c r="AF76" s="78">
        <v>0</v>
      </c>
      <c r="AG76" s="70">
        <v>0</v>
      </c>
      <c r="AH76" s="78">
        <v>0</v>
      </c>
      <c r="AI76" s="78">
        <v>0</v>
      </c>
      <c r="AJ76" s="70">
        <v>0</v>
      </c>
      <c r="AK76" s="78">
        <v>0</v>
      </c>
      <c r="AL76" s="78">
        <v>0</v>
      </c>
      <c r="AM76" s="70">
        <v>0</v>
      </c>
      <c r="AN76" s="78">
        <v>0</v>
      </c>
      <c r="AO76" s="78">
        <v>0</v>
      </c>
      <c r="AP76" s="70">
        <v>0</v>
      </c>
      <c r="AQ76" s="78">
        <v>0</v>
      </c>
      <c r="AR76" s="78">
        <v>0</v>
      </c>
      <c r="AS76" s="70">
        <v>0</v>
      </c>
      <c r="AT76" s="468"/>
      <c r="AU76" s="470"/>
    </row>
    <row r="77" spans="1:47" ht="20.25">
      <c r="A77" s="23"/>
      <c r="B77" s="24"/>
      <c r="C77" s="24"/>
      <c r="D77" s="37"/>
      <c r="E77" s="38"/>
      <c r="F77" s="39"/>
      <c r="G77" s="49"/>
      <c r="H77" s="40"/>
      <c r="I77" s="40"/>
      <c r="J77" s="134"/>
      <c r="K77" s="134"/>
      <c r="L77" s="135"/>
      <c r="M77" s="134"/>
      <c r="N77" s="134"/>
      <c r="O77" s="127"/>
      <c r="P77" s="128"/>
      <c r="Q77" s="128"/>
      <c r="R77" s="127"/>
      <c r="S77" s="128"/>
      <c r="T77" s="128"/>
      <c r="U77" s="127"/>
      <c r="V77" s="128"/>
      <c r="W77" s="128"/>
      <c r="X77" s="127"/>
      <c r="Y77" s="128"/>
      <c r="Z77" s="128"/>
      <c r="AA77" s="127"/>
      <c r="AB77" s="128"/>
      <c r="AC77" s="128"/>
      <c r="AD77" s="127"/>
      <c r="AE77" s="128"/>
      <c r="AF77" s="128"/>
      <c r="AG77" s="127"/>
      <c r="AH77" s="128"/>
      <c r="AI77" s="128"/>
      <c r="AJ77" s="127"/>
      <c r="AK77" s="128"/>
      <c r="AL77" s="128"/>
      <c r="AM77" s="127"/>
      <c r="AN77" s="128"/>
      <c r="AO77" s="128"/>
      <c r="AP77" s="127"/>
      <c r="AQ77" s="128"/>
      <c r="AR77" s="128"/>
      <c r="AS77" s="127"/>
      <c r="AT77" s="21"/>
      <c r="AU77" s="22"/>
    </row>
    <row r="78" spans="1:47" ht="23.25" customHeight="1">
      <c r="A78" s="453" t="s">
        <v>77</v>
      </c>
      <c r="B78" s="453"/>
      <c r="C78" s="79"/>
      <c r="D78" s="46" t="s">
        <v>23</v>
      </c>
      <c r="E78" s="71">
        <f>SUM(E80,E81)</f>
        <v>23875.529999999995</v>
      </c>
      <c r="F78" s="72">
        <f t="shared" ref="F78" si="137">SUM(F80,F81)</f>
        <v>23875.529999999995</v>
      </c>
      <c r="G78" s="126">
        <f>SUM(G81:G81)</f>
        <v>23788</v>
      </c>
      <c r="H78" s="133">
        <f t="shared" ref="H78:H81" si="138">K78+N78+Q78+T78+W78+Z78+AC78+AF78+AI78+AL78+AO78+AR78</f>
        <v>23788.000000000004</v>
      </c>
      <c r="I78" s="71">
        <f t="shared" ref="I78:I81" si="139">G78/E78*100</f>
        <v>99.633390337303524</v>
      </c>
      <c r="J78" s="71">
        <f>SUM(J80,J81)</f>
        <v>737.8</v>
      </c>
      <c r="K78" s="71">
        <f t="shared" ref="K78" si="140">SUM(K80,K81)</f>
        <v>512.70000000000005</v>
      </c>
      <c r="L78" s="126">
        <f t="shared" ref="L78:L81" si="141">K78/J78*100</f>
        <v>69.490376795879655</v>
      </c>
      <c r="M78" s="71">
        <f t="shared" ref="M78:N78" si="142">SUM(M80,M81)</f>
        <v>2009.9</v>
      </c>
      <c r="N78" s="71">
        <f t="shared" si="142"/>
        <v>2401.6999999999998</v>
      </c>
      <c r="O78" s="126">
        <f t="shared" ref="O78:O81" si="143">N78/M78*100</f>
        <v>119.49350713965867</v>
      </c>
      <c r="P78" s="71">
        <f t="shared" ref="P78:Q78" si="144">SUM(P80,P81)</f>
        <v>3332</v>
      </c>
      <c r="Q78" s="71">
        <f t="shared" si="144"/>
        <v>2843</v>
      </c>
      <c r="R78" s="126">
        <f t="shared" ref="R78:R81" si="145">Q78/P78*100</f>
        <v>85.324129651860744</v>
      </c>
      <c r="S78" s="71">
        <f t="shared" ref="S78:T78" si="146">SUM(S80,S81)</f>
        <v>1815.8</v>
      </c>
      <c r="T78" s="71">
        <f t="shared" si="146"/>
        <v>1785.5</v>
      </c>
      <c r="U78" s="126">
        <f t="shared" ref="U78:U81" si="147">T78/S78*100</f>
        <v>98.331314021368001</v>
      </c>
      <c r="V78" s="71">
        <f t="shared" ref="V78:W78" si="148">SUM(V80,V81)</f>
        <v>1860</v>
      </c>
      <c r="W78" s="71">
        <f t="shared" si="148"/>
        <v>1804.6</v>
      </c>
      <c r="X78" s="126">
        <f t="shared" ref="X78:X81" si="149">W78/V78*100</f>
        <v>97.021505376344081</v>
      </c>
      <c r="Y78" s="71">
        <f t="shared" ref="Y78:Z78" si="150">SUM(Y80,Y81)</f>
        <v>2112.5</v>
      </c>
      <c r="Z78" s="71">
        <f t="shared" si="150"/>
        <v>2116.5</v>
      </c>
      <c r="AA78" s="126">
        <f t="shared" ref="AA78:AA81" si="151">Z78/Y78*100</f>
        <v>100.18934911242603</v>
      </c>
      <c r="AB78" s="71">
        <f t="shared" ref="AB78:AC78" si="152">SUM(AB80,AB81)</f>
        <v>2179.3000000000002</v>
      </c>
      <c r="AC78" s="71">
        <f t="shared" si="152"/>
        <v>2026.4</v>
      </c>
      <c r="AD78" s="126">
        <f t="shared" ref="AD78:AD81" si="153">AC78/AB78*100</f>
        <v>92.983985683476348</v>
      </c>
      <c r="AE78" s="71">
        <f t="shared" ref="AE78:AF78" si="154">SUM(AE80,AE81)</f>
        <v>2198.9</v>
      </c>
      <c r="AF78" s="71">
        <f t="shared" si="154"/>
        <v>2028.6</v>
      </c>
      <c r="AG78" s="126">
        <f t="shared" ref="AG78:AG81" si="155">AF78/AE78*100</f>
        <v>92.255218518350077</v>
      </c>
      <c r="AH78" s="71">
        <f t="shared" ref="AH78:AI78" si="156">SUM(AH80,AH81)</f>
        <v>1607.7</v>
      </c>
      <c r="AI78" s="71">
        <f t="shared" si="156"/>
        <v>1804.9</v>
      </c>
      <c r="AJ78" s="126">
        <f t="shared" ref="AJ78:AJ81" si="157">AI78/AH78*100</f>
        <v>112.26597001928221</v>
      </c>
      <c r="AK78" s="71">
        <f t="shared" ref="AK78:AL78" si="158">SUM(AK80,AK81)</f>
        <v>1704.6</v>
      </c>
      <c r="AL78" s="71">
        <f t="shared" si="158"/>
        <v>1698.4</v>
      </c>
      <c r="AM78" s="126">
        <f t="shared" ref="AM78:AM81" si="159">AL78/AK78*100</f>
        <v>99.636278305760897</v>
      </c>
      <c r="AN78" s="126">
        <f t="shared" ref="AN78:AO78" si="160">SUM(AN80,AN81)</f>
        <v>1686.5</v>
      </c>
      <c r="AO78" s="126">
        <f t="shared" si="160"/>
        <v>1888.8</v>
      </c>
      <c r="AP78" s="126">
        <f t="shared" ref="AP78" si="161">AO78/AN78*100</f>
        <v>111.99525644826565</v>
      </c>
      <c r="AQ78" s="126">
        <f t="shared" ref="AQ78:AR78" si="162">SUM(AQ80,AQ81)</f>
        <v>2630.53</v>
      </c>
      <c r="AR78" s="126">
        <f t="shared" si="162"/>
        <v>2876.9</v>
      </c>
      <c r="AS78" s="126">
        <f t="shared" ref="AS78" si="163">AR78/AQ78*100</f>
        <v>109.36579320517157</v>
      </c>
      <c r="AT78" s="454"/>
      <c r="AU78" s="458"/>
    </row>
    <row r="79" spans="1:47" ht="37.5">
      <c r="A79" s="453"/>
      <c r="B79" s="453"/>
      <c r="C79" s="79"/>
      <c r="D79" s="47" t="s">
        <v>61</v>
      </c>
      <c r="E79" s="75">
        <v>0</v>
      </c>
      <c r="F79" s="75"/>
      <c r="G79" s="75">
        <v>0</v>
      </c>
      <c r="H79" s="69"/>
      <c r="I79" s="78">
        <v>0</v>
      </c>
      <c r="J79" s="78">
        <v>0</v>
      </c>
      <c r="K79" s="78">
        <v>0</v>
      </c>
      <c r="L79" s="70">
        <v>0</v>
      </c>
      <c r="M79" s="78">
        <v>0</v>
      </c>
      <c r="N79" s="78">
        <v>0</v>
      </c>
      <c r="O79" s="70">
        <v>0</v>
      </c>
      <c r="P79" s="78">
        <v>0</v>
      </c>
      <c r="Q79" s="78">
        <v>0</v>
      </c>
      <c r="R79" s="70">
        <v>0</v>
      </c>
      <c r="S79" s="78">
        <v>0</v>
      </c>
      <c r="T79" s="78">
        <v>0</v>
      </c>
      <c r="U79" s="70">
        <v>0</v>
      </c>
      <c r="V79" s="78">
        <v>0</v>
      </c>
      <c r="W79" s="78">
        <v>0</v>
      </c>
      <c r="X79" s="70">
        <v>0</v>
      </c>
      <c r="Y79" s="78">
        <v>0</v>
      </c>
      <c r="Z79" s="78">
        <v>0</v>
      </c>
      <c r="AA79" s="70">
        <v>0</v>
      </c>
      <c r="AB79" s="78">
        <v>0</v>
      </c>
      <c r="AC79" s="78">
        <v>0</v>
      </c>
      <c r="AD79" s="70">
        <v>0</v>
      </c>
      <c r="AE79" s="78">
        <v>0</v>
      </c>
      <c r="AF79" s="78">
        <v>0</v>
      </c>
      <c r="AG79" s="70">
        <v>0</v>
      </c>
      <c r="AH79" s="78">
        <v>0</v>
      </c>
      <c r="AI79" s="78">
        <v>0</v>
      </c>
      <c r="AJ79" s="70">
        <v>0</v>
      </c>
      <c r="AK79" s="78">
        <v>0</v>
      </c>
      <c r="AL79" s="78">
        <v>0</v>
      </c>
      <c r="AM79" s="70">
        <v>0</v>
      </c>
      <c r="AN79" s="70">
        <v>0</v>
      </c>
      <c r="AO79" s="70">
        <v>0</v>
      </c>
      <c r="AP79" s="70">
        <v>0</v>
      </c>
      <c r="AQ79" s="70">
        <v>0</v>
      </c>
      <c r="AR79" s="70">
        <v>0</v>
      </c>
      <c r="AS79" s="70">
        <v>0</v>
      </c>
      <c r="AT79" s="454"/>
      <c r="AU79" s="458"/>
    </row>
    <row r="80" spans="1:47" ht="26.25" customHeight="1">
      <c r="A80" s="453"/>
      <c r="B80" s="453"/>
      <c r="C80" s="79"/>
      <c r="D80" s="47" t="s">
        <v>27</v>
      </c>
      <c r="E80" s="75">
        <f>SUM(J80,M80,P80,S80,V80,Y80,AB80,AE80,AH80,AK80,AN80,AQ80)</f>
        <v>0</v>
      </c>
      <c r="F80" s="75">
        <f t="shared" ref="F80:F81" si="164">SUM(J80,M80,P80,S80,V80,Y80,AB80,AE80,AH80,AK80,AN80,AQ80)</f>
        <v>0</v>
      </c>
      <c r="G80" s="77"/>
      <c r="H80" s="69">
        <f t="shared" si="138"/>
        <v>0</v>
      </c>
      <c r="I80" s="70"/>
      <c r="J80" s="78">
        <v>0</v>
      </c>
      <c r="K80" s="78">
        <v>0</v>
      </c>
      <c r="L80" s="70"/>
      <c r="M80" s="78">
        <v>0</v>
      </c>
      <c r="N80" s="78">
        <v>0</v>
      </c>
      <c r="O80" s="70"/>
      <c r="P80" s="78">
        <v>0</v>
      </c>
      <c r="Q80" s="78">
        <v>0</v>
      </c>
      <c r="R80" s="70"/>
      <c r="S80" s="78">
        <v>0</v>
      </c>
      <c r="T80" s="78">
        <v>0</v>
      </c>
      <c r="U80" s="70"/>
      <c r="V80" s="78">
        <v>0</v>
      </c>
      <c r="W80" s="78">
        <v>0</v>
      </c>
      <c r="X80" s="70"/>
      <c r="Y80" s="78">
        <v>0</v>
      </c>
      <c r="Z80" s="78">
        <v>0</v>
      </c>
      <c r="AA80" s="70"/>
      <c r="AB80" s="78">
        <v>0</v>
      </c>
      <c r="AC80" s="78">
        <v>0</v>
      </c>
      <c r="AD80" s="70"/>
      <c r="AE80" s="78">
        <v>0</v>
      </c>
      <c r="AF80" s="78">
        <v>0</v>
      </c>
      <c r="AG80" s="70"/>
      <c r="AH80" s="78">
        <v>0</v>
      </c>
      <c r="AI80" s="78">
        <v>0</v>
      </c>
      <c r="AJ80" s="70"/>
      <c r="AK80" s="78">
        <v>0</v>
      </c>
      <c r="AL80" s="78">
        <v>0</v>
      </c>
      <c r="AM80" s="70"/>
      <c r="AN80" s="70"/>
      <c r="AO80" s="70"/>
      <c r="AP80" s="70"/>
      <c r="AQ80" s="70"/>
      <c r="AR80" s="70"/>
      <c r="AS80" s="70"/>
      <c r="AT80" s="454"/>
      <c r="AU80" s="458"/>
    </row>
    <row r="81" spans="1:47" ht="37.5">
      <c r="A81" s="453"/>
      <c r="B81" s="453"/>
      <c r="C81" s="79"/>
      <c r="D81" s="48" t="s">
        <v>62</v>
      </c>
      <c r="E81" s="78">
        <f>SUM(J81,M81,P81,S81,V81,Y81,AB81,AE81,AH81,AK81,AN81,AQ81)</f>
        <v>23875.529999999995</v>
      </c>
      <c r="F81" s="75">
        <f t="shared" si="164"/>
        <v>23875.529999999995</v>
      </c>
      <c r="G81" s="129">
        <v>23788</v>
      </c>
      <c r="H81" s="70">
        <f t="shared" si="138"/>
        <v>23788.000000000004</v>
      </c>
      <c r="I81" s="70">
        <f t="shared" si="139"/>
        <v>99.633390337303524</v>
      </c>
      <c r="J81" s="78">
        <v>737.8</v>
      </c>
      <c r="K81" s="78">
        <v>512.70000000000005</v>
      </c>
      <c r="L81" s="70">
        <f t="shared" si="141"/>
        <v>69.490376795879655</v>
      </c>
      <c r="M81" s="78">
        <v>2009.9</v>
      </c>
      <c r="N81" s="78">
        <v>2401.6999999999998</v>
      </c>
      <c r="O81" s="70">
        <f t="shared" si="143"/>
        <v>119.49350713965867</v>
      </c>
      <c r="P81" s="78">
        <v>3332</v>
      </c>
      <c r="Q81" s="78">
        <v>2843</v>
      </c>
      <c r="R81" s="70">
        <f t="shared" si="145"/>
        <v>85.324129651860744</v>
      </c>
      <c r="S81" s="78">
        <v>1815.8</v>
      </c>
      <c r="T81" s="78">
        <v>1785.5</v>
      </c>
      <c r="U81" s="70">
        <f t="shared" si="147"/>
        <v>98.331314021368001</v>
      </c>
      <c r="V81" s="78">
        <v>1860</v>
      </c>
      <c r="W81" s="78">
        <v>1804.6</v>
      </c>
      <c r="X81" s="70">
        <f t="shared" si="149"/>
        <v>97.021505376344081</v>
      </c>
      <c r="Y81" s="78">
        <v>2112.5</v>
      </c>
      <c r="Z81" s="78">
        <v>2116.5</v>
      </c>
      <c r="AA81" s="70">
        <f t="shared" si="151"/>
        <v>100.18934911242603</v>
      </c>
      <c r="AB81" s="78">
        <v>2179.3000000000002</v>
      </c>
      <c r="AC81" s="78">
        <v>2026.4</v>
      </c>
      <c r="AD81" s="70">
        <f t="shared" si="153"/>
        <v>92.983985683476348</v>
      </c>
      <c r="AE81" s="78">
        <v>2198.9</v>
      </c>
      <c r="AF81" s="78">
        <v>2028.6</v>
      </c>
      <c r="AG81" s="70">
        <f t="shared" si="155"/>
        <v>92.255218518350077</v>
      </c>
      <c r="AH81" s="78">
        <v>1607.7</v>
      </c>
      <c r="AI81" s="78">
        <v>1804.9</v>
      </c>
      <c r="AJ81" s="70">
        <f t="shared" si="157"/>
        <v>112.26597001928221</v>
      </c>
      <c r="AK81" s="78">
        <v>1704.6</v>
      </c>
      <c r="AL81" s="78">
        <v>1698.4</v>
      </c>
      <c r="AM81" s="70">
        <f t="shared" si="159"/>
        <v>99.636278305760897</v>
      </c>
      <c r="AN81" s="129">
        <v>1686.5</v>
      </c>
      <c r="AO81" s="129">
        <v>1888.8</v>
      </c>
      <c r="AP81" s="129">
        <f>AO81/AN81*100</f>
        <v>111.99525644826565</v>
      </c>
      <c r="AQ81" s="129">
        <f>2715.6-2.8-27.5-227.1+135.63-135.1+142.8+29</f>
        <v>2630.53</v>
      </c>
      <c r="AR81" s="129">
        <v>2876.9</v>
      </c>
      <c r="AS81" s="129">
        <f>AR81/AQ81*100</f>
        <v>109.36579320517157</v>
      </c>
      <c r="AT81" s="454"/>
      <c r="AU81" s="458"/>
    </row>
    <row r="82" spans="1:47" ht="42" customHeight="1">
      <c r="A82" s="453"/>
      <c r="B82" s="453"/>
      <c r="C82" s="79"/>
      <c r="D82" s="8" t="s">
        <v>63</v>
      </c>
      <c r="E82" s="33">
        <v>0</v>
      </c>
      <c r="F82" s="33"/>
      <c r="G82" s="35">
        <v>0</v>
      </c>
      <c r="H82" s="36"/>
      <c r="I82" s="36">
        <v>0</v>
      </c>
      <c r="J82" s="78">
        <v>0</v>
      </c>
      <c r="K82" s="78">
        <v>0</v>
      </c>
      <c r="L82" s="70">
        <v>0</v>
      </c>
      <c r="M82" s="78">
        <v>0</v>
      </c>
      <c r="N82" s="78">
        <v>0</v>
      </c>
      <c r="O82" s="70">
        <v>0</v>
      </c>
      <c r="P82" s="78">
        <v>0</v>
      </c>
      <c r="Q82" s="78">
        <v>0</v>
      </c>
      <c r="R82" s="70">
        <v>0</v>
      </c>
      <c r="S82" s="78">
        <v>0</v>
      </c>
      <c r="T82" s="78">
        <v>0</v>
      </c>
      <c r="U82" s="70">
        <v>0</v>
      </c>
      <c r="V82" s="78">
        <v>0</v>
      </c>
      <c r="W82" s="78">
        <v>0</v>
      </c>
      <c r="X82" s="70">
        <v>0</v>
      </c>
      <c r="Y82" s="78">
        <v>0</v>
      </c>
      <c r="Z82" s="78">
        <v>0</v>
      </c>
      <c r="AA82" s="70">
        <v>0</v>
      </c>
      <c r="AB82" s="78">
        <v>0</v>
      </c>
      <c r="AC82" s="78">
        <v>0</v>
      </c>
      <c r="AD82" s="70">
        <v>0</v>
      </c>
      <c r="AE82" s="78">
        <v>0</v>
      </c>
      <c r="AF82" s="78">
        <v>0</v>
      </c>
      <c r="AG82" s="70">
        <v>0</v>
      </c>
      <c r="AH82" s="78">
        <v>0</v>
      </c>
      <c r="AI82" s="78">
        <v>0</v>
      </c>
      <c r="AJ82" s="70">
        <v>0</v>
      </c>
      <c r="AK82" s="78">
        <v>0</v>
      </c>
      <c r="AL82" s="78">
        <v>0</v>
      </c>
      <c r="AM82" s="70">
        <v>0</v>
      </c>
      <c r="AN82" s="130">
        <v>0</v>
      </c>
      <c r="AO82" s="130">
        <v>0</v>
      </c>
      <c r="AP82" s="70">
        <v>0</v>
      </c>
      <c r="AQ82" s="130">
        <v>0</v>
      </c>
      <c r="AR82" s="130">
        <v>0</v>
      </c>
      <c r="AS82" s="70">
        <v>0</v>
      </c>
      <c r="AT82" s="454"/>
      <c r="AU82" s="458"/>
    </row>
    <row r="83" spans="1:47" ht="20.25">
      <c r="A83" s="23"/>
      <c r="B83" s="24"/>
      <c r="C83" s="24"/>
      <c r="D83" s="25"/>
      <c r="E83" s="26"/>
      <c r="F83" s="27"/>
      <c r="G83" s="45"/>
      <c r="H83" s="29"/>
      <c r="I83" s="29"/>
      <c r="J83" s="128"/>
      <c r="K83" s="128"/>
      <c r="L83" s="127"/>
      <c r="M83" s="128"/>
      <c r="N83" s="128"/>
      <c r="O83" s="127"/>
      <c r="P83" s="128"/>
      <c r="Q83" s="128"/>
      <c r="R83" s="127"/>
      <c r="S83" s="128"/>
      <c r="T83" s="128"/>
      <c r="U83" s="127"/>
      <c r="V83" s="128"/>
      <c r="W83" s="128"/>
      <c r="X83" s="127"/>
      <c r="Y83" s="128"/>
      <c r="Z83" s="128"/>
      <c r="AA83" s="127"/>
      <c r="AB83" s="128"/>
      <c r="AC83" s="128"/>
      <c r="AD83" s="127"/>
      <c r="AE83" s="128"/>
      <c r="AF83" s="128"/>
      <c r="AG83" s="127"/>
      <c r="AH83" s="128"/>
      <c r="AI83" s="128"/>
      <c r="AJ83" s="127"/>
      <c r="AK83" s="128"/>
      <c r="AL83" s="128"/>
      <c r="AM83" s="127"/>
      <c r="AN83" s="128"/>
      <c r="AO83" s="128"/>
      <c r="AP83" s="127"/>
      <c r="AQ83" s="128"/>
      <c r="AR83" s="128"/>
      <c r="AS83" s="127"/>
      <c r="AT83" s="21"/>
      <c r="AU83" s="22"/>
    </row>
    <row r="84" spans="1:47" ht="23.25" customHeight="1">
      <c r="A84" s="453" t="s">
        <v>78</v>
      </c>
      <c r="B84" s="453"/>
      <c r="C84" s="80"/>
      <c r="D84" s="6" t="s">
        <v>23</v>
      </c>
      <c r="E84" s="71">
        <f>SUM(E86,E87)</f>
        <v>171.5</v>
      </c>
      <c r="F84" s="71">
        <f t="shared" ref="F84:G84" si="165">SUM(F86,F87)</f>
        <v>171.5</v>
      </c>
      <c r="G84" s="71">
        <f t="shared" si="165"/>
        <v>171.5</v>
      </c>
      <c r="H84" s="133">
        <f t="shared" ref="H84:H87" si="166">K84+N84+Q84+T84+W84+Z84+AC84+AF84+AI84+AL84+AO84+AR84</f>
        <v>171.5</v>
      </c>
      <c r="I84" s="71">
        <f t="shared" ref="I84:I87" si="167">G84/E84*100</f>
        <v>100</v>
      </c>
      <c r="J84" s="71">
        <f>SUM(J86,J87)</f>
        <v>0</v>
      </c>
      <c r="K84" s="71">
        <f t="shared" ref="K84" si="168">SUM(K86,K87)</f>
        <v>0</v>
      </c>
      <c r="L84" s="126"/>
      <c r="M84" s="71">
        <f t="shared" ref="M84:N84" si="169">SUM(M86,M87)</f>
        <v>0</v>
      </c>
      <c r="N84" s="71">
        <f t="shared" si="169"/>
        <v>0</v>
      </c>
      <c r="O84" s="126"/>
      <c r="P84" s="71">
        <f t="shared" ref="P84:Q84" si="170">SUM(P86,P87)</f>
        <v>0</v>
      </c>
      <c r="Q84" s="71">
        <f t="shared" si="170"/>
        <v>0</v>
      </c>
      <c r="R84" s="126"/>
      <c r="S84" s="71">
        <f t="shared" ref="S84:T84" si="171">SUM(S86,S87)</f>
        <v>0</v>
      </c>
      <c r="T84" s="71">
        <f t="shared" si="171"/>
        <v>0</v>
      </c>
      <c r="U84" s="126"/>
      <c r="V84" s="71">
        <f t="shared" ref="V84:W84" si="172">SUM(V86,V87)</f>
        <v>171.5</v>
      </c>
      <c r="W84" s="71">
        <f t="shared" si="172"/>
        <v>0</v>
      </c>
      <c r="X84" s="126">
        <f t="shared" ref="X84:X87" si="173">W84/V84*100</f>
        <v>0</v>
      </c>
      <c r="Y84" s="71">
        <f t="shared" ref="Y84:Z84" si="174">SUM(Y86,Y87)</f>
        <v>0</v>
      </c>
      <c r="Z84" s="71">
        <f t="shared" si="174"/>
        <v>171.5</v>
      </c>
      <c r="AA84" s="126" t="e">
        <f t="shared" ref="AA84" si="175">Z84/Y84*100</f>
        <v>#DIV/0!</v>
      </c>
      <c r="AB84" s="71">
        <f t="shared" ref="AB84:AC84" si="176">SUM(AB86,AB87)</f>
        <v>0</v>
      </c>
      <c r="AC84" s="71">
        <f t="shared" si="176"/>
        <v>0</v>
      </c>
      <c r="AD84" s="126"/>
      <c r="AE84" s="71">
        <f t="shared" ref="AE84:AF84" si="177">SUM(AE86,AE87)</f>
        <v>0</v>
      </c>
      <c r="AF84" s="71">
        <f t="shared" si="177"/>
        <v>0</v>
      </c>
      <c r="AG84" s="126"/>
      <c r="AH84" s="71">
        <f t="shared" ref="AH84:AI84" si="178">SUM(AH86,AH87)</f>
        <v>0</v>
      </c>
      <c r="AI84" s="71">
        <f t="shared" si="178"/>
        <v>0</v>
      </c>
      <c r="AJ84" s="126"/>
      <c r="AK84" s="71">
        <f t="shared" ref="AK84:AL84" si="179">SUM(AK86,AK87)</f>
        <v>0</v>
      </c>
      <c r="AL84" s="71">
        <f t="shared" si="179"/>
        <v>0</v>
      </c>
      <c r="AM84" s="126"/>
      <c r="AN84" s="126">
        <f t="shared" ref="AN84:AO84" si="180">SUM(AN86,AN87)</f>
        <v>0</v>
      </c>
      <c r="AO84" s="126">
        <f t="shared" si="180"/>
        <v>0</v>
      </c>
      <c r="AP84" s="126"/>
      <c r="AQ84" s="126">
        <f t="shared" ref="AQ84:AR84" si="181">SUM(AQ86,AQ87)</f>
        <v>0</v>
      </c>
      <c r="AR84" s="126">
        <f t="shared" si="181"/>
        <v>0</v>
      </c>
      <c r="AS84" s="131"/>
      <c r="AT84" s="454"/>
      <c r="AU84" s="455"/>
    </row>
    <row r="85" spans="1:47" ht="37.5">
      <c r="A85" s="453"/>
      <c r="B85" s="453"/>
      <c r="C85" s="80"/>
      <c r="D85" s="32" t="s">
        <v>61</v>
      </c>
      <c r="E85" s="75">
        <f t="shared" ref="E85:E88" si="182">SUM(J85,M85,P85,S85,V85,Y85,AB85,AE85,AH85,AK85,AN85,AQ85)</f>
        <v>0</v>
      </c>
      <c r="F85" s="75"/>
      <c r="G85" s="77">
        <f t="shared" ref="G85:G94" si="183">K85+N85+Q85+T85+W85+Z85+AC85+AF85+AI85+AL85+AO85+AR85</f>
        <v>0</v>
      </c>
      <c r="H85" s="69"/>
      <c r="I85" s="78">
        <v>0</v>
      </c>
      <c r="J85" s="78">
        <v>0</v>
      </c>
      <c r="K85" s="78">
        <v>0</v>
      </c>
      <c r="L85" s="70">
        <v>0</v>
      </c>
      <c r="M85" s="78">
        <v>0</v>
      </c>
      <c r="N85" s="78">
        <v>0</v>
      </c>
      <c r="O85" s="70">
        <v>0</v>
      </c>
      <c r="P85" s="78">
        <v>0</v>
      </c>
      <c r="Q85" s="78">
        <v>0</v>
      </c>
      <c r="R85" s="70">
        <v>0</v>
      </c>
      <c r="S85" s="78">
        <v>0</v>
      </c>
      <c r="T85" s="78">
        <v>0</v>
      </c>
      <c r="U85" s="70">
        <v>0</v>
      </c>
      <c r="V85" s="78">
        <v>0</v>
      </c>
      <c r="W85" s="78">
        <v>0</v>
      </c>
      <c r="X85" s="70">
        <v>0</v>
      </c>
      <c r="Y85" s="78">
        <v>0</v>
      </c>
      <c r="Z85" s="78">
        <v>0</v>
      </c>
      <c r="AA85" s="70">
        <v>0</v>
      </c>
      <c r="AB85" s="78">
        <v>0</v>
      </c>
      <c r="AC85" s="78">
        <v>0</v>
      </c>
      <c r="AD85" s="70">
        <v>0</v>
      </c>
      <c r="AE85" s="78">
        <v>0</v>
      </c>
      <c r="AF85" s="78">
        <v>0</v>
      </c>
      <c r="AG85" s="70">
        <v>0</v>
      </c>
      <c r="AH85" s="78">
        <v>0</v>
      </c>
      <c r="AI85" s="78">
        <v>0</v>
      </c>
      <c r="AJ85" s="70">
        <v>0</v>
      </c>
      <c r="AK85" s="78">
        <v>0</v>
      </c>
      <c r="AL85" s="78">
        <v>0</v>
      </c>
      <c r="AM85" s="70">
        <v>0</v>
      </c>
      <c r="AN85" s="70">
        <v>0</v>
      </c>
      <c r="AO85" s="70">
        <v>0</v>
      </c>
      <c r="AP85" s="70">
        <v>0</v>
      </c>
      <c r="AQ85" s="70">
        <v>0</v>
      </c>
      <c r="AR85" s="70">
        <v>0</v>
      </c>
      <c r="AS85" s="132">
        <v>0</v>
      </c>
      <c r="AT85" s="454"/>
      <c r="AU85" s="456"/>
    </row>
    <row r="86" spans="1:47" ht="37.5">
      <c r="A86" s="453"/>
      <c r="B86" s="453"/>
      <c r="C86" s="80"/>
      <c r="D86" s="32" t="s">
        <v>27</v>
      </c>
      <c r="E86" s="75">
        <f t="shared" si="182"/>
        <v>0</v>
      </c>
      <c r="F86" s="75">
        <f t="shared" ref="F86:F87" si="184">SUM(J86,M86,P86,S86,V86,Y86,AB86,AE86,AH86,AK86,AN86,AQ86)</f>
        <v>0</v>
      </c>
      <c r="G86" s="77"/>
      <c r="H86" s="69">
        <f t="shared" si="166"/>
        <v>0</v>
      </c>
      <c r="I86" s="70"/>
      <c r="J86" s="78">
        <v>0</v>
      </c>
      <c r="K86" s="78">
        <v>0</v>
      </c>
      <c r="L86" s="70"/>
      <c r="M86" s="78">
        <v>0</v>
      </c>
      <c r="N86" s="78">
        <v>0</v>
      </c>
      <c r="O86" s="70"/>
      <c r="P86" s="78">
        <v>0</v>
      </c>
      <c r="Q86" s="78">
        <v>0</v>
      </c>
      <c r="R86" s="70"/>
      <c r="S86" s="78">
        <v>0</v>
      </c>
      <c r="T86" s="78">
        <v>0</v>
      </c>
      <c r="U86" s="70"/>
      <c r="V86" s="78">
        <v>0</v>
      </c>
      <c r="W86" s="78">
        <v>0</v>
      </c>
      <c r="X86" s="70"/>
      <c r="Y86" s="78">
        <v>0</v>
      </c>
      <c r="Z86" s="78">
        <v>0</v>
      </c>
      <c r="AA86" s="70"/>
      <c r="AB86" s="78">
        <v>0</v>
      </c>
      <c r="AC86" s="78">
        <v>0</v>
      </c>
      <c r="AD86" s="70"/>
      <c r="AE86" s="78">
        <v>0</v>
      </c>
      <c r="AF86" s="78">
        <v>0</v>
      </c>
      <c r="AG86" s="70"/>
      <c r="AH86" s="78">
        <v>0</v>
      </c>
      <c r="AI86" s="78">
        <v>0</v>
      </c>
      <c r="AJ86" s="70"/>
      <c r="AK86" s="78">
        <v>0</v>
      </c>
      <c r="AL86" s="78">
        <v>0</v>
      </c>
      <c r="AM86" s="70"/>
      <c r="AN86" s="70"/>
      <c r="AO86" s="70"/>
      <c r="AP86" s="70"/>
      <c r="AQ86" s="70"/>
      <c r="AR86" s="70"/>
      <c r="AS86" s="132"/>
      <c r="AT86" s="454"/>
      <c r="AU86" s="456"/>
    </row>
    <row r="87" spans="1:47" ht="37.5">
      <c r="A87" s="453"/>
      <c r="B87" s="453"/>
      <c r="C87" s="80"/>
      <c r="D87" s="8" t="s">
        <v>62</v>
      </c>
      <c r="E87" s="78">
        <f>SUM(J87,M87,P87,S87,V87,Y87,AB87,AE87,AH87,AK87,AN87,AQ87)</f>
        <v>171.5</v>
      </c>
      <c r="F87" s="78">
        <f t="shared" si="184"/>
        <v>171.5</v>
      </c>
      <c r="G87" s="78">
        <v>171.5</v>
      </c>
      <c r="H87" s="70">
        <f t="shared" si="166"/>
        <v>171.5</v>
      </c>
      <c r="I87" s="70">
        <f t="shared" si="167"/>
        <v>100</v>
      </c>
      <c r="J87" s="78">
        <v>0</v>
      </c>
      <c r="K87" s="78">
        <v>0</v>
      </c>
      <c r="L87" s="70"/>
      <c r="M87" s="78">
        <v>0</v>
      </c>
      <c r="N87" s="78">
        <v>0</v>
      </c>
      <c r="O87" s="70"/>
      <c r="P87" s="78">
        <v>0</v>
      </c>
      <c r="Q87" s="78">
        <v>0</v>
      </c>
      <c r="R87" s="70"/>
      <c r="S87" s="78">
        <v>0</v>
      </c>
      <c r="T87" s="78">
        <v>0</v>
      </c>
      <c r="U87" s="70"/>
      <c r="V87" s="78">
        <v>171.5</v>
      </c>
      <c r="W87" s="78">
        <v>0</v>
      </c>
      <c r="X87" s="70">
        <f t="shared" si="173"/>
        <v>0</v>
      </c>
      <c r="Y87" s="78">
        <v>0</v>
      </c>
      <c r="Z87" s="78">
        <v>171.5</v>
      </c>
      <c r="AA87" s="70"/>
      <c r="AB87" s="78">
        <v>0</v>
      </c>
      <c r="AC87" s="78">
        <v>0</v>
      </c>
      <c r="AD87" s="70"/>
      <c r="AE87" s="78">
        <v>0</v>
      </c>
      <c r="AF87" s="78">
        <v>0</v>
      </c>
      <c r="AG87" s="70"/>
      <c r="AH87" s="78">
        <v>0</v>
      </c>
      <c r="AI87" s="78">
        <v>0</v>
      </c>
      <c r="AJ87" s="70"/>
      <c r="AK87" s="78">
        <v>0</v>
      </c>
      <c r="AL87" s="78">
        <v>0</v>
      </c>
      <c r="AM87" s="70"/>
      <c r="AN87" s="130"/>
      <c r="AO87" s="130"/>
      <c r="AP87" s="70"/>
      <c r="AQ87" s="130"/>
      <c r="AR87" s="130"/>
      <c r="AS87" s="132"/>
      <c r="AT87" s="454"/>
      <c r="AU87" s="456"/>
    </row>
    <row r="88" spans="1:47" ht="38.25" customHeight="1">
      <c r="A88" s="453"/>
      <c r="B88" s="453"/>
      <c r="C88" s="80"/>
      <c r="D88" s="8" t="s">
        <v>63</v>
      </c>
      <c r="E88" s="75">
        <f t="shared" si="182"/>
        <v>0</v>
      </c>
      <c r="F88" s="75"/>
      <c r="G88" s="77">
        <f t="shared" si="183"/>
        <v>0</v>
      </c>
      <c r="H88" s="70"/>
      <c r="I88" s="70">
        <v>0</v>
      </c>
      <c r="J88" s="78">
        <v>0</v>
      </c>
      <c r="K88" s="78">
        <v>0</v>
      </c>
      <c r="L88" s="70">
        <v>0</v>
      </c>
      <c r="M88" s="78">
        <v>0</v>
      </c>
      <c r="N88" s="78">
        <v>0</v>
      </c>
      <c r="O88" s="70">
        <v>0</v>
      </c>
      <c r="P88" s="78">
        <v>0</v>
      </c>
      <c r="Q88" s="78">
        <v>0</v>
      </c>
      <c r="R88" s="70">
        <v>0</v>
      </c>
      <c r="S88" s="78">
        <v>0</v>
      </c>
      <c r="T88" s="78">
        <v>0</v>
      </c>
      <c r="U88" s="70">
        <v>0</v>
      </c>
      <c r="V88" s="78">
        <v>0</v>
      </c>
      <c r="W88" s="78">
        <v>0</v>
      </c>
      <c r="X88" s="70">
        <v>0</v>
      </c>
      <c r="Y88" s="78">
        <v>0</v>
      </c>
      <c r="Z88" s="78">
        <v>0</v>
      </c>
      <c r="AA88" s="70">
        <v>0</v>
      </c>
      <c r="AB88" s="78">
        <v>0</v>
      </c>
      <c r="AC88" s="78">
        <v>0</v>
      </c>
      <c r="AD88" s="70">
        <v>0</v>
      </c>
      <c r="AE88" s="78">
        <v>0</v>
      </c>
      <c r="AF88" s="78">
        <v>0</v>
      </c>
      <c r="AG88" s="70">
        <v>0</v>
      </c>
      <c r="AH88" s="78">
        <v>0</v>
      </c>
      <c r="AI88" s="78">
        <v>0</v>
      </c>
      <c r="AJ88" s="70">
        <v>0</v>
      </c>
      <c r="AK88" s="78">
        <v>0</v>
      </c>
      <c r="AL88" s="78">
        <v>0</v>
      </c>
      <c r="AM88" s="70">
        <v>0</v>
      </c>
      <c r="AN88" s="130">
        <v>0</v>
      </c>
      <c r="AO88" s="130">
        <v>0</v>
      </c>
      <c r="AP88" s="70"/>
      <c r="AQ88" s="130">
        <v>0</v>
      </c>
      <c r="AR88" s="130">
        <v>0</v>
      </c>
      <c r="AS88" s="132"/>
      <c r="AT88" s="454"/>
      <c r="AU88" s="457"/>
    </row>
    <row r="89" spans="1:47" ht="20.25">
      <c r="A89" s="23"/>
      <c r="B89" s="24"/>
      <c r="C89" s="24"/>
      <c r="D89" s="25"/>
      <c r="E89" s="26"/>
      <c r="F89" s="27"/>
      <c r="G89" s="45"/>
      <c r="H89" s="29"/>
      <c r="I89" s="29"/>
      <c r="J89" s="128"/>
      <c r="K89" s="128"/>
      <c r="L89" s="127"/>
      <c r="M89" s="128"/>
      <c r="N89" s="128"/>
      <c r="O89" s="127"/>
      <c r="P89" s="128"/>
      <c r="Q89" s="128"/>
      <c r="R89" s="127"/>
      <c r="S89" s="128"/>
      <c r="T89" s="128"/>
      <c r="U89" s="127"/>
      <c r="V89" s="128"/>
      <c r="W89" s="128"/>
      <c r="X89" s="127"/>
      <c r="Y89" s="128"/>
      <c r="Z89" s="128"/>
      <c r="AA89" s="127"/>
      <c r="AB89" s="128"/>
      <c r="AC89" s="128"/>
      <c r="AD89" s="127"/>
      <c r="AE89" s="128"/>
      <c r="AF89" s="128"/>
      <c r="AG89" s="127"/>
      <c r="AH89" s="128"/>
      <c r="AI89" s="128"/>
      <c r="AJ89" s="127"/>
      <c r="AK89" s="128"/>
      <c r="AL89" s="128"/>
      <c r="AM89" s="127"/>
      <c r="AN89" s="128"/>
      <c r="AO89" s="128"/>
      <c r="AP89" s="127"/>
      <c r="AQ89" s="128"/>
      <c r="AR89" s="128"/>
      <c r="AS89" s="127"/>
      <c r="AT89" s="21"/>
      <c r="AU89" s="22"/>
    </row>
    <row r="90" spans="1:47" ht="23.25" customHeight="1">
      <c r="A90" s="453" t="s">
        <v>79</v>
      </c>
      <c r="B90" s="453"/>
      <c r="C90" s="80"/>
      <c r="D90" s="46" t="s">
        <v>23</v>
      </c>
      <c r="E90" s="71">
        <f>SUM(E92,E93)</f>
        <v>200</v>
      </c>
      <c r="F90" s="71">
        <f t="shared" ref="F90:G90" si="185">SUM(F92,F93)</f>
        <v>200</v>
      </c>
      <c r="G90" s="71">
        <f t="shared" si="185"/>
        <v>200</v>
      </c>
      <c r="H90" s="133">
        <f t="shared" ref="H90:H93" si="186">K90+N90+Q90+T90+W90+Z90+AC90+AF90+AI90+AL90+AO90+AR90</f>
        <v>200</v>
      </c>
      <c r="I90" s="71">
        <f t="shared" ref="I90:I93" si="187">G90/E90*100</f>
        <v>100</v>
      </c>
      <c r="J90" s="71">
        <f>SUM(J92,J93)</f>
        <v>0</v>
      </c>
      <c r="K90" s="71">
        <f t="shared" ref="K90" si="188">SUM(K92,K93)</f>
        <v>0</v>
      </c>
      <c r="L90" s="126"/>
      <c r="M90" s="71">
        <f t="shared" ref="M90:N90" si="189">SUM(M92,M93)</f>
        <v>0</v>
      </c>
      <c r="N90" s="71">
        <f t="shared" si="189"/>
        <v>0</v>
      </c>
      <c r="O90" s="126"/>
      <c r="P90" s="71">
        <f t="shared" ref="P90:Q90" si="190">SUM(P92,P93)</f>
        <v>0</v>
      </c>
      <c r="Q90" s="71">
        <f t="shared" si="190"/>
        <v>0</v>
      </c>
      <c r="R90" s="126"/>
      <c r="S90" s="71">
        <f t="shared" ref="S90:T90" si="191">SUM(S92,S93)</f>
        <v>31.1</v>
      </c>
      <c r="T90" s="71">
        <f t="shared" si="191"/>
        <v>31.1</v>
      </c>
      <c r="U90" s="126">
        <f t="shared" ref="U90:U93" si="192">T90/S90*100</f>
        <v>100</v>
      </c>
      <c r="V90" s="71">
        <f t="shared" ref="V90:W90" si="193">SUM(V92,V93)</f>
        <v>31.1</v>
      </c>
      <c r="W90" s="71">
        <f t="shared" si="193"/>
        <v>31</v>
      </c>
      <c r="X90" s="126">
        <f t="shared" ref="X90:X93" si="194">W90/V90*100</f>
        <v>99.678456591639858</v>
      </c>
      <c r="Y90" s="71">
        <f t="shared" ref="Y90:Z90" si="195">SUM(Y92,Y93)</f>
        <v>21.1</v>
      </c>
      <c r="Z90" s="71">
        <f t="shared" si="195"/>
        <v>21.2</v>
      </c>
      <c r="AA90" s="126">
        <f t="shared" ref="AA90:AA93" si="196">Z90/Y90*100</f>
        <v>100.47393364928909</v>
      </c>
      <c r="AB90" s="71">
        <f t="shared" ref="AB90:AC90" si="197">SUM(AB92,AB93)</f>
        <v>16.7</v>
      </c>
      <c r="AC90" s="71">
        <f t="shared" si="197"/>
        <v>16.7</v>
      </c>
      <c r="AD90" s="126">
        <f t="shared" ref="AD90:AD93" si="198">AC90/AB90*100</f>
        <v>100</v>
      </c>
      <c r="AE90" s="71">
        <f t="shared" ref="AE90:AF90" si="199">SUM(AE92,AE93)</f>
        <v>16.7</v>
      </c>
      <c r="AF90" s="71">
        <f t="shared" si="199"/>
        <v>16.7</v>
      </c>
      <c r="AG90" s="126">
        <f t="shared" ref="AG90:AG93" si="200">AF90/AE90*100</f>
        <v>100</v>
      </c>
      <c r="AH90" s="71">
        <f t="shared" ref="AH90:AI90" si="201">SUM(AH92,AH93)</f>
        <v>16.600000000000001</v>
      </c>
      <c r="AI90" s="71">
        <f t="shared" si="201"/>
        <v>16.600000000000001</v>
      </c>
      <c r="AJ90" s="126">
        <f t="shared" ref="AJ90:AJ93" si="202">AI90/AH90*100</f>
        <v>100</v>
      </c>
      <c r="AK90" s="71">
        <f t="shared" ref="AK90:AL90" si="203">SUM(AK92,AK93)</f>
        <v>16.7</v>
      </c>
      <c r="AL90" s="71">
        <f t="shared" si="203"/>
        <v>16.7</v>
      </c>
      <c r="AM90" s="126">
        <f t="shared" ref="AM90:AM93" si="204">AL90/AK90*100</f>
        <v>100</v>
      </c>
      <c r="AN90" s="71">
        <f t="shared" ref="AN90:AO90" si="205">SUM(AN92,AN93)</f>
        <v>16.7</v>
      </c>
      <c r="AO90" s="71">
        <f t="shared" si="205"/>
        <v>19.5</v>
      </c>
      <c r="AP90" s="126">
        <f t="shared" ref="AP90:AP93" si="206">AO90/AN90*100</f>
        <v>116.76646706586826</v>
      </c>
      <c r="AQ90" s="71">
        <f t="shared" ref="AQ90:AR90" si="207">SUM(AQ92,AQ93)</f>
        <v>33.299999999999997</v>
      </c>
      <c r="AR90" s="71">
        <f t="shared" si="207"/>
        <v>30.5</v>
      </c>
      <c r="AS90" s="131">
        <f t="shared" ref="AS90:AS93" si="208">AR90/AQ90*100</f>
        <v>91.591591591591609</v>
      </c>
      <c r="AT90" s="454"/>
      <c r="AU90" s="458"/>
    </row>
    <row r="91" spans="1:47" ht="37.5">
      <c r="A91" s="453"/>
      <c r="B91" s="453"/>
      <c r="C91" s="80"/>
      <c r="D91" s="47" t="s">
        <v>61</v>
      </c>
      <c r="E91" s="78">
        <f>SUM(J91,M91,P91,S91,V91,Y91,AB91,AE91,AH91,AK91,AN91,AQ91)</f>
        <v>0</v>
      </c>
      <c r="F91" s="78"/>
      <c r="G91" s="78">
        <v>0</v>
      </c>
      <c r="H91" s="69"/>
      <c r="I91" s="78">
        <v>0</v>
      </c>
      <c r="J91" s="78">
        <v>0</v>
      </c>
      <c r="K91" s="78">
        <v>0</v>
      </c>
      <c r="L91" s="70">
        <v>0</v>
      </c>
      <c r="M91" s="78">
        <v>0</v>
      </c>
      <c r="N91" s="78">
        <v>0</v>
      </c>
      <c r="O91" s="70">
        <v>0</v>
      </c>
      <c r="P91" s="78">
        <v>0</v>
      </c>
      <c r="Q91" s="78">
        <v>0</v>
      </c>
      <c r="R91" s="70">
        <v>0</v>
      </c>
      <c r="S91" s="78">
        <v>0</v>
      </c>
      <c r="T91" s="78">
        <v>0</v>
      </c>
      <c r="U91" s="70">
        <v>0</v>
      </c>
      <c r="V91" s="78">
        <v>0</v>
      </c>
      <c r="W91" s="78">
        <v>0</v>
      </c>
      <c r="X91" s="70">
        <v>0</v>
      </c>
      <c r="Y91" s="78">
        <v>0</v>
      </c>
      <c r="Z91" s="78">
        <v>0</v>
      </c>
      <c r="AA91" s="70">
        <v>0</v>
      </c>
      <c r="AB91" s="78">
        <v>0</v>
      </c>
      <c r="AC91" s="78">
        <v>0</v>
      </c>
      <c r="AD91" s="70">
        <v>0</v>
      </c>
      <c r="AE91" s="78">
        <v>0</v>
      </c>
      <c r="AF91" s="78">
        <v>0</v>
      </c>
      <c r="AG91" s="70">
        <v>0</v>
      </c>
      <c r="AH91" s="78">
        <v>0</v>
      </c>
      <c r="AI91" s="78">
        <v>0</v>
      </c>
      <c r="AJ91" s="70">
        <v>0</v>
      </c>
      <c r="AK91" s="78">
        <v>0</v>
      </c>
      <c r="AL91" s="78">
        <v>0</v>
      </c>
      <c r="AM91" s="70">
        <v>0</v>
      </c>
      <c r="AN91" s="78">
        <v>0</v>
      </c>
      <c r="AO91" s="78">
        <v>0</v>
      </c>
      <c r="AP91" s="70">
        <v>0</v>
      </c>
      <c r="AQ91" s="78">
        <v>0</v>
      </c>
      <c r="AR91" s="78">
        <v>0</v>
      </c>
      <c r="AS91" s="132">
        <v>0</v>
      </c>
      <c r="AT91" s="454"/>
      <c r="AU91" s="458"/>
    </row>
    <row r="92" spans="1:47" ht="37.5">
      <c r="A92" s="453"/>
      <c r="B92" s="453"/>
      <c r="C92" s="80"/>
      <c r="D92" s="47" t="s">
        <v>27</v>
      </c>
      <c r="E92" s="75">
        <f>SUM(J92,M92,P92,S92,V92,Y92,AB92,AE92,AH92,AK92,AN92,AQ92)</f>
        <v>0</v>
      </c>
      <c r="F92" s="75">
        <f t="shared" ref="F92:F93" si="209">SUM(J92,M92,P92,S92,V92,Y92,AB92,AE92,AH92,AK92,AN92,AQ92)</f>
        <v>0</v>
      </c>
      <c r="G92" s="77">
        <f t="shared" si="183"/>
        <v>0</v>
      </c>
      <c r="H92" s="69">
        <f t="shared" si="186"/>
        <v>0</v>
      </c>
      <c r="I92" s="70"/>
      <c r="J92" s="78">
        <v>0</v>
      </c>
      <c r="K92" s="78">
        <v>0</v>
      </c>
      <c r="L92" s="70"/>
      <c r="M92" s="78">
        <v>0</v>
      </c>
      <c r="N92" s="78">
        <v>0</v>
      </c>
      <c r="O92" s="70"/>
      <c r="P92" s="78">
        <v>0</v>
      </c>
      <c r="Q92" s="78">
        <v>0</v>
      </c>
      <c r="R92" s="70"/>
      <c r="S92" s="78">
        <v>0</v>
      </c>
      <c r="T92" s="78">
        <v>0</v>
      </c>
      <c r="U92" s="70"/>
      <c r="V92" s="78">
        <v>0</v>
      </c>
      <c r="W92" s="78">
        <v>0</v>
      </c>
      <c r="X92" s="70"/>
      <c r="Y92" s="78">
        <v>0</v>
      </c>
      <c r="Z92" s="78">
        <v>0</v>
      </c>
      <c r="AA92" s="70"/>
      <c r="AB92" s="78">
        <v>0</v>
      </c>
      <c r="AC92" s="78">
        <v>0</v>
      </c>
      <c r="AD92" s="70"/>
      <c r="AE92" s="78">
        <v>0</v>
      </c>
      <c r="AF92" s="78">
        <v>0</v>
      </c>
      <c r="AG92" s="70"/>
      <c r="AH92" s="78">
        <v>0</v>
      </c>
      <c r="AI92" s="78">
        <v>0</v>
      </c>
      <c r="AJ92" s="70"/>
      <c r="AK92" s="78">
        <v>0</v>
      </c>
      <c r="AL92" s="78">
        <v>0</v>
      </c>
      <c r="AM92" s="70"/>
      <c r="AN92" s="78">
        <v>0</v>
      </c>
      <c r="AO92" s="78">
        <f>SUM(AO49,AO71)</f>
        <v>0</v>
      </c>
      <c r="AP92" s="70"/>
      <c r="AQ92" s="78">
        <v>0</v>
      </c>
      <c r="AR92" s="78">
        <f>SUM(AR49,AR71)</f>
        <v>0</v>
      </c>
      <c r="AS92" s="132"/>
      <c r="AT92" s="454"/>
      <c r="AU92" s="458"/>
    </row>
    <row r="93" spans="1:47" ht="37.5">
      <c r="A93" s="453"/>
      <c r="B93" s="453"/>
      <c r="C93" s="80"/>
      <c r="D93" s="48" t="s">
        <v>62</v>
      </c>
      <c r="E93" s="78">
        <f>SUM(J93,M93,P93,S93,V93,Y93,AB93,AE93,AH93,AK93,AN93,AQ93)</f>
        <v>200</v>
      </c>
      <c r="F93" s="78">
        <f t="shared" si="209"/>
        <v>200</v>
      </c>
      <c r="G93" s="70">
        <f t="shared" si="183"/>
        <v>200</v>
      </c>
      <c r="H93" s="70">
        <f t="shared" si="186"/>
        <v>200</v>
      </c>
      <c r="I93" s="70">
        <f t="shared" si="187"/>
        <v>100</v>
      </c>
      <c r="J93" s="78">
        <v>0</v>
      </c>
      <c r="K93" s="78">
        <v>0</v>
      </c>
      <c r="L93" s="70"/>
      <c r="M93" s="78">
        <v>0</v>
      </c>
      <c r="N93" s="78">
        <v>0</v>
      </c>
      <c r="O93" s="70"/>
      <c r="P93" s="78">
        <v>0</v>
      </c>
      <c r="Q93" s="78">
        <v>0</v>
      </c>
      <c r="R93" s="70"/>
      <c r="S93" s="78">
        <v>31.1</v>
      </c>
      <c r="T93" s="78">
        <v>31.1</v>
      </c>
      <c r="U93" s="70">
        <f t="shared" si="192"/>
        <v>100</v>
      </c>
      <c r="V93" s="78">
        <v>31.1</v>
      </c>
      <c r="W93" s="78">
        <v>31</v>
      </c>
      <c r="X93" s="70">
        <f t="shared" si="194"/>
        <v>99.678456591639858</v>
      </c>
      <c r="Y93" s="78">
        <v>21.1</v>
      </c>
      <c r="Z93" s="78">
        <v>21.2</v>
      </c>
      <c r="AA93" s="70">
        <f t="shared" si="196"/>
        <v>100.47393364928909</v>
      </c>
      <c r="AB93" s="78">
        <v>16.7</v>
      </c>
      <c r="AC93" s="78">
        <v>16.7</v>
      </c>
      <c r="AD93" s="70">
        <f t="shared" si="198"/>
        <v>100</v>
      </c>
      <c r="AE93" s="78">
        <v>16.7</v>
      </c>
      <c r="AF93" s="78">
        <v>16.7</v>
      </c>
      <c r="AG93" s="70">
        <f t="shared" si="200"/>
        <v>100</v>
      </c>
      <c r="AH93" s="78">
        <v>16.600000000000001</v>
      </c>
      <c r="AI93" s="78">
        <v>16.600000000000001</v>
      </c>
      <c r="AJ93" s="70">
        <f t="shared" si="202"/>
        <v>100</v>
      </c>
      <c r="AK93" s="78">
        <v>16.7</v>
      </c>
      <c r="AL93" s="78">
        <v>16.7</v>
      </c>
      <c r="AM93" s="70">
        <f t="shared" si="204"/>
        <v>100</v>
      </c>
      <c r="AN93" s="78">
        <v>16.7</v>
      </c>
      <c r="AO93" s="78">
        <f>SUM(AO50,AO72)</f>
        <v>19.5</v>
      </c>
      <c r="AP93" s="70">
        <f t="shared" si="206"/>
        <v>116.76646706586826</v>
      </c>
      <c r="AQ93" s="78">
        <v>33.299999999999997</v>
      </c>
      <c r="AR93" s="78">
        <v>30.5</v>
      </c>
      <c r="AS93" s="132">
        <f t="shared" si="208"/>
        <v>91.591591591591609</v>
      </c>
      <c r="AT93" s="454"/>
      <c r="AU93" s="458"/>
    </row>
    <row r="94" spans="1:47" ht="46.5" customHeight="1">
      <c r="A94" s="453"/>
      <c r="B94" s="453"/>
      <c r="C94" s="80"/>
      <c r="D94" s="8" t="s">
        <v>63</v>
      </c>
      <c r="E94" s="75">
        <f>SUM(J94,M94,P94,S94,V94,Y94,AB94,AE94,AH94,AK94,AN94,AQ94)</f>
        <v>0</v>
      </c>
      <c r="F94" s="75"/>
      <c r="G94" s="77">
        <f t="shared" si="183"/>
        <v>0</v>
      </c>
      <c r="H94" s="70"/>
      <c r="I94" s="70">
        <v>0</v>
      </c>
      <c r="J94" s="34">
        <v>0</v>
      </c>
      <c r="K94" s="34">
        <v>0</v>
      </c>
      <c r="L94" s="36">
        <v>0</v>
      </c>
      <c r="M94" s="34">
        <v>0</v>
      </c>
      <c r="N94" s="34">
        <v>0</v>
      </c>
      <c r="O94" s="36">
        <v>0</v>
      </c>
      <c r="P94" s="34">
        <v>0</v>
      </c>
      <c r="Q94" s="34">
        <v>0</v>
      </c>
      <c r="R94" s="36">
        <v>0</v>
      </c>
      <c r="S94" s="34">
        <v>0</v>
      </c>
      <c r="T94" s="34">
        <v>0</v>
      </c>
      <c r="U94" s="36">
        <v>0</v>
      </c>
      <c r="V94" s="34">
        <v>0</v>
      </c>
      <c r="W94" s="34">
        <v>0</v>
      </c>
      <c r="X94" s="36">
        <v>0</v>
      </c>
      <c r="Y94" s="34">
        <v>0</v>
      </c>
      <c r="Z94" s="34">
        <v>0</v>
      </c>
      <c r="AA94" s="36">
        <v>0</v>
      </c>
      <c r="AB94" s="34">
        <v>0</v>
      </c>
      <c r="AC94" s="34">
        <v>0</v>
      </c>
      <c r="AD94" s="36">
        <v>0</v>
      </c>
      <c r="AE94" s="34">
        <v>0</v>
      </c>
      <c r="AF94" s="34">
        <v>0</v>
      </c>
      <c r="AG94" s="36">
        <v>0</v>
      </c>
      <c r="AH94" s="34">
        <v>0</v>
      </c>
      <c r="AI94" s="34">
        <v>0</v>
      </c>
      <c r="AJ94" s="36">
        <v>0</v>
      </c>
      <c r="AK94" s="34">
        <v>0</v>
      </c>
      <c r="AL94" s="34">
        <v>0</v>
      </c>
      <c r="AM94" s="36">
        <v>0</v>
      </c>
      <c r="AN94" s="34">
        <v>0</v>
      </c>
      <c r="AO94" s="34">
        <v>0</v>
      </c>
      <c r="AP94" s="36">
        <v>0</v>
      </c>
      <c r="AQ94" s="34">
        <v>0</v>
      </c>
      <c r="AR94" s="34">
        <v>0</v>
      </c>
      <c r="AS94" s="36">
        <v>0</v>
      </c>
      <c r="AT94" s="454"/>
      <c r="AU94" s="458"/>
    </row>
    <row r="95" spans="1:47" ht="20.25">
      <c r="A95" s="23"/>
      <c r="B95" s="24"/>
      <c r="C95" s="24"/>
      <c r="D95" s="25"/>
      <c r="E95" s="26"/>
      <c r="F95" s="27"/>
      <c r="G95" s="28"/>
      <c r="H95" s="29"/>
      <c r="I95" s="28"/>
      <c r="J95" s="30"/>
      <c r="K95" s="30"/>
      <c r="L95" s="28"/>
      <c r="M95" s="30"/>
      <c r="N95" s="30"/>
      <c r="O95" s="28"/>
      <c r="P95" s="30"/>
      <c r="Q95" s="30"/>
      <c r="R95" s="28"/>
      <c r="S95" s="30"/>
      <c r="T95" s="30"/>
      <c r="U95" s="28"/>
      <c r="V95" s="30"/>
      <c r="W95" s="30"/>
      <c r="X95" s="28"/>
      <c r="Y95" s="30"/>
      <c r="Z95" s="30"/>
      <c r="AA95" s="28"/>
      <c r="AB95" s="30"/>
      <c r="AC95" s="30"/>
      <c r="AD95" s="28"/>
      <c r="AE95" s="30"/>
      <c r="AF95" s="30"/>
      <c r="AG95" s="28"/>
      <c r="AH95" s="30"/>
      <c r="AI95" s="30"/>
      <c r="AJ95" s="28"/>
      <c r="AK95" s="30"/>
      <c r="AL95" s="30"/>
      <c r="AM95" s="28"/>
      <c r="AN95" s="30"/>
      <c r="AO95" s="30"/>
      <c r="AP95" s="28"/>
      <c r="AQ95" s="30"/>
      <c r="AR95" s="30"/>
      <c r="AS95" s="28"/>
      <c r="AT95" s="21"/>
      <c r="AU95" s="22"/>
    </row>
    <row r="96" spans="1:47" ht="20.25" customHeight="1">
      <c r="A96" s="331" t="s">
        <v>80</v>
      </c>
      <c r="B96" s="331"/>
      <c r="C96" s="331"/>
      <c r="D96" s="331"/>
      <c r="E96" s="331"/>
      <c r="F96" s="331"/>
      <c r="G96" s="331"/>
      <c r="H96" s="331"/>
      <c r="I96" s="331"/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30"/>
      <c r="AJ96" s="28"/>
      <c r="AK96" s="30"/>
      <c r="AL96" s="30"/>
      <c r="AM96" s="28"/>
      <c r="AN96" s="30"/>
      <c r="AO96" s="30"/>
      <c r="AP96" s="28"/>
      <c r="AQ96" s="30"/>
      <c r="AR96" s="30"/>
      <c r="AS96" s="28"/>
      <c r="AT96" s="21"/>
      <c r="AU96" s="22"/>
    </row>
    <row r="97" spans="1:47" ht="20.25" customHeight="1">
      <c r="A97" s="331"/>
      <c r="B97" s="331"/>
      <c r="C97" s="331"/>
      <c r="D97" s="331"/>
      <c r="E97" s="331"/>
      <c r="F97" s="331"/>
      <c r="G97" s="331"/>
      <c r="H97" s="331"/>
      <c r="I97" s="331"/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30"/>
      <c r="AJ97" s="28"/>
      <c r="AK97" s="30"/>
      <c r="AL97" s="30"/>
      <c r="AM97" s="28"/>
      <c r="AN97" s="30"/>
      <c r="AO97" s="30"/>
      <c r="AP97" s="28"/>
      <c r="AQ97" s="30"/>
      <c r="AR97" s="30"/>
      <c r="AS97" s="28"/>
      <c r="AT97" s="21"/>
      <c r="AU97" s="22"/>
    </row>
    <row r="98" spans="1:47" ht="20.25" customHeight="1">
      <c r="A98" s="331"/>
      <c r="B98" s="331"/>
      <c r="C98" s="331"/>
      <c r="D98" s="331"/>
      <c r="E98" s="331"/>
      <c r="F98" s="331"/>
      <c r="G98" s="331"/>
      <c r="H98" s="331"/>
      <c r="I98" s="331"/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30"/>
      <c r="AJ98" s="28"/>
      <c r="AK98" s="30"/>
      <c r="AL98" s="30"/>
      <c r="AM98" s="28"/>
      <c r="AN98" s="30"/>
      <c r="AO98" s="30"/>
      <c r="AP98" s="28"/>
      <c r="AQ98" s="30"/>
      <c r="AR98" s="30"/>
      <c r="AS98" s="28"/>
      <c r="AT98" s="21"/>
      <c r="AU98" s="22"/>
    </row>
    <row r="99" spans="1:47" ht="20.25" customHeight="1">
      <c r="A99" s="331"/>
      <c r="B99" s="331"/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30"/>
      <c r="AJ99" s="28"/>
      <c r="AK99" s="30"/>
      <c r="AL99" s="30"/>
      <c r="AM99" s="28"/>
      <c r="AN99" s="30"/>
      <c r="AO99" s="30"/>
      <c r="AP99" s="28"/>
      <c r="AQ99" s="30"/>
      <c r="AR99" s="30"/>
      <c r="AS99" s="28"/>
      <c r="AT99" s="21"/>
      <c r="AU99" s="22"/>
    </row>
    <row r="100" spans="1:47" ht="20.25" customHeight="1">
      <c r="A100" s="331"/>
      <c r="B100" s="331"/>
      <c r="C100" s="331"/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30"/>
      <c r="AJ100" s="28"/>
      <c r="AK100" s="30"/>
      <c r="AL100" s="30"/>
      <c r="AM100" s="28"/>
      <c r="AN100" s="30"/>
      <c r="AO100" s="30"/>
      <c r="AP100" s="28"/>
      <c r="AQ100" s="30"/>
      <c r="AR100" s="30"/>
      <c r="AS100" s="28"/>
      <c r="AT100" s="21"/>
      <c r="AU100" s="22"/>
    </row>
    <row r="101" spans="1:47" ht="20.2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30"/>
      <c r="AJ101" s="28"/>
      <c r="AK101" s="30"/>
      <c r="AL101" s="30"/>
      <c r="AM101" s="28"/>
      <c r="AN101" s="30"/>
      <c r="AO101" s="30"/>
      <c r="AP101" s="28"/>
      <c r="AQ101" s="30"/>
      <c r="AR101" s="30"/>
      <c r="AS101" s="28"/>
      <c r="AT101" s="21"/>
      <c r="AU101" s="22"/>
    </row>
    <row r="102" spans="1:47" ht="20.25" customHeight="1">
      <c r="A102" s="332" t="s">
        <v>81</v>
      </c>
      <c r="B102" s="332"/>
      <c r="C102" s="332"/>
      <c r="D102" s="332"/>
      <c r="E102" s="332"/>
      <c r="F102" s="332"/>
      <c r="G102" s="332"/>
      <c r="H102" s="332"/>
      <c r="I102" s="332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30"/>
      <c r="AJ102" s="28"/>
      <c r="AK102" s="30"/>
      <c r="AL102" s="30"/>
      <c r="AM102" s="28"/>
      <c r="AN102" s="452" t="s">
        <v>82</v>
      </c>
      <c r="AO102" s="452"/>
      <c r="AP102" s="452"/>
      <c r="AQ102" s="452"/>
      <c r="AR102" s="452"/>
      <c r="AS102" s="452"/>
      <c r="AT102" s="21"/>
      <c r="AU102" s="22"/>
    </row>
    <row r="103" spans="1:47" ht="20.25" customHeight="1">
      <c r="A103" s="333" t="s">
        <v>83</v>
      </c>
      <c r="B103" s="333"/>
      <c r="C103" s="333"/>
      <c r="D103" s="333"/>
      <c r="E103" s="333"/>
      <c r="F103" s="333"/>
      <c r="G103" s="333"/>
      <c r="H103" s="333"/>
      <c r="I103" s="333"/>
      <c r="J103" s="30"/>
      <c r="K103" s="30"/>
      <c r="L103" s="28"/>
      <c r="M103" s="30"/>
      <c r="N103" s="30"/>
      <c r="O103" s="28"/>
      <c r="P103" s="30"/>
      <c r="Q103" s="30"/>
      <c r="R103" s="28"/>
      <c r="S103" s="30"/>
      <c r="T103" s="30"/>
      <c r="U103" s="28"/>
      <c r="V103" s="30"/>
      <c r="W103" s="30"/>
      <c r="X103" s="28"/>
      <c r="Y103" s="30"/>
      <c r="Z103" s="30"/>
      <c r="AA103" s="28"/>
      <c r="AB103" s="30"/>
      <c r="AC103" s="30"/>
      <c r="AD103" s="28"/>
      <c r="AE103" s="30"/>
      <c r="AF103" s="30"/>
      <c r="AG103" s="28"/>
      <c r="AH103" s="30"/>
      <c r="AI103" s="30"/>
      <c r="AJ103" s="28"/>
      <c r="AK103" s="30"/>
      <c r="AL103" s="30"/>
      <c r="AM103" s="28"/>
      <c r="AN103" s="452" t="s">
        <v>84</v>
      </c>
      <c r="AO103" s="452"/>
      <c r="AP103" s="452"/>
      <c r="AQ103" s="452"/>
      <c r="AR103" s="452"/>
      <c r="AS103" s="452"/>
      <c r="AT103" s="21"/>
      <c r="AU103" s="22"/>
    </row>
    <row r="104" spans="1:47" ht="20.25">
      <c r="A104" s="23"/>
      <c r="B104" s="24"/>
      <c r="C104" s="24"/>
      <c r="D104" s="25"/>
      <c r="E104" s="26"/>
      <c r="F104" s="27"/>
      <c r="G104" s="28"/>
      <c r="H104" s="29"/>
      <c r="I104" s="28"/>
      <c r="J104" s="30"/>
      <c r="K104" s="30"/>
      <c r="L104" s="28"/>
      <c r="M104" s="30"/>
      <c r="N104" s="30"/>
      <c r="O104" s="28"/>
      <c r="P104" s="30"/>
      <c r="Q104" s="30"/>
      <c r="R104" s="28"/>
      <c r="S104" s="30"/>
      <c r="T104" s="30"/>
      <c r="U104" s="28"/>
      <c r="V104" s="30"/>
      <c r="W104" s="30"/>
      <c r="X104" s="28"/>
      <c r="Y104" s="30"/>
      <c r="Z104" s="30"/>
      <c r="AA104" s="28"/>
      <c r="AB104" s="30"/>
      <c r="AC104" s="30"/>
      <c r="AD104" s="28"/>
      <c r="AE104" s="30"/>
      <c r="AF104" s="30"/>
      <c r="AG104" s="28"/>
      <c r="AH104" s="30"/>
      <c r="AI104" s="30"/>
      <c r="AJ104" s="28"/>
      <c r="AK104" s="30"/>
      <c r="AL104" s="30"/>
      <c r="AM104" s="28"/>
      <c r="AN104" s="30"/>
      <c r="AO104" s="30"/>
      <c r="AP104" s="28"/>
      <c r="AQ104" s="30"/>
      <c r="AR104" s="30"/>
      <c r="AS104" s="28"/>
      <c r="AT104" s="21"/>
      <c r="AU104" s="22"/>
    </row>
    <row r="105" spans="1:47" ht="20.25" customHeight="1">
      <c r="A105" s="333" t="s">
        <v>85</v>
      </c>
      <c r="B105" s="333"/>
      <c r="C105" s="333"/>
      <c r="D105" s="333"/>
      <c r="E105" s="333"/>
      <c r="F105" s="333"/>
      <c r="G105" s="333"/>
      <c r="H105" s="333"/>
      <c r="I105" s="333"/>
      <c r="J105" s="30"/>
      <c r="K105" s="30"/>
      <c r="L105" s="28"/>
      <c r="M105" s="30"/>
      <c r="N105" s="30"/>
      <c r="O105" s="28"/>
      <c r="P105" s="30"/>
      <c r="Q105" s="30"/>
      <c r="R105" s="28"/>
      <c r="S105" s="30"/>
      <c r="T105" s="30"/>
      <c r="U105" s="28"/>
      <c r="V105" s="30"/>
      <c r="W105" s="30"/>
      <c r="X105" s="28"/>
      <c r="Y105" s="30"/>
      <c r="Z105" s="30"/>
      <c r="AA105" s="28"/>
      <c r="AB105" s="30"/>
      <c r="AC105" s="30"/>
      <c r="AD105" s="28"/>
      <c r="AE105" s="30"/>
      <c r="AF105" s="30"/>
      <c r="AG105" s="28"/>
      <c r="AH105" s="30"/>
      <c r="AI105" s="30"/>
      <c r="AJ105" s="28"/>
      <c r="AK105" s="30"/>
      <c r="AL105" s="30"/>
      <c r="AM105" s="28"/>
      <c r="AN105" s="452" t="s">
        <v>86</v>
      </c>
      <c r="AO105" s="452"/>
      <c r="AP105" s="452"/>
      <c r="AQ105" s="452"/>
      <c r="AR105" s="452"/>
      <c r="AS105" s="452"/>
      <c r="AT105" s="21"/>
      <c r="AU105" s="22"/>
    </row>
    <row r="106" spans="1:47" ht="20.25">
      <c r="A106" s="23"/>
      <c r="B106" s="24"/>
      <c r="C106" s="24"/>
      <c r="D106" s="25"/>
      <c r="E106" s="26"/>
      <c r="F106" s="27"/>
      <c r="G106" s="28"/>
      <c r="H106" s="29"/>
      <c r="I106" s="28"/>
      <c r="J106" s="30"/>
      <c r="K106" s="30"/>
      <c r="L106" s="28"/>
      <c r="M106" s="30"/>
      <c r="N106" s="30"/>
      <c r="O106" s="28"/>
      <c r="P106" s="30"/>
      <c r="Q106" s="30"/>
      <c r="R106" s="28"/>
      <c r="S106" s="30"/>
      <c r="T106" s="30"/>
      <c r="U106" s="28"/>
      <c r="V106" s="30"/>
      <c r="W106" s="30"/>
      <c r="X106" s="28"/>
      <c r="Y106" s="30"/>
      <c r="Z106" s="30"/>
      <c r="AA106" s="28"/>
      <c r="AB106" s="30"/>
      <c r="AC106" s="30"/>
      <c r="AD106" s="28"/>
      <c r="AE106" s="30"/>
      <c r="AF106" s="30"/>
      <c r="AG106" s="28"/>
      <c r="AH106" s="30"/>
      <c r="AI106" s="30"/>
      <c r="AJ106" s="28"/>
      <c r="AK106" s="30"/>
      <c r="AL106" s="30"/>
      <c r="AM106" s="28"/>
      <c r="AN106" s="335" t="s">
        <v>87</v>
      </c>
      <c r="AO106" s="335"/>
      <c r="AP106" s="335"/>
      <c r="AQ106" s="335"/>
      <c r="AR106" s="335"/>
      <c r="AS106" s="335"/>
      <c r="AT106" s="21"/>
      <c r="AU106" s="22"/>
    </row>
    <row r="107" spans="1:47" ht="20.25">
      <c r="A107" s="23"/>
      <c r="B107" s="24"/>
      <c r="C107" s="24"/>
      <c r="D107" s="25"/>
      <c r="E107" s="26"/>
      <c r="F107" s="27"/>
      <c r="G107" s="28"/>
      <c r="H107" s="29"/>
      <c r="I107" s="28"/>
      <c r="J107" s="30"/>
      <c r="K107" s="30"/>
      <c r="L107" s="28"/>
      <c r="M107" s="30"/>
      <c r="N107" s="30"/>
      <c r="O107" s="28"/>
      <c r="P107" s="30"/>
      <c r="Q107" s="30"/>
      <c r="R107" s="28"/>
      <c r="S107" s="30"/>
      <c r="T107" s="30"/>
      <c r="U107" s="28"/>
      <c r="V107" s="30"/>
      <c r="W107" s="30"/>
      <c r="X107" s="28"/>
      <c r="Y107" s="30"/>
      <c r="Z107" s="30"/>
      <c r="AA107" s="28"/>
      <c r="AB107" s="30"/>
      <c r="AC107" s="30"/>
      <c r="AD107" s="28"/>
      <c r="AE107" s="30"/>
      <c r="AF107" s="30"/>
      <c r="AG107" s="28"/>
      <c r="AH107" s="30"/>
      <c r="AI107" s="30"/>
      <c r="AJ107" s="28"/>
      <c r="AK107" s="30"/>
      <c r="AL107" s="30"/>
      <c r="AM107" s="28"/>
      <c r="AN107" s="30"/>
      <c r="AO107" s="30"/>
      <c r="AP107" s="28"/>
      <c r="AQ107" s="30"/>
      <c r="AR107" s="30"/>
      <c r="AS107" s="28"/>
      <c r="AT107" s="21"/>
      <c r="AU107" s="22"/>
    </row>
    <row r="108" spans="1:47" ht="23.25">
      <c r="A108" s="329" t="s">
        <v>88</v>
      </c>
      <c r="B108" s="329"/>
      <c r="C108" s="329"/>
      <c r="D108" s="329"/>
      <c r="E108" s="26"/>
      <c r="F108" s="27"/>
      <c r="G108" s="28"/>
      <c r="H108" s="29"/>
      <c r="I108" s="28"/>
      <c r="J108" s="30"/>
      <c r="K108" s="30"/>
      <c r="L108" s="28"/>
      <c r="M108" s="30"/>
      <c r="N108" s="30"/>
      <c r="O108" s="28"/>
      <c r="P108" s="30"/>
      <c r="Q108" s="30"/>
      <c r="R108" s="28"/>
      <c r="S108" s="30"/>
      <c r="T108" s="30"/>
      <c r="U108" s="28"/>
      <c r="V108" s="30"/>
      <c r="W108" s="30"/>
      <c r="X108" s="28"/>
      <c r="Y108" s="30"/>
      <c r="Z108" s="30"/>
      <c r="AA108" s="28"/>
      <c r="AB108" s="30"/>
      <c r="AC108" s="30"/>
      <c r="AD108" s="28"/>
      <c r="AE108" s="30"/>
      <c r="AF108" s="30"/>
      <c r="AG108" s="28"/>
      <c r="AH108" s="30"/>
      <c r="AI108" s="30"/>
      <c r="AJ108" s="28"/>
      <c r="AK108" s="30"/>
      <c r="AL108" s="30"/>
      <c r="AM108" s="28"/>
      <c r="AN108" s="330" t="s">
        <v>89</v>
      </c>
      <c r="AO108" s="330"/>
      <c r="AP108" s="330"/>
      <c r="AQ108" s="330"/>
      <c r="AR108" s="330"/>
      <c r="AS108" s="330"/>
      <c r="AT108" s="21"/>
      <c r="AU108" s="22"/>
    </row>
    <row r="109" spans="1:47" s="2" customFormat="1" ht="23.25">
      <c r="A109" s="329" t="s">
        <v>90</v>
      </c>
      <c r="B109" s="329"/>
      <c r="C109" s="329"/>
      <c r="D109" s="329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3"/>
      <c r="AS109" s="13"/>
    </row>
    <row r="110" spans="1:47" s="2" customFormat="1">
      <c r="A110" s="17"/>
      <c r="B110" s="11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3"/>
      <c r="AS110" s="13"/>
    </row>
    <row r="111" spans="1:47">
      <c r="B111" s="5"/>
      <c r="C111" s="5"/>
    </row>
    <row r="112" spans="1:47">
      <c r="B112" s="5"/>
      <c r="C112" s="5"/>
    </row>
    <row r="113" spans="2:3">
      <c r="B113" s="5"/>
      <c r="C113" s="5"/>
    </row>
    <row r="114" spans="2:3">
      <c r="B114" s="5"/>
      <c r="C114" s="5"/>
    </row>
    <row r="115" spans="2:3">
      <c r="B115" s="5"/>
      <c r="C115" s="5"/>
    </row>
    <row r="116" spans="2:3">
      <c r="B116" s="5"/>
      <c r="C116" s="5"/>
    </row>
    <row r="117" spans="2:3">
      <c r="B117" s="5"/>
      <c r="C117" s="5"/>
    </row>
    <row r="118" spans="2:3">
      <c r="B118" s="5"/>
      <c r="C118" s="5"/>
    </row>
    <row r="119" spans="2:3">
      <c r="B119" s="5"/>
      <c r="C119" s="5"/>
    </row>
    <row r="120" spans="2:3">
      <c r="B120" s="5"/>
      <c r="C120" s="5"/>
    </row>
    <row r="121" spans="2:3">
      <c r="B121" s="5"/>
      <c r="C121" s="5"/>
    </row>
    <row r="122" spans="2:3">
      <c r="B122" s="5"/>
      <c r="C122" s="5"/>
    </row>
    <row r="123" spans="2:3">
      <c r="B123" s="5"/>
      <c r="C123" s="5"/>
    </row>
    <row r="124" spans="2:3">
      <c r="B124" s="5"/>
      <c r="C124" s="5"/>
    </row>
    <row r="125" spans="2:3">
      <c r="B125" s="5"/>
      <c r="C125" s="5"/>
    </row>
    <row r="126" spans="2:3">
      <c r="B126" s="5"/>
      <c r="C126" s="5"/>
    </row>
    <row r="127" spans="2:3">
      <c r="B127" s="5"/>
      <c r="C127" s="5"/>
    </row>
    <row r="128" spans="2:3">
      <c r="B128" s="5"/>
      <c r="C128" s="5"/>
    </row>
    <row r="129" spans="2:3">
      <c r="B129" s="5"/>
      <c r="C129" s="5"/>
    </row>
    <row r="130" spans="2:3">
      <c r="B130" s="5"/>
      <c r="C130" s="5"/>
    </row>
    <row r="131" spans="2:3">
      <c r="B131" s="5"/>
      <c r="C131" s="5"/>
    </row>
    <row r="132" spans="2:3">
      <c r="B132" s="5"/>
      <c r="C132" s="5"/>
    </row>
    <row r="133" spans="2:3">
      <c r="B133" s="5"/>
      <c r="C133" s="5"/>
    </row>
    <row r="134" spans="2:3">
      <c r="B134" s="5"/>
      <c r="C134" s="5"/>
    </row>
    <row r="135" spans="2:3">
      <c r="B135" s="5"/>
      <c r="C135" s="5"/>
    </row>
    <row r="136" spans="2:3">
      <c r="B136" s="5"/>
      <c r="C136" s="5"/>
    </row>
    <row r="137" spans="2:3">
      <c r="B137" s="5"/>
      <c r="C137" s="5"/>
    </row>
    <row r="138" spans="2:3">
      <c r="B138" s="5"/>
      <c r="C138" s="5"/>
    </row>
    <row r="139" spans="2:3">
      <c r="B139" s="5"/>
      <c r="C139" s="5"/>
    </row>
    <row r="140" spans="2:3">
      <c r="B140" s="5"/>
      <c r="C140" s="5"/>
    </row>
    <row r="141" spans="2:3">
      <c r="B141" s="5"/>
      <c r="C141" s="5"/>
    </row>
    <row r="142" spans="2:3">
      <c r="B142" s="5"/>
      <c r="C142" s="5"/>
    </row>
    <row r="143" spans="2:3">
      <c r="B143" s="5"/>
      <c r="C143" s="5"/>
    </row>
    <row r="144" spans="2:3">
      <c r="B144" s="5"/>
      <c r="C144" s="5"/>
    </row>
    <row r="145" spans="2:3">
      <c r="B145" s="5"/>
      <c r="C145" s="5"/>
    </row>
    <row r="146" spans="2:3">
      <c r="B146" s="5"/>
      <c r="C146" s="5"/>
    </row>
    <row r="147" spans="2:3">
      <c r="B147" s="5"/>
      <c r="C147" s="5"/>
    </row>
    <row r="148" spans="2:3">
      <c r="B148" s="5"/>
      <c r="C148" s="5"/>
    </row>
    <row r="149" spans="2:3">
      <c r="B149" s="5"/>
      <c r="C149" s="5"/>
    </row>
    <row r="150" spans="2:3">
      <c r="B150" s="5"/>
      <c r="C150" s="5"/>
    </row>
    <row r="151" spans="2:3">
      <c r="B151" s="5"/>
      <c r="C151" s="5"/>
    </row>
    <row r="152" spans="2:3">
      <c r="B152" s="5"/>
      <c r="C152" s="5"/>
    </row>
    <row r="153" spans="2:3">
      <c r="B153" s="5"/>
      <c r="C153" s="5"/>
    </row>
    <row r="154" spans="2:3">
      <c r="B154" s="5"/>
      <c r="C154" s="5"/>
    </row>
    <row r="155" spans="2:3">
      <c r="B155" s="5"/>
      <c r="C155" s="5"/>
    </row>
    <row r="156" spans="2:3">
      <c r="B156" s="5"/>
      <c r="C156" s="5"/>
    </row>
    <row r="157" spans="2:3">
      <c r="B157" s="5"/>
      <c r="C157" s="5"/>
    </row>
    <row r="158" spans="2:3">
      <c r="B158" s="5"/>
      <c r="C158" s="5"/>
    </row>
    <row r="159" spans="2:3">
      <c r="B159" s="5"/>
      <c r="C159" s="5"/>
    </row>
    <row r="160" spans="2:3">
      <c r="B160" s="5"/>
      <c r="C160" s="5"/>
    </row>
    <row r="161" spans="2:3">
      <c r="B161" s="5"/>
      <c r="C161" s="5"/>
    </row>
    <row r="162" spans="2:3">
      <c r="B162" s="5"/>
      <c r="C162" s="5"/>
    </row>
    <row r="163" spans="2:3">
      <c r="B163" s="5"/>
      <c r="C163" s="5"/>
    </row>
    <row r="164" spans="2:3">
      <c r="B164" s="5"/>
      <c r="C164" s="5"/>
    </row>
    <row r="165" spans="2:3">
      <c r="B165" s="5"/>
      <c r="C165" s="5"/>
    </row>
    <row r="166" spans="2:3">
      <c r="B166" s="5"/>
      <c r="C166" s="5"/>
    </row>
    <row r="167" spans="2:3">
      <c r="B167" s="5"/>
      <c r="C167" s="5"/>
    </row>
    <row r="168" spans="2:3">
      <c r="B168" s="5"/>
      <c r="C168" s="5"/>
    </row>
    <row r="169" spans="2:3">
      <c r="B169" s="5"/>
      <c r="C169" s="5"/>
    </row>
    <row r="170" spans="2:3">
      <c r="B170" s="5"/>
      <c r="C170" s="5"/>
    </row>
    <row r="171" spans="2:3">
      <c r="B171" s="5"/>
      <c r="C171" s="5"/>
    </row>
    <row r="172" spans="2:3">
      <c r="B172" s="5"/>
      <c r="C172" s="5"/>
    </row>
    <row r="173" spans="2:3">
      <c r="B173" s="5"/>
      <c r="C173" s="5"/>
    </row>
    <row r="174" spans="2:3">
      <c r="B174" s="5"/>
      <c r="C174" s="5"/>
    </row>
    <row r="175" spans="2:3">
      <c r="B175" s="5"/>
      <c r="C175" s="5"/>
    </row>
    <row r="176" spans="2:3">
      <c r="B176" s="5"/>
      <c r="C176" s="5"/>
    </row>
    <row r="177" spans="2:3">
      <c r="B177" s="5"/>
      <c r="C177" s="5"/>
    </row>
    <row r="178" spans="2:3">
      <c r="B178" s="5"/>
      <c r="C178" s="5"/>
    </row>
    <row r="179" spans="2:3">
      <c r="B179" s="5"/>
      <c r="C179" s="5"/>
    </row>
    <row r="180" spans="2:3">
      <c r="B180" s="5"/>
      <c r="C180" s="5"/>
    </row>
    <row r="181" spans="2:3">
      <c r="B181" s="5"/>
      <c r="C181" s="5"/>
    </row>
    <row r="182" spans="2:3">
      <c r="B182" s="5"/>
      <c r="C182" s="5"/>
    </row>
    <row r="183" spans="2:3">
      <c r="B183" s="5"/>
      <c r="C183" s="5"/>
    </row>
    <row r="184" spans="2:3">
      <c r="B184" s="5"/>
      <c r="C184" s="5"/>
    </row>
    <row r="185" spans="2:3">
      <c r="B185" s="5"/>
      <c r="C185" s="5"/>
    </row>
    <row r="186" spans="2:3">
      <c r="B186" s="5"/>
      <c r="C186" s="5"/>
    </row>
    <row r="187" spans="2:3">
      <c r="B187" s="5"/>
      <c r="C187" s="5"/>
    </row>
    <row r="188" spans="2:3">
      <c r="B188" s="5"/>
      <c r="C188" s="5"/>
    </row>
    <row r="189" spans="2:3">
      <c r="B189" s="5"/>
      <c r="C189" s="5"/>
    </row>
    <row r="190" spans="2:3">
      <c r="B190" s="5"/>
      <c r="C190" s="5"/>
    </row>
    <row r="191" spans="2:3">
      <c r="B191" s="5"/>
      <c r="C191" s="5"/>
    </row>
    <row r="192" spans="2:3">
      <c r="B192" s="5"/>
      <c r="C192" s="5"/>
    </row>
    <row r="193" spans="2:3">
      <c r="B193" s="5"/>
      <c r="C193" s="5"/>
    </row>
    <row r="194" spans="2:3">
      <c r="B194" s="5"/>
      <c r="C194" s="5"/>
    </row>
    <row r="195" spans="2:3">
      <c r="B195" s="5"/>
      <c r="C195" s="5"/>
    </row>
    <row r="196" spans="2:3">
      <c r="B196" s="5"/>
      <c r="C196" s="5"/>
    </row>
    <row r="197" spans="2:3">
      <c r="B197" s="5"/>
      <c r="C197" s="5"/>
    </row>
    <row r="198" spans="2:3">
      <c r="B198" s="5"/>
      <c r="C198" s="5"/>
    </row>
    <row r="199" spans="2:3">
      <c r="B199" s="5"/>
      <c r="C199" s="5"/>
    </row>
    <row r="200" spans="2:3">
      <c r="B200" s="5"/>
      <c r="C200" s="5"/>
    </row>
    <row r="201" spans="2:3">
      <c r="B201" s="5"/>
      <c r="C201" s="5"/>
    </row>
    <row r="202" spans="2:3">
      <c r="B202" s="5"/>
      <c r="C202" s="5"/>
    </row>
    <row r="203" spans="2:3">
      <c r="B203" s="5"/>
      <c r="C203" s="5"/>
    </row>
    <row r="204" spans="2:3">
      <c r="B204" s="5"/>
      <c r="C204" s="5"/>
    </row>
    <row r="205" spans="2:3">
      <c r="B205" s="5"/>
      <c r="C205" s="5"/>
    </row>
    <row r="206" spans="2:3">
      <c r="B206" s="5"/>
      <c r="C206" s="5"/>
    </row>
    <row r="207" spans="2:3">
      <c r="B207" s="5"/>
      <c r="C207" s="5"/>
    </row>
    <row r="208" spans="2:3">
      <c r="B208" s="5"/>
      <c r="C208" s="5"/>
    </row>
    <row r="209" spans="2:3">
      <c r="B209" s="5"/>
      <c r="C209" s="5"/>
    </row>
    <row r="210" spans="2:3">
      <c r="B210" s="5"/>
      <c r="C210" s="5"/>
    </row>
    <row r="211" spans="2:3">
      <c r="B211" s="5"/>
      <c r="C211" s="5"/>
    </row>
    <row r="212" spans="2:3">
      <c r="B212" s="5"/>
      <c r="C212" s="5"/>
    </row>
    <row r="213" spans="2:3">
      <c r="B213" s="5"/>
      <c r="C213" s="5"/>
    </row>
    <row r="214" spans="2:3">
      <c r="B214" s="5"/>
      <c r="C214" s="5"/>
    </row>
    <row r="215" spans="2:3">
      <c r="B215" s="5"/>
      <c r="C215" s="5"/>
    </row>
    <row r="216" spans="2:3">
      <c r="B216" s="5"/>
      <c r="C216" s="5"/>
    </row>
    <row r="217" spans="2:3">
      <c r="B217" s="5"/>
      <c r="C217" s="5"/>
    </row>
    <row r="218" spans="2:3">
      <c r="B218" s="5"/>
      <c r="C218" s="5"/>
    </row>
    <row r="219" spans="2:3">
      <c r="B219" s="5"/>
      <c r="C219" s="5"/>
    </row>
    <row r="220" spans="2:3">
      <c r="B220" s="5"/>
      <c r="C220" s="5"/>
    </row>
    <row r="221" spans="2:3">
      <c r="B221" s="5"/>
      <c r="C221" s="5"/>
    </row>
    <row r="222" spans="2:3">
      <c r="B222" s="5"/>
      <c r="C222" s="5"/>
    </row>
    <row r="223" spans="2:3">
      <c r="B223" s="5"/>
      <c r="C223" s="5"/>
    </row>
  </sheetData>
  <mergeCells count="91">
    <mergeCell ref="J1:S2"/>
    <mergeCell ref="J3:S3"/>
    <mergeCell ref="A5:AS5"/>
    <mergeCell ref="A6:A8"/>
    <mergeCell ref="B6:B8"/>
    <mergeCell ref="C6:C8"/>
    <mergeCell ref="D6:D8"/>
    <mergeCell ref="E6:I7"/>
    <mergeCell ref="J6:AS6"/>
    <mergeCell ref="AH7:AJ7"/>
    <mergeCell ref="AT6:AT8"/>
    <mergeCell ref="AU6:AU8"/>
    <mergeCell ref="J7:L7"/>
    <mergeCell ref="M7:O7"/>
    <mergeCell ref="P7:R7"/>
    <mergeCell ref="S7:U7"/>
    <mergeCell ref="V7:X7"/>
    <mergeCell ref="Y7:AA7"/>
    <mergeCell ref="AB7:AD7"/>
    <mergeCell ref="AE7:AG7"/>
    <mergeCell ref="AK7:AM7"/>
    <mergeCell ref="AN7:AP7"/>
    <mergeCell ref="AQ7:AS7"/>
    <mergeCell ref="B10:AS10"/>
    <mergeCell ref="A11:A15"/>
    <mergeCell ref="B11:B15"/>
    <mergeCell ref="C11:C15"/>
    <mergeCell ref="AT11:AT15"/>
    <mergeCell ref="AU11:AU15"/>
    <mergeCell ref="A16:A20"/>
    <mergeCell ref="B16:B20"/>
    <mergeCell ref="C16:C20"/>
    <mergeCell ref="AT16:AT20"/>
    <mergeCell ref="AU16:AU20"/>
    <mergeCell ref="A26:A30"/>
    <mergeCell ref="B26:B30"/>
    <mergeCell ref="C26:C30"/>
    <mergeCell ref="AT26:AT30"/>
    <mergeCell ref="AU26:AU30"/>
    <mergeCell ref="A21:A25"/>
    <mergeCell ref="B21:B25"/>
    <mergeCell ref="C21:C25"/>
    <mergeCell ref="AT21:AT25"/>
    <mergeCell ref="AU21:AU25"/>
    <mergeCell ref="B36:AS36"/>
    <mergeCell ref="A37:A41"/>
    <mergeCell ref="B37:B41"/>
    <mergeCell ref="C37:C41"/>
    <mergeCell ref="A31:C35"/>
    <mergeCell ref="AU37:AU41"/>
    <mergeCell ref="A42:A46"/>
    <mergeCell ref="B42:B46"/>
    <mergeCell ref="C42:C46"/>
    <mergeCell ref="AT42:AT46"/>
    <mergeCell ref="AU42:AU46"/>
    <mergeCell ref="AT37:AT41"/>
    <mergeCell ref="A64:B68"/>
    <mergeCell ref="C64:C68"/>
    <mergeCell ref="AT64:AT68"/>
    <mergeCell ref="AU64:AU68"/>
    <mergeCell ref="A47:A51"/>
    <mergeCell ref="B47:B51"/>
    <mergeCell ref="C47:C51"/>
    <mergeCell ref="AT47:AT51"/>
    <mergeCell ref="AU47:AU51"/>
    <mergeCell ref="A52:C56"/>
    <mergeCell ref="A57:C61"/>
    <mergeCell ref="A71:C71"/>
    <mergeCell ref="A72:B76"/>
    <mergeCell ref="AT72:AT76"/>
    <mergeCell ref="AU72:AU76"/>
    <mergeCell ref="A78:B82"/>
    <mergeCell ref="AT78:AT82"/>
    <mergeCell ref="AU78:AU82"/>
    <mergeCell ref="A84:B88"/>
    <mergeCell ref="AT84:AT88"/>
    <mergeCell ref="AU84:AU88"/>
    <mergeCell ref="A90:B94"/>
    <mergeCell ref="AT90:AT94"/>
    <mergeCell ref="AU90:AU94"/>
    <mergeCell ref="AN106:AS106"/>
    <mergeCell ref="A108:D108"/>
    <mergeCell ref="AN108:AS108"/>
    <mergeCell ref="A109:D109"/>
    <mergeCell ref="A96:X100"/>
    <mergeCell ref="A102:I102"/>
    <mergeCell ref="AN102:AS102"/>
    <mergeCell ref="A103:I103"/>
    <mergeCell ref="AN103:AS103"/>
    <mergeCell ref="A105:I105"/>
    <mergeCell ref="AN105:AS105"/>
  </mergeCells>
  <conditionalFormatting sqref="E32:AS32">
    <cfRule type="containsBlanks" dxfId="4" priority="1">
      <formula>LEN(TRIM(E32))=0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50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03</vt:lpstr>
      <vt:lpstr>отчет 2019 черновой</vt:lpstr>
      <vt:lpstr>'03'!Заголовки_для_печати</vt:lpstr>
      <vt:lpstr>'03'!Область_печати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2020-04-16T10:36:07Z</dcterms:modified>
</cp:coreProperties>
</file>