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2330"/>
  </bookViews>
  <sheets>
    <sheet name="9 месяцев" sheetId="4" r:id="rId1"/>
    <sheet name="Лист1" sheetId="1" r:id="rId2"/>
    <sheet name="Лист2" sheetId="2" r:id="rId3"/>
  </sheets>
  <definedNames>
    <definedName name="_xlnm._FilterDatabase" localSheetId="0" hidden="1">'9 месяцев'!$A$9:$AV$211</definedName>
    <definedName name="_xlnm.Print_Titles" localSheetId="0">'9 месяцев'!$6:$8</definedName>
  </definedNames>
  <calcPr calcId="125725"/>
</workbook>
</file>

<file path=xl/calcChain.xml><?xml version="1.0" encoding="utf-8"?>
<calcChain xmlns="http://schemas.openxmlformats.org/spreadsheetml/2006/main">
  <c r="M228" i="4"/>
  <c r="J228"/>
  <c r="AO228"/>
  <c r="AL228"/>
  <c r="AI228"/>
  <c r="AF228"/>
  <c r="AC228"/>
  <c r="Z228"/>
  <c r="W228"/>
  <c r="T228"/>
  <c r="Q228"/>
  <c r="AP228"/>
  <c r="AM228"/>
  <c r="AJ228"/>
  <c r="AG228"/>
  <c r="AD228"/>
  <c r="AA228"/>
  <c r="X228"/>
  <c r="U228"/>
  <c r="R228"/>
  <c r="N228"/>
  <c r="P228" s="1"/>
  <c r="Y228" l="1"/>
  <c r="AK228"/>
  <c r="V228"/>
  <c r="AH228"/>
  <c r="AE228"/>
  <c r="AQ228"/>
  <c r="AB228"/>
  <c r="AN228"/>
  <c r="AP230"/>
  <c r="AO230"/>
  <c r="AP229"/>
  <c r="AO229"/>
  <c r="AP227"/>
  <c r="AO227"/>
  <c r="AM230"/>
  <c r="AL230"/>
  <c r="AM229"/>
  <c r="AL229"/>
  <c r="AM227"/>
  <c r="AL227"/>
  <c r="AJ230"/>
  <c r="AI230"/>
  <c r="AJ229"/>
  <c r="AI229"/>
  <c r="AJ227"/>
  <c r="AI227"/>
  <c r="AG230"/>
  <c r="AF230"/>
  <c r="AG229"/>
  <c r="AF229"/>
  <c r="AG227"/>
  <c r="AF227"/>
  <c r="AD230"/>
  <c r="AC230"/>
  <c r="AD229"/>
  <c r="AC229"/>
  <c r="AD227"/>
  <c r="AC227"/>
  <c r="AA230"/>
  <c r="Z230"/>
  <c r="AA229"/>
  <c r="Z229"/>
  <c r="AA227"/>
  <c r="Z227"/>
  <c r="X230"/>
  <c r="W230"/>
  <c r="X229"/>
  <c r="W229"/>
  <c r="X227"/>
  <c r="W227"/>
  <c r="U230"/>
  <c r="T230"/>
  <c r="U229"/>
  <c r="T229"/>
  <c r="U227"/>
  <c r="T227"/>
  <c r="R230"/>
  <c r="Q230"/>
  <c r="R229"/>
  <c r="Q229"/>
  <c r="R227"/>
  <c r="Q227"/>
  <c r="O230"/>
  <c r="N230"/>
  <c r="O229"/>
  <c r="N229"/>
  <c r="O227"/>
  <c r="N227"/>
  <c r="L230"/>
  <c r="K230"/>
  <c r="L229"/>
  <c r="K229"/>
  <c r="L227"/>
  <c r="K227"/>
  <c r="H229"/>
  <c r="I229"/>
  <c r="H230"/>
  <c r="I230"/>
  <c r="I227"/>
  <c r="H227"/>
  <c r="AP245"/>
  <c r="AO245"/>
  <c r="AP244"/>
  <c r="AO244"/>
  <c r="AP242"/>
  <c r="AO242"/>
  <c r="AM245"/>
  <c r="AL245"/>
  <c r="AM244"/>
  <c r="AL244"/>
  <c r="AM242"/>
  <c r="AL242"/>
  <c r="AJ245"/>
  <c r="AI245"/>
  <c r="AJ244"/>
  <c r="AI244"/>
  <c r="AK243"/>
  <c r="AJ242"/>
  <c r="AI242"/>
  <c r="AG245"/>
  <c r="AF245"/>
  <c r="AG244"/>
  <c r="AF244"/>
  <c r="AG242"/>
  <c r="AF242"/>
  <c r="AD245"/>
  <c r="AC245"/>
  <c r="AD244"/>
  <c r="AC244"/>
  <c r="AD242"/>
  <c r="AC242"/>
  <c r="AA245"/>
  <c r="Z245"/>
  <c r="AA244"/>
  <c r="Z244"/>
  <c r="AA242"/>
  <c r="Z242"/>
  <c r="X245"/>
  <c r="W245"/>
  <c r="X244"/>
  <c r="W244"/>
  <c r="X242"/>
  <c r="W242"/>
  <c r="U245"/>
  <c r="T245"/>
  <c r="U244"/>
  <c r="T244"/>
  <c r="U242"/>
  <c r="T242"/>
  <c r="R245"/>
  <c r="Q245"/>
  <c r="R244"/>
  <c r="Q244"/>
  <c r="S243"/>
  <c r="R242"/>
  <c r="Q242"/>
  <c r="O245"/>
  <c r="N245"/>
  <c r="O244"/>
  <c r="N244"/>
  <c r="O242"/>
  <c r="N242"/>
  <c r="L245"/>
  <c r="K245"/>
  <c r="L244"/>
  <c r="K244"/>
  <c r="L242"/>
  <c r="K242"/>
  <c r="H244"/>
  <c r="I244"/>
  <c r="H245"/>
  <c r="I245"/>
  <c r="I242"/>
  <c r="H242"/>
  <c r="AP250"/>
  <c r="AO250"/>
  <c r="AP249"/>
  <c r="AO249"/>
  <c r="AP248"/>
  <c r="AO248"/>
  <c r="AP247"/>
  <c r="AO247"/>
  <c r="AM250"/>
  <c r="AL250"/>
  <c r="AM249"/>
  <c r="AL249"/>
  <c r="AM248"/>
  <c r="AL248"/>
  <c r="AM247"/>
  <c r="AL247"/>
  <c r="AJ250"/>
  <c r="AI250"/>
  <c r="AJ249"/>
  <c r="AI249"/>
  <c r="AJ248"/>
  <c r="AI248"/>
  <c r="AJ247"/>
  <c r="AI247"/>
  <c r="AG250"/>
  <c r="AF250"/>
  <c r="AG249"/>
  <c r="AF249"/>
  <c r="AG248"/>
  <c r="AF248"/>
  <c r="AG247"/>
  <c r="AF247"/>
  <c r="AD250"/>
  <c r="AC250"/>
  <c r="AD249"/>
  <c r="AC249"/>
  <c r="AD248"/>
  <c r="AC248"/>
  <c r="AD247"/>
  <c r="AC247"/>
  <c r="AA250"/>
  <c r="Z250"/>
  <c r="AA249"/>
  <c r="Z249"/>
  <c r="AA248"/>
  <c r="Z248"/>
  <c r="AA247"/>
  <c r="Z247"/>
  <c r="X250"/>
  <c r="W250"/>
  <c r="X249"/>
  <c r="W249"/>
  <c r="X248"/>
  <c r="W248"/>
  <c r="X247"/>
  <c r="W247"/>
  <c r="U250"/>
  <c r="T250"/>
  <c r="U249"/>
  <c r="T249"/>
  <c r="U248"/>
  <c r="T248"/>
  <c r="U247"/>
  <c r="T247"/>
  <c r="R250"/>
  <c r="Q250"/>
  <c r="R249"/>
  <c r="Q249"/>
  <c r="R248"/>
  <c r="Q248"/>
  <c r="R247"/>
  <c r="Q247"/>
  <c r="O250"/>
  <c r="N250"/>
  <c r="O249"/>
  <c r="N249"/>
  <c r="O248"/>
  <c r="N248"/>
  <c r="O247"/>
  <c r="N247"/>
  <c r="L250"/>
  <c r="K250"/>
  <c r="L249"/>
  <c r="K249"/>
  <c r="L248"/>
  <c r="K248"/>
  <c r="L247"/>
  <c r="K247"/>
  <c r="H248"/>
  <c r="I248"/>
  <c r="H249"/>
  <c r="I249"/>
  <c r="H250"/>
  <c r="I250"/>
  <c r="I247"/>
  <c r="H247"/>
  <c r="AP213"/>
  <c r="AO213"/>
  <c r="AM213"/>
  <c r="AL213"/>
  <c r="AJ213"/>
  <c r="AI213"/>
  <c r="AG213"/>
  <c r="AF213"/>
  <c r="AD213"/>
  <c r="AC213"/>
  <c r="AA213"/>
  <c r="Z213"/>
  <c r="X213"/>
  <c r="W213"/>
  <c r="U213"/>
  <c r="T213"/>
  <c r="R213"/>
  <c r="Q213"/>
  <c r="O213"/>
  <c r="N213"/>
  <c r="L213"/>
  <c r="K213"/>
  <c r="F216"/>
  <c r="E216"/>
  <c r="E215"/>
  <c r="F214"/>
  <c r="E214"/>
  <c r="I213"/>
  <c r="AP156"/>
  <c r="AO156"/>
  <c r="AM156"/>
  <c r="AL156"/>
  <c r="AJ156"/>
  <c r="AI156"/>
  <c r="AG156"/>
  <c r="AF156"/>
  <c r="AD156"/>
  <c r="AC156"/>
  <c r="AA156"/>
  <c r="Z156"/>
  <c r="X156"/>
  <c r="W156"/>
  <c r="U156"/>
  <c r="T156"/>
  <c r="R156"/>
  <c r="Q156"/>
  <c r="O156"/>
  <c r="N156"/>
  <c r="L156"/>
  <c r="K156"/>
  <c r="AP155"/>
  <c r="AO155"/>
  <c r="AM155"/>
  <c r="AL155"/>
  <c r="AJ155"/>
  <c r="AI155"/>
  <c r="AG155"/>
  <c r="AF155"/>
  <c r="AD155"/>
  <c r="AC155"/>
  <c r="AA155"/>
  <c r="Z155"/>
  <c r="X155"/>
  <c r="W155"/>
  <c r="U155"/>
  <c r="T155"/>
  <c r="R155"/>
  <c r="Q155"/>
  <c r="O155"/>
  <c r="N155"/>
  <c r="L155"/>
  <c r="K155"/>
  <c r="AP169"/>
  <c r="AO169"/>
  <c r="AQ171"/>
  <c r="AQ172"/>
  <c r="U180"/>
  <c r="T180"/>
  <c r="AN188"/>
  <c r="AM185"/>
  <c r="AL185"/>
  <c r="AD190"/>
  <c r="AC190"/>
  <c r="X190"/>
  <c r="W190"/>
  <c r="AM142"/>
  <c r="AL142"/>
  <c r="AN145"/>
  <c r="AD142"/>
  <c r="AC142"/>
  <c r="AE145"/>
  <c r="R137"/>
  <c r="Q137"/>
  <c r="AH132"/>
  <c r="AH98"/>
  <c r="E109"/>
  <c r="F109"/>
  <c r="AP69"/>
  <c r="AO69"/>
  <c r="AM69"/>
  <c r="AL69"/>
  <c r="AJ69"/>
  <c r="AI69"/>
  <c r="AG69"/>
  <c r="AF69"/>
  <c r="AD69"/>
  <c r="AC69"/>
  <c r="AA69"/>
  <c r="Z69"/>
  <c r="X69"/>
  <c r="W69"/>
  <c r="U69"/>
  <c r="T69"/>
  <c r="R69"/>
  <c r="Q69"/>
  <c r="O69"/>
  <c r="N69"/>
  <c r="L69"/>
  <c r="K69"/>
  <c r="I69"/>
  <c r="H69"/>
  <c r="F52"/>
  <c r="F27"/>
  <c r="F22"/>
  <c r="F17"/>
  <c r="AP12"/>
  <c r="AM12"/>
  <c r="AJ12"/>
  <c r="AF52"/>
  <c r="AQ38"/>
  <c r="AP35"/>
  <c r="AO35"/>
  <c r="AP25"/>
  <c r="AO25"/>
  <c r="AE193"/>
  <c r="Y193"/>
  <c r="F72"/>
  <c r="F73"/>
  <c r="F75"/>
  <c r="F77"/>
  <c r="F78"/>
  <c r="F79"/>
  <c r="F80"/>
  <c r="F84"/>
  <c r="F85"/>
  <c r="F86"/>
  <c r="F87"/>
  <c r="AQ86"/>
  <c r="AN74"/>
  <c r="AP50"/>
  <c r="AN52"/>
  <c r="AN22"/>
  <c r="AN23"/>
  <c r="AN17"/>
  <c r="AN18"/>
  <c r="AQ17"/>
  <c r="AQ18"/>
  <c r="AQ27"/>
  <c r="AQ33"/>
  <c r="AQ52"/>
  <c r="AQ64"/>
  <c r="AP226" l="1"/>
  <c r="R66"/>
  <c r="AP66"/>
  <c r="Q66"/>
  <c r="W66"/>
  <c r="AC66"/>
  <c r="AI66"/>
  <c r="U66"/>
  <c r="AA66"/>
  <c r="AG66"/>
  <c r="AM66"/>
  <c r="T66"/>
  <c r="Z66"/>
  <c r="AF66"/>
  <c r="AL66"/>
  <c r="X66"/>
  <c r="AJ66"/>
  <c r="AD66"/>
  <c r="AO66"/>
  <c r="T246"/>
  <c r="AD246"/>
  <c r="V229"/>
  <c r="AG241"/>
  <c r="Q226"/>
  <c r="AD226"/>
  <c r="AG226"/>
  <c r="AP246"/>
  <c r="AE229"/>
  <c r="N153"/>
  <c r="T153"/>
  <c r="Z153"/>
  <c r="AF153"/>
  <c r="AL153"/>
  <c r="AA226"/>
  <c r="AH229"/>
  <c r="AJ226"/>
  <c r="AN156"/>
  <c r="R246"/>
  <c r="AF246"/>
  <c r="X226"/>
  <c r="AM226"/>
  <c r="N246"/>
  <c r="AL246"/>
  <c r="N226"/>
  <c r="W226"/>
  <c r="AI226"/>
  <c r="AQ25"/>
  <c r="AQ156"/>
  <c r="X246"/>
  <c r="U241"/>
  <c r="AA241"/>
  <c r="AP241"/>
  <c r="L226"/>
  <c r="Y229"/>
  <c r="Z226"/>
  <c r="AK229"/>
  <c r="AL226"/>
  <c r="Z246"/>
  <c r="T241"/>
  <c r="K226"/>
  <c r="AB229"/>
  <c r="AC226"/>
  <c r="AO226"/>
  <c r="L246"/>
  <c r="Q246"/>
  <c r="AJ246"/>
  <c r="AM246"/>
  <c r="AO246"/>
  <c r="AD241"/>
  <c r="AM241"/>
  <c r="T226"/>
  <c r="AF226"/>
  <c r="O246"/>
  <c r="AN142"/>
  <c r="AD153"/>
  <c r="AP153"/>
  <c r="O241"/>
  <c r="AF241"/>
  <c r="AJ241"/>
  <c r="U226"/>
  <c r="AC246"/>
  <c r="L241"/>
  <c r="AL241"/>
  <c r="O226"/>
  <c r="AA246"/>
  <c r="X153"/>
  <c r="AJ153"/>
  <c r="K246"/>
  <c r="U246"/>
  <c r="W246"/>
  <c r="AG246"/>
  <c r="AI246"/>
  <c r="AO241"/>
  <c r="R226"/>
  <c r="F69"/>
  <c r="K153"/>
  <c r="Q153"/>
  <c r="W153"/>
  <c r="AC153"/>
  <c r="AI153"/>
  <c r="AO153"/>
  <c r="E69"/>
  <c r="O153"/>
  <c r="U153"/>
  <c r="AA153"/>
  <c r="AG153"/>
  <c r="AM153"/>
  <c r="H246"/>
  <c r="AQ229"/>
  <c r="Q241"/>
  <c r="AN229"/>
  <c r="AI241"/>
  <c r="S229"/>
  <c r="S228"/>
  <c r="W241"/>
  <c r="N241"/>
  <c r="AC241"/>
  <c r="K241"/>
  <c r="V243"/>
  <c r="Y243"/>
  <c r="Z241"/>
  <c r="AH243"/>
  <c r="AN243"/>
  <c r="AQ243"/>
  <c r="AE243"/>
  <c r="AB243"/>
  <c r="X241"/>
  <c r="R241"/>
  <c r="P243"/>
  <c r="M243"/>
  <c r="AP209"/>
  <c r="AP233" s="1"/>
  <c r="AN69"/>
  <c r="AQ69"/>
  <c r="AE142"/>
  <c r="L153"/>
  <c r="R153"/>
  <c r="AQ35"/>
  <c r="G109"/>
  <c r="Y190"/>
  <c r="AN185"/>
  <c r="AQ155"/>
  <c r="F83"/>
  <c r="F71"/>
  <c r="AE190"/>
  <c r="F215"/>
  <c r="H213"/>
  <c r="AQ169"/>
  <c r="F76"/>
  <c r="AQ83"/>
  <c r="AP83"/>
  <c r="AO83"/>
  <c r="AN83"/>
  <c r="AM83"/>
  <c r="AL83"/>
  <c r="AO23"/>
  <c r="P241" l="1"/>
  <c r="AQ66"/>
  <c r="AQ226"/>
  <c r="AN66"/>
  <c r="V66"/>
  <c r="S241"/>
  <c r="S226"/>
  <c r="AE226"/>
  <c r="S66"/>
  <c r="AN153"/>
  <c r="AK241"/>
  <c r="V241"/>
  <c r="AK226"/>
  <c r="AN226"/>
  <c r="AE241"/>
  <c r="AH226"/>
  <c r="M226"/>
  <c r="AH241"/>
  <c r="AN241"/>
  <c r="AB226"/>
  <c r="Y226"/>
  <c r="AQ153"/>
  <c r="AQ241"/>
  <c r="AB241"/>
  <c r="P226"/>
  <c r="V226"/>
  <c r="M241"/>
  <c r="Y241"/>
  <c r="AP220"/>
  <c r="AQ23"/>
  <c r="AK52"/>
  <c r="AK27"/>
  <c r="AK18"/>
  <c r="AK17"/>
  <c r="F250"/>
  <c r="E250"/>
  <c r="F249"/>
  <c r="E249"/>
  <c r="F248"/>
  <c r="E248"/>
  <c r="F247"/>
  <c r="E247"/>
  <c r="F245"/>
  <c r="E245"/>
  <c r="F244"/>
  <c r="E244"/>
  <c r="F243"/>
  <c r="E243"/>
  <c r="F242"/>
  <c r="E242"/>
  <c r="F240"/>
  <c r="E240"/>
  <c r="F239"/>
  <c r="E239"/>
  <c r="F238"/>
  <c r="E238"/>
  <c r="F237"/>
  <c r="E237"/>
  <c r="E228"/>
  <c r="F228"/>
  <c r="E229"/>
  <c r="F229"/>
  <c r="E230"/>
  <c r="F230"/>
  <c r="F227"/>
  <c r="E227"/>
  <c r="AP236"/>
  <c r="AO236"/>
  <c r="AM236"/>
  <c r="AL236"/>
  <c r="AJ236"/>
  <c r="AI236"/>
  <c r="AG236"/>
  <c r="AF236"/>
  <c r="AE246"/>
  <c r="AD236"/>
  <c r="AC236"/>
  <c r="I241"/>
  <c r="H241"/>
  <c r="AA236"/>
  <c r="Z236"/>
  <c r="X236"/>
  <c r="W236"/>
  <c r="U236"/>
  <c r="T236"/>
  <c r="R236"/>
  <c r="Q236"/>
  <c r="O236"/>
  <c r="N236"/>
  <c r="L236"/>
  <c r="K236"/>
  <c r="I236"/>
  <c r="H236"/>
  <c r="I246"/>
  <c r="AH239"/>
  <c r="S239"/>
  <c r="G243" l="1"/>
  <c r="G239"/>
  <c r="G249"/>
  <c r="E241"/>
  <c r="F241"/>
  <c r="F246"/>
  <c r="E246"/>
  <c r="G228"/>
  <c r="S236"/>
  <c r="AH236"/>
  <c r="E236"/>
  <c r="F236"/>
  <c r="G241" l="1"/>
  <c r="G246"/>
  <c r="G236"/>
  <c r="F212"/>
  <c r="E212"/>
  <c r="F94"/>
  <c r="E94"/>
  <c r="F111"/>
  <c r="E111"/>
  <c r="AF23"/>
  <c r="W52"/>
  <c r="AH52"/>
  <c r="Z12"/>
  <c r="AC52"/>
  <c r="AE52" s="1"/>
  <c r="N52"/>
  <c r="N12" s="1"/>
  <c r="AC27"/>
  <c r="AE27" s="1"/>
  <c r="Z23"/>
  <c r="Z13" s="1"/>
  <c r="AC23"/>
  <c r="AC13" s="1"/>
  <c r="AH22"/>
  <c r="AK153"/>
  <c r="X115"/>
  <c r="W115"/>
  <c r="U115"/>
  <c r="T115"/>
  <c r="R115"/>
  <c r="Q115"/>
  <c r="AO95"/>
  <c r="AN95"/>
  <c r="AM95"/>
  <c r="AL95"/>
  <c r="AK95"/>
  <c r="AJ95"/>
  <c r="AI95"/>
  <c r="AG95"/>
  <c r="AF95"/>
  <c r="AA89"/>
  <c r="X89"/>
  <c r="U89"/>
  <c r="R89"/>
  <c r="AO71"/>
  <c r="AL71"/>
  <c r="AI71"/>
  <c r="AA71"/>
  <c r="Z71"/>
  <c r="E84"/>
  <c r="E85"/>
  <c r="E86"/>
  <c r="G86" s="1"/>
  <c r="E87"/>
  <c r="I83"/>
  <c r="J83"/>
  <c r="K83"/>
  <c r="L83"/>
  <c r="M83"/>
  <c r="N83"/>
  <c r="O83"/>
  <c r="P83"/>
  <c r="Q83"/>
  <c r="R83"/>
  <c r="S83"/>
  <c r="T83"/>
  <c r="U83"/>
  <c r="V83"/>
  <c r="W83"/>
  <c r="X83"/>
  <c r="Y83"/>
  <c r="Z83"/>
  <c r="AA83"/>
  <c r="AB83"/>
  <c r="AC83"/>
  <c r="AD83"/>
  <c r="AE83"/>
  <c r="AF83"/>
  <c r="AG83"/>
  <c r="AH83"/>
  <c r="AI83"/>
  <c r="AJ83"/>
  <c r="AK83"/>
  <c r="H83"/>
  <c r="AB89"/>
  <c r="H91"/>
  <c r="I91"/>
  <c r="K91"/>
  <c r="L91"/>
  <c r="N91"/>
  <c r="O91"/>
  <c r="AG71"/>
  <c r="AF71"/>
  <c r="AD71"/>
  <c r="AC71"/>
  <c r="X71"/>
  <c r="W71"/>
  <c r="U71"/>
  <c r="T71"/>
  <c r="R71"/>
  <c r="Q71"/>
  <c r="AH17"/>
  <c r="AH18"/>
  <c r="AG25"/>
  <c r="AD25"/>
  <c r="AE17"/>
  <c r="AE18"/>
  <c r="AE23"/>
  <c r="AD30"/>
  <c r="AB27"/>
  <c r="AB18"/>
  <c r="AB17"/>
  <c r="W50"/>
  <c r="Y50" s="1"/>
  <c r="AA116"/>
  <c r="AB116"/>
  <c r="AC116"/>
  <c r="AD116"/>
  <c r="AE116"/>
  <c r="AF116"/>
  <c r="AG116"/>
  <c r="AH116"/>
  <c r="AI116"/>
  <c r="AJ116"/>
  <c r="AK116"/>
  <c r="AL116"/>
  <c r="AM116"/>
  <c r="AN116"/>
  <c r="AO116"/>
  <c r="AA117"/>
  <c r="AB117"/>
  <c r="AC117"/>
  <c r="AD117"/>
  <c r="AE117"/>
  <c r="AF117"/>
  <c r="AG117"/>
  <c r="AH117"/>
  <c r="AI117"/>
  <c r="AJ117"/>
  <c r="AJ209" s="1"/>
  <c r="AJ233" s="1"/>
  <c r="AK117"/>
  <c r="AL117"/>
  <c r="AM117"/>
  <c r="AM209" s="1"/>
  <c r="AM233" s="1"/>
  <c r="AN117"/>
  <c r="AO117"/>
  <c r="AA118"/>
  <c r="AB118"/>
  <c r="AC118"/>
  <c r="AD118"/>
  <c r="AF118"/>
  <c r="AG118"/>
  <c r="AH118"/>
  <c r="AI118"/>
  <c r="AJ118"/>
  <c r="AK118"/>
  <c r="AL118"/>
  <c r="AM118"/>
  <c r="AN118"/>
  <c r="AO118"/>
  <c r="AA119"/>
  <c r="AB119"/>
  <c r="AC119"/>
  <c r="AD119"/>
  <c r="AE119"/>
  <c r="AF119"/>
  <c r="AG119"/>
  <c r="AH119"/>
  <c r="AI119"/>
  <c r="AJ119"/>
  <c r="AK119"/>
  <c r="AL119"/>
  <c r="AM119"/>
  <c r="AN119"/>
  <c r="AO119"/>
  <c r="Z117"/>
  <c r="Z118"/>
  <c r="Z119"/>
  <c r="Z116"/>
  <c r="H117"/>
  <c r="AG129"/>
  <c r="AI129"/>
  <c r="AJ129"/>
  <c r="AK129"/>
  <c r="AL129"/>
  <c r="AM129"/>
  <c r="AN129"/>
  <c r="AO129"/>
  <c r="AF129"/>
  <c r="V180"/>
  <c r="V183"/>
  <c r="AO92"/>
  <c r="AO89" s="1"/>
  <c r="AN92"/>
  <c r="AM92"/>
  <c r="AL92"/>
  <c r="AL89" s="1"/>
  <c r="AK92"/>
  <c r="AJ92"/>
  <c r="AI92"/>
  <c r="AI89" s="1"/>
  <c r="AG92"/>
  <c r="AF92"/>
  <c r="AF89" s="1"/>
  <c r="AD92"/>
  <c r="AC92"/>
  <c r="AC89" s="1"/>
  <c r="Z92"/>
  <c r="Z89" s="1"/>
  <c r="W92"/>
  <c r="W89" s="1"/>
  <c r="T92"/>
  <c r="T89" s="1"/>
  <c r="Q92"/>
  <c r="Q89" s="1"/>
  <c r="N92"/>
  <c r="K92"/>
  <c r="I92"/>
  <c r="H92"/>
  <c r="Z106"/>
  <c r="V69"/>
  <c r="V74"/>
  <c r="AO14"/>
  <c r="AO11"/>
  <c r="AO208" s="1"/>
  <c r="AO232" s="1"/>
  <c r="AL14"/>
  <c r="AL13"/>
  <c r="AL11"/>
  <c r="AL208" s="1"/>
  <c r="AL232" s="1"/>
  <c r="AI14"/>
  <c r="AI12"/>
  <c r="AI11"/>
  <c r="AI208" s="1"/>
  <c r="AI232" s="1"/>
  <c r="AF14"/>
  <c r="AF11"/>
  <c r="AF208" s="1"/>
  <c r="AF232" s="1"/>
  <c r="AC14"/>
  <c r="AC11"/>
  <c r="AC208" s="1"/>
  <c r="AC232" s="1"/>
  <c r="Z14"/>
  <c r="Z11"/>
  <c r="Z208" s="1"/>
  <c r="Z232" s="1"/>
  <c r="X14"/>
  <c r="W14"/>
  <c r="X13"/>
  <c r="X210" s="1"/>
  <c r="X234" s="1"/>
  <c r="W13"/>
  <c r="X12"/>
  <c r="X209" s="1"/>
  <c r="X233" s="1"/>
  <c r="X11"/>
  <c r="X208" s="1"/>
  <c r="X232" s="1"/>
  <c r="W11"/>
  <c r="W208" s="1"/>
  <c r="W232" s="1"/>
  <c r="U14"/>
  <c r="T14"/>
  <c r="U13"/>
  <c r="U210" s="1"/>
  <c r="U234" s="1"/>
  <c r="T13"/>
  <c r="U12"/>
  <c r="U209" s="1"/>
  <c r="U233" s="1"/>
  <c r="U11"/>
  <c r="U208" s="1"/>
  <c r="U232" s="1"/>
  <c r="T11"/>
  <c r="T208" s="1"/>
  <c r="T232" s="1"/>
  <c r="R14"/>
  <c r="Q14"/>
  <c r="R13"/>
  <c r="R210" s="1"/>
  <c r="R234" s="1"/>
  <c r="Q13"/>
  <c r="R12"/>
  <c r="R209" s="1"/>
  <c r="R233" s="1"/>
  <c r="R11"/>
  <c r="R208" s="1"/>
  <c r="R232" s="1"/>
  <c r="Q11"/>
  <c r="Q208" s="1"/>
  <c r="Q232" s="1"/>
  <c r="O14"/>
  <c r="N14"/>
  <c r="O13"/>
  <c r="N13"/>
  <c r="O12"/>
  <c r="O11"/>
  <c r="N11"/>
  <c r="L14"/>
  <c r="K14"/>
  <c r="L13"/>
  <c r="K13"/>
  <c r="L12"/>
  <c r="L11"/>
  <c r="K11"/>
  <c r="I14"/>
  <c r="I13"/>
  <c r="I12"/>
  <c r="I11"/>
  <c r="H13"/>
  <c r="H12"/>
  <c r="U50"/>
  <c r="T50"/>
  <c r="V52"/>
  <c r="AL27"/>
  <c r="AN27" s="1"/>
  <c r="W27"/>
  <c r="Y27" s="1"/>
  <c r="Q27"/>
  <c r="Q12" s="1"/>
  <c r="Q209" s="1"/>
  <c r="Q233" s="1"/>
  <c r="R25"/>
  <c r="U25"/>
  <c r="T27"/>
  <c r="K27"/>
  <c r="K12" s="1"/>
  <c r="Y20"/>
  <c r="Y23"/>
  <c r="V23"/>
  <c r="S23"/>
  <c r="P23"/>
  <c r="Y22"/>
  <c r="AI23"/>
  <c r="S18"/>
  <c r="V18"/>
  <c r="Y18"/>
  <c r="Y17"/>
  <c r="Y15"/>
  <c r="V17"/>
  <c r="V15"/>
  <c r="S15"/>
  <c r="S17"/>
  <c r="V20"/>
  <c r="P17"/>
  <c r="P18"/>
  <c r="P27"/>
  <c r="P33"/>
  <c r="M52"/>
  <c r="M23"/>
  <c r="J27"/>
  <c r="J52"/>
  <c r="S20"/>
  <c r="S50"/>
  <c r="S52"/>
  <c r="S69"/>
  <c r="S74"/>
  <c r="S118"/>
  <c r="S137"/>
  <c r="S140"/>
  <c r="I106"/>
  <c r="K106"/>
  <c r="L106"/>
  <c r="N106"/>
  <c r="O106"/>
  <c r="P106"/>
  <c r="H106"/>
  <c r="I95"/>
  <c r="K95"/>
  <c r="L95"/>
  <c r="N95"/>
  <c r="O95"/>
  <c r="P95"/>
  <c r="H95"/>
  <c r="F49"/>
  <c r="E49"/>
  <c r="F48"/>
  <c r="E48"/>
  <c r="F47"/>
  <c r="E47"/>
  <c r="F46"/>
  <c r="E46"/>
  <c r="AP45"/>
  <c r="AO45"/>
  <c r="AM45"/>
  <c r="AL45"/>
  <c r="AJ45"/>
  <c r="AI45"/>
  <c r="AG45"/>
  <c r="AF45"/>
  <c r="AD45"/>
  <c r="AC45"/>
  <c r="AA45"/>
  <c r="Z45"/>
  <c r="O45"/>
  <c r="N45"/>
  <c r="L45"/>
  <c r="K45"/>
  <c r="I45"/>
  <c r="H45"/>
  <c r="F44"/>
  <c r="E44"/>
  <c r="F43"/>
  <c r="E43"/>
  <c r="F42"/>
  <c r="E42"/>
  <c r="F41"/>
  <c r="E41"/>
  <c r="AP40"/>
  <c r="AO40"/>
  <c r="AM40"/>
  <c r="AL40"/>
  <c r="AJ40"/>
  <c r="AI40"/>
  <c r="AG40"/>
  <c r="AF40"/>
  <c r="AD40"/>
  <c r="AC40"/>
  <c r="AA40"/>
  <c r="Z40"/>
  <c r="O40"/>
  <c r="N40"/>
  <c r="L40"/>
  <c r="K40"/>
  <c r="I40"/>
  <c r="H40"/>
  <c r="AN71" l="1"/>
  <c r="R211"/>
  <c r="R235" s="1"/>
  <c r="R231" s="1"/>
  <c r="Z211"/>
  <c r="Z235" s="1"/>
  <c r="Q211"/>
  <c r="Q235" s="1"/>
  <c r="U211"/>
  <c r="U235" s="1"/>
  <c r="U231" s="1"/>
  <c r="T211"/>
  <c r="T235" s="1"/>
  <c r="X211"/>
  <c r="X235" s="1"/>
  <c r="X231" s="1"/>
  <c r="W211"/>
  <c r="W235" s="1"/>
  <c r="AO211"/>
  <c r="AO235" s="1"/>
  <c r="AC211"/>
  <c r="AC235" s="1"/>
  <c r="S233"/>
  <c r="Q220"/>
  <c r="Q219"/>
  <c r="R220"/>
  <c r="R221"/>
  <c r="U219"/>
  <c r="W219"/>
  <c r="X220"/>
  <c r="X221"/>
  <c r="AF219"/>
  <c r="AI219"/>
  <c r="AO219"/>
  <c r="AM220"/>
  <c r="R219"/>
  <c r="T219"/>
  <c r="U220"/>
  <c r="U221"/>
  <c r="X219"/>
  <c r="Z219"/>
  <c r="AC219"/>
  <c r="AL219"/>
  <c r="AJ220"/>
  <c r="T210"/>
  <c r="T234" s="1"/>
  <c r="V234" s="1"/>
  <c r="AC210"/>
  <c r="AC234" s="1"/>
  <c r="AI211"/>
  <c r="AI235" s="1"/>
  <c r="AL210"/>
  <c r="AL234" s="1"/>
  <c r="Z210"/>
  <c r="Z234" s="1"/>
  <c r="Q210"/>
  <c r="Q234" s="1"/>
  <c r="W210"/>
  <c r="W234" s="1"/>
  <c r="Y234" s="1"/>
  <c r="AD89"/>
  <c r="AE89" s="1"/>
  <c r="AE92"/>
  <c r="AG89"/>
  <c r="AH89" s="1"/>
  <c r="AH92"/>
  <c r="AH129"/>
  <c r="S209"/>
  <c r="AF211"/>
  <c r="AF235" s="1"/>
  <c r="AI209"/>
  <c r="AI233" s="1"/>
  <c r="AK233" s="1"/>
  <c r="AL211"/>
  <c r="AL235" s="1"/>
  <c r="AH95"/>
  <c r="AB23"/>
  <c r="Z209"/>
  <c r="Z233" s="1"/>
  <c r="AI13"/>
  <c r="AI210" s="1"/>
  <c r="AI234" s="1"/>
  <c r="AK23"/>
  <c r="T12"/>
  <c r="V12" s="1"/>
  <c r="E23"/>
  <c r="AL12"/>
  <c r="V153"/>
  <c r="AB52"/>
  <c r="S115"/>
  <c r="AH27"/>
  <c r="AC115"/>
  <c r="AE153"/>
  <c r="AD115"/>
  <c r="AE118"/>
  <c r="N89"/>
  <c r="K89"/>
  <c r="Y153"/>
  <c r="E83"/>
  <c r="G83" s="1"/>
  <c r="V156"/>
  <c r="Y156"/>
  <c r="Z115"/>
  <c r="AA115"/>
  <c r="H89"/>
  <c r="I89"/>
  <c r="Y52"/>
  <c r="E91"/>
  <c r="AF12"/>
  <c r="AF209" s="1"/>
  <c r="AF233" s="1"/>
  <c r="F91"/>
  <c r="W25"/>
  <c r="F45"/>
  <c r="AH25"/>
  <c r="S27"/>
  <c r="M27"/>
  <c r="L10"/>
  <c r="S12"/>
  <c r="AL115"/>
  <c r="V27"/>
  <c r="T25"/>
  <c r="Q25"/>
  <c r="P52"/>
  <c r="O10"/>
  <c r="P13"/>
  <c r="AN115"/>
  <c r="AJ115"/>
  <c r="AF115"/>
  <c r="AB115"/>
  <c r="I10"/>
  <c r="R10"/>
  <c r="S13"/>
  <c r="U10"/>
  <c r="X10"/>
  <c r="S71"/>
  <c r="V71"/>
  <c r="N10"/>
  <c r="K10"/>
  <c r="AC12"/>
  <c r="AC209" s="1"/>
  <c r="AC233" s="1"/>
  <c r="V13"/>
  <c r="P12"/>
  <c r="AO115"/>
  <c r="AM115"/>
  <c r="AK115"/>
  <c r="AI115"/>
  <c r="W12"/>
  <c r="Y13"/>
  <c r="AG115"/>
  <c r="Q10"/>
  <c r="V50"/>
  <c r="F40"/>
  <c r="E45"/>
  <c r="E40"/>
  <c r="P201"/>
  <c r="F201"/>
  <c r="E201"/>
  <c r="F200"/>
  <c r="E200"/>
  <c r="O198"/>
  <c r="N198"/>
  <c r="L198"/>
  <c r="K198"/>
  <c r="I198"/>
  <c r="H198"/>
  <c r="F193"/>
  <c r="E193"/>
  <c r="F192"/>
  <c r="E192"/>
  <c r="O190"/>
  <c r="N190"/>
  <c r="L190"/>
  <c r="K190"/>
  <c r="I190"/>
  <c r="H190"/>
  <c r="F188"/>
  <c r="E188"/>
  <c r="F187"/>
  <c r="E187"/>
  <c r="O185"/>
  <c r="N185"/>
  <c r="L185"/>
  <c r="K185"/>
  <c r="I185"/>
  <c r="H185"/>
  <c r="F183"/>
  <c r="E183"/>
  <c r="F182"/>
  <c r="E182"/>
  <c r="O180"/>
  <c r="N180"/>
  <c r="L180"/>
  <c r="K180"/>
  <c r="I180"/>
  <c r="H180"/>
  <c r="F172"/>
  <c r="E172"/>
  <c r="F171"/>
  <c r="E171"/>
  <c r="O169"/>
  <c r="N169"/>
  <c r="L169"/>
  <c r="K169"/>
  <c r="I169"/>
  <c r="H169"/>
  <c r="F162"/>
  <c r="E162"/>
  <c r="F161"/>
  <c r="E161"/>
  <c r="O158"/>
  <c r="N158"/>
  <c r="L158"/>
  <c r="K158"/>
  <c r="I158"/>
  <c r="H158"/>
  <c r="I156"/>
  <c r="H156"/>
  <c r="I155"/>
  <c r="H155"/>
  <c r="F145"/>
  <c r="E145"/>
  <c r="F144"/>
  <c r="E144"/>
  <c r="O142"/>
  <c r="N142"/>
  <c r="L142"/>
  <c r="K142"/>
  <c r="I142"/>
  <c r="H142"/>
  <c r="F140"/>
  <c r="E140"/>
  <c r="F139"/>
  <c r="E139"/>
  <c r="O137"/>
  <c r="N137"/>
  <c r="L137"/>
  <c r="K137"/>
  <c r="I137"/>
  <c r="H137"/>
  <c r="F132"/>
  <c r="E132"/>
  <c r="F131"/>
  <c r="E131"/>
  <c r="O129"/>
  <c r="N129"/>
  <c r="L129"/>
  <c r="K129"/>
  <c r="I129"/>
  <c r="H129"/>
  <c r="O118"/>
  <c r="N118"/>
  <c r="N210" s="1"/>
  <c r="N234" s="1"/>
  <c r="L118"/>
  <c r="K118"/>
  <c r="K210" s="1"/>
  <c r="K234" s="1"/>
  <c r="I118"/>
  <c r="H118"/>
  <c r="H115" s="1"/>
  <c r="O117"/>
  <c r="N117"/>
  <c r="L117"/>
  <c r="K117"/>
  <c r="I117"/>
  <c r="F110"/>
  <c r="E110"/>
  <c r="F108"/>
  <c r="E108"/>
  <c r="F98"/>
  <c r="E98"/>
  <c r="F97"/>
  <c r="E97"/>
  <c r="O92"/>
  <c r="O89" s="1"/>
  <c r="L92"/>
  <c r="L89" s="1"/>
  <c r="E92"/>
  <c r="E80"/>
  <c r="E79"/>
  <c r="E78"/>
  <c r="E77"/>
  <c r="O76"/>
  <c r="N76"/>
  <c r="L76"/>
  <c r="K76"/>
  <c r="I76"/>
  <c r="H76"/>
  <c r="E75"/>
  <c r="E74"/>
  <c r="G74" s="1"/>
  <c r="E73"/>
  <c r="E72"/>
  <c r="O71"/>
  <c r="N71"/>
  <c r="L71"/>
  <c r="K71"/>
  <c r="I71"/>
  <c r="H71"/>
  <c r="O70"/>
  <c r="N70"/>
  <c r="L70"/>
  <c r="K70"/>
  <c r="I70"/>
  <c r="H70"/>
  <c r="O68"/>
  <c r="N68"/>
  <c r="L68"/>
  <c r="K68"/>
  <c r="I68"/>
  <c r="H68"/>
  <c r="O67"/>
  <c r="N67"/>
  <c r="L67"/>
  <c r="K67"/>
  <c r="I67"/>
  <c r="H67"/>
  <c r="F65"/>
  <c r="E65"/>
  <c r="F64"/>
  <c r="E64"/>
  <c r="F63"/>
  <c r="E63"/>
  <c r="F62"/>
  <c r="E62"/>
  <c r="AP61"/>
  <c r="AO61"/>
  <c r="AM61"/>
  <c r="AL61"/>
  <c r="AJ61"/>
  <c r="AI61"/>
  <c r="AG61"/>
  <c r="AF61"/>
  <c r="AD61"/>
  <c r="AC61"/>
  <c r="AA61"/>
  <c r="Z61"/>
  <c r="O61"/>
  <c r="N61"/>
  <c r="L61"/>
  <c r="K61"/>
  <c r="I61"/>
  <c r="H61"/>
  <c r="F54"/>
  <c r="E54"/>
  <c r="F53"/>
  <c r="E53"/>
  <c r="F51"/>
  <c r="E51"/>
  <c r="AM50"/>
  <c r="AL50"/>
  <c r="AJ50"/>
  <c r="AI50"/>
  <c r="AG50"/>
  <c r="AF50"/>
  <c r="AD50"/>
  <c r="AC50"/>
  <c r="AA50"/>
  <c r="Z50"/>
  <c r="O50"/>
  <c r="N50"/>
  <c r="L50"/>
  <c r="K50"/>
  <c r="I50"/>
  <c r="H50"/>
  <c r="F39"/>
  <c r="E39"/>
  <c r="F38"/>
  <c r="E38"/>
  <c r="F37"/>
  <c r="E37"/>
  <c r="F36"/>
  <c r="E36"/>
  <c r="AM35"/>
  <c r="AL35"/>
  <c r="AJ35"/>
  <c r="AG35"/>
  <c r="AF35"/>
  <c r="AD35"/>
  <c r="AC35"/>
  <c r="AA35"/>
  <c r="Z35"/>
  <c r="O35"/>
  <c r="N35"/>
  <c r="L35"/>
  <c r="K35"/>
  <c r="I35"/>
  <c r="H35"/>
  <c r="F34"/>
  <c r="E34"/>
  <c r="F33"/>
  <c r="E33"/>
  <c r="F32"/>
  <c r="E32"/>
  <c r="F31"/>
  <c r="E31"/>
  <c r="AP30"/>
  <c r="AO30"/>
  <c r="AM30"/>
  <c r="AL30"/>
  <c r="AJ30"/>
  <c r="AI30"/>
  <c r="AG30"/>
  <c r="AF30"/>
  <c r="AC30"/>
  <c r="AA30"/>
  <c r="Z30"/>
  <c r="O30"/>
  <c r="N30"/>
  <c r="L30"/>
  <c r="K30"/>
  <c r="I30"/>
  <c r="H30"/>
  <c r="F29"/>
  <c r="E29"/>
  <c r="F28"/>
  <c r="E28"/>
  <c r="E27"/>
  <c r="F26"/>
  <c r="E26"/>
  <c r="AM25"/>
  <c r="AL25"/>
  <c r="AJ25"/>
  <c r="AI25"/>
  <c r="AC25"/>
  <c r="AA25"/>
  <c r="Z25"/>
  <c r="O25"/>
  <c r="N25"/>
  <c r="L25"/>
  <c r="K25"/>
  <c r="I25"/>
  <c r="H25"/>
  <c r="F24"/>
  <c r="E24"/>
  <c r="F23"/>
  <c r="E22"/>
  <c r="F21"/>
  <c r="E21"/>
  <c r="AP20"/>
  <c r="AM20"/>
  <c r="AL20"/>
  <c r="AJ20"/>
  <c r="AI20"/>
  <c r="AG20"/>
  <c r="AD20"/>
  <c r="AC20"/>
  <c r="AA20"/>
  <c r="Z20"/>
  <c r="O20"/>
  <c r="N20"/>
  <c r="L20"/>
  <c r="K20"/>
  <c r="I20"/>
  <c r="H20"/>
  <c r="F19"/>
  <c r="E19"/>
  <c r="F18"/>
  <c r="E18"/>
  <c r="E17"/>
  <c r="F16"/>
  <c r="E16"/>
  <c r="AP15"/>
  <c r="AO15"/>
  <c r="AM15"/>
  <c r="AL15"/>
  <c r="AJ15"/>
  <c r="AI15"/>
  <c r="AG15"/>
  <c r="AF15"/>
  <c r="AD15"/>
  <c r="AC15"/>
  <c r="AA15"/>
  <c r="Z15"/>
  <c r="O15"/>
  <c r="N15"/>
  <c r="L15"/>
  <c r="K15"/>
  <c r="I15"/>
  <c r="H15"/>
  <c r="AP14"/>
  <c r="AM14"/>
  <c r="AJ14"/>
  <c r="AG14"/>
  <c r="AD14"/>
  <c r="AA14"/>
  <c r="H14"/>
  <c r="AP13"/>
  <c r="AP210" s="1"/>
  <c r="AP234" s="1"/>
  <c r="AM13"/>
  <c r="AJ13"/>
  <c r="AJ210" s="1"/>
  <c r="AJ234" s="1"/>
  <c r="AK234" s="1"/>
  <c r="AG13"/>
  <c r="AG210" s="1"/>
  <c r="AG234" s="1"/>
  <c r="AD13"/>
  <c r="AD210" s="1"/>
  <c r="AD234" s="1"/>
  <c r="AA13"/>
  <c r="AA210" s="1"/>
  <c r="AA234" s="1"/>
  <c r="AG12"/>
  <c r="AG209" s="1"/>
  <c r="AG233" s="1"/>
  <c r="AD12"/>
  <c r="AD209" s="1"/>
  <c r="AD233" s="1"/>
  <c r="AA12"/>
  <c r="AA209" s="1"/>
  <c r="AA233" s="1"/>
  <c r="AB233" s="1"/>
  <c r="AP11"/>
  <c r="AP208" s="1"/>
  <c r="AP232" s="1"/>
  <c r="AM11"/>
  <c r="AM208" s="1"/>
  <c r="AM232" s="1"/>
  <c r="AJ11"/>
  <c r="AJ208" s="1"/>
  <c r="AJ232" s="1"/>
  <c r="AG11"/>
  <c r="AG208" s="1"/>
  <c r="AG232" s="1"/>
  <c r="AD11"/>
  <c r="AD208" s="1"/>
  <c r="AD232" s="1"/>
  <c r="AA11"/>
  <c r="AA208" s="1"/>
  <c r="AA232" s="1"/>
  <c r="H11"/>
  <c r="AH233" l="1"/>
  <c r="W222"/>
  <c r="Y210"/>
  <c r="U207"/>
  <c r="U222"/>
  <c r="U218" s="1"/>
  <c r="Q231"/>
  <c r="S231" s="1"/>
  <c r="X222"/>
  <c r="X218" s="1"/>
  <c r="X207"/>
  <c r="AO222"/>
  <c r="K211"/>
  <c r="K235" s="1"/>
  <c r="Z222"/>
  <c r="O211"/>
  <c r="O235" s="1"/>
  <c r="N211"/>
  <c r="N235" s="1"/>
  <c r="L211"/>
  <c r="L235" s="1"/>
  <c r="Q222"/>
  <c r="R222"/>
  <c r="R218" s="1"/>
  <c r="R207"/>
  <c r="AD211"/>
  <c r="AD235" s="1"/>
  <c r="AD231" s="1"/>
  <c r="AG211"/>
  <c r="AG235" s="1"/>
  <c r="AG231" s="1"/>
  <c r="T222"/>
  <c r="AP211"/>
  <c r="AP235" s="1"/>
  <c r="AA211"/>
  <c r="AA235" s="1"/>
  <c r="AA231" s="1"/>
  <c r="AM211"/>
  <c r="AM235" s="1"/>
  <c r="AJ211"/>
  <c r="AJ235" s="1"/>
  <c r="AJ231" s="1"/>
  <c r="K66"/>
  <c r="L66"/>
  <c r="AK209"/>
  <c r="O66"/>
  <c r="AB234"/>
  <c r="AQ30"/>
  <c r="H66"/>
  <c r="N66"/>
  <c r="K209"/>
  <c r="K233" s="1"/>
  <c r="AC222"/>
  <c r="S220"/>
  <c r="I66"/>
  <c r="F68"/>
  <c r="AE233"/>
  <c r="H211"/>
  <c r="H235" s="1"/>
  <c r="N209"/>
  <c r="N233" s="1"/>
  <c r="F106"/>
  <c r="V210"/>
  <c r="AC231"/>
  <c r="O209"/>
  <c r="O233" s="1"/>
  <c r="L209"/>
  <c r="L233" s="1"/>
  <c r="F70"/>
  <c r="E106"/>
  <c r="Z231"/>
  <c r="E129"/>
  <c r="H153"/>
  <c r="AE234"/>
  <c r="AP231"/>
  <c r="AI231"/>
  <c r="S234"/>
  <c r="AG221"/>
  <c r="K221"/>
  <c r="N221"/>
  <c r="AL222"/>
  <c r="AF222"/>
  <c r="Q221"/>
  <c r="Z221"/>
  <c r="AL221"/>
  <c r="AC221"/>
  <c r="AM219"/>
  <c r="AP221"/>
  <c r="AM222"/>
  <c r="AF220"/>
  <c r="AI220"/>
  <c r="AK220" s="1"/>
  <c r="W221"/>
  <c r="AI222"/>
  <c r="T221"/>
  <c r="AI10"/>
  <c r="S210"/>
  <c r="Q207"/>
  <c r="AN50"/>
  <c r="AQ61"/>
  <c r="G171"/>
  <c r="G172"/>
  <c r="AA219"/>
  <c r="AG219"/>
  <c r="AB209"/>
  <c r="AA220"/>
  <c r="AH209"/>
  <c r="AG220"/>
  <c r="AE210"/>
  <c r="AD221"/>
  <c r="AK210"/>
  <c r="AJ221"/>
  <c r="AC207"/>
  <c r="AC220"/>
  <c r="Z207"/>
  <c r="Z220"/>
  <c r="AD219"/>
  <c r="AJ219"/>
  <c r="AP219"/>
  <c r="AE209"/>
  <c r="AD220"/>
  <c r="AB210"/>
  <c r="AA221"/>
  <c r="AI207"/>
  <c r="AI221"/>
  <c r="AB15"/>
  <c r="F67"/>
  <c r="F155"/>
  <c r="I153"/>
  <c r="V25"/>
  <c r="E89"/>
  <c r="O208"/>
  <c r="O232" s="1"/>
  <c r="L210"/>
  <c r="L234" s="1"/>
  <c r="M234" s="1"/>
  <c r="K208"/>
  <c r="K232" s="1"/>
  <c r="O210"/>
  <c r="O234" s="1"/>
  <c r="P234" s="1"/>
  <c r="AM210"/>
  <c r="AM234" s="1"/>
  <c r="AN234" s="1"/>
  <c r="AN13"/>
  <c r="AE25"/>
  <c r="AK25"/>
  <c r="AN25"/>
  <c r="Y12"/>
  <c r="W209"/>
  <c r="W233" s="1"/>
  <c r="S25"/>
  <c r="Y25"/>
  <c r="AN12"/>
  <c r="AL209"/>
  <c r="AL233" s="1"/>
  <c r="AN233" s="1"/>
  <c r="T10"/>
  <c r="V10" s="1"/>
  <c r="T209"/>
  <c r="T233" s="1"/>
  <c r="V233" s="1"/>
  <c r="AN15"/>
  <c r="AQ15"/>
  <c r="I211"/>
  <c r="N208"/>
  <c r="N232" s="1"/>
  <c r="L208"/>
  <c r="L232" s="1"/>
  <c r="AN20"/>
  <c r="AL10"/>
  <c r="AK20"/>
  <c r="AK50"/>
  <c r="AK15"/>
  <c r="AK13"/>
  <c r="AK12"/>
  <c r="I209"/>
  <c r="I233" s="1"/>
  <c r="H209"/>
  <c r="F156"/>
  <c r="AE156"/>
  <c r="AE115"/>
  <c r="AH115"/>
  <c r="AB13"/>
  <c r="AB12"/>
  <c r="F95"/>
  <c r="I210"/>
  <c r="O115"/>
  <c r="F158"/>
  <c r="P15"/>
  <c r="S10"/>
  <c r="E70"/>
  <c r="K115"/>
  <c r="E142"/>
  <c r="E155"/>
  <c r="E169"/>
  <c r="G69"/>
  <c r="E180"/>
  <c r="P10"/>
  <c r="AE15"/>
  <c r="AH15"/>
  <c r="M20"/>
  <c r="P20"/>
  <c r="G27"/>
  <c r="G193"/>
  <c r="AH12"/>
  <c r="H208"/>
  <c r="H10"/>
  <c r="AE12"/>
  <c r="AE13"/>
  <c r="AO20"/>
  <c r="AO13"/>
  <c r="AO210" s="1"/>
  <c r="AO234" s="1"/>
  <c r="AQ234" s="1"/>
  <c r="AO12"/>
  <c r="P25"/>
  <c r="AB25"/>
  <c r="P30"/>
  <c r="G145"/>
  <c r="E185"/>
  <c r="H210"/>
  <c r="E20"/>
  <c r="AH23"/>
  <c r="AF13"/>
  <c r="AF210" s="1"/>
  <c r="AF234" s="1"/>
  <c r="AH234" s="1"/>
  <c r="W10"/>
  <c r="Y10" s="1"/>
  <c r="Z10" s="1"/>
  <c r="AA10" s="1"/>
  <c r="AB10" s="1"/>
  <c r="AC10" s="1"/>
  <c r="AD10" s="1"/>
  <c r="AE10" s="1"/>
  <c r="AF10" s="1"/>
  <c r="AG10" s="1"/>
  <c r="AH10" s="1"/>
  <c r="AB20"/>
  <c r="AE20"/>
  <c r="G22"/>
  <c r="G38"/>
  <c r="J50"/>
  <c r="AB50"/>
  <c r="AE50"/>
  <c r="AH50"/>
  <c r="F11"/>
  <c r="F12"/>
  <c r="G132"/>
  <c r="G64"/>
  <c r="G33"/>
  <c r="M12"/>
  <c r="M25"/>
  <c r="G18"/>
  <c r="G17"/>
  <c r="P50"/>
  <c r="AF20"/>
  <c r="M50"/>
  <c r="E117"/>
  <c r="N115"/>
  <c r="L115"/>
  <c r="J12"/>
  <c r="M13"/>
  <c r="J25"/>
  <c r="G98"/>
  <c r="G140"/>
  <c r="I208"/>
  <c r="F117"/>
  <c r="E190"/>
  <c r="E67"/>
  <c r="E68"/>
  <c r="E71"/>
  <c r="F185"/>
  <c r="F180"/>
  <c r="E61"/>
  <c r="F190"/>
  <c r="F129"/>
  <c r="F35"/>
  <c r="E76"/>
  <c r="E137"/>
  <c r="E158"/>
  <c r="E198"/>
  <c r="E15"/>
  <c r="E35"/>
  <c r="E30"/>
  <c r="F25"/>
  <c r="E25"/>
  <c r="AM10"/>
  <c r="F20"/>
  <c r="F50"/>
  <c r="F92"/>
  <c r="G92" s="1"/>
  <c r="G183"/>
  <c r="E156"/>
  <c r="P198"/>
  <c r="P156"/>
  <c r="E11"/>
  <c r="F30"/>
  <c r="F118"/>
  <c r="F169"/>
  <c r="G201"/>
  <c r="E14"/>
  <c r="F15"/>
  <c r="AO50"/>
  <c r="AQ50" s="1"/>
  <c r="E52"/>
  <c r="E50" s="1"/>
  <c r="F61"/>
  <c r="E118"/>
  <c r="G188"/>
  <c r="F13"/>
  <c r="F14"/>
  <c r="AJ10"/>
  <c r="AP10"/>
  <c r="F137"/>
  <c r="F142"/>
  <c r="I115"/>
  <c r="P153"/>
  <c r="F198"/>
  <c r="O222" l="1"/>
  <c r="Q218"/>
  <c r="L222"/>
  <c r="N222"/>
  <c r="AD222"/>
  <c r="AD218" s="1"/>
  <c r="AG207"/>
  <c r="K222"/>
  <c r="AP222"/>
  <c r="AP218" s="1"/>
  <c r="M233"/>
  <c r="AJ207"/>
  <c r="AK207" s="1"/>
  <c r="AG222"/>
  <c r="AG218" s="1"/>
  <c r="AP207"/>
  <c r="N220"/>
  <c r="S207"/>
  <c r="AA222"/>
  <c r="AA218" s="1"/>
  <c r="AD207"/>
  <c r="AE207" s="1"/>
  <c r="AA207"/>
  <c r="AB207" s="1"/>
  <c r="AJ222"/>
  <c r="AJ218" s="1"/>
  <c r="P233"/>
  <c r="AB221"/>
  <c r="P209"/>
  <c r="K231"/>
  <c r="K220"/>
  <c r="E66"/>
  <c r="F66"/>
  <c r="O220"/>
  <c r="G106"/>
  <c r="H222"/>
  <c r="N231"/>
  <c r="AH220"/>
  <c r="AE231"/>
  <c r="AI218"/>
  <c r="AE220"/>
  <c r="AB231"/>
  <c r="AN10"/>
  <c r="M210"/>
  <c r="L220"/>
  <c r="T231"/>
  <c r="V231" s="1"/>
  <c r="O231"/>
  <c r="AM231"/>
  <c r="AF231"/>
  <c r="AH231" s="1"/>
  <c r="AK231"/>
  <c r="W231"/>
  <c r="Y231" s="1"/>
  <c r="Y233"/>
  <c r="AL231"/>
  <c r="L231"/>
  <c r="H221"/>
  <c r="H234"/>
  <c r="E234" s="1"/>
  <c r="H219"/>
  <c r="H232"/>
  <c r="E232" s="1"/>
  <c r="I221"/>
  <c r="I234"/>
  <c r="H220"/>
  <c r="H233"/>
  <c r="J233" s="1"/>
  <c r="T220"/>
  <c r="T218" s="1"/>
  <c r="V218" s="1"/>
  <c r="AL220"/>
  <c r="AN220" s="1"/>
  <c r="W220"/>
  <c r="Y220" s="1"/>
  <c r="O219"/>
  <c r="I219"/>
  <c r="I232"/>
  <c r="F232" s="1"/>
  <c r="I222"/>
  <c r="I235"/>
  <c r="O221"/>
  <c r="P221" s="1"/>
  <c r="L221"/>
  <c r="M221" s="1"/>
  <c r="E235"/>
  <c r="F233"/>
  <c r="Z218"/>
  <c r="AC218"/>
  <c r="AK10"/>
  <c r="L207"/>
  <c r="L219"/>
  <c r="AN210"/>
  <c r="AM221"/>
  <c r="AM218" s="1"/>
  <c r="K207"/>
  <c r="K219"/>
  <c r="AB220"/>
  <c r="AF207"/>
  <c r="AF221"/>
  <c r="AQ210"/>
  <c r="AO221"/>
  <c r="AQ221" s="1"/>
  <c r="N207"/>
  <c r="N219"/>
  <c r="J209"/>
  <c r="I220"/>
  <c r="AQ12"/>
  <c r="AO209"/>
  <c r="AO233" s="1"/>
  <c r="H207"/>
  <c r="AH210"/>
  <c r="O207"/>
  <c r="AM207"/>
  <c r="AQ20"/>
  <c r="AH20"/>
  <c r="V209"/>
  <c r="T207"/>
  <c r="V207" s="1"/>
  <c r="AL207"/>
  <c r="AN209"/>
  <c r="Y221"/>
  <c r="S218"/>
  <c r="S221"/>
  <c r="W207"/>
  <c r="Y207" s="1"/>
  <c r="Y209"/>
  <c r="AK221"/>
  <c r="AE221"/>
  <c r="V221"/>
  <c r="F217"/>
  <c r="F213" s="1"/>
  <c r="AQ13"/>
  <c r="G129"/>
  <c r="G169"/>
  <c r="F153"/>
  <c r="G198"/>
  <c r="E153"/>
  <c r="M209"/>
  <c r="F89"/>
  <c r="G89" s="1"/>
  <c r="F209"/>
  <c r="P210"/>
  <c r="G142"/>
  <c r="G15"/>
  <c r="G185"/>
  <c r="G180"/>
  <c r="G23"/>
  <c r="G137"/>
  <c r="G71"/>
  <c r="G30"/>
  <c r="G190"/>
  <c r="G25"/>
  <c r="AH13"/>
  <c r="I207"/>
  <c r="AO10"/>
  <c r="AQ10" s="1"/>
  <c r="E12"/>
  <c r="G12" s="1"/>
  <c r="G35"/>
  <c r="E115"/>
  <c r="F208"/>
  <c r="G20"/>
  <c r="M10"/>
  <c r="F115"/>
  <c r="G118"/>
  <c r="J10"/>
  <c r="G155"/>
  <c r="G61"/>
  <c r="G50"/>
  <c r="G52"/>
  <c r="E208"/>
  <c r="E211"/>
  <c r="F210"/>
  <c r="G156"/>
  <c r="F211"/>
  <c r="F10"/>
  <c r="E13"/>
  <c r="G13" s="1"/>
  <c r="E210"/>
  <c r="E95"/>
  <c r="G95" s="1"/>
  <c r="AK218" l="1"/>
  <c r="P220"/>
  <c r="AH207"/>
  <c r="E222"/>
  <c r="F222"/>
  <c r="N218"/>
  <c r="M231"/>
  <c r="W218"/>
  <c r="Y218" s="1"/>
  <c r="AL218"/>
  <c r="AN218" s="1"/>
  <c r="K218"/>
  <c r="G66"/>
  <c r="V220"/>
  <c r="M220"/>
  <c r="F221"/>
  <c r="P231"/>
  <c r="H218"/>
  <c r="L218"/>
  <c r="H231"/>
  <c r="AO231"/>
  <c r="AQ231" s="1"/>
  <c r="AQ233"/>
  <c r="I218"/>
  <c r="AB218"/>
  <c r="AE218"/>
  <c r="O218"/>
  <c r="AN231"/>
  <c r="AN221"/>
  <c r="F219"/>
  <c r="AO220"/>
  <c r="AQ220" s="1"/>
  <c r="E233"/>
  <c r="I231"/>
  <c r="F235"/>
  <c r="F234"/>
  <c r="G234" s="1"/>
  <c r="E221"/>
  <c r="AH221"/>
  <c r="AF218"/>
  <c r="AH218" s="1"/>
  <c r="E219"/>
  <c r="F220"/>
  <c r="J220"/>
  <c r="E217"/>
  <c r="E213" s="1"/>
  <c r="AQ209"/>
  <c r="AO207"/>
  <c r="AQ207" s="1"/>
  <c r="AN207"/>
  <c r="G115"/>
  <c r="E209"/>
  <c r="G209" s="1"/>
  <c r="G153"/>
  <c r="M207"/>
  <c r="P207"/>
  <c r="J207"/>
  <c r="F207"/>
  <c r="E10"/>
  <c r="G10" s="1"/>
  <c r="G210"/>
  <c r="P218" l="1"/>
  <c r="M218"/>
  <c r="AO218"/>
  <c r="AQ218" s="1"/>
  <c r="G221"/>
  <c r="J218"/>
  <c r="J231"/>
  <c r="E220"/>
  <c r="G220" s="1"/>
  <c r="E231"/>
  <c r="G233"/>
  <c r="F231"/>
  <c r="E218"/>
  <c r="F218"/>
  <c r="E207"/>
  <c r="G207" s="1"/>
  <c r="G231" l="1"/>
  <c r="G218"/>
  <c r="E226" l="1"/>
  <c r="F226" l="1"/>
  <c r="G226" s="1"/>
  <c r="H226" l="1"/>
  <c r="I226"/>
  <c r="J226" l="1"/>
</calcChain>
</file>

<file path=xl/sharedStrings.xml><?xml version="1.0" encoding="utf-8"?>
<sst xmlns="http://schemas.openxmlformats.org/spreadsheetml/2006/main" count="1253" uniqueCount="245">
  <si>
    <t>о ходе исполнения комплексного плана (сетевого графика) реализации</t>
  </si>
  <si>
    <t xml:space="preserve">муниципальной программы  "Профилактика правонрушений на территории города Урай" на 2018-2030 годы </t>
  </si>
  <si>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</si>
  <si>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</si>
  <si>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</si>
  <si>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</si>
  <si>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</si>
  <si>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</si>
  <si>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</si>
  <si>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</si>
  <si>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</si>
  <si>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</si>
  <si>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</si>
  <si>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</si>
  <si>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</si>
  <si>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</si>
  <si>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</si>
  <si>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</si>
  <si>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</si>
  <si>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</si>
  <si>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</si>
  <si>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</si>
  <si>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8=7/6*100</t>
  </si>
  <si>
    <t>Подпрограмма 1. «Профилактика правонарушений»</t>
  </si>
  <si>
    <t>всего:</t>
  </si>
  <si>
    <t>Федеральный бюджет</t>
  </si>
  <si>
    <t>бюджет ХМАО-Югры</t>
  </si>
  <si>
    <t>Иные источники финансирования</t>
  </si>
  <si>
    <t>отдел гражданской защиты населения администрации города Урай, секретарь административной комиссии администрации города Урай</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</si>
  <si>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</si>
  <si>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</si>
  <si>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</si>
  <si>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Отдел гражданской защиты населения администрации города Урай</t>
  </si>
  <si>
    <t>4</t>
  </si>
  <si>
    <t>4.1</t>
  </si>
  <si>
    <t>Подпрограмма 4. Участие в профилактике экстремизма, а также минимизации и (или) ликвидации последствий проявлений экстремизма</t>
  </si>
  <si>
    <t>Отдел по работе с обращениями граждан  администрации города Урай</t>
  </si>
  <si>
    <t>5</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</si>
  <si>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</si>
  <si>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</si>
  <si>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Всего по программе</t>
  </si>
  <si>
    <t>Отчет</t>
  </si>
  <si>
    <t xml:space="preserve">отдел гражданской защиты населения администрации города Урай, управление по информационным технологиям и связи администрации города Урай, секретарь административной комиссии администрации города Урай
</t>
  </si>
  <si>
    <t xml:space="preserve"> - </t>
  </si>
  <si>
    <t xml:space="preserve"> -</t>
  </si>
  <si>
    <t>Согласовано:</t>
  </si>
  <si>
    <t>Комитет по финансам  администрации города Урай</t>
  </si>
  <si>
    <t>«__»_________2019г. _________________</t>
  </si>
  <si>
    <t>«____»_________2019 г. ______________________</t>
  </si>
  <si>
    <t>подпись</t>
  </si>
  <si>
    <t xml:space="preserve">           подпись</t>
  </si>
  <si>
    <t xml:space="preserve">Ответственный исполнитель (соисполнитель) муниципальной  программы:   </t>
  </si>
  <si>
    <t>В общеобразовательных школах, на предприятиях и учреждениях были организованы различные тренинги, круглые столы и лекции. Волонтеры объединения «Волна» на главных улицах города провели акцию «Красная ленточка» и раздавали тематическую печатную продукцию, с участием волонтеров организованы и проведены такие мероприятия как "Фестиваль ГТО", "Лыжня России", "Чемпионат УРФО по гимнастике"</t>
  </si>
  <si>
    <t xml:space="preserve">В образовательных организациях города Урай построена трехуровневая система программной контентной фильтрация, в том числе:
-общая сетевая контентная фильтрация, осуществляемая провайдером (белые списки);
-техническая защита в организации посредством интернет-шлюза на входе интернета в образовательную организацию;
-на автоматизированных рабочих местах учащихся общеобразовательных организаций, настроен модуль контентной фильтрации касперского  Endpoint Security для Бизнеса.
 В договорах на оказание/предоставление телематических услуг связи,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 а также, провайдер использует список сайтов сети Интернет, разрешённых для посещения учащимися в общеобразовательных организациях, при ограничении доступа к сайтам, террористической и экстремистской направленности.
</t>
  </si>
  <si>
    <t>В образовательных организациях города Урай построена трехуровневая система программной контентной фильтрация, в том числе:-общая сетевая контентная фильтрация, осуществляемая провайдером (белые списки);
-техническая защита в организации посредством интернет-шлюза на входе интернета в образовательную организацию;
-на автоматизированных рабочих местах учащихся общеобразовательных организаций, настроен модуль контентной фильтрации касперского  Endpoint Security для Бизнеса.
 В договорах на оказание/предоставление телематических услуг связи,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 а также, провайдер использует список сайтов сети Интернет, разрешённых для посещения учащимися в общеобразовательных организациях, при ограничении доступа к сайтам, террористической и экстремистской направленности.</t>
  </si>
  <si>
    <t xml:space="preserve">
</t>
  </si>
  <si>
    <t xml:space="preserve">Специалисты управления по культуре и социальным вопросам администрации г.Урай регулярно встречаются с настоятелем храма Рождества Пресвятой Богородицы отцом Иоанном (Юрцун И.Ф.) и имамом города Урай Абдульхалимом хазратом (Газизов Х.А.) и рекомендуют религиозным лидерам г.Урай при проведении богослужений обращать внимание прихожан на необходимость мирного сосуществования людей различных национальностей и вероисповеданий, уважительного отношения к культуре, традициям других народов, разъяснять присутствующим, что традиционные религии не допускают насилия и проявлений экстремизма.
Кроме того, руководители религиозных организаций г.Урай входят в составы Общественного совета г.Урай, Координационного совета по вопросам межнациональных, межконфессиональных отношений и сохранения этнокультур, где также происходит обмен мнениями по применению различных форм профилактической работы среди верующих прихожан
</t>
  </si>
  <si>
    <t>Общеобразовательные  организации приняли участие в фестивале «Много голосов – один мир». В МБОУ СОШ №12 прошел фестиваль национальностей (охват 1050 человек)</t>
  </si>
  <si>
    <t xml:space="preserve">13 апреля 2019 года в Центральной библиотеке им. Л.И. Либова проведен
Тотальный диктант . В этом году в качестве текста для диктанта был выбран текст писателя и журналиста Павела Басинского. Басинский использовал для своих текстов классические истории из литературы. Один текст был посвящен «Зеленой палочке» Л.Н. Толстого, второй - «Моцарту и Сальери» А.С. Пушкина, третий - пьесе «На дне» Максима Горького, четвертый - «Мертвым душам» Н.В. Гоголя. Количество участников: 49 человек.  
</t>
  </si>
  <si>
    <t>Оплата осуществляется в соответствии с  фактически сложившимися расходами. Кроме этого, экономия средств сложилась в результате проведения конкурсной процедуры</t>
  </si>
  <si>
    <t>1</t>
  </si>
  <si>
    <t>1.1</t>
  </si>
  <si>
    <t>1.2</t>
  </si>
  <si>
    <t>2</t>
  </si>
  <si>
    <t>2.1</t>
  </si>
  <si>
    <t>1.3</t>
  </si>
  <si>
    <t>1.4</t>
  </si>
  <si>
    <t>1.5</t>
  </si>
  <si>
    <t>1.6</t>
  </si>
  <si>
    <t>1.7</t>
  </si>
  <si>
    <t>1.8</t>
  </si>
  <si>
    <t>1.9</t>
  </si>
  <si>
    <t>1.10</t>
  </si>
  <si>
    <t>1.11</t>
  </si>
  <si>
    <t>2.2</t>
  </si>
  <si>
    <t>2.3</t>
  </si>
  <si>
    <t>2.4</t>
  </si>
  <si>
    <t>3.1</t>
  </si>
  <si>
    <t>3.2</t>
  </si>
  <si>
    <t>3.3</t>
  </si>
  <si>
    <t>3.4</t>
  </si>
  <si>
    <t>3</t>
  </si>
  <si>
    <t>4.2</t>
  </si>
  <si>
    <t>4.3</t>
  </si>
  <si>
    <t>4.4</t>
  </si>
  <si>
    <t>4.5</t>
  </si>
  <si>
    <t>4.6</t>
  </si>
  <si>
    <t>4.7</t>
  </si>
  <si>
    <t>4.8</t>
  </si>
  <si>
    <t>4.9</t>
  </si>
  <si>
    <t>5.2</t>
  </si>
  <si>
    <t>5.3</t>
  </si>
  <si>
    <t>5.4</t>
  </si>
  <si>
    <t>5.5</t>
  </si>
  <si>
    <t>5.6</t>
  </si>
  <si>
    <t>5.7</t>
  </si>
  <si>
    <t>5.8</t>
  </si>
  <si>
    <t>5.9</t>
  </si>
  <si>
    <t>5.10</t>
  </si>
  <si>
    <t>5.11</t>
  </si>
  <si>
    <t>Создание условий для деятельности народных дружин (1,6)</t>
  </si>
  <si>
    <t xml:space="preserve">Обеспечение функционирования и развития систем видеонаблюдения в сфере общественного порядка и безопасности дорожного движения,информирование населения о необходимости соблюдения правил дорожного движения (в том числе санкциях за их нарушение) (2,3,6)
</t>
  </si>
  <si>
    <t>Осуществление полномочий по созданию и обеспечению деятельности административной комиссии муниципального образования город Урай (4,6)</t>
  </si>
  <si>
    <t>Проведение профилактических мероприятий для несовершеннолетних и молодежи (5,6)</t>
  </si>
  <si>
    <t>Изготовление и распространение средств наглядной и печатной агитации, направленных на  профилактику правонарушений (5,6)</t>
  </si>
  <si>
    <t>Проведение профилактических мероприятий с семьями, находящимися в социально опасном положении (5,6)</t>
  </si>
  <si>
    <t>Организация дополнительных временных рабочих мест для несовершеннолетних подростков, находящихся в конфликте с законом (5,6)</t>
  </si>
  <si>
    <t>Осуществление полномочий по созданию и обеспечению деятельности комиссии по делам несовершеннолетних и защите их прав при администрации города Урай (5)</t>
  </si>
  <si>
    <t>Социальная адаптация, ресоциализация, социальная реабилитация, помощь лицам, пострадавшим от правонарушений или подверженным риску стать таковыми. (5,6)</t>
  </si>
  <si>
    <t>Организационно-методическое обеспечение деятельности коллегиальных органов в сфере профилактики правонарушений (1,2,3,5)</t>
  </si>
  <si>
    <t>Повышение профессионального уровня (семинары, курсы повышения квалификации) работников образовательных организаций, учреждений культуры, спорта, социальной и молодежной политики в сфере профилактики правонарушений (5)</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</si>
  <si>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(8,9)</t>
  </si>
  <si>
    <t>2.5</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</si>
  <si>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t>
  </si>
  <si>
    <t>2.6</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</si>
  <si>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t>
  </si>
  <si>
    <t>Организация и проведение мероприятий, посвященных «Дню солидарности в борьбе с терроризмом» (10)</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</si>
  <si>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(10)
</t>
  </si>
  <si>
    <t>Осуществление работы по установке контент-фильтров, блокирующих доступ к Интернет-ресурсам террористической направленности  (10)</t>
  </si>
  <si>
    <t>Приобретение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(10)</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</si>
  <si>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(10)</t>
  </si>
  <si>
    <t xml:space="preserve">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(11) </t>
  </si>
  <si>
    <t>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(11)</t>
  </si>
  <si>
    <t>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(11)</t>
  </si>
  <si>
    <t>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(11)</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</si>
  <si>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(11) </t>
  </si>
  <si>
    <t>Организация и проведение мероприятий, посвященных «Декаде профилактики экстремизма» (11)</t>
  </si>
  <si>
    <t>Осуществление работы по установке контент-фильтров, блокирующих доступ к Интернет-ресурсам экстремисткой направленности (11)</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</si>
  <si>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(11)</t>
  </si>
  <si>
    <t>Развитие и использование потенциала молодежи в интересах укрепления единства российской нации, упрочения мира и согласия (12,14,15)</t>
  </si>
  <si>
    <t>Содействие этнокультурному многообразию народов России (12,14,15)</t>
  </si>
  <si>
    <t>Развитие кадрового потенциала в сфере межнациональных (межэтнических) отношений, профилактики экстремизма (12,13)</t>
  </si>
  <si>
    <t>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(12,14)</t>
  </si>
  <si>
    <t>Создание условий для сохранения и развития языков народов России (12,15)</t>
  </si>
  <si>
    <t>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(12,14)</t>
  </si>
  <si>
    <t xml:space="preserve">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(12, 13)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</si>
  <si>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</si>
  <si>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(12,13,14)</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</si>
  <si>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</si>
  <si>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</si>
  <si>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</si>
  <si>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</si>
  <si>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</si>
  <si>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</si>
  <si>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едеральный бюджет</t>
  </si>
  <si>
    <t xml:space="preserve">Секретарь административной комиссии администрации города Урай; 
муниципальное казенное учреждение «Управление материально-технического обеспечения города Урай»
</t>
  </si>
  <si>
    <t xml:space="preserve">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</si>
  <si>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образования и молодежной политики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</si>
  <si>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</si>
  <si>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и молодежной политики  администрации города Урай.
</t>
  </si>
  <si>
    <t xml:space="preserve">Отдел гражданской защиты населения администрации города Урай,
секретарь административной комиссии администрации города Урай,
органы администрации города Урай:  управление по организационным вопросам и кадрам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</si>
  <si>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образования и молодежной политики  администрации города Урай.</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</si>
  <si>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</si>
  <si>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</si>
  <si>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Отдел гражданской защиты населения администрации города Урай, муниципальное казенное учреждение «Управление жилищно-коммунального хозяйства города Урай».</t>
  </si>
  <si>
    <t>Органы администрации города Урай: пресс-служба  администрации города Урай.</t>
  </si>
  <si>
    <t xml:space="preserve">Отдел гражданской защиты населения администрации города Урай. 
</t>
  </si>
  <si>
    <t xml:space="preserve">Органы администрации города Урай: пресс-служба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</si>
  <si>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</si>
  <si>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</si>
  <si>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Отдел гражданской защиты населения администрации города Урай,
органы администрации города Урай:  управление по организационным вопросам и кадрам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</si>
  <si>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</si>
  <si>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</si>
  <si>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</si>
  <si>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</si>
  <si>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</si>
  <si>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 xml:space="preserve">Отдел гражданской защиты населения администрации города Урай,
органы администрации города Урай:  управление по организационным вопросам и кадрам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</si>
  <si>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</si>
  <si>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</si>
  <si>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</si>
  <si>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</si>
  <si>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</si>
  <si>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</si>
  <si>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</si>
  <si>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Отдел гражданской защиты населения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</si>
  <si>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Организация деятельности молодёжного волонтёрского движения города Урай по пропаганде здорового образа жизни (7, 8, 9)</t>
  </si>
  <si>
    <t>Управление образования и молодежной политики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</si>
  <si>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</si>
  <si>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</si>
  <si>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Организационно-методическое обеспечение деятельности коллегиальных органов антинаркотической направленности (7, 8, 9)</t>
  </si>
  <si>
    <t xml:space="preserve">Отдел гражданской защиты населения администрации города Урай,
органы администрации города Урай:
управление по организационным вопросам и кадрам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</si>
  <si>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t>
  </si>
  <si>
    <t xml:space="preserve">В образовательных организациях города Урай построена трехуровневая система программной контентной фильтрация, в том числе:
-общая сетевая контентная фильтрация, осуществляемая провайдером (белые списки); -техническая защита в организации посредством интернет-шлюза на входе интернета в образовательную организацию;
-на автоматизированных рабочих местах учащихся общеобразовательных организаций, настроен модуль контентной фильтрации Касперского  Endpoint Security для Бизнеса. В целях недопущения несанкционированного доступа учащимися к запрещенным сайтам, преподавателем при проведении учебного процесса постоянно осуществляется контроль, все учащиеся постоянно находятся под присмотром и в поле зрения. В перерывах (переменах) между уроками у учащихся отсутствует возможность пользования компьютерами, поскольку все учащиеся выходят из класса. Таким образом, исключается возможность учащимися пользоваться компьютерами бесконтрольно. В договорах на оказание/предоставление телематических услуг связи,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 а также, провайдер использует список сайтов сети Интернет, разрешённых для посещения учащимися в общеобразовательных организациях, при ограничении доступа к сайтам, содержащих информацию о распространении психоактивных веществ.
В Централизованной библиотечной системе МАУ «Культура»  установлена контентная  фильтрация на пользовательские места  в ЦОДах  на уровне провайдера  ООО «ПиП» при помощи сервиса SKY DNS (фильтруются сайты с запрещенным контентом).
</t>
  </si>
  <si>
    <t>5.12</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</si>
  <si>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</si>
  <si>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 xml:space="preserve">Управлением по культуре и социальным вопросам осуществляется информационная и консультационная поодержка некоммерческим организациям в целях реализации проектов и участия в мероприятиях в сфере межнациональных (межэтнических) отношений, профилактика экстремизма </t>
  </si>
  <si>
    <t>_</t>
  </si>
  <si>
    <t>Приобретение инженерно-технических средств обеспечения безопасности и антитеррористической защищенности.</t>
  </si>
  <si>
    <t>в том числе за счет остатков прошлых лет</t>
  </si>
  <si>
    <t>В том числе:</t>
  </si>
  <si>
    <r>
      <t xml:space="preserve">Ответственный исполнитель
</t>
    </r>
    <r>
      <rPr>
        <sz val="12"/>
        <rFont val="Times New Roman"/>
        <family val="1"/>
        <charset val="204"/>
      </rPr>
      <t xml:space="preserve">(отдел гражданской защиты населения администрации города Урай, 
секретарь административной комиссии администрации города Урай)
</t>
    </r>
  </si>
  <si>
    <r>
      <t xml:space="preserve">Соисполнитель 1 
</t>
    </r>
    <r>
      <rPr>
        <sz val="12"/>
        <rFont val="Times New Roman"/>
        <family val="1"/>
        <charset val="204"/>
      </rPr>
      <t xml:space="preserve">(органы администрации города Урай:
    управление по организационным вопросам и кадрам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отдел по работе с обращениями граждан администрации города Урай;
   пресс-служба администрации города Урай)
</t>
    </r>
  </si>
  <si>
    <r>
      <t xml:space="preserve">Соисполнитель 2 
</t>
    </r>
    <r>
      <rPr>
        <sz val="12"/>
        <rFont val="Times New Roman"/>
        <family val="1"/>
        <charset val="204"/>
      </rPr>
      <t xml:space="preserve">(Управление образования и молодежной политики администрации города Урай)
</t>
    </r>
  </si>
  <si>
    <r>
      <t xml:space="preserve">Соисполнитель 3 
</t>
    </r>
    <r>
      <rPr>
        <sz val="12"/>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</si>
  <si>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2"/>
        <rFont val="Times New Roman"/>
        <family val="1"/>
        <charset val="204"/>
      </rPr>
      <t xml:space="preserve">(Муниципальное казенное учреждение «Управление жилищно-коммунального хозяйства города Урай»)
</t>
    </r>
  </si>
  <si>
    <t xml:space="preserve">Организован и проведен семинар-практикум на тему «Использование инновационных методов профилактики распространения алкогольной и наркотической зависимостей в подростковой и молодежной среде. Роль семьи и школы в формировании здорового образа жизни».
Охват 50 чел психологов, социальных педагогов, заместителей директоров по воспитательной работе образовательных учреждений города Урай.
</t>
  </si>
  <si>
    <t>Обеспечена деятельность административной комиссии города Урай за 2019 год. Административной комиссией города Урай рассмотрено 280 дел  об административных правонарушениях, по которым наложен штраф на общую сумму  172,5 тыс. рублей.</t>
  </si>
  <si>
    <t>Изготовлены 4 буклета профилактической направленности по 2000 экземпляров каждого. Данные буклеты распространяются в образовательных учреждениях города.</t>
  </si>
  <si>
    <t>Организованы индивидуальные консультации у врача нарколога (28 человек.  Социальное сопровождение специалистами Урайского сойиально - реабилитиционного центра, направленное на выход семьи из кризисных ситуаций (направлены 137 семьей).</t>
  </si>
  <si>
    <t>Обеспечена деятельность комиссии по делам несовершеннолетних и защите их прав администрации города Урай в  2019 году. Комиссией рассмотрено 259 дел об административных правонарушениях, по которым наложен штраф на общую сумму 178,9   тыс. рублей.</t>
  </si>
  <si>
    <t>На безе СК "Олимп" член КДН и ЗП Джанхуватов М.А. проводит спортивные занятия, которые посещают 25 несовершеннолетних. В части социальной адаптации, ресоциализации, социальной реабилитации, помощи лицам, пострадавшим от правонарушений или подверженным риску стать таковыми в  году  в 2019 году вынесено 3 постановления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конфликтных детско-родительских отношений или жестокого обращения.</t>
  </si>
  <si>
    <t>Во всех общеобразовательных организациях в течение 2019 года проведены беседы, классные часы, конкурсы и викторины противоэкстремистской и антитеррористической направленности направленности. Прошли классные часы «Что такое терроризм. Ответственность за экстремистскую деятельность». Тематические классные часы: «Сила России в единстве народов», «Экстремизм и патриотизм», «Главное слово на земле – мир»</t>
  </si>
  <si>
    <t>В период с 15.12.2019 по 23.12.2019 проведены курсы повышения квалификации для специалистов социальной сферы по теме: «Формы и методы гармонизации межнациональных и межконфессиональных отношений». Преподаватель  – Селиванова Ольга Антиевна, доктор педагогических наук, профессор кафедры общей и социальной педагогики Тюменского государственного университета. Количество слушателей – 20 человек.</t>
  </si>
  <si>
    <r>
      <rPr>
        <sz val="10"/>
        <color theme="1"/>
        <rFont val="Times New Roman"/>
        <family val="1"/>
        <charset val="204"/>
      </rPr>
      <t xml:space="preserve">В целях изучения общественного мнения населения муниципального образования городской округ город Урай по вопросам оценки реализуемых органами исполнительной власти и органами местного самоуправления мер по профилактике экстремизма и терроризма в феврале 2019 года отделом по работе с обращениями граждан администрации города Урай среди жителей города Урай проведен социологический опрос на тему: «Ситуационные и возможные риски, связанные с деятельностью религиозных движений на территории города Урай», в котором приняли участие 122 респондента.
Также, в августе проведен опрос на тему: «Межнациональные отношения» среди работников предприятий, учреждений, организаций и временно не занятых жителей Урая, всего - 124 респондента. В сентябре 2019 года проведен опрос среди старшеклассников, студентов по опроснику Г.У. Солдатовой, С.В. Рыжовой «Типы этнической идентичности», в котором приняли участие 360 респондентов. Этническая идентичность большинства респондентов соответствует норме – 71,9%, доля негативно настроенных на межэтническое взаимодействие – 4,8% с ними необходимо работать в первую очередь. 14, 2% - этнически индифферентны, а 9,2% явно не идентифицируются по этническим типам, так как эти респонденты соответствует двум и более доминирующим типам этнической идентичности.
В методике, применяемой Г.У. Солдатовой, свыше 80% испытуемых должны соответствовать «норме», 10-12% - этнической индифферентности, 0,5-4,5% - этнонигилизму, 1-5% - гиперидентичности. К таким показателям необходимо стремиться в учебных заведениях города.
</t>
    </r>
    <r>
      <rPr>
        <sz val="10"/>
        <color rgb="FFFF0000"/>
        <rFont val="Times New Roman"/>
        <family val="1"/>
        <charset val="204"/>
      </rPr>
      <t xml:space="preserve">
</t>
    </r>
  </si>
  <si>
    <t xml:space="preserve">Приобретено 400 воздушных шаров белого цвета стоимостью по 50-00 рублей каждый (итого на 20 000-00 рублей). Воздушные шары были вручены школьникам СОШ города Урай при проведении линеек, посвященных "Дню солидарности в борьбе с терроризмом".   </t>
  </si>
  <si>
    <t xml:space="preserve">С целью профилактики распространения экстремисткой идеологии среди молодежи в Центральной библиотеке им. Л.И. Либова Централизованной библиотечной системы МАУ «Культура» 24 января 2019 года состоялся «круглый стол» на тему «Молодежь за культуру мира, против экстремизма» с привлечением приглашенных специалистов ОМВД России по городу Урай, сотрудников Управления образования и молодежной политики администрации города Урай, БУ ХМАО – Югры «Урайская городская клиническая больница», религиозных конфессий, национально-культурных объединений и сообществ, образовательных учреждений, СМИ города Урай. В задачи данного мероприятия входило: воспитание у молодежи миролюбия, принятия и понимания других людей, умения позитивно с ними взаимодействовать; формирование негативного отношения к насилию и агрессии в любой форме; уважения и признания к себе и к людям, к их культуре; развитие способности к межнациональному и межрелигиозному взаимодействию. Общее количество участников 45 человек. Денежная сумма в размере 20000-00 рублей изготовлена на изготовление буклетов по итогам проведения  полевых сборов юношей 10 классов
С 13 по 20 мая 2019 года на территории города Урай проводилось профилактическое мероприятие, направленное на нейтрализацию попыток вовлечения несовершеннолетних в деструктивную, в том числе экстремистскую и террористическую деятельность, в незаконные массовые акции, противодействия проникновению в подростковую среду информации, пропагандирующее насилие.
Информация о проведении данной акции размещалась на официальном сайте органов местного самоуправления города Урай, в городской газете «Знамя» и на страницах в социальных сетях.
</t>
  </si>
  <si>
    <t xml:space="preserve">В течение 2019 года проведено более 10 встреч  Традиционно во встречах принимают участие  настоятель местной религиозной организации Православный приход храма Рождества Пресвятой Богородицы города Урая протоиерей Иоанн и имам-хатиб местной мусульманской  религиозной организации «Махалля» Абдульхалим Хазрат.
  Прошли встречи неоднократный чемпион Мира, Европы и России, призер Олимпиады по боксу Александр Малетин.  Прошел «Спортивный десант» отделения Северного многоборья детско-юношеской спортивной школы «Старт» под руководством тренера Семенина Александра Владимировича. 
</t>
  </si>
  <si>
    <t>Денежные средства в размере 10 тыс. рублей направлены на приобретение обложек на паспорт в количестве 20 шт. и Конституцию РФ в количестве 20 шт. для проведения торжественной присяги при получении гражданства Российской Федерации.</t>
  </si>
  <si>
    <t>В июне 10 000-00 рублей затрачено на приобретение сертификатов к конкурсу "Дети разных народов мечтают о мире", в сентябре 10000-00 рублей израсходовано приобретение подарочных сертификатов участникам конкурса, направленного на укрепление общероссийского гражданского единства, гармонизацию межнациональных и межконфессиональных отношений, профилактику экстремизма». Конкурс проводился с целью формирования толерантности и межэтнической солидарности у подрастающего поколения;  Демонстрация образа «Мир» в понимании молодежи; Привлечение внимания широкой аудитории к объединяющим национально-патриотическим идеям.
Количество работ: 13. Участникам вручены подарочные сертификаты. 15000-00 рублей израсходовано на приобретение призов и дипломов призерам фотомарафон "Урай многонациональный".  в декабре 2019 года.
15000-00 рублей израсходованы на приобретение призов и почетных грамот призерам конкурса сочинений "Профилактика терроризма и экстремизма".</t>
  </si>
  <si>
    <t>Изготовлены листовки  для мигрантов, с информацией по формированию положительного образа мигранта, популяризации легального труда мигрантов в количестве 100 штук, стоимость изготовления - 10000-00 рублей.</t>
  </si>
  <si>
    <t>Денежные средства в сумме 50000-00 рублей израсходованы МАУ "Культура" на прибретение инветаря (игровое поле, фишк-фигуры, карточки, кубик) для проведения передвижой выставки-викторины "Путь к большой нефти в большой много национальной стране".  Выставка-викторина проведена 20.12.2019, место проведения КИЦ.</t>
  </si>
  <si>
    <t>С 11 по 21 ноября  2019 года во всех общеобразовательных организациях проведены  мероприятия, направленные на организацию антитеррористической деятельности, противодействие возможным фактам проявления терроризма и экстремизма, формирование толерантной среды на основе ценностей многонационального российского общества, общероссийской гражданской идентичности и культурного самосознания, принципов соблюдения прав и свобод человека. 
       Всего в мероприятиях Декады приняли участие 4516 обучающихся, 260 педагогов,  волонтерские и детские организации всех школ. К проведению мероприятий привлекались:  
сотрудник ОМВД России по г.Ураю Чернявская Н., председатель общественного совета при полиции ИноземцевВ.Н., помощник прокурора г.Урай Зарипов Э.Ш., инспектор ПДН Закирова А.М.,заместитель председателя КДН и ЗП Болковая С.Л., специалист ГМЦ Хусаинова Н.М.
     На уроках права, обществознания, ОБЖ особое внимание было уделено темам «История терроризма»,  «Как не стать жертвой теракта». 
      Проведены  тематические классные часы: «Мы против терроризма и экстремизма», «Разные-равные», «Небо общее для всех», «Беслан – город ангелов» и т.д. В общеобразовательных организациях прошли конкурсы рисунков «Мы - за мир на земле», Фото-сушка «Мой-друг», Фото-конкурс «Урай многонациональный», Арт-мастерская «Школа  размером с огромную страну»
    Проведены различные акции: на улицах города «Нет ненависти и вражде», в детском стационаре БУ «Городская клиническая больница» «Яркий мир». Организованы психологические практикумы  «Тропинка своего Я» и практикум по профилактике зависимых и агрессивных форм поведения.
 На реализацию спортивных мероприятий выделено 20 тыс. рублей (МАУ ДО ДЮСШ «Старт» - 10 тыс. рублей; МАУ ДО ДЮСШ «Звезды Югры» - 10 тыс. рублей).  20 тыс. рублей затрачено УО и МП</t>
  </si>
  <si>
    <t xml:space="preserve">                                                                 </t>
  </si>
  <si>
    <t>Обеспечена бесперебойная работа систем видеонаблюдения в течении  2019 года., в том числе денежные средства направлены на приобретение видеокамер в количестве 6 штук и запасных частей, а также на выполнение работ по  модернизации системы видеонаблюдения. Раскрыто 12 преступлений с использованием системы видеонаблюдения АПК "Безопасный город"</t>
  </si>
  <si>
    <t xml:space="preserve">Соглашение о предоставлении субсидии подписано 22.03.2019 г. Осуществлено материальное стимулирование народных дружинников (выплаты за дежурства по охране общественного порядка) за  2019 год за 272 смены. С участием членов ДНД пресечено 16 преступлений. Выявлено с участием народных дружинников 103 административных правонарушения, посягающих на общественный порядок. </t>
  </si>
  <si>
    <t>Денежные средства направлены на приобретение расходного материала (ручки, ватаман, блокноты) на сумму 8250,00 руб.,поставку флайеров на сумму 5 000,00 руб. и приобретение призового фонда (браслеты-флэшека) на сумму 16 750,00 руб. Согласно разработанному положению в течении 2019 года в ККЦК «Юность Шаима»  проведены тематическеих встречи, диспуту, дискуссии «Скажи наркотикам – НЕТ!» для учащихся старших классов образовательных организаций города совместно с приглашёнными специалистами: начальником отдела по делам несовершеннолетних и защите их прав администрации города Урай, сотрудником отделения по контролю за оборотом наркотиков по ОМВД России в городе Урай; психологом психоневрологического отделения.  Данные мероприятия реализованы в сентябре - октябре 2019 года. 12 мая 2019 года проведено первенство ДЮСШ «Старт» по плаванию, посвященное Дню Победы в Великой Отечественной войне, в рамках мероприятий, направленных на пропаганду здорового образа жизни в городе Урай. Охват участников составил 48 человек. Победителям и призерам были вручены медали и грамоты. Исполнитель МАУ ДО ДЮСШ «Старт». Освоение денежных средств составило 10 тыс. рублей (100% от доведенных средств).
В 2019 году МАУ ДО ДЮСШ «Звезды Югры» освоено 10 тыс. рублей.</t>
  </si>
  <si>
    <t>за 2019 год</t>
  </si>
  <si>
    <t>Проведен турнир, направленный на профилактику правонарушений в молодежной среда. Средства использованы на подарочные сертификаты. В части проведения  профилактических мероприятий  для несовершеннолетних и молодежи в течение   2019 года проводилась индивидуальная профилактическая работа по постановлениям комиссии по делам несовершеннолетних и защите их прав при администрации город Урай специалистами органов и учреждений системы профилактики безнадзорности и правонарушений несовершеннолетних в отношении 119 несовершеннолетних, совершивших правонарушения или преступления. Проведено 22 межведомственных рейдовых мероприятие по патрулированию микрорайонов и улиц города (в том числе в ночное время) с целью выявления мест концентрации подростков и молодежи негативной направленности, нарушений несовершеннолетними “комендантского часа”, посещены по месту жительства 24 несовершеннолетних по решению суда, контролируемые УИИ. В августе 2019 года организован профилактический сплав по реке Конда с несовершеннолетними, находящимися в конфликте с Законом (задействованы 15 несовершеннолетних).</t>
  </si>
  <si>
    <t>Курсы повышения квалификации 36 часов, прошли 5 педагогов «Организация работы по профилактике преступлений и правонарушений среди несовершеннолетних на основе построения индивидуальных маршрутов в образовательной организации»,  АУ «Институт развития образования». В течение 2019 года вынесено 3 постановления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конфликтных детско-родительских отношений или жестокого обращения</t>
  </si>
  <si>
    <t xml:space="preserve">Пресс-служба оказывает информационную поддержку мероприятиям, направленным на укрепление единства российской нации, предупреждения межнациональных конфликтов, профилактику экстремизма на национальной и религиозной почве. 
В 2019 году освещались окружные и городские мероприятия: анонсы и репортажи о религиозных праздниках – Крещение Господне, Рождество Христово, Пасха, Вороний день, Маулид ан – Наби, Сабантуй, Ураза Байрам,  и другие. Публиковались информационные материалы о проведении III Епархиального съезда регентов и певчих Освещался визит в Урай Епископа Югорского и Няганского Фотия.
В целях предупреждения межнациональных конфликтов в СМИ города Урай ведется информационная кампания, направленная на популяризацию национальных традиций – выпускались материалы о праздновании национальных праздников. 
</t>
  </si>
  <si>
    <t xml:space="preserve">Комиссией по делам несовершеннолетних и защите их прав организовано взаимодействие с Урайским цетром занятости населения, несовершеннолетним выдано 20 направлений.  </t>
  </si>
  <si>
    <t>В отчетном периоде на территории обслуживания ОМВД России по г. Ураю проводилось оперативно-профилактическое мероприятие «Твой выбор», целью которого  являлось нейтрализация попыток вовлечения несовершеннолетних в деструктивную, в том числе экстремистскую и террористическую деятельность, в незаконные массовые акции, противодействия проникновению в подростковую среду информации, пропагандирующей насилие в образовательных организациях, в ходе которой приняло участие 135 сотрудников полиции. Также в проведении мероприятия приняли участие 48 представителей субъектов системы профилактики. Осуществлено 62 проверки несовершеннолетних, состоящих на профилактическом учете. Сотрудниками ППСП проверено 24 места концентрации несовершеннолетних,. Сотрудником ОУР было выявлено несовершеннолетнее лицо, совершившее административное правонарушение предусмотренные ч. 1 ст. 20.3 КоАП РФ (Пропаганда либо публичное демонстрирование нацистской символики, либо атрибутики в СМИ).</t>
  </si>
  <si>
    <t>Во всех общеобразовательных организациях в течение 2019 года проведены беседы, классные часы, конкурсы и викторины противоэкстремистской и антитеррористической направленности направленности. Прошли классные часы «Что такое терроризм. Ответственность за экстремистскую деятельность». Тематические классные часы: «Сила России в единстве народов», «Экстремизм и патриотизм», «Главное слово на земле – мир» 
В апреле 2019  года во всех общеобразовательных организациях проведены объектовые тренировки и беседы с обучающимися  о правилах поведения при угрозе возникновения террористических актов. Денежная сумма в размере 20 тыс. рублей затрачена на изготовление буклетов по итогам проведения  полевых сборов юношей 10 классов</t>
  </si>
  <si>
    <t xml:space="preserve">Курсы повышения квалификации по теме: «Профилактика экстремизма и минимизация, и (или) ликвидация последствий проявлений экстремизма»:
 1 модуль «Профилактика экстремизма в молодежной среде» состоялся  с  09 по 11 апреля 2019 года;
 2 модуль - «Правовая основа и практика реагирования на террористические и экстремистские проявления  подростков и молодежи» с 24 по 26 апреля 2019 года.
Охват-34 человека.
                                                                                  </t>
  </si>
  <si>
    <t>Инвестиции в объекты муниципальной собственности</t>
  </si>
  <si>
    <t>Прочие расходы</t>
  </si>
  <si>
    <t>Остаток средств сложился по фактическим расходам на оплату страховых взносов на обязательное социальное страхование на случай временной нетрудоспособности и в связи с материнством</t>
  </si>
  <si>
    <t>Исполнитель: , тел.: 8 (34676) 33297</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</si>
  <si>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</si>
  <si>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</si>
  <si>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</si>
  <si>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 xml:space="preserve">Начальник отдела национальной политики и общественной безопасности управленения внутренней политики администрации города Урай        М.В. Сапожников           </t>
  </si>
  <si>
    <t>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сообщества
(12, 14, 15)
)</t>
  </si>
  <si>
    <t xml:space="preserve">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
(12)
</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</si>
  <si>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(12, 13, 15)
</t>
  </si>
  <si>
    <t xml:space="preserve">Содействие религиозным организациям в культурно-просветительской и социально значимой деятельности, в том числе проведений мероприятий просветительского характера для представителей общественных объединений  и религиозных организаций
(12, 14, 15)
</t>
  </si>
  <si>
    <t>Неосвоение средств вызвано тем, что соисполнителем программного меропрития комиссией по делам несовершеннолетних и защите их прав  своевременно не заключен контракт, т.к. не поступило корректных коммерческих предложений от поставщиков.</t>
  </si>
  <si>
    <t>Обеспечена деятельность комиссии по профилактике правонарушений города Урай за 2019 год . Прведено 4 заседания комиссии по профилактике правонарушений. На заседаниях комиссии рассмотрено 16 вопросов (13 - плановых и 3 – внеплановых, по рекомендациям ОМВД России по городу Ураю и Координационного совещания по обеспечению правопорядка в Ханты-Мансийском автономном округе – Югре</t>
  </si>
  <si>
    <t xml:space="preserve"> Обеспечена деятельность антинаркотической комиссии города Урай за 2019 год. Проведено 4 заседания антинаркотической комиссии города Урай. В ходе заседаний комиссии расмотрено 9 вопросов.</t>
  </si>
  <si>
    <t xml:space="preserve">Для получения сертификата гражданин  лично или через своего представителя  обращается  в Управление социальной защиты населения  по месту своего жительства. В 2019 году обращений в УСЗН по поводу получения сертифиукаитов не поступало.На территории муниципального образования городской округ Урай информирование заинтересованных лиц о возможности прохождения комплексной социальной реабилитации и рессоциолизации, лиц допускающих употребление наркотических средств и психотропных веществ в немедицинских целях, в учреждениях социального обслуживания Ханты – Мансийского автономного округа – Югры ведется на постоянной основе бюджетным учреждением Ханты – Мансийского автономного округа – Югры «Советская психоневрологическая больница» (структурное подразделение в городе Урае).
Кроме того, вышеуказанная работа проводится социальными работниками Управления социальной защиты населения по городу Ураю Департамента социального развития Ханты – Мансийского автономного округа – Югры  при посещении семей, состоящих на учете.
</t>
  </si>
  <si>
    <t>Повышение профессионального уровня  муниципальных служащих,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(11)</t>
  </si>
  <si>
    <t>Мониторинг по профилактике межнациональных, межконфессиональных отношений в отчетном периоде осуществлялось в соответствии с постановлениями администрации города Урай от 15.05.2014 № 1572 "Об организации Системы мониторинга по профилактике межнациональных и межконфессиональных конфликтов на территории города Урай" и от 19.07.2018 № 1755 "Об утверждении Порядка организации проведения мониторинга общественно-политических и социально-экономических процессов, происходящих на территории города Урай и влияющих на обстановку в сфере противодействия терроризму и экстремизму". Мониторинг включает в себя проведение следующих мероприятий: сбор и анализ данных состояния межнациональных, межконфессиональных отношений; 
выявление и раннее предупреждение конфликтных и предконфликтных ситуаций;
мониторинг средств массовой информации и информационно-телекоммуникационных сетей, включая сеть «Интернет», в целях выявления фактов распространения идеологии экстремизма, экстремистских материалов и незамедлительного реагирования на них.
   В результате проведенных субъектами мониторинга мероприятий в отчетном периоде в подведомственных учреждениях  конфликтных ситуаций в сфере межнациональных, межконфессиональных отношений, а также фактов распространения идеологии экстремизма не зафиксировано.</t>
  </si>
  <si>
    <t xml:space="preserve"> 10 марта 2019 года на площади «Планета Звезд» проведено народное гуляние "Широкая масленица". Каждый участник праздника смог проявить себя в спортивных состязаниях и народных забавах.. Количество участников: 3000 человек.  21 и 23 мая 2019 года в ККЦК «Юность Шаима». С целью формирования интереса к родной истории и культуре как важного фактора сохранения и развития духовных ценностей, укрепления живой связи поколений состоялись интерактивные познавательная программа «Вначале было слово», посвященные дню славянской письменности и культуры для учащихся младших классов образовательных организаций города. Количество участников: 59 чел.  3 и 9 апреля 2019 года в Детской библиотеке-филиале проведена игра-беседа "Вороний день". 
Участники мероприятия  познакомились с культурой и бытом народов ханты и манси.  Количество участников: 45 человек. 20, 27 и 30 марта, 3, 6, 17 апреля и 22 мая 2019 года в Культурно-историческом центре состоялись встречи из цикла "История русской песни". Сотрудники библиотеки познакомили подрастающее поколение с с русской культурой, а представитель организации "Русичи" - с русскими народными инструментами и народными песнями. Количество участников - 105 человек.</t>
  </si>
  <si>
    <t>3.5</t>
  </si>
  <si>
    <t xml:space="preserve">В 2019 году на официальном сайте органов местного самоуправления города Урай и в социальных сетях размещена антивербовочная памятка "Как не оказаться завербованным в запрещенную в России оргнаизацию или 8 поводов задуматься: http://uray.ru/wp-content/uploads/2019/07/5.-antiverbovochnaya-pamyatka-_8-povodov-zadumatsya_.pdf
</t>
  </si>
</sst>
</file>

<file path=xl/styles.xml><?xml version="1.0" encoding="utf-8"?>
<styleSheet xmlns="http://schemas.openxmlformats.org/spreadsheetml/2006/main">
  <numFmts count="2">
    <numFmt numFmtId="164" formatCode="#,##0.0"/>
    <numFmt numFmtId="165" formatCode="0.0"/>
  </numFmts>
  <fonts count="18">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2"/>
      <name val="Times New Roman"/>
      <family val="1"/>
      <charset val="204"/>
    </font>
    <font>
      <sz val="11"/>
      <name val="Calibri"/>
      <family val="2"/>
      <charset val="204"/>
      <scheme val="minor"/>
    </font>
    <font>
      <b/>
      <sz val="8"/>
      <name val="Times New Roman"/>
      <family val="1"/>
      <charset val="204"/>
    </font>
    <font>
      <sz val="8"/>
      <color theme="1"/>
      <name val="Calibri"/>
      <family val="2"/>
      <charset val="204"/>
      <scheme val="minor"/>
    </font>
    <font>
      <sz val="9"/>
      <name val="Times New Roman"/>
      <family val="1"/>
      <charset val="204"/>
    </font>
    <font>
      <sz val="10"/>
      <color rgb="FF000000"/>
      <name val="Times New Roman"/>
      <family val="1"/>
      <charset val="204"/>
    </font>
    <font>
      <sz val="10"/>
      <color theme="1"/>
      <name val="Times New Roman"/>
      <family val="1"/>
      <charset val="204"/>
    </font>
    <font>
      <b/>
      <sz val="8"/>
      <color theme="1"/>
      <name val="Calibri"/>
      <family val="2"/>
      <charset val="204"/>
      <scheme val="minor"/>
    </font>
    <font>
      <sz val="8"/>
      <name val="Calibri"/>
      <family val="2"/>
      <charset val="204"/>
      <scheme val="minor"/>
    </font>
    <font>
      <sz val="10"/>
      <color rgb="FFFF0000"/>
      <name val="Times New Roman"/>
      <family val="1"/>
      <charset val="204"/>
    </font>
    <font>
      <u/>
      <sz val="9.9"/>
      <color theme="10"/>
      <name val="Calibri"/>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01">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5" fillId="0" borderId="0" xfId="0" applyFont="1" applyFill="1"/>
    <xf numFmtId="164" fontId="5" fillId="0" borderId="0" xfId="0" applyNumberFormat="1" applyFont="1" applyFill="1"/>
    <xf numFmtId="0" fontId="4" fillId="0" borderId="0" xfId="0" applyFont="1" applyFill="1"/>
    <xf numFmtId="164" fontId="5" fillId="0" borderId="1" xfId="0" applyNumberFormat="1" applyFont="1" applyFill="1" applyBorder="1" applyAlignment="1">
      <alignment vertical="center" wrapText="1"/>
    </xf>
    <xf numFmtId="0" fontId="7" fillId="0" borderId="0" xfId="0" applyFont="1" applyFill="1" applyProtection="1"/>
    <xf numFmtId="0" fontId="5" fillId="0" borderId="0" xfId="0" applyFont="1" applyFill="1" applyAlignment="1"/>
    <xf numFmtId="0" fontId="6" fillId="0" borderId="0" xfId="0" applyFont="1" applyFill="1" applyAlignment="1">
      <alignment horizontal="center"/>
    </xf>
    <xf numFmtId="0" fontId="2" fillId="0" borderId="3" xfId="0" applyFont="1" applyFill="1" applyBorder="1" applyAlignment="1">
      <alignment horizontal="center" vertical="center"/>
    </xf>
    <xf numFmtId="0" fontId="5" fillId="0" borderId="0" xfId="0" applyFont="1" applyFill="1" applyAlignment="1">
      <alignment horizontal="center"/>
    </xf>
    <xf numFmtId="0" fontId="7" fillId="0" borderId="0" xfId="0" applyFont="1" applyFill="1" applyAlignment="1" applyProtection="1">
      <alignment horizontal="center"/>
    </xf>
    <xf numFmtId="0" fontId="8" fillId="0" borderId="0" xfId="0" applyFont="1" applyFill="1"/>
    <xf numFmtId="164" fontId="5" fillId="2" borderId="1" xfId="0" applyNumberFormat="1" applyFont="1" applyFill="1" applyBorder="1" applyAlignment="1">
      <alignment horizontal="center" vertical="center"/>
    </xf>
    <xf numFmtId="164" fontId="4" fillId="2" borderId="7" xfId="0" applyNumberFormat="1" applyFont="1" applyFill="1" applyBorder="1" applyAlignment="1">
      <alignment horizontal="right" vertical="center"/>
    </xf>
    <xf numFmtId="164" fontId="4" fillId="2" borderId="3" xfId="0" applyNumberFormat="1" applyFont="1" applyFill="1" applyBorder="1" applyAlignment="1">
      <alignment horizontal="center" vertical="center" wrapText="1"/>
    </xf>
    <xf numFmtId="164" fontId="4" fillId="2" borderId="3" xfId="0" applyNumberFormat="1" applyFont="1" applyFill="1" applyBorder="1" applyAlignment="1">
      <alignment vertical="center" wrapText="1"/>
    </xf>
    <xf numFmtId="164" fontId="4" fillId="2" borderId="7" xfId="0" applyNumberFormat="1" applyFont="1" applyFill="1" applyBorder="1" applyAlignment="1">
      <alignment horizontal="center" vertical="center" wrapText="1"/>
    </xf>
    <xf numFmtId="164" fontId="4" fillId="2" borderId="7" xfId="0" applyNumberFormat="1" applyFont="1" applyFill="1" applyBorder="1" applyAlignment="1">
      <alignment vertical="center" wrapText="1"/>
    </xf>
    <xf numFmtId="164" fontId="4" fillId="2" borderId="2"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164" fontId="4" fillId="2" borderId="14"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0" fontId="2" fillId="3" borderId="0" xfId="0" applyFont="1" applyFill="1"/>
    <xf numFmtId="0" fontId="5" fillId="0" borderId="0" xfId="0" applyFont="1" applyFill="1" applyAlignment="1"/>
    <xf numFmtId="49" fontId="2" fillId="3" borderId="0" xfId="0" applyNumberFormat="1" applyFont="1" applyFill="1"/>
    <xf numFmtId="164" fontId="4" fillId="2" borderId="3"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9" fillId="2" borderId="10" xfId="0" applyFont="1" applyFill="1" applyBorder="1" applyAlignment="1">
      <alignment horizontal="center" vertical="center" wrapText="1"/>
    </xf>
    <xf numFmtId="164" fontId="4" fillId="2" borderId="8" xfId="0" applyNumberFormat="1" applyFont="1" applyFill="1" applyBorder="1" applyAlignment="1">
      <alignment horizontal="right" vertical="center"/>
    </xf>
    <xf numFmtId="164" fontId="4" fillId="2" borderId="9"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164" fontId="4" fillId="2" borderId="14" xfId="0" applyNumberFormat="1" applyFont="1" applyFill="1" applyBorder="1" applyAlignment="1">
      <alignment horizontal="right" vertical="center"/>
    </xf>
    <xf numFmtId="165" fontId="9"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4" fillId="2" borderId="1" xfId="0" applyFont="1" applyFill="1" applyBorder="1"/>
    <xf numFmtId="165" fontId="6" fillId="2" borderId="3" xfId="0" applyNumberFormat="1" applyFont="1" applyFill="1" applyBorder="1" applyAlignment="1">
      <alignment horizontal="center" vertical="center" wrapText="1"/>
    </xf>
    <xf numFmtId="49" fontId="5" fillId="2" borderId="0" xfId="0" applyNumberFormat="1" applyFont="1" applyFill="1" applyAlignment="1">
      <alignment horizontal="center"/>
    </xf>
    <xf numFmtId="0" fontId="8" fillId="2" borderId="0" xfId="0" applyFont="1" applyFill="1"/>
    <xf numFmtId="164" fontId="8" fillId="2" borderId="0" xfId="0" applyNumberFormat="1" applyFont="1" applyFill="1"/>
    <xf numFmtId="0" fontId="5" fillId="2" borderId="0" xfId="0" applyFont="1" applyFill="1"/>
    <xf numFmtId="0" fontId="5" fillId="2" borderId="0" xfId="0" applyFont="1" applyFill="1" applyAlignment="1"/>
    <xf numFmtId="0" fontId="5" fillId="2" borderId="0" xfId="0" applyFont="1" applyFill="1" applyAlignment="1">
      <alignment horizontal="center"/>
    </xf>
    <xf numFmtId="0" fontId="11" fillId="2" borderId="0" xfId="0" applyFont="1" applyFill="1" applyAlignment="1">
      <alignment vertical="top"/>
    </xf>
    <xf numFmtId="49" fontId="7" fillId="2" borderId="0" xfId="0" applyNumberFormat="1" applyFont="1" applyFill="1"/>
    <xf numFmtId="0" fontId="7" fillId="2" borderId="0" xfId="0" applyFont="1" applyFill="1" applyAlignment="1">
      <alignment wrapText="1"/>
    </xf>
    <xf numFmtId="0" fontId="6" fillId="2" borderId="0" xfId="0" applyFont="1" applyFill="1" applyAlignment="1">
      <alignment horizontal="center"/>
    </xf>
    <xf numFmtId="0" fontId="7" fillId="2" borderId="0" xfId="0" applyFont="1" applyFill="1"/>
    <xf numFmtId="49" fontId="7" fillId="2" borderId="0" xfId="0" applyNumberFormat="1" applyFont="1" applyFill="1" applyProtection="1"/>
    <xf numFmtId="0" fontId="7" fillId="2" borderId="0" xfId="0" applyFont="1" applyFill="1" applyProtection="1"/>
    <xf numFmtId="0" fontId="6" fillId="2" borderId="0" xfId="0" applyFont="1" applyFill="1" applyAlignment="1" applyProtection="1">
      <alignment horizontal="center"/>
    </xf>
    <xf numFmtId="49" fontId="5" fillId="2" borderId="0" xfId="0" applyNumberFormat="1" applyFont="1" applyFill="1"/>
    <xf numFmtId="0" fontId="5" fillId="2" borderId="0" xfId="0" applyFont="1" applyFill="1" applyAlignment="1">
      <alignment wrapText="1"/>
    </xf>
    <xf numFmtId="49" fontId="2" fillId="2" borderId="0" xfId="0" applyNumberFormat="1" applyFont="1" applyFill="1"/>
    <xf numFmtId="0" fontId="2" fillId="2" borderId="0" xfId="0" applyFont="1" applyFill="1"/>
    <xf numFmtId="0" fontId="5" fillId="2" borderId="1" xfId="0" applyFont="1" applyFill="1" applyBorder="1" applyAlignment="1">
      <alignment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164" fontId="4" fillId="0" borderId="1" xfId="0" applyNumberFormat="1" applyFont="1" applyFill="1" applyBorder="1" applyAlignment="1">
      <alignment horizontal="right" vertical="center"/>
    </xf>
    <xf numFmtId="164"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165" fontId="9"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vertical="center"/>
    </xf>
    <xf numFmtId="164" fontId="4" fillId="0" borderId="3" xfId="0" applyNumberFormat="1" applyFont="1" applyFill="1" applyBorder="1" applyAlignment="1">
      <alignment horizontal="right" vertical="center"/>
    </xf>
    <xf numFmtId="164" fontId="4" fillId="0" borderId="4" xfId="0" applyNumberFormat="1" applyFont="1" applyFill="1" applyBorder="1" applyAlignment="1">
      <alignment horizontal="right" vertical="center"/>
    </xf>
    <xf numFmtId="164" fontId="4" fillId="0" borderId="6"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14" xfId="0" applyNumberFormat="1" applyFont="1" applyFill="1" applyBorder="1" applyAlignment="1">
      <alignment horizontal="right" vertical="center"/>
    </xf>
    <xf numFmtId="165" fontId="9" fillId="0" borderId="3"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xf numFmtId="164" fontId="5" fillId="0" borderId="6"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5" fillId="2" borderId="0" xfId="0" applyNumberFormat="1" applyFont="1" applyFill="1" applyBorder="1"/>
    <xf numFmtId="164" fontId="5" fillId="0" borderId="5"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164" fontId="2" fillId="0" borderId="0" xfId="0" applyNumberFormat="1" applyFont="1" applyFill="1"/>
    <xf numFmtId="49" fontId="4" fillId="2"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4" xfId="0" applyFont="1" applyFill="1" applyBorder="1" applyAlignment="1">
      <alignment vertical="center" wrapText="1"/>
    </xf>
    <xf numFmtId="165"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 fillId="0" borderId="14" xfId="0" applyFont="1" applyFill="1" applyBorder="1" applyAlignment="1">
      <alignment horizontal="left" wrapText="1"/>
    </xf>
    <xf numFmtId="0" fontId="1" fillId="0" borderId="2" xfId="0" applyFont="1" applyFill="1" applyBorder="1" applyAlignment="1">
      <alignment horizontal="left"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0" fillId="0" borderId="7" xfId="0" applyFill="1" applyBorder="1"/>
    <xf numFmtId="0" fontId="0" fillId="0" borderId="10" xfId="0" applyFill="1" applyBorder="1"/>
    <xf numFmtId="164" fontId="4" fillId="2" borderId="3"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16"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0" xfId="0" applyFont="1" applyFill="1" applyBorder="1" applyAlignment="1">
      <alignment horizontal="center" vertical="top" wrapText="1"/>
    </xf>
    <xf numFmtId="164" fontId="4"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xf>
    <xf numFmtId="0" fontId="0" fillId="0" borderId="8" xfId="0" applyFill="1" applyBorder="1"/>
    <xf numFmtId="0" fontId="0" fillId="0" borderId="11" xfId="0" applyFill="1" applyBorder="1"/>
    <xf numFmtId="164" fontId="4" fillId="2" borderId="3"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164" fontId="4" fillId="2" borderId="10"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0" fillId="0" borderId="1" xfId="0" applyFill="1" applyBorder="1"/>
    <xf numFmtId="0" fontId="0" fillId="0" borderId="8" xfId="0" applyFill="1" applyBorder="1" applyAlignment="1">
      <alignment horizontal="center"/>
    </xf>
    <xf numFmtId="0" fontId="0" fillId="0" borderId="11" xfId="0" applyFill="1" applyBorder="1" applyAlignment="1">
      <alignment horizontal="center"/>
    </xf>
    <xf numFmtId="164" fontId="17" fillId="0" borderId="3" xfId="1" applyNumberFormat="1" applyFill="1" applyBorder="1" applyAlignment="1" applyProtection="1">
      <alignment horizontal="center" vertical="center" wrapText="1"/>
    </xf>
    <xf numFmtId="164" fontId="17" fillId="0" borderId="7" xfId="1" applyNumberFormat="1" applyFill="1" applyBorder="1" applyAlignment="1" applyProtection="1">
      <alignment horizontal="center" vertical="center" wrapText="1"/>
    </xf>
    <xf numFmtId="164" fontId="5" fillId="0" borderId="3" xfId="0" applyNumberFormat="1" applyFont="1" applyFill="1" applyBorder="1" applyAlignment="1">
      <alignment vertical="center"/>
    </xf>
    <xf numFmtId="164" fontId="5" fillId="0" borderId="7" xfId="0" applyNumberFormat="1" applyFont="1" applyFill="1" applyBorder="1" applyAlignment="1">
      <alignment vertical="center"/>
    </xf>
    <xf numFmtId="164" fontId="5" fillId="0" borderId="10" xfId="0" applyNumberFormat="1" applyFont="1" applyFill="1" applyBorder="1" applyAlignment="1">
      <alignment vertical="center"/>
    </xf>
    <xf numFmtId="164" fontId="5" fillId="0" borderId="3" xfId="0" applyNumberFormat="1" applyFont="1" applyFill="1" applyBorder="1" applyAlignment="1">
      <alignment horizontal="left" vertical="center" wrapText="1"/>
    </xf>
    <xf numFmtId="164" fontId="5" fillId="0" borderId="7" xfId="0" applyNumberFormat="1" applyFont="1" applyFill="1" applyBorder="1" applyAlignment="1">
      <alignment horizontal="left" vertical="center" wrapText="1"/>
    </xf>
    <xf numFmtId="164" fontId="5" fillId="0" borderId="10"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0" fillId="0" borderId="7" xfId="0" applyFill="1" applyBorder="1" applyAlignment="1">
      <alignment horizontal="center"/>
    </xf>
    <xf numFmtId="0" fontId="0" fillId="0" borderId="10" xfId="0" applyFill="1" applyBorder="1" applyAlignment="1">
      <alignment horizontal="center"/>
    </xf>
    <xf numFmtId="0" fontId="6" fillId="0" borderId="3" xfId="0" applyFont="1" applyFill="1" applyBorder="1" applyAlignment="1">
      <alignment horizontal="center" vertical="center" wrapText="1"/>
    </xf>
    <xf numFmtId="0" fontId="10" fillId="0" borderId="7" xfId="0" applyFont="1" applyFill="1" applyBorder="1" applyAlignment="1">
      <alignment horizontal="center"/>
    </xf>
    <xf numFmtId="0" fontId="10" fillId="0" borderId="10" xfId="0" applyFont="1" applyFill="1" applyBorder="1" applyAlignment="1">
      <alignment horizontal="center"/>
    </xf>
    <xf numFmtId="49" fontId="5" fillId="2" borderId="3" xfId="0" applyNumberFormat="1" applyFont="1" applyFill="1" applyBorder="1" applyAlignment="1">
      <alignment horizontal="center" vertical="center"/>
    </xf>
    <xf numFmtId="49" fontId="8" fillId="2" borderId="7" xfId="0" applyNumberFormat="1" applyFont="1" applyFill="1" applyBorder="1"/>
    <xf numFmtId="49" fontId="8" fillId="2" borderId="10" xfId="0" applyNumberFormat="1" applyFont="1" applyFill="1" applyBorder="1"/>
    <xf numFmtId="0" fontId="5" fillId="2" borderId="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49" fontId="4" fillId="2" borderId="3"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0" xfId="0" applyFont="1" applyFill="1" applyAlignment="1">
      <alignment horizontal="center"/>
    </xf>
    <xf numFmtId="49" fontId="1" fillId="0" borderId="0" xfId="0" applyNumberFormat="1" applyFont="1" applyFill="1" applyAlignment="1">
      <alignment horizontal="center"/>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2" borderId="7"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2" borderId="3"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164" fontId="5" fillId="0" borderId="3" xfId="0" applyNumberFormat="1" applyFont="1" applyFill="1" applyBorder="1" applyAlignment="1">
      <alignment vertical="center" wrapText="1"/>
    </xf>
    <xf numFmtId="0" fontId="0" fillId="0" borderId="7" xfId="0" applyBorder="1"/>
    <xf numFmtId="0" fontId="0" fillId="0" borderId="10" xfId="0" applyBorder="1"/>
    <xf numFmtId="0" fontId="0" fillId="2" borderId="7" xfId="0" applyFill="1" applyBorder="1" applyAlignment="1">
      <alignment horizontal="center"/>
    </xf>
    <xf numFmtId="0" fontId="0" fillId="2" borderId="10" xfId="0" applyFill="1" applyBorder="1" applyAlignment="1">
      <alignment horizontal="center"/>
    </xf>
    <xf numFmtId="0" fontId="10" fillId="2" borderId="7" xfId="0" applyFont="1" applyFill="1" applyBorder="1" applyAlignment="1">
      <alignment horizontal="center"/>
    </xf>
    <xf numFmtId="0" fontId="10" fillId="2" borderId="10" xfId="0" applyFont="1" applyFill="1"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5" fillId="0" borderId="1" xfId="0" applyFont="1" applyFill="1" applyBorder="1" applyAlignment="1">
      <alignment horizontal="center" wrapText="1"/>
    </xf>
    <xf numFmtId="49" fontId="4" fillId="0" borderId="1" xfId="0" applyNumberFormat="1" applyFont="1" applyFill="1" applyBorder="1" applyAlignment="1">
      <alignment horizontal="center" vertical="center"/>
    </xf>
    <xf numFmtId="49" fontId="8" fillId="0" borderId="1" xfId="0" applyNumberFormat="1" applyFont="1" applyFill="1" applyBorder="1"/>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8" fillId="0" borderId="1" xfId="0" applyFont="1" applyFill="1" applyBorder="1"/>
    <xf numFmtId="0" fontId="8" fillId="0" borderId="1" xfId="0" applyFont="1" applyFill="1" applyBorder="1" applyAlignment="1">
      <alignment horizontal="center"/>
    </xf>
    <xf numFmtId="0" fontId="15" fillId="0" borderId="1" xfId="0" applyFont="1" applyFill="1" applyBorder="1" applyAlignment="1">
      <alignment horizontal="center"/>
    </xf>
    <xf numFmtId="0" fontId="9" fillId="0" borderId="3" xfId="0" applyFont="1" applyFill="1" applyBorder="1" applyAlignment="1">
      <alignment horizontal="center" vertical="center" wrapText="1"/>
    </xf>
    <xf numFmtId="0" fontId="14" fillId="0" borderId="7" xfId="0" applyFont="1" applyFill="1" applyBorder="1" applyAlignment="1">
      <alignment horizontal="center"/>
    </xf>
    <xf numFmtId="0" fontId="14" fillId="0" borderId="10" xfId="0" applyFont="1" applyFill="1" applyBorder="1" applyAlignment="1">
      <alignment horizontal="center"/>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0" fillId="0" borderId="5" xfId="0" applyFill="1" applyBorder="1"/>
    <xf numFmtId="0" fontId="0" fillId="0" borderId="0" xfId="0" applyFill="1"/>
    <xf numFmtId="0" fontId="0" fillId="0" borderId="12" xfId="0" applyFill="1" applyBorder="1"/>
    <xf numFmtId="49" fontId="5" fillId="0" borderId="3"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protection locked="0"/>
    </xf>
    <xf numFmtId="0" fontId="0" fillId="0" borderId="7" xfId="0" applyNumberFormat="1" applyFill="1" applyBorder="1" applyAlignment="1">
      <alignment horizontal="center"/>
    </xf>
    <xf numFmtId="0" fontId="0" fillId="0" borderId="10" xfId="0" applyNumberFormat="1" applyFill="1" applyBorder="1" applyAlignment="1">
      <alignment horizontal="center"/>
    </xf>
    <xf numFmtId="164" fontId="4" fillId="0" borderId="6" xfId="0" applyNumberFormat="1" applyFont="1" applyFill="1" applyBorder="1" applyAlignment="1">
      <alignment horizontal="center" vertical="center"/>
    </xf>
    <xf numFmtId="0" fontId="0" fillId="0" borderId="9" xfId="0" applyFill="1" applyBorder="1" applyAlignment="1">
      <alignment horizontal="center"/>
    </xf>
    <xf numFmtId="0" fontId="0" fillId="0" borderId="13" xfId="0" applyFill="1" applyBorder="1" applyAlignment="1">
      <alignment horizontal="center"/>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protection locked="0"/>
    </xf>
    <xf numFmtId="0" fontId="11" fillId="2" borderId="0" xfId="0" applyFont="1" applyFill="1" applyAlignment="1">
      <alignment vertical="top"/>
    </xf>
    <xf numFmtId="0" fontId="2" fillId="2" borderId="0" xfId="0" applyFont="1" applyFill="1" applyAlignment="1">
      <alignment horizontal="left" wrapText="1"/>
    </xf>
    <xf numFmtId="0" fontId="2" fillId="2" borderId="0" xfId="0" applyFont="1" applyFill="1" applyAlignment="1">
      <alignment horizontal="justify" wrapText="1"/>
    </xf>
    <xf numFmtId="0" fontId="3" fillId="2" borderId="0" xfId="0" applyFont="1" applyFill="1" applyAlignment="1"/>
    <xf numFmtId="0" fontId="5" fillId="2" borderId="0" xfId="0" applyFont="1" applyFill="1" applyAlignment="1">
      <alignment horizontal="justify" wrapText="1"/>
    </xf>
    <xf numFmtId="0" fontId="2" fillId="2" borderId="0" xfId="0" applyFont="1" applyFill="1" applyAlignment="1">
      <alignment wrapText="1"/>
    </xf>
    <xf numFmtId="0" fontId="2" fillId="2" borderId="0" xfId="0" applyFont="1" applyFill="1" applyAlignment="1"/>
    <xf numFmtId="0" fontId="5" fillId="2" borderId="0" xfId="0" applyFont="1" applyFill="1" applyAlignment="1">
      <alignment wrapText="1"/>
    </xf>
    <xf numFmtId="0" fontId="5" fillId="2" borderId="0" xfId="0" applyFont="1" applyFill="1" applyAlignment="1"/>
    <xf numFmtId="0" fontId="6" fillId="2" borderId="0" xfId="0" applyFont="1" applyFill="1" applyAlignment="1">
      <alignment horizontal="justify" wrapText="1"/>
    </xf>
    <xf numFmtId="0" fontId="1" fillId="0" borderId="1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3" fillId="0" borderId="3"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0" xfId="0" applyFont="1" applyFill="1" applyBorder="1" applyAlignment="1">
      <alignment horizontal="center" vertical="top" wrapText="1"/>
    </xf>
    <xf numFmtId="0" fontId="4"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2" fontId="5" fillId="0" borderId="3" xfId="0" applyNumberFormat="1" applyFont="1" applyFill="1" applyBorder="1" applyAlignment="1" applyProtection="1">
      <alignment horizontal="center" vertical="center" wrapText="1"/>
      <protection locked="0"/>
    </xf>
    <xf numFmtId="2" fontId="0" fillId="0" borderId="7" xfId="0" applyNumberFormat="1" applyFill="1" applyBorder="1" applyAlignment="1">
      <alignment horizontal="center"/>
    </xf>
    <xf numFmtId="2" fontId="0" fillId="0" borderId="10" xfId="0" applyNumberFormat="1" applyFill="1" applyBorder="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ray.ru/wp-content/uploads/2019/07/5.-antiverbovochnaya-pamyatka-_8-povodov-zadumatsya_.pdf" TargetMode="External"/><Relationship Id="rId1" Type="http://schemas.openxmlformats.org/officeDocument/2006/relationships/hyperlink" Target="http://uray.ru/wp-content/uploads/2019/07/5.-antiverbovochnaya-pamyatka-_8-povodov-zadumatsya_.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V441"/>
  <sheetViews>
    <sheetView tabSelected="1" zoomScale="90" zoomScaleNormal="90" zoomScaleSheetLayoutView="30" workbookViewId="0">
      <pane xSplit="7" ySplit="9" topLeftCell="AO135" activePane="bottomRight" state="frozen"/>
      <selection pane="topRight" activeCell="I1" sqref="I1"/>
      <selection pane="bottomLeft" activeCell="A10" sqref="A10"/>
      <selection pane="bottomRight" activeCell="AV152" sqref="AV152"/>
    </sheetView>
  </sheetViews>
  <sheetFormatPr defaultColWidth="9.140625" defaultRowHeight="15"/>
  <cols>
    <col min="1" max="1" width="8" style="28" customWidth="1"/>
    <col min="2" max="2" width="20.5703125" style="1" customWidth="1"/>
    <col min="3" max="3" width="25.42578125" style="1" customWidth="1"/>
    <col min="4" max="4" width="15.5703125" style="10" customWidth="1"/>
    <col min="5" max="5" width="11.42578125" style="1" customWidth="1"/>
    <col min="6" max="6" width="13.42578125" style="1" customWidth="1"/>
    <col min="7" max="7" width="11.5703125" style="1" customWidth="1"/>
    <col min="8" max="8" width="7.5703125" style="1" customWidth="1"/>
    <col min="9" max="9" width="7.42578125" style="1" customWidth="1"/>
    <col min="10" max="10" width="11.140625" style="1" customWidth="1"/>
    <col min="11" max="11" width="7.85546875" style="1" customWidth="1"/>
    <col min="12" max="12" width="9.42578125" style="1" customWidth="1"/>
    <col min="13" max="13" width="12" style="1" customWidth="1"/>
    <col min="14" max="14" width="8.140625" style="1" customWidth="1"/>
    <col min="15" max="15" width="7.85546875" style="1" customWidth="1"/>
    <col min="16" max="16" width="10.5703125" style="1" customWidth="1"/>
    <col min="17" max="17" width="10.28515625" style="1" customWidth="1"/>
    <col min="18" max="18" width="9.140625" style="1" customWidth="1"/>
    <col min="19" max="19" width="11.85546875" style="1" customWidth="1"/>
    <col min="20" max="20" width="7.7109375" style="1" customWidth="1"/>
    <col min="21" max="21" width="6.7109375" style="1" customWidth="1"/>
    <col min="22" max="22" width="10.5703125" style="1" customWidth="1"/>
    <col min="23" max="23" width="7.5703125" style="1" customWidth="1"/>
    <col min="24" max="24" width="6.7109375" style="1" customWidth="1"/>
    <col min="25" max="25" width="11.42578125" style="1" customWidth="1"/>
    <col min="26" max="26" width="8" style="1" customWidth="1"/>
    <col min="27" max="27" width="6.7109375" style="1" customWidth="1"/>
    <col min="28" max="28" width="11.42578125" style="1" customWidth="1"/>
    <col min="29" max="29" width="8" style="1" customWidth="1"/>
    <col min="30" max="30" width="7.42578125" style="1" bestFit="1" customWidth="1"/>
    <col min="31" max="31" width="9.5703125" style="1" bestFit="1" customWidth="1"/>
    <col min="32" max="32" width="9.28515625" style="1" customWidth="1"/>
    <col min="33" max="33" width="6.7109375" style="1" customWidth="1"/>
    <col min="34" max="34" width="11" style="1" customWidth="1"/>
    <col min="35" max="35" width="8.7109375" style="1" customWidth="1"/>
    <col min="36" max="36" width="6.7109375" style="1" customWidth="1"/>
    <col min="37" max="37" width="9.7109375" style="1" customWidth="1"/>
    <col min="38" max="38" width="7.7109375" style="1" customWidth="1"/>
    <col min="39" max="39" width="6.7109375" style="1" customWidth="1"/>
    <col min="40" max="41" width="10.28515625" style="1" customWidth="1"/>
    <col min="42" max="42" width="7.28515625" style="1" customWidth="1"/>
    <col min="43" max="43" width="10.85546875" style="1" customWidth="1"/>
    <col min="44" max="44" width="32.85546875" style="2" customWidth="1"/>
    <col min="45" max="45" width="25.5703125" style="1" customWidth="1"/>
    <col min="46" max="47" width="9.140625" style="1"/>
    <col min="48" max="48" width="12.7109375" style="1" customWidth="1"/>
    <col min="49" max="16384" width="9.140625" style="1"/>
  </cols>
  <sheetData>
    <row r="1" spans="1:48" ht="15.75">
      <c r="A1" s="218" t="s">
        <v>41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row>
    <row r="2" spans="1:48" ht="15.75">
      <c r="A2" s="218" t="s">
        <v>0</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row>
    <row r="3" spans="1:48" ht="15.75">
      <c r="A3" s="218" t="s">
        <v>1</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row>
    <row r="4" spans="1:48" ht="15.75">
      <c r="A4" s="219" t="s">
        <v>216</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row>
    <row r="5" spans="1:48">
      <c r="A5" s="69"/>
      <c r="I5" s="122"/>
      <c r="J5" s="122"/>
      <c r="Q5" s="122"/>
      <c r="R5" s="122"/>
      <c r="Z5" s="122"/>
      <c r="AA5" s="122"/>
      <c r="AB5" s="122"/>
      <c r="AI5" s="122"/>
    </row>
    <row r="6" spans="1:48" ht="32.25" customHeight="1">
      <c r="A6" s="220" t="s">
        <v>2</v>
      </c>
      <c r="B6" s="217" t="s">
        <v>228</v>
      </c>
      <c r="C6" s="217" t="s">
        <v>229</v>
      </c>
      <c r="D6" s="217" t="s">
        <v>3</v>
      </c>
      <c r="E6" s="221" t="s">
        <v>230</v>
      </c>
      <c r="F6" s="221"/>
      <c r="G6" s="221"/>
      <c r="H6" s="217" t="s">
        <v>4</v>
      </c>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22" t="s">
        <v>5</v>
      </c>
      <c r="AS6" s="222" t="s">
        <v>6</v>
      </c>
    </row>
    <row r="7" spans="1:48">
      <c r="A7" s="220"/>
      <c r="B7" s="217"/>
      <c r="C7" s="217"/>
      <c r="D7" s="217"/>
      <c r="E7" s="221"/>
      <c r="F7" s="221"/>
      <c r="G7" s="221"/>
      <c r="H7" s="217" t="s">
        <v>7</v>
      </c>
      <c r="I7" s="217"/>
      <c r="J7" s="217"/>
      <c r="K7" s="217" t="s">
        <v>8</v>
      </c>
      <c r="L7" s="217"/>
      <c r="M7" s="217"/>
      <c r="N7" s="217" t="s">
        <v>9</v>
      </c>
      <c r="O7" s="217"/>
      <c r="P7" s="217"/>
      <c r="Q7" s="217" t="s">
        <v>10</v>
      </c>
      <c r="R7" s="217"/>
      <c r="S7" s="217"/>
      <c r="T7" s="217" t="s">
        <v>11</v>
      </c>
      <c r="U7" s="217"/>
      <c r="V7" s="217"/>
      <c r="W7" s="217" t="s">
        <v>12</v>
      </c>
      <c r="X7" s="217"/>
      <c r="Y7" s="217"/>
      <c r="Z7" s="217" t="s">
        <v>13</v>
      </c>
      <c r="AA7" s="217"/>
      <c r="AB7" s="217"/>
      <c r="AC7" s="217" t="s">
        <v>14</v>
      </c>
      <c r="AD7" s="217"/>
      <c r="AE7" s="217"/>
      <c r="AF7" s="217" t="s">
        <v>15</v>
      </c>
      <c r="AG7" s="217"/>
      <c r="AH7" s="217"/>
      <c r="AI7" s="217" t="s">
        <v>16</v>
      </c>
      <c r="AJ7" s="217"/>
      <c r="AK7" s="217"/>
      <c r="AL7" s="217" t="s">
        <v>17</v>
      </c>
      <c r="AM7" s="217"/>
      <c r="AN7" s="217"/>
      <c r="AO7" s="217" t="s">
        <v>18</v>
      </c>
      <c r="AP7" s="217"/>
      <c r="AQ7" s="217"/>
      <c r="AR7" s="222"/>
      <c r="AS7" s="222"/>
    </row>
    <row r="8" spans="1:48" s="2" customFormat="1" ht="25.5">
      <c r="A8" s="220"/>
      <c r="B8" s="217"/>
      <c r="C8" s="217"/>
      <c r="D8" s="217"/>
      <c r="E8" s="33" t="s">
        <v>19</v>
      </c>
      <c r="F8" s="33" t="s">
        <v>20</v>
      </c>
      <c r="G8" s="34" t="s">
        <v>21</v>
      </c>
      <c r="H8" s="35" t="s">
        <v>19</v>
      </c>
      <c r="I8" s="35" t="s">
        <v>20</v>
      </c>
      <c r="J8" s="36" t="s">
        <v>21</v>
      </c>
      <c r="K8" s="35" t="s">
        <v>19</v>
      </c>
      <c r="L8" s="35" t="s">
        <v>20</v>
      </c>
      <c r="M8" s="36" t="s">
        <v>21</v>
      </c>
      <c r="N8" s="35" t="s">
        <v>19</v>
      </c>
      <c r="O8" s="35" t="s">
        <v>20</v>
      </c>
      <c r="P8" s="36" t="s">
        <v>21</v>
      </c>
      <c r="Q8" s="35" t="s">
        <v>19</v>
      </c>
      <c r="R8" s="35" t="s">
        <v>20</v>
      </c>
      <c r="S8" s="36" t="s">
        <v>21</v>
      </c>
      <c r="T8" s="35" t="s">
        <v>19</v>
      </c>
      <c r="U8" s="35" t="s">
        <v>20</v>
      </c>
      <c r="V8" s="36" t="s">
        <v>21</v>
      </c>
      <c r="W8" s="35" t="s">
        <v>19</v>
      </c>
      <c r="X8" s="35" t="s">
        <v>20</v>
      </c>
      <c r="Y8" s="36" t="s">
        <v>21</v>
      </c>
      <c r="Z8" s="35" t="s">
        <v>19</v>
      </c>
      <c r="AA8" s="35" t="s">
        <v>20</v>
      </c>
      <c r="AB8" s="36" t="s">
        <v>21</v>
      </c>
      <c r="AC8" s="35" t="s">
        <v>19</v>
      </c>
      <c r="AD8" s="35" t="s">
        <v>20</v>
      </c>
      <c r="AE8" s="36" t="s">
        <v>21</v>
      </c>
      <c r="AF8" s="35" t="s">
        <v>19</v>
      </c>
      <c r="AG8" s="35" t="s">
        <v>20</v>
      </c>
      <c r="AH8" s="36" t="s">
        <v>21</v>
      </c>
      <c r="AI8" s="35" t="s">
        <v>19</v>
      </c>
      <c r="AJ8" s="35" t="s">
        <v>20</v>
      </c>
      <c r="AK8" s="36" t="s">
        <v>21</v>
      </c>
      <c r="AL8" s="35" t="s">
        <v>19</v>
      </c>
      <c r="AM8" s="35" t="s">
        <v>20</v>
      </c>
      <c r="AN8" s="36" t="s">
        <v>21</v>
      </c>
      <c r="AO8" s="35" t="s">
        <v>19</v>
      </c>
      <c r="AP8" s="35" t="s">
        <v>20</v>
      </c>
      <c r="AQ8" s="36" t="s">
        <v>21</v>
      </c>
      <c r="AR8" s="222"/>
      <c r="AS8" s="222"/>
    </row>
    <row r="9" spans="1:48" s="3" customFormat="1">
      <c r="A9" s="37">
        <v>1</v>
      </c>
      <c r="B9" s="38">
        <v>2</v>
      </c>
      <c r="C9" s="38">
        <v>3</v>
      </c>
      <c r="D9" s="32">
        <v>5</v>
      </c>
      <c r="E9" s="39">
        <v>6</v>
      </c>
      <c r="F9" s="39">
        <v>7</v>
      </c>
      <c r="G9" s="40" t="s">
        <v>22</v>
      </c>
      <c r="H9" s="38">
        <v>9</v>
      </c>
      <c r="I9" s="38">
        <v>10</v>
      </c>
      <c r="J9" s="38">
        <v>11</v>
      </c>
      <c r="K9" s="38">
        <v>12</v>
      </c>
      <c r="L9" s="38">
        <v>13</v>
      </c>
      <c r="M9" s="38">
        <v>14</v>
      </c>
      <c r="N9" s="41">
        <v>15</v>
      </c>
      <c r="O9" s="41">
        <v>16</v>
      </c>
      <c r="P9" s="41">
        <v>17</v>
      </c>
      <c r="Q9" s="41">
        <v>18</v>
      </c>
      <c r="R9" s="41">
        <v>19</v>
      </c>
      <c r="S9" s="41">
        <v>20</v>
      </c>
      <c r="T9" s="41">
        <v>21</v>
      </c>
      <c r="U9" s="41">
        <v>22</v>
      </c>
      <c r="V9" s="41">
        <v>23</v>
      </c>
      <c r="W9" s="41">
        <v>24</v>
      </c>
      <c r="X9" s="41">
        <v>25</v>
      </c>
      <c r="Y9" s="41">
        <v>26</v>
      </c>
      <c r="Z9" s="41">
        <v>27</v>
      </c>
      <c r="AA9" s="41">
        <v>28</v>
      </c>
      <c r="AB9" s="41">
        <v>29</v>
      </c>
      <c r="AC9" s="41">
        <v>30</v>
      </c>
      <c r="AD9" s="41">
        <v>31</v>
      </c>
      <c r="AE9" s="41">
        <v>32</v>
      </c>
      <c r="AF9" s="41">
        <v>33</v>
      </c>
      <c r="AG9" s="41">
        <v>34</v>
      </c>
      <c r="AH9" s="41">
        <v>35</v>
      </c>
      <c r="AI9" s="41">
        <v>36</v>
      </c>
      <c r="AJ9" s="41">
        <v>37</v>
      </c>
      <c r="AK9" s="41">
        <v>38</v>
      </c>
      <c r="AL9" s="41">
        <v>39</v>
      </c>
      <c r="AM9" s="41">
        <v>40</v>
      </c>
      <c r="AN9" s="41">
        <v>41</v>
      </c>
      <c r="AO9" s="41">
        <v>42</v>
      </c>
      <c r="AP9" s="41">
        <v>43</v>
      </c>
      <c r="AQ9" s="41">
        <v>44</v>
      </c>
      <c r="AR9" s="11">
        <v>45</v>
      </c>
      <c r="AS9" s="11">
        <v>46</v>
      </c>
    </row>
    <row r="10" spans="1:48" s="6" customFormat="1" ht="15" customHeight="1">
      <c r="A10" s="214" t="s">
        <v>60</v>
      </c>
      <c r="B10" s="226" t="s">
        <v>23</v>
      </c>
      <c r="C10" s="227"/>
      <c r="D10" s="42" t="s">
        <v>142</v>
      </c>
      <c r="E10" s="16">
        <f>E12+E13+E14+E11</f>
        <v>11083.699999999999</v>
      </c>
      <c r="F10" s="43">
        <f>F12+F13+F14+F11</f>
        <v>10821.7</v>
      </c>
      <c r="G10" s="23">
        <f>F10/E10*100</f>
        <v>97.636168427510682</v>
      </c>
      <c r="H10" s="44">
        <f>H11+H12+H13+H14</f>
        <v>183.9</v>
      </c>
      <c r="I10" s="44">
        <f>I11+I12+I13+I14</f>
        <v>64.8</v>
      </c>
      <c r="J10" s="31">
        <f>I10/H10*100</f>
        <v>35.236541598694942</v>
      </c>
      <c r="K10" s="44">
        <f>K11+K12+K13+K14</f>
        <v>961.4</v>
      </c>
      <c r="L10" s="44">
        <f>L11+L12+L13+L14</f>
        <v>949.90000000000009</v>
      </c>
      <c r="M10" s="31">
        <f>L10/K10*100</f>
        <v>98.803827751196181</v>
      </c>
      <c r="N10" s="44">
        <f>N11+N12+N13+N14</f>
        <v>1111.7</v>
      </c>
      <c r="O10" s="44">
        <f>O11+O12+O13+O14</f>
        <v>1118.9000000000001</v>
      </c>
      <c r="P10" s="31">
        <f>O10/N10*100</f>
        <v>100.64765674192677</v>
      </c>
      <c r="Q10" s="44">
        <f t="shared" ref="Q10:R10" si="0">Q11+Q12+Q13+Q14</f>
        <v>751.8</v>
      </c>
      <c r="R10" s="44">
        <f t="shared" si="0"/>
        <v>691.8</v>
      </c>
      <c r="S10" s="31">
        <f>R10/Q10*100</f>
        <v>92.019154030327215</v>
      </c>
      <c r="T10" s="44">
        <f t="shared" ref="T10:U10" si="1">T11+T12+T13+T14</f>
        <v>704.30000000000007</v>
      </c>
      <c r="U10" s="44">
        <f t="shared" si="1"/>
        <v>669.30000000000007</v>
      </c>
      <c r="V10" s="31">
        <f>U10/T10*100</f>
        <v>95.030526764163</v>
      </c>
      <c r="W10" s="44">
        <f t="shared" ref="W10:X10" si="2">W11+W12+W13+W14</f>
        <v>1023.8000000000001</v>
      </c>
      <c r="X10" s="44">
        <f t="shared" si="2"/>
        <v>980.7</v>
      </c>
      <c r="Y10" s="31">
        <f>X10/W10*100</f>
        <v>95.790193397147888</v>
      </c>
      <c r="Z10" s="31">
        <f t="shared" ref="Z10:AE25" si="3">Y10/X10*100</f>
        <v>9.7675327212346161</v>
      </c>
      <c r="AA10" s="31">
        <f t="shared" si="3"/>
        <v>10.196798205363516</v>
      </c>
      <c r="AB10" s="31">
        <f t="shared" si="3"/>
        <v>104.39482002651168</v>
      </c>
      <c r="AC10" s="31">
        <f t="shared" si="3"/>
        <v>1023.8000000000002</v>
      </c>
      <c r="AD10" s="31">
        <f t="shared" si="3"/>
        <v>980.7</v>
      </c>
      <c r="AE10" s="31">
        <f t="shared" si="3"/>
        <v>95.790193397147874</v>
      </c>
      <c r="AF10" s="31">
        <f t="shared" ref="AF10" si="4">AE10/AD10*100</f>
        <v>9.7675327212346144</v>
      </c>
      <c r="AG10" s="31">
        <f t="shared" ref="AG10" si="5">AF10/AE10*100</f>
        <v>10.196798205363516</v>
      </c>
      <c r="AH10" s="31">
        <f t="shared" ref="AH10:AH52" si="6">AG10/AF10*100</f>
        <v>104.39482002651171</v>
      </c>
      <c r="AI10" s="44">
        <f>AI11+AI12+AI13+AI14</f>
        <v>986.69999999999993</v>
      </c>
      <c r="AJ10" s="45">
        <f t="shared" ref="AJ10:AP10" si="7">AJ11+AJ12+AJ13+AJ14</f>
        <v>682.7</v>
      </c>
      <c r="AK10" s="45">
        <f>AJ10/AI10*100</f>
        <v>69.190230059795283</v>
      </c>
      <c r="AL10" s="44">
        <f>AL11+AL12+AL13+AL14</f>
        <v>1021.2</v>
      </c>
      <c r="AM10" s="45">
        <f t="shared" si="7"/>
        <v>915.7</v>
      </c>
      <c r="AN10" s="31">
        <f t="shared" ref="AN10:AN18" si="8">AM10/AL10*100</f>
        <v>89.669016842929878</v>
      </c>
      <c r="AO10" s="44">
        <f>AO11+AO12+AO13+AO14</f>
        <v>2010.7</v>
      </c>
      <c r="AP10" s="45">
        <f t="shared" si="7"/>
        <v>2427.1999999999998</v>
      </c>
      <c r="AQ10" s="31">
        <f>AP10/AO10*100</f>
        <v>120.71417914159245</v>
      </c>
      <c r="AR10" s="19"/>
      <c r="AS10" s="20"/>
      <c r="AT10" s="5"/>
      <c r="AU10" s="4"/>
      <c r="AV10" s="5"/>
    </row>
    <row r="11" spans="1:48" s="6" customFormat="1" ht="24" customHeight="1">
      <c r="A11" s="215"/>
      <c r="B11" s="226"/>
      <c r="C11" s="227"/>
      <c r="D11" s="46" t="s">
        <v>138</v>
      </c>
      <c r="E11" s="23">
        <f>H11+K11+N11+Q11+T11+W11+Z11+AC11+AF11+AI11+AL11+AO11</f>
        <v>0</v>
      </c>
      <c r="F11" s="47">
        <f>I11+L11+O11+R11+U11+X11+AA11+AD11+AG11+AJ11+AM11+AP11</f>
        <v>0</v>
      </c>
      <c r="G11" s="23"/>
      <c r="H11" s="30">
        <f>H16+H21+H26+H31+H36+H51+H62</f>
        <v>0</v>
      </c>
      <c r="I11" s="30">
        <f>I16+I21+I26+I31+I36+I51+I62</f>
        <v>0</v>
      </c>
      <c r="J11" s="31">
        <v>0</v>
      </c>
      <c r="K11" s="30">
        <f>K16+K21+K26+K31+K36+K51+K62</f>
        <v>0</v>
      </c>
      <c r="L11" s="30">
        <f>L16+L21+L26+L31+L36+L51+L62</f>
        <v>0</v>
      </c>
      <c r="M11" s="31">
        <v>0</v>
      </c>
      <c r="N11" s="30">
        <f>N16+N21+N26+N31+N36+N51+N62</f>
        <v>0</v>
      </c>
      <c r="O11" s="30">
        <f>O16+O21+O26+O31+O36+O51+O62</f>
        <v>0</v>
      </c>
      <c r="P11" s="31">
        <v>0</v>
      </c>
      <c r="Q11" s="30">
        <f t="shared" ref="Q11:R11" si="9">Q16+Q21+Q26+Q31+Q36+Q51+Q62</f>
        <v>0</v>
      </c>
      <c r="R11" s="30">
        <f t="shared" si="9"/>
        <v>0</v>
      </c>
      <c r="S11" s="31">
        <v>0</v>
      </c>
      <c r="T11" s="30">
        <f t="shared" ref="T11:U11" si="10">T16+T21+T26+T31+T36+T51+T62</f>
        <v>0</v>
      </c>
      <c r="U11" s="30">
        <f t="shared" si="10"/>
        <v>0</v>
      </c>
      <c r="V11" s="31">
        <v>0</v>
      </c>
      <c r="W11" s="30">
        <f t="shared" ref="W11:X11" si="11">W16+W21+W26+W31+W36+W51+W62</f>
        <v>0</v>
      </c>
      <c r="X11" s="30">
        <f t="shared" si="11"/>
        <v>0</v>
      </c>
      <c r="Y11" s="31">
        <v>0</v>
      </c>
      <c r="Z11" s="30">
        <f>Z16+Z21+Z26+Z31+Z36+Z51+Z62</f>
        <v>0</v>
      </c>
      <c r="AA11" s="29">
        <f t="shared" ref="AA11:AP11" si="12">AA16+AA21+AA26+AA31+AA36+AA51+AA62</f>
        <v>0</v>
      </c>
      <c r="AB11" s="29">
        <v>0</v>
      </c>
      <c r="AC11" s="30">
        <f>AC16+AC21+AC26+AC31+AC36+AC51+AC62</f>
        <v>0</v>
      </c>
      <c r="AD11" s="29">
        <f t="shared" si="12"/>
        <v>0</v>
      </c>
      <c r="AE11" s="31">
        <v>0</v>
      </c>
      <c r="AF11" s="30">
        <f>AF16+AF21+AF26+AF31+AF36+AF51+AF62</f>
        <v>0</v>
      </c>
      <c r="AG11" s="29">
        <f t="shared" si="12"/>
        <v>0</v>
      </c>
      <c r="AH11" s="31">
        <v>0</v>
      </c>
      <c r="AI11" s="30">
        <f>AI16+AI21+AI26+AI31+AI36+AI51+AI62</f>
        <v>0</v>
      </c>
      <c r="AJ11" s="29">
        <f t="shared" si="12"/>
        <v>0</v>
      </c>
      <c r="AK11" s="29">
        <v>0</v>
      </c>
      <c r="AL11" s="30">
        <f>AL16+AL21+AL26+AL31+AL36+AL51+AL62</f>
        <v>0</v>
      </c>
      <c r="AM11" s="29">
        <f t="shared" si="12"/>
        <v>0</v>
      </c>
      <c r="AN11" s="29">
        <v>0</v>
      </c>
      <c r="AO11" s="30">
        <f>AO16+AO21+AO26+AO31+AO36+AO51+AO62</f>
        <v>0</v>
      </c>
      <c r="AP11" s="29">
        <f t="shared" si="12"/>
        <v>0</v>
      </c>
      <c r="AQ11" s="31">
        <v>0</v>
      </c>
      <c r="AR11" s="17"/>
      <c r="AS11" s="18"/>
      <c r="AT11" s="5"/>
      <c r="AU11" s="5"/>
      <c r="AV11" s="5"/>
    </row>
    <row r="12" spans="1:48" s="6" customFormat="1" ht="29.25" customHeight="1">
      <c r="A12" s="215"/>
      <c r="B12" s="226"/>
      <c r="C12" s="227"/>
      <c r="D12" s="48" t="s">
        <v>26</v>
      </c>
      <c r="E12" s="23">
        <f>H12+K12+N12+Q12+T12+W12+Z12+AC12+AF12+AI12+AL12+AO12</f>
        <v>9506.1999999999989</v>
      </c>
      <c r="F12" s="47">
        <f>I12+L12+O12+R12+U12+X12+AA12+AD12+AG12+AJ12+AM12+AP12</f>
        <v>9288</v>
      </c>
      <c r="G12" s="23">
        <f>F12/E12*100</f>
        <v>97.704655908775337</v>
      </c>
      <c r="H12" s="30">
        <f>H17+H22+H27+H32+H37+H42+H47+H52+H63</f>
        <v>183.9</v>
      </c>
      <c r="I12" s="30">
        <f>I17+I22+I27+I32+I37+I42+I47+I52+I63</f>
        <v>64.8</v>
      </c>
      <c r="J12" s="31">
        <f t="shared" ref="J12:J52" si="13">I12/H12*100</f>
        <v>35.236541598694942</v>
      </c>
      <c r="K12" s="30">
        <f>K17+K22+K27+K32+K37+K42+K47+K52+K63</f>
        <v>867.3</v>
      </c>
      <c r="L12" s="30">
        <f>L17+L22+L27+L32+L37+L42+L47+L52+L63</f>
        <v>855.80000000000007</v>
      </c>
      <c r="M12" s="31">
        <f t="shared" ref="M12:M52" si="14">L12/K12*100</f>
        <v>98.674045889542271</v>
      </c>
      <c r="N12" s="30">
        <f>N17+N22+N27+N32+N37+N42+N47+N52+N63</f>
        <v>988</v>
      </c>
      <c r="O12" s="30">
        <f>O17+O22+O27+O32+O37+O42+O47+O52+O63</f>
        <v>1002</v>
      </c>
      <c r="P12" s="31">
        <f>O12/N12*100</f>
        <v>101.41700404858301</v>
      </c>
      <c r="Q12" s="30">
        <f t="shared" ref="Q12:R12" si="15">Q17+Q22+Q27+Q32+Q37+Q42+Q47+Q52+Q63</f>
        <v>650.5</v>
      </c>
      <c r="R12" s="30">
        <f t="shared" si="15"/>
        <v>595</v>
      </c>
      <c r="S12" s="31">
        <f>R12/Q12*100</f>
        <v>91.468101460415056</v>
      </c>
      <c r="T12" s="30">
        <f t="shared" ref="T12:U12" si="16">T17+T22+T27+T32+T37+T42+T47+T52+T63</f>
        <v>602.90000000000009</v>
      </c>
      <c r="U12" s="30">
        <f t="shared" si="16"/>
        <v>568.70000000000005</v>
      </c>
      <c r="V12" s="31">
        <f>U12/T12*100</f>
        <v>94.327417482169508</v>
      </c>
      <c r="W12" s="30">
        <f t="shared" ref="W12:X12" si="17">W17+W22+W27+W32+W37+W42+W47+W52+W63</f>
        <v>862.40000000000009</v>
      </c>
      <c r="X12" s="30">
        <f t="shared" si="17"/>
        <v>824.9</v>
      </c>
      <c r="Y12" s="31">
        <f>X12/W12*100</f>
        <v>95.651669758812602</v>
      </c>
      <c r="Z12" s="30">
        <f>Z17+Z22+Z27+Z32+Z37+Z42+Z47+Z52+Z63</f>
        <v>512.9</v>
      </c>
      <c r="AA12" s="29">
        <f t="shared" ref="AA12:AA13" si="18">AA17+AA22+AA27+AA32+AA37+AA52+AA63</f>
        <v>533.70000000000005</v>
      </c>
      <c r="AB12" s="31">
        <f t="shared" si="3"/>
        <v>104.05537141743031</v>
      </c>
      <c r="AC12" s="30">
        <f>AC17+AC22+AC27+AC32+AC37+AC42+AC47+AC52+AC63</f>
        <v>707.9</v>
      </c>
      <c r="AD12" s="29">
        <f t="shared" ref="AD12:AD13" si="19">AD17+AD22+AD27+AD32+AD37+AD52+AD63</f>
        <v>692.3</v>
      </c>
      <c r="AE12" s="31">
        <f t="shared" si="3"/>
        <v>97.796298912275731</v>
      </c>
      <c r="AF12" s="30">
        <f>AF17+AF22+AF27+AF32+AF37+AF42+AF47+AF52+AF63</f>
        <v>743.40000000000009</v>
      </c>
      <c r="AG12" s="29">
        <f t="shared" ref="AG12:AG13" si="20">AG17+AG22+AG27+AG32+AG37+AG52+AG63</f>
        <v>732.3</v>
      </c>
      <c r="AH12" s="31">
        <f t="shared" si="6"/>
        <v>98.506860371267138</v>
      </c>
      <c r="AI12" s="30">
        <f>AI17+AI22+AI27+AI32+AI37+AI42+AI47+AI52+AI63</f>
        <v>816.8</v>
      </c>
      <c r="AJ12" s="29">
        <f>AJ17+AJ22+AJ27+AJ32+AJ37+AJ52+AJ63</f>
        <v>584</v>
      </c>
      <c r="AK12" s="29">
        <f>AJ12/AI12*100</f>
        <v>71.498530852105773</v>
      </c>
      <c r="AL12" s="30">
        <f>AL17+AL22+AL27+AL32+AL37+AL42+AL47+AL52+AL63</f>
        <v>917.5</v>
      </c>
      <c r="AM12" s="117">
        <f>AM17+AM22+AM27+AM32+AM37+AM52+AM63</f>
        <v>763.5</v>
      </c>
      <c r="AN12" s="31">
        <f t="shared" si="8"/>
        <v>83.21525885558583</v>
      </c>
      <c r="AO12" s="30">
        <f>AO17+AO22+AO27+AO32+AO37+AO42+AO47+AO52+AO63</f>
        <v>1652.7</v>
      </c>
      <c r="AP12" s="117">
        <f>AP17+AP22+AP27+AP32+AP37+AP52+AP63</f>
        <v>2071</v>
      </c>
      <c r="AQ12" s="31">
        <f t="shared" ref="AQ12:AQ64" si="21">AP12/AO12*100</f>
        <v>125.31009862648999</v>
      </c>
      <c r="AR12" s="17"/>
      <c r="AS12" s="18"/>
      <c r="AT12" s="5"/>
      <c r="AU12" s="5"/>
      <c r="AV12" s="5"/>
    </row>
    <row r="13" spans="1:48" s="6" customFormat="1" ht="30" customHeight="1">
      <c r="A13" s="215"/>
      <c r="B13" s="226"/>
      <c r="C13" s="227"/>
      <c r="D13" s="48" t="s">
        <v>139</v>
      </c>
      <c r="E13" s="23">
        <f t="shared" ref="E13:F14" si="22">H13+K13+N13+Q13+T13+W13+Z13+AC13+AF13+AI13+AL13+AO13</f>
        <v>1577.5</v>
      </c>
      <c r="F13" s="47">
        <f t="shared" si="22"/>
        <v>1533.7000000000003</v>
      </c>
      <c r="G13" s="23">
        <f>F13/E13*100</f>
        <v>97.223454833597472</v>
      </c>
      <c r="H13" s="30">
        <f>H18+H23+H28+H33+H38+H43+H48+H53+H64</f>
        <v>0</v>
      </c>
      <c r="I13" s="30">
        <f>I18+I23+I28+I33+I38+I43+I48+I53+I64</f>
        <v>0</v>
      </c>
      <c r="J13" s="31">
        <v>0</v>
      </c>
      <c r="K13" s="30">
        <f>K18+K23+K28+K33+K38+K43+K48+K53+K64</f>
        <v>94.1</v>
      </c>
      <c r="L13" s="30">
        <f>L18+L23+L28+L33+L38+L43+L48+L53+L64</f>
        <v>94.1</v>
      </c>
      <c r="M13" s="31">
        <f t="shared" si="14"/>
        <v>100</v>
      </c>
      <c r="N13" s="30">
        <f>N18+N23+N28+N33+N38+N43+N48+N53+N64</f>
        <v>123.7</v>
      </c>
      <c r="O13" s="30">
        <f>O18+O23+O28+O33+O38+O43+O48+O53+O64</f>
        <v>116.9</v>
      </c>
      <c r="P13" s="31">
        <f>O13/N13*100</f>
        <v>94.502829426030715</v>
      </c>
      <c r="Q13" s="30">
        <f t="shared" ref="Q13:R13" si="23">Q18+Q23+Q28+Q33+Q38+Q43+Q48+Q53+Q64</f>
        <v>101.30000000000001</v>
      </c>
      <c r="R13" s="30">
        <f t="shared" si="23"/>
        <v>96.8</v>
      </c>
      <c r="S13" s="31">
        <f>R13/Q13*100</f>
        <v>95.557749259624856</v>
      </c>
      <c r="T13" s="30">
        <f t="shared" ref="T13:U13" si="24">T18+T23+T28+T33+T38+T43+T48+T53+T64</f>
        <v>101.4</v>
      </c>
      <c r="U13" s="30">
        <f t="shared" si="24"/>
        <v>100.60000000000001</v>
      </c>
      <c r="V13" s="31">
        <f>U13/T13*100</f>
        <v>99.211045364891532</v>
      </c>
      <c r="W13" s="30">
        <f t="shared" ref="W13:X13" si="25">W18+W23+W28+W33+W38+W43+W48+W53+W64</f>
        <v>161.4</v>
      </c>
      <c r="X13" s="30">
        <f t="shared" si="25"/>
        <v>155.80000000000001</v>
      </c>
      <c r="Y13" s="31">
        <f>X13/W13*100</f>
        <v>96.530359355638168</v>
      </c>
      <c r="Z13" s="30">
        <f>Z18+Z23+Z28+Z33+Z38+Z43+Z48+Z53+Z64</f>
        <v>100.9</v>
      </c>
      <c r="AA13" s="29">
        <f t="shared" si="18"/>
        <v>102.10000000000001</v>
      </c>
      <c r="AB13" s="31">
        <f t="shared" si="3"/>
        <v>101.18929633300297</v>
      </c>
      <c r="AC13" s="30">
        <f>AC18+AC23+AC28+AC33+AC38+AC43+AC48+AC53+AC64</f>
        <v>101.4</v>
      </c>
      <c r="AD13" s="29">
        <f t="shared" si="19"/>
        <v>100.10000000000001</v>
      </c>
      <c r="AE13" s="31">
        <f t="shared" si="3"/>
        <v>98.71794871794873</v>
      </c>
      <c r="AF13" s="30">
        <f>AF18+AF23+AF28+AF33+AF38+AF43+AF48+AF53+AF64</f>
        <v>161.70000000000002</v>
      </c>
      <c r="AG13" s="29">
        <f t="shared" si="20"/>
        <v>160.20000000000002</v>
      </c>
      <c r="AH13" s="31">
        <f t="shared" si="6"/>
        <v>99.072356215213347</v>
      </c>
      <c r="AI13" s="30">
        <f>AI18+AI23+AI28+AI33+AI38+AI43+AI48+AI53+AI64</f>
        <v>169.9</v>
      </c>
      <c r="AJ13" s="29">
        <f t="shared" ref="AJ13" si="26">AJ18+AJ23+AJ28+AJ33+AJ38+AJ53+AJ64</f>
        <v>98.7</v>
      </c>
      <c r="AK13" s="29">
        <f>AJ13/AI13*100</f>
        <v>58.092995879929369</v>
      </c>
      <c r="AL13" s="30">
        <f>AL18+AL23+AL28+AL33+AL38+AL43+AL48+AL53+AL64</f>
        <v>103.7</v>
      </c>
      <c r="AM13" s="29">
        <f t="shared" ref="AM13" si="27">AM18+AM23+AM28+AM33+AM38+AM53+AM64</f>
        <v>152.19999999999999</v>
      </c>
      <c r="AN13" s="31">
        <f t="shared" si="8"/>
        <v>146.76952748312436</v>
      </c>
      <c r="AO13" s="30">
        <f>AO18+AO23+AO28+AO33+AO38+AO43+AO48+AO53+AO64</f>
        <v>358</v>
      </c>
      <c r="AP13" s="29">
        <f t="shared" ref="AP13" si="28">AP18+AP23+AP28+AP33+AP38+AP53+AP64</f>
        <v>356.20000000000005</v>
      </c>
      <c r="AQ13" s="31">
        <f t="shared" si="21"/>
        <v>99.497206703910621</v>
      </c>
      <c r="AR13" s="17"/>
      <c r="AS13" s="18"/>
      <c r="AT13" s="5"/>
      <c r="AU13" s="5"/>
      <c r="AV13" s="5"/>
    </row>
    <row r="14" spans="1:48" s="6" customFormat="1" ht="30" customHeight="1">
      <c r="A14" s="216"/>
      <c r="B14" s="228"/>
      <c r="C14" s="229"/>
      <c r="D14" s="48" t="s">
        <v>140</v>
      </c>
      <c r="E14" s="23">
        <f t="shared" si="22"/>
        <v>0</v>
      </c>
      <c r="F14" s="47">
        <f t="shared" si="22"/>
        <v>0</v>
      </c>
      <c r="G14" s="23">
        <v>0</v>
      </c>
      <c r="H14" s="30">
        <f>H19+H24+H29+H34+H39+H54+H65</f>
        <v>0</v>
      </c>
      <c r="I14" s="30">
        <f>I19+I24+I29+I34+I39+I54+I65</f>
        <v>0</v>
      </c>
      <c r="J14" s="31">
        <v>0</v>
      </c>
      <c r="K14" s="30">
        <f>K19+K24+K29+K34+K39+K54+K65</f>
        <v>0</v>
      </c>
      <c r="L14" s="30">
        <f>L19+L24+L29+L34+L39+L54+L65</f>
        <v>0</v>
      </c>
      <c r="M14" s="31">
        <v>0</v>
      </c>
      <c r="N14" s="30">
        <f>N19+N24+N29+N34+N39+N54+N65</f>
        <v>0</v>
      </c>
      <c r="O14" s="30">
        <f>O19+O24+O29+O34+O39+O54+O65</f>
        <v>0</v>
      </c>
      <c r="P14" s="31">
        <v>0</v>
      </c>
      <c r="Q14" s="30">
        <f>Q19+Q24+Q29+Q34+Q39+Q54+Q65</f>
        <v>0</v>
      </c>
      <c r="R14" s="30">
        <f>R19+R24+R29+R34+R39+R54+R65</f>
        <v>0</v>
      </c>
      <c r="S14" s="31">
        <v>0</v>
      </c>
      <c r="T14" s="30">
        <f>T19+T24+T29+T34+T39+T54+T65</f>
        <v>0</v>
      </c>
      <c r="U14" s="30">
        <f>U19+U24+U29+U34+U39+U54+U65</f>
        <v>0</v>
      </c>
      <c r="V14" s="31">
        <v>0</v>
      </c>
      <c r="W14" s="30">
        <f>W19+W24+W29+W34+W39+W54+W65</f>
        <v>0</v>
      </c>
      <c r="X14" s="30">
        <f>X19+X24+X29+X34+X39+X54+X65</f>
        <v>0</v>
      </c>
      <c r="Y14" s="31">
        <v>0</v>
      </c>
      <c r="Z14" s="30">
        <f>Z19+Z24+Z29+Z34+Z39+Z54+Z65</f>
        <v>0</v>
      </c>
      <c r="AA14" s="29">
        <f>AA19+AA24+AA29+AA34+AA39+AA54+AA65</f>
        <v>0</v>
      </c>
      <c r="AB14" s="29">
        <v>0</v>
      </c>
      <c r="AC14" s="30">
        <f>AC19+AC24+AC29+AC34+AC39+AC54+AC65</f>
        <v>0</v>
      </c>
      <c r="AD14" s="29">
        <f>AD19+AD24+AD29+AD34+AD39+AD54+AD65</f>
        <v>0</v>
      </c>
      <c r="AE14" s="31">
        <v>0</v>
      </c>
      <c r="AF14" s="30">
        <f>AF19+AF24+AF29+AF34+AF39+AF54+AF65</f>
        <v>0</v>
      </c>
      <c r="AG14" s="29">
        <f>AG19+AG24+AG29+AG34+AG39+AG54+AG65</f>
        <v>0</v>
      </c>
      <c r="AH14" s="31">
        <v>0</v>
      </c>
      <c r="AI14" s="30">
        <f>AI19+AI24+AI29+AI34+AI39+AI54+AI65</f>
        <v>0</v>
      </c>
      <c r="AJ14" s="29">
        <f>AJ19+AJ24+AJ29+AJ34+AJ39+AJ54+AJ65</f>
        <v>0</v>
      </c>
      <c r="AK14" s="29">
        <v>0</v>
      </c>
      <c r="AL14" s="30">
        <f>AL19+AL24+AL29+AL34+AL39+AL54+AL65</f>
        <v>0</v>
      </c>
      <c r="AM14" s="29">
        <f>AM19+AM24+AM29+AM34+AM39+AM54+AM65</f>
        <v>0</v>
      </c>
      <c r="AN14" s="31">
        <v>0</v>
      </c>
      <c r="AO14" s="30">
        <f>AO19+AO24+AO29+AO34+AO39+AO54+AO65</f>
        <v>0</v>
      </c>
      <c r="AP14" s="29">
        <f>AP19+AP24+AP29+AP34+AP39+AP54+AP65</f>
        <v>0</v>
      </c>
      <c r="AQ14" s="31">
        <v>0</v>
      </c>
      <c r="AR14" s="17"/>
      <c r="AS14" s="18"/>
      <c r="AT14" s="5"/>
      <c r="AU14" s="5"/>
      <c r="AV14" s="5"/>
    </row>
    <row r="15" spans="1:48" s="4" customFormat="1" ht="15" customHeight="1">
      <c r="A15" s="205" t="s">
        <v>61</v>
      </c>
      <c r="B15" s="230" t="s">
        <v>100</v>
      </c>
      <c r="C15" s="196" t="s">
        <v>28</v>
      </c>
      <c r="D15" s="49" t="s">
        <v>142</v>
      </c>
      <c r="E15" s="23">
        <f>SUM(E16:E19)</f>
        <v>166</v>
      </c>
      <c r="F15" s="47">
        <f>SUM(F16:F19)</f>
        <v>166.00000000000003</v>
      </c>
      <c r="G15" s="23">
        <f t="shared" ref="G15:G69" si="29">F15/E15*100</f>
        <v>100.00000000000003</v>
      </c>
      <c r="H15" s="21">
        <f>H16+H17+H18+H19</f>
        <v>0</v>
      </c>
      <c r="I15" s="31">
        <f t="shared" ref="I15:AP15" si="30">I16+I17+I18+I19</f>
        <v>0</v>
      </c>
      <c r="J15" s="31">
        <v>0</v>
      </c>
      <c r="K15" s="31">
        <f t="shared" si="30"/>
        <v>0</v>
      </c>
      <c r="L15" s="24">
        <f t="shared" si="30"/>
        <v>0</v>
      </c>
      <c r="M15" s="31">
        <v>0</v>
      </c>
      <c r="N15" s="21">
        <f t="shared" si="30"/>
        <v>16.200000000000003</v>
      </c>
      <c r="O15" s="31">
        <f t="shared" si="30"/>
        <v>0</v>
      </c>
      <c r="P15" s="31">
        <f t="shared" ref="P15:P50" si="31">O15/N15*100</f>
        <v>0</v>
      </c>
      <c r="Q15" s="31">
        <v>16.2</v>
      </c>
      <c r="R15" s="24">
        <v>5.4</v>
      </c>
      <c r="S15" s="31">
        <f>R15/Q15*100</f>
        <v>33.333333333333336</v>
      </c>
      <c r="T15" s="21">
        <v>16.2</v>
      </c>
      <c r="U15" s="24">
        <v>17.399999999999999</v>
      </c>
      <c r="V15" s="31">
        <f>U15/T15*100</f>
        <v>107.40740740740739</v>
      </c>
      <c r="W15" s="21">
        <v>16.2</v>
      </c>
      <c r="X15" s="31">
        <v>21.6</v>
      </c>
      <c r="Y15" s="31">
        <f>X15/W15*100</f>
        <v>133.33333333333334</v>
      </c>
      <c r="Z15" s="31">
        <f t="shared" si="30"/>
        <v>16.200000000000003</v>
      </c>
      <c r="AA15" s="31">
        <f t="shared" si="30"/>
        <v>22.2</v>
      </c>
      <c r="AB15" s="31">
        <f t="shared" ref="AB15:AB27" si="32">AA15/Z15*100</f>
        <v>137.03703703703701</v>
      </c>
      <c r="AC15" s="31">
        <f t="shared" si="30"/>
        <v>16.200000000000003</v>
      </c>
      <c r="AD15" s="31">
        <f t="shared" si="30"/>
        <v>15.600000000000001</v>
      </c>
      <c r="AE15" s="31">
        <f t="shared" si="3"/>
        <v>96.296296296296291</v>
      </c>
      <c r="AF15" s="31">
        <f t="shared" si="30"/>
        <v>16.200000000000003</v>
      </c>
      <c r="AG15" s="31">
        <f t="shared" si="30"/>
        <v>21.6</v>
      </c>
      <c r="AH15" s="31">
        <f t="shared" si="6"/>
        <v>133.33333333333331</v>
      </c>
      <c r="AI15" s="31">
        <f t="shared" si="30"/>
        <v>16.200000000000003</v>
      </c>
      <c r="AJ15" s="31">
        <f t="shared" si="30"/>
        <v>15.600000000000001</v>
      </c>
      <c r="AK15" s="31">
        <f>AJ15/AI15*100</f>
        <v>96.296296296296291</v>
      </c>
      <c r="AL15" s="31">
        <f t="shared" si="30"/>
        <v>16.200000000000003</v>
      </c>
      <c r="AM15" s="31">
        <f t="shared" si="30"/>
        <v>15</v>
      </c>
      <c r="AN15" s="31">
        <f t="shared" si="8"/>
        <v>92.592592592592581</v>
      </c>
      <c r="AO15" s="31">
        <f t="shared" si="30"/>
        <v>20.2</v>
      </c>
      <c r="AP15" s="31">
        <f t="shared" si="30"/>
        <v>31.6</v>
      </c>
      <c r="AQ15" s="31">
        <f t="shared" si="21"/>
        <v>156.43564356435644</v>
      </c>
      <c r="AR15" s="144" t="s">
        <v>214</v>
      </c>
      <c r="AS15" s="191"/>
      <c r="AT15" s="5"/>
      <c r="AU15" s="5"/>
      <c r="AV15" s="5"/>
    </row>
    <row r="16" spans="1:48" s="4" customFormat="1" ht="15" customHeight="1">
      <c r="A16" s="223"/>
      <c r="B16" s="231"/>
      <c r="C16" s="197"/>
      <c r="D16" s="49" t="s">
        <v>138</v>
      </c>
      <c r="E16" s="23">
        <f>H16+K16+N16+Q16+T16+W16+Z16+AC16+AF16+AI16+AL16+AO16</f>
        <v>0</v>
      </c>
      <c r="F16" s="47">
        <f t="shared" ref="E16:F19" si="33">I16+L16+O16+R16+U16+X16+AA16+AD16+AG16+AJ16+AM16+AP16</f>
        <v>0</v>
      </c>
      <c r="G16" s="23"/>
      <c r="H16" s="22">
        <v>0</v>
      </c>
      <c r="I16" s="15"/>
      <c r="J16" s="31">
        <v>0</v>
      </c>
      <c r="K16" s="15">
        <v>0</v>
      </c>
      <c r="L16" s="25">
        <v>0</v>
      </c>
      <c r="M16" s="31">
        <v>0</v>
      </c>
      <c r="N16" s="22">
        <v>0</v>
      </c>
      <c r="O16" s="15"/>
      <c r="P16" s="31">
        <v>0</v>
      </c>
      <c r="Q16" s="15">
        <v>0</v>
      </c>
      <c r="R16" s="25"/>
      <c r="S16" s="31">
        <v>0</v>
      </c>
      <c r="T16" s="22">
        <v>0</v>
      </c>
      <c r="U16" s="25"/>
      <c r="V16" s="31">
        <v>0</v>
      </c>
      <c r="W16" s="22">
        <v>0</v>
      </c>
      <c r="X16" s="15">
        <v>0</v>
      </c>
      <c r="Y16" s="31">
        <v>0</v>
      </c>
      <c r="Z16" s="15">
        <v>0</v>
      </c>
      <c r="AA16" s="15">
        <v>0</v>
      </c>
      <c r="AB16" s="31">
        <v>0</v>
      </c>
      <c r="AC16" s="15">
        <v>0</v>
      </c>
      <c r="AD16" s="15">
        <v>0</v>
      </c>
      <c r="AE16" s="31">
        <v>0</v>
      </c>
      <c r="AF16" s="15">
        <v>0</v>
      </c>
      <c r="AG16" s="15">
        <v>0</v>
      </c>
      <c r="AH16" s="31">
        <v>0</v>
      </c>
      <c r="AI16" s="15">
        <v>0</v>
      </c>
      <c r="AJ16" s="15">
        <v>0</v>
      </c>
      <c r="AK16" s="15">
        <v>0</v>
      </c>
      <c r="AL16" s="15">
        <v>0</v>
      </c>
      <c r="AM16" s="15">
        <v>0</v>
      </c>
      <c r="AN16" s="31">
        <v>0</v>
      </c>
      <c r="AO16" s="15">
        <v>0</v>
      </c>
      <c r="AP16" s="15">
        <v>0</v>
      </c>
      <c r="AQ16" s="31">
        <v>0</v>
      </c>
      <c r="AR16" s="145"/>
      <c r="AS16" s="192"/>
      <c r="AT16" s="5"/>
      <c r="AU16" s="5"/>
      <c r="AV16" s="5"/>
    </row>
    <row r="17" spans="1:48" s="4" customFormat="1" ht="24.75" customHeight="1">
      <c r="A17" s="223"/>
      <c r="B17" s="231"/>
      <c r="C17" s="197"/>
      <c r="D17" s="50" t="s">
        <v>26</v>
      </c>
      <c r="E17" s="23">
        <f>H17+K17+N17+Q17+T17+W17+Z17+AC17+AF17+AI17+AL17+AO17</f>
        <v>116.19999999999999</v>
      </c>
      <c r="F17" s="47">
        <f>I17+L17+O17+R17+U17+X17+AA17+AD17+AG17+AJ17+AM17+AP17</f>
        <v>116.20000000000002</v>
      </c>
      <c r="G17" s="23">
        <f t="shared" si="29"/>
        <v>100.00000000000003</v>
      </c>
      <c r="H17" s="22">
        <v>0</v>
      </c>
      <c r="I17" s="15">
        <v>0</v>
      </c>
      <c r="J17" s="31">
        <v>0</v>
      </c>
      <c r="K17" s="15">
        <v>0</v>
      </c>
      <c r="L17" s="25">
        <v>0</v>
      </c>
      <c r="M17" s="31">
        <v>0</v>
      </c>
      <c r="N17" s="22">
        <v>11.3</v>
      </c>
      <c r="O17" s="15">
        <v>0</v>
      </c>
      <c r="P17" s="31">
        <f t="shared" si="31"/>
        <v>0</v>
      </c>
      <c r="Q17" s="15">
        <v>11.3</v>
      </c>
      <c r="R17" s="25">
        <v>3.8</v>
      </c>
      <c r="S17" s="31">
        <f>R17/Q17*100</f>
        <v>33.62831858407079</v>
      </c>
      <c r="T17" s="22">
        <v>11.3</v>
      </c>
      <c r="U17" s="25">
        <v>12.2</v>
      </c>
      <c r="V17" s="31">
        <f>U17/T17*100</f>
        <v>107.9646017699115</v>
      </c>
      <c r="W17" s="22">
        <v>11.3</v>
      </c>
      <c r="X17" s="15">
        <v>15.1</v>
      </c>
      <c r="Y17" s="31">
        <f t="shared" ref="Y17:Y18" si="34">X17/W17*100</f>
        <v>133.62831858407077</v>
      </c>
      <c r="Z17" s="15">
        <v>11.3</v>
      </c>
      <c r="AA17" s="15">
        <v>15.5</v>
      </c>
      <c r="AB17" s="31">
        <f t="shared" si="32"/>
        <v>137.16814159292034</v>
      </c>
      <c r="AC17" s="15">
        <v>11.3</v>
      </c>
      <c r="AD17" s="15">
        <v>10.9</v>
      </c>
      <c r="AE17" s="31">
        <f t="shared" si="3"/>
        <v>96.460176991150433</v>
      </c>
      <c r="AF17" s="15">
        <v>11.3</v>
      </c>
      <c r="AG17" s="15">
        <v>15.2</v>
      </c>
      <c r="AH17" s="31">
        <f t="shared" si="6"/>
        <v>134.51327433628316</v>
      </c>
      <c r="AI17" s="15">
        <v>11.3</v>
      </c>
      <c r="AJ17" s="15">
        <v>10.9</v>
      </c>
      <c r="AK17" s="15">
        <f>AJ17/AI17*100</f>
        <v>96.460176991150433</v>
      </c>
      <c r="AL17" s="15">
        <v>11.3</v>
      </c>
      <c r="AM17" s="15">
        <v>10.5</v>
      </c>
      <c r="AN17" s="31">
        <f t="shared" si="8"/>
        <v>92.920353982300867</v>
      </c>
      <c r="AO17" s="15">
        <v>14.5</v>
      </c>
      <c r="AP17" s="15">
        <v>22.1</v>
      </c>
      <c r="AQ17" s="31">
        <f t="shared" si="21"/>
        <v>152.41379310344828</v>
      </c>
      <c r="AR17" s="145"/>
      <c r="AS17" s="192"/>
      <c r="AT17" s="5"/>
      <c r="AU17" s="5"/>
      <c r="AV17" s="5"/>
    </row>
    <row r="18" spans="1:48" s="4" customFormat="1" ht="30" customHeight="1">
      <c r="A18" s="223"/>
      <c r="B18" s="231"/>
      <c r="C18" s="197"/>
      <c r="D18" s="50" t="s">
        <v>139</v>
      </c>
      <c r="E18" s="23">
        <f t="shared" si="33"/>
        <v>49.8</v>
      </c>
      <c r="F18" s="47">
        <f t="shared" si="33"/>
        <v>49.800000000000004</v>
      </c>
      <c r="G18" s="23">
        <f t="shared" si="29"/>
        <v>100.00000000000003</v>
      </c>
      <c r="H18" s="22">
        <v>0</v>
      </c>
      <c r="I18" s="15">
        <v>0</v>
      </c>
      <c r="J18" s="31">
        <v>0</v>
      </c>
      <c r="K18" s="15">
        <v>0</v>
      </c>
      <c r="L18" s="25">
        <v>0</v>
      </c>
      <c r="M18" s="31">
        <v>0</v>
      </c>
      <c r="N18" s="22">
        <v>4.9000000000000004</v>
      </c>
      <c r="O18" s="15">
        <v>0</v>
      </c>
      <c r="P18" s="31">
        <f t="shared" si="31"/>
        <v>0</v>
      </c>
      <c r="Q18" s="15">
        <v>4.9000000000000004</v>
      </c>
      <c r="R18" s="25">
        <v>1.6</v>
      </c>
      <c r="S18" s="31">
        <f>R18/Q18*100</f>
        <v>32.653061224489797</v>
      </c>
      <c r="T18" s="22">
        <v>4.9000000000000004</v>
      </c>
      <c r="U18" s="25">
        <v>5.2</v>
      </c>
      <c r="V18" s="31">
        <f>U18/T18*100</f>
        <v>106.12244897959184</v>
      </c>
      <c r="W18" s="22">
        <v>4.9000000000000004</v>
      </c>
      <c r="X18" s="15">
        <v>6.5</v>
      </c>
      <c r="Y18" s="31">
        <f t="shared" si="34"/>
        <v>132.65306122448979</v>
      </c>
      <c r="Z18" s="15">
        <v>4.9000000000000004</v>
      </c>
      <c r="AA18" s="15">
        <v>6.7</v>
      </c>
      <c r="AB18" s="31">
        <f t="shared" si="32"/>
        <v>136.73469387755102</v>
      </c>
      <c r="AC18" s="15">
        <v>4.9000000000000004</v>
      </c>
      <c r="AD18" s="15">
        <v>4.7</v>
      </c>
      <c r="AE18" s="31">
        <f t="shared" si="3"/>
        <v>95.918367346938766</v>
      </c>
      <c r="AF18" s="15">
        <v>4.9000000000000004</v>
      </c>
      <c r="AG18" s="15">
        <v>6.4</v>
      </c>
      <c r="AH18" s="31">
        <f t="shared" si="6"/>
        <v>130.61224489795919</v>
      </c>
      <c r="AI18" s="15">
        <v>4.9000000000000004</v>
      </c>
      <c r="AJ18" s="15">
        <v>4.7</v>
      </c>
      <c r="AK18" s="15">
        <f>AJ18/AI18*100</f>
        <v>95.918367346938766</v>
      </c>
      <c r="AL18" s="15">
        <v>4.9000000000000004</v>
      </c>
      <c r="AM18" s="15">
        <v>4.5</v>
      </c>
      <c r="AN18" s="31">
        <f t="shared" si="8"/>
        <v>91.836734693877546</v>
      </c>
      <c r="AO18" s="15">
        <v>5.7</v>
      </c>
      <c r="AP18" s="15">
        <v>9.5</v>
      </c>
      <c r="AQ18" s="31">
        <f t="shared" si="21"/>
        <v>166.66666666666666</v>
      </c>
      <c r="AR18" s="145"/>
      <c r="AS18" s="192"/>
      <c r="AT18" s="5"/>
      <c r="AU18" s="5"/>
      <c r="AV18" s="5"/>
    </row>
    <row r="19" spans="1:48" s="4" customFormat="1" ht="82.5" customHeight="1">
      <c r="A19" s="224"/>
      <c r="B19" s="232"/>
      <c r="C19" s="198"/>
      <c r="D19" s="50" t="s">
        <v>140</v>
      </c>
      <c r="E19" s="23">
        <f t="shared" si="33"/>
        <v>0</v>
      </c>
      <c r="F19" s="47">
        <f>I19+L19+O19+R19+U19+X19+AA19+AD19+AG19+AJ19+AM19+AP19</f>
        <v>0</v>
      </c>
      <c r="G19" s="23">
        <v>0</v>
      </c>
      <c r="H19" s="22">
        <v>0</v>
      </c>
      <c r="I19" s="15">
        <v>0</v>
      </c>
      <c r="J19" s="31">
        <v>0</v>
      </c>
      <c r="K19" s="15">
        <v>0</v>
      </c>
      <c r="L19" s="25">
        <v>0</v>
      </c>
      <c r="M19" s="31">
        <v>0</v>
      </c>
      <c r="N19" s="22">
        <v>0</v>
      </c>
      <c r="O19" s="15">
        <v>0</v>
      </c>
      <c r="P19" s="31">
        <v>0</v>
      </c>
      <c r="Q19" s="15">
        <v>0</v>
      </c>
      <c r="R19" s="25">
        <v>0</v>
      </c>
      <c r="S19" s="31">
        <v>0</v>
      </c>
      <c r="T19" s="22">
        <v>0</v>
      </c>
      <c r="U19" s="25"/>
      <c r="V19" s="31">
        <v>0</v>
      </c>
      <c r="W19" s="22">
        <v>0</v>
      </c>
      <c r="X19" s="15">
        <v>0</v>
      </c>
      <c r="Y19" s="31">
        <v>0</v>
      </c>
      <c r="Z19" s="15">
        <v>0</v>
      </c>
      <c r="AA19" s="15">
        <v>0</v>
      </c>
      <c r="AB19" s="31">
        <v>0</v>
      </c>
      <c r="AC19" s="15">
        <v>0</v>
      </c>
      <c r="AD19" s="15">
        <v>0</v>
      </c>
      <c r="AE19" s="31">
        <v>0</v>
      </c>
      <c r="AF19" s="15">
        <v>0</v>
      </c>
      <c r="AG19" s="15">
        <v>0</v>
      </c>
      <c r="AH19" s="31">
        <v>0</v>
      </c>
      <c r="AI19" s="15">
        <v>0</v>
      </c>
      <c r="AJ19" s="15">
        <v>0</v>
      </c>
      <c r="AK19" s="15">
        <v>0</v>
      </c>
      <c r="AL19" s="15">
        <v>0</v>
      </c>
      <c r="AM19" s="15">
        <v>0</v>
      </c>
      <c r="AN19" s="31">
        <v>0</v>
      </c>
      <c r="AO19" s="15">
        <v>0</v>
      </c>
      <c r="AP19" s="15">
        <v>0</v>
      </c>
      <c r="AQ19" s="31">
        <v>0</v>
      </c>
      <c r="AR19" s="146"/>
      <c r="AS19" s="193"/>
      <c r="AT19" s="5"/>
      <c r="AU19" s="5"/>
      <c r="AV19" s="5"/>
    </row>
    <row r="20" spans="1:48" s="6" customFormat="1" ht="15" customHeight="1">
      <c r="A20" s="205" t="s">
        <v>62</v>
      </c>
      <c r="B20" s="195" t="s">
        <v>101</v>
      </c>
      <c r="C20" s="225" t="s">
        <v>42</v>
      </c>
      <c r="D20" s="46" t="s">
        <v>142</v>
      </c>
      <c r="E20" s="23">
        <f>SUM(E21:E24)</f>
        <v>1776.9999999999998</v>
      </c>
      <c r="F20" s="47">
        <f>SUM(F21:F24)</f>
        <v>1764.4</v>
      </c>
      <c r="G20" s="23">
        <f t="shared" si="29"/>
        <v>99.290939786156457</v>
      </c>
      <c r="H20" s="21">
        <f>H21+H22+H23+H24</f>
        <v>0</v>
      </c>
      <c r="I20" s="31">
        <f t="shared" ref="I20:AP20" si="35">I21+I22+I23+I24</f>
        <v>0</v>
      </c>
      <c r="J20" s="31">
        <v>0</v>
      </c>
      <c r="K20" s="31">
        <f t="shared" si="35"/>
        <v>94.1</v>
      </c>
      <c r="L20" s="24">
        <f t="shared" si="35"/>
        <v>94.1</v>
      </c>
      <c r="M20" s="31">
        <f t="shared" si="14"/>
        <v>100</v>
      </c>
      <c r="N20" s="21">
        <f t="shared" si="35"/>
        <v>98.8</v>
      </c>
      <c r="O20" s="31">
        <f t="shared" si="35"/>
        <v>96.9</v>
      </c>
      <c r="P20" s="31">
        <f>O20/N20*100</f>
        <v>98.07692307692308</v>
      </c>
      <c r="Q20" s="31">
        <v>96.4</v>
      </c>
      <c r="R20" s="24">
        <v>95.2</v>
      </c>
      <c r="S20" s="31">
        <f t="shared" ref="S20:S71" si="36">R20/Q20*100</f>
        <v>98.755186721991691</v>
      </c>
      <c r="T20" s="21">
        <v>96.5</v>
      </c>
      <c r="U20" s="24">
        <v>95.4</v>
      </c>
      <c r="V20" s="31">
        <f t="shared" ref="V20:V27" si="37">U20/T20*100</f>
        <v>98.860103626943001</v>
      </c>
      <c r="W20" s="21">
        <v>296.5</v>
      </c>
      <c r="X20" s="31">
        <v>275</v>
      </c>
      <c r="Y20" s="31">
        <f>X20/W20*100</f>
        <v>92.748735244519395</v>
      </c>
      <c r="Z20" s="31">
        <f t="shared" si="35"/>
        <v>96</v>
      </c>
      <c r="AA20" s="31">
        <f t="shared" si="35"/>
        <v>95.4</v>
      </c>
      <c r="AB20" s="31">
        <f t="shared" si="32"/>
        <v>99.375</v>
      </c>
      <c r="AC20" s="31">
        <f t="shared" si="35"/>
        <v>96.5</v>
      </c>
      <c r="AD20" s="31">
        <f t="shared" si="35"/>
        <v>95.4</v>
      </c>
      <c r="AE20" s="31">
        <f t="shared" si="3"/>
        <v>98.860103626943001</v>
      </c>
      <c r="AF20" s="31">
        <f t="shared" si="35"/>
        <v>296.8</v>
      </c>
      <c r="AG20" s="31">
        <f t="shared" si="35"/>
        <v>286.60000000000002</v>
      </c>
      <c r="AH20" s="31">
        <f>AG20/AF20*100</f>
        <v>96.563342318059313</v>
      </c>
      <c r="AI20" s="31">
        <f t="shared" si="35"/>
        <v>165</v>
      </c>
      <c r="AJ20" s="31">
        <f t="shared" si="35"/>
        <v>94</v>
      </c>
      <c r="AK20" s="31">
        <f>AJ20/AI20*100</f>
        <v>56.969696969696969</v>
      </c>
      <c r="AL20" s="31">
        <f t="shared" si="35"/>
        <v>253.10000000000002</v>
      </c>
      <c r="AM20" s="31">
        <f t="shared" si="35"/>
        <v>268.10000000000002</v>
      </c>
      <c r="AN20" s="31">
        <f>AM20/AL20*100</f>
        <v>105.9265112603714</v>
      </c>
      <c r="AO20" s="31">
        <f t="shared" si="35"/>
        <v>187.3</v>
      </c>
      <c r="AP20" s="31">
        <f t="shared" si="35"/>
        <v>268.3</v>
      </c>
      <c r="AQ20" s="31">
        <f t="shared" si="21"/>
        <v>143.24612920448479</v>
      </c>
      <c r="AR20" s="160" t="s">
        <v>213</v>
      </c>
      <c r="AS20" s="144" t="s">
        <v>59</v>
      </c>
      <c r="AT20" s="5"/>
      <c r="AU20" s="5"/>
      <c r="AV20" s="5"/>
    </row>
    <row r="21" spans="1:48" s="4" customFormat="1" ht="15" customHeight="1">
      <c r="A21" s="223"/>
      <c r="B21" s="195"/>
      <c r="C21" s="225"/>
      <c r="D21" s="49" t="s">
        <v>25</v>
      </c>
      <c r="E21" s="23">
        <f>H21+K21+N21+Q21+T21+W21+Z21+AC21+AF21+AI21+AL21+AO21</f>
        <v>0</v>
      </c>
      <c r="F21" s="47">
        <f>I21+L21+O21+R21+U21+X21+AA21+AD21+AG21+AJ21+AM21+AP21</f>
        <v>0</v>
      </c>
      <c r="G21" s="23">
        <v>0</v>
      </c>
      <c r="H21" s="22">
        <v>0</v>
      </c>
      <c r="I21" s="15">
        <v>0</v>
      </c>
      <c r="J21" s="31">
        <v>0</v>
      </c>
      <c r="K21" s="15">
        <v>0</v>
      </c>
      <c r="L21" s="25">
        <v>0</v>
      </c>
      <c r="M21" s="31">
        <v>0</v>
      </c>
      <c r="N21" s="22">
        <v>0</v>
      </c>
      <c r="O21" s="15">
        <v>0</v>
      </c>
      <c r="P21" s="31">
        <v>0</v>
      </c>
      <c r="Q21" s="15">
        <v>0</v>
      </c>
      <c r="R21" s="25"/>
      <c r="S21" s="31">
        <v>0</v>
      </c>
      <c r="T21" s="22">
        <v>0</v>
      </c>
      <c r="U21" s="25"/>
      <c r="V21" s="31">
        <v>0</v>
      </c>
      <c r="W21" s="22">
        <v>0</v>
      </c>
      <c r="X21" s="15">
        <v>0</v>
      </c>
      <c r="Y21" s="31">
        <v>0</v>
      </c>
      <c r="Z21" s="15">
        <v>0</v>
      </c>
      <c r="AA21" s="15">
        <v>0</v>
      </c>
      <c r="AB21" s="31">
        <v>0</v>
      </c>
      <c r="AC21" s="15">
        <v>0</v>
      </c>
      <c r="AD21" s="15">
        <v>0</v>
      </c>
      <c r="AE21" s="31">
        <v>0</v>
      </c>
      <c r="AF21" s="15">
        <v>0</v>
      </c>
      <c r="AG21" s="15">
        <v>0</v>
      </c>
      <c r="AH21" s="31">
        <v>0</v>
      </c>
      <c r="AI21" s="15">
        <v>0</v>
      </c>
      <c r="AJ21" s="15">
        <v>0</v>
      </c>
      <c r="AK21" s="15">
        <v>0</v>
      </c>
      <c r="AL21" s="15">
        <v>0</v>
      </c>
      <c r="AM21" s="15">
        <v>0</v>
      </c>
      <c r="AN21" s="31">
        <v>0</v>
      </c>
      <c r="AO21" s="15">
        <v>0</v>
      </c>
      <c r="AP21" s="15">
        <v>0</v>
      </c>
      <c r="AQ21" s="31">
        <v>0</v>
      </c>
      <c r="AR21" s="160"/>
      <c r="AS21" s="145"/>
      <c r="AT21" s="5"/>
      <c r="AU21" s="5"/>
      <c r="AV21" s="5"/>
    </row>
    <row r="22" spans="1:48" s="4" customFormat="1" ht="25.5" customHeight="1">
      <c r="A22" s="223"/>
      <c r="B22" s="195"/>
      <c r="C22" s="225"/>
      <c r="D22" s="50" t="s">
        <v>26</v>
      </c>
      <c r="E22" s="23">
        <f t="shared" ref="E22:F24" si="38">H22+K22+N22+Q22+T22+W22+Z22+AC22+AF22+AI22+AL22+AO22</f>
        <v>434.3</v>
      </c>
      <c r="F22" s="47">
        <f>I22+L22+O22+R22+U22+X22+AA22+AD22+AG22+AJ22+AM22+AP22</f>
        <v>434.29999999999995</v>
      </c>
      <c r="G22" s="23">
        <f t="shared" si="29"/>
        <v>99.999999999999986</v>
      </c>
      <c r="H22" s="22">
        <v>0</v>
      </c>
      <c r="I22" s="15">
        <v>0</v>
      </c>
      <c r="J22" s="31">
        <v>0</v>
      </c>
      <c r="K22" s="15">
        <v>0</v>
      </c>
      <c r="L22" s="25">
        <v>0</v>
      </c>
      <c r="M22" s="31">
        <v>0</v>
      </c>
      <c r="N22" s="22">
        <v>0</v>
      </c>
      <c r="O22" s="15">
        <v>0</v>
      </c>
      <c r="P22" s="31">
        <v>0</v>
      </c>
      <c r="Q22" s="15">
        <v>0</v>
      </c>
      <c r="R22" s="25">
        <v>0</v>
      </c>
      <c r="S22" s="31">
        <v>0</v>
      </c>
      <c r="T22" s="22">
        <v>0</v>
      </c>
      <c r="U22" s="25">
        <v>0</v>
      </c>
      <c r="V22" s="31">
        <v>0</v>
      </c>
      <c r="W22" s="22">
        <v>140</v>
      </c>
      <c r="X22" s="15">
        <v>125.7</v>
      </c>
      <c r="Y22" s="31">
        <f>X22/W22*100</f>
        <v>89.785714285714292</v>
      </c>
      <c r="Z22" s="15">
        <v>0</v>
      </c>
      <c r="AA22" s="15">
        <v>0</v>
      </c>
      <c r="AB22" s="31">
        <v>0</v>
      </c>
      <c r="AC22" s="15">
        <v>0</v>
      </c>
      <c r="AD22" s="15">
        <v>0</v>
      </c>
      <c r="AE22" s="31">
        <v>0</v>
      </c>
      <c r="AF22" s="15">
        <v>140</v>
      </c>
      <c r="AG22" s="15">
        <v>132.80000000000001</v>
      </c>
      <c r="AH22" s="31">
        <f>AG22/AF22*100</f>
        <v>94.857142857142861</v>
      </c>
      <c r="AI22" s="15">
        <v>0</v>
      </c>
      <c r="AJ22" s="15">
        <v>0</v>
      </c>
      <c r="AK22" s="15">
        <v>0</v>
      </c>
      <c r="AL22" s="15">
        <v>154.30000000000001</v>
      </c>
      <c r="AM22" s="15">
        <v>120.4</v>
      </c>
      <c r="AN22" s="31">
        <f t="shared" ref="AN22:AN27" si="39">AM22/AL22*100</f>
        <v>78.029812054439404</v>
      </c>
      <c r="AO22" s="15">
        <v>0</v>
      </c>
      <c r="AP22" s="15">
        <v>55.4</v>
      </c>
      <c r="AQ22" s="31">
        <v>0</v>
      </c>
      <c r="AR22" s="160"/>
      <c r="AS22" s="145"/>
      <c r="AT22" s="5"/>
      <c r="AU22" s="5"/>
      <c r="AV22" s="5"/>
    </row>
    <row r="23" spans="1:48" s="4" customFormat="1" ht="30" customHeight="1">
      <c r="A23" s="223"/>
      <c r="B23" s="195"/>
      <c r="C23" s="225"/>
      <c r="D23" s="50" t="s">
        <v>139</v>
      </c>
      <c r="E23" s="23">
        <f t="shared" si="38"/>
        <v>1342.6999999999998</v>
      </c>
      <c r="F23" s="47">
        <f t="shared" si="38"/>
        <v>1330.1000000000001</v>
      </c>
      <c r="G23" s="23">
        <f t="shared" si="29"/>
        <v>99.061592313994211</v>
      </c>
      <c r="H23" s="22">
        <v>0</v>
      </c>
      <c r="I23" s="15">
        <v>0</v>
      </c>
      <c r="J23" s="31">
        <v>0</v>
      </c>
      <c r="K23" s="15">
        <v>94.1</v>
      </c>
      <c r="L23" s="25">
        <v>94.1</v>
      </c>
      <c r="M23" s="31">
        <f t="shared" si="14"/>
        <v>100</v>
      </c>
      <c r="N23" s="22">
        <v>98.8</v>
      </c>
      <c r="O23" s="15">
        <v>96.9</v>
      </c>
      <c r="P23" s="31">
        <f>O23/N23*100</f>
        <v>98.07692307692308</v>
      </c>
      <c r="Q23" s="15">
        <v>96.4</v>
      </c>
      <c r="R23" s="25">
        <v>95.2</v>
      </c>
      <c r="S23" s="31">
        <f>R23/Q23*100</f>
        <v>98.755186721991691</v>
      </c>
      <c r="T23" s="22">
        <v>96.5</v>
      </c>
      <c r="U23" s="25">
        <v>95.4</v>
      </c>
      <c r="V23" s="31">
        <f>U23/T23*100</f>
        <v>98.860103626943001</v>
      </c>
      <c r="W23" s="22">
        <v>156.5</v>
      </c>
      <c r="X23" s="15">
        <v>149.30000000000001</v>
      </c>
      <c r="Y23" s="31">
        <f>X23/W23*100</f>
        <v>95.399361022364232</v>
      </c>
      <c r="Z23" s="15">
        <f>126.4-30.4</f>
        <v>96</v>
      </c>
      <c r="AA23" s="15">
        <v>95.4</v>
      </c>
      <c r="AB23" s="31">
        <f t="shared" si="32"/>
        <v>99.375</v>
      </c>
      <c r="AC23" s="15">
        <f>126.5-30</f>
        <v>96.5</v>
      </c>
      <c r="AD23" s="15">
        <v>95.4</v>
      </c>
      <c r="AE23" s="31">
        <f t="shared" si="3"/>
        <v>98.860103626943001</v>
      </c>
      <c r="AF23" s="15">
        <f>96.4+30+30.4</f>
        <v>156.80000000000001</v>
      </c>
      <c r="AG23" s="15">
        <v>153.80000000000001</v>
      </c>
      <c r="AH23" s="31">
        <f t="shared" si="6"/>
        <v>98.08673469387756</v>
      </c>
      <c r="AI23" s="15">
        <f>519-354</f>
        <v>165</v>
      </c>
      <c r="AJ23" s="15">
        <v>94</v>
      </c>
      <c r="AK23" s="15">
        <f>AJ23/AI23*100</f>
        <v>56.969696969696969</v>
      </c>
      <c r="AL23" s="15">
        <v>98.8</v>
      </c>
      <c r="AM23" s="15">
        <v>147.69999999999999</v>
      </c>
      <c r="AN23" s="31">
        <f t="shared" si="39"/>
        <v>149.49392712550608</v>
      </c>
      <c r="AO23" s="15">
        <f>197.9-10.6</f>
        <v>187.3</v>
      </c>
      <c r="AP23" s="15">
        <v>212.9</v>
      </c>
      <c r="AQ23" s="31">
        <f t="shared" si="21"/>
        <v>113.66791243993592</v>
      </c>
      <c r="AR23" s="160"/>
      <c r="AS23" s="145"/>
      <c r="AT23" s="5"/>
      <c r="AU23" s="5"/>
      <c r="AV23" s="5"/>
    </row>
    <row r="24" spans="1:48" s="4" customFormat="1" ht="210.75" customHeight="1">
      <c r="A24" s="224"/>
      <c r="B24" s="195"/>
      <c r="C24" s="225"/>
      <c r="D24" s="50" t="s">
        <v>140</v>
      </c>
      <c r="E24" s="23">
        <f t="shared" si="38"/>
        <v>0</v>
      </c>
      <c r="F24" s="47">
        <f t="shared" si="38"/>
        <v>0</v>
      </c>
      <c r="G24" s="23">
        <v>0</v>
      </c>
      <c r="H24" s="22">
        <v>0</v>
      </c>
      <c r="I24" s="15">
        <v>0</v>
      </c>
      <c r="J24" s="31">
        <v>0</v>
      </c>
      <c r="K24" s="15">
        <v>0</v>
      </c>
      <c r="L24" s="25">
        <v>0</v>
      </c>
      <c r="M24" s="31">
        <v>0</v>
      </c>
      <c r="N24" s="22">
        <v>0</v>
      </c>
      <c r="O24" s="15">
        <v>0</v>
      </c>
      <c r="P24" s="31">
        <v>0</v>
      </c>
      <c r="Q24" s="15">
        <v>0</v>
      </c>
      <c r="R24" s="25">
        <v>0</v>
      </c>
      <c r="S24" s="31">
        <v>0</v>
      </c>
      <c r="T24" s="22">
        <v>0</v>
      </c>
      <c r="U24" s="25"/>
      <c r="V24" s="31">
        <v>0</v>
      </c>
      <c r="W24" s="22">
        <v>0</v>
      </c>
      <c r="X24" s="15">
        <v>0</v>
      </c>
      <c r="Y24" s="31">
        <v>0</v>
      </c>
      <c r="Z24" s="15">
        <v>0</v>
      </c>
      <c r="AA24" s="15">
        <v>0</v>
      </c>
      <c r="AB24" s="31">
        <v>0</v>
      </c>
      <c r="AC24" s="15">
        <v>0</v>
      </c>
      <c r="AD24" s="15">
        <v>0</v>
      </c>
      <c r="AE24" s="31">
        <v>0</v>
      </c>
      <c r="AF24" s="15">
        <v>0</v>
      </c>
      <c r="AG24" s="15">
        <v>0</v>
      </c>
      <c r="AH24" s="31">
        <v>0</v>
      </c>
      <c r="AI24" s="15">
        <v>0</v>
      </c>
      <c r="AJ24" s="15">
        <v>0</v>
      </c>
      <c r="AK24" s="15">
        <v>0</v>
      </c>
      <c r="AL24" s="15">
        <v>0</v>
      </c>
      <c r="AM24" s="15">
        <v>0</v>
      </c>
      <c r="AN24" s="31">
        <v>0</v>
      </c>
      <c r="AO24" s="15">
        <v>0</v>
      </c>
      <c r="AP24" s="15">
        <v>0</v>
      </c>
      <c r="AQ24" s="31">
        <v>0</v>
      </c>
      <c r="AR24" s="160"/>
      <c r="AS24" s="146"/>
      <c r="AT24" s="5"/>
      <c r="AU24" s="5"/>
      <c r="AV24" s="5"/>
    </row>
    <row r="25" spans="1:48" s="4" customFormat="1" ht="15" customHeight="1">
      <c r="A25" s="205" t="s">
        <v>65</v>
      </c>
      <c r="B25" s="230" t="s">
        <v>102</v>
      </c>
      <c r="C25" s="196" t="s">
        <v>145</v>
      </c>
      <c r="D25" s="49" t="s">
        <v>142</v>
      </c>
      <c r="E25" s="23">
        <f>SUM(E26:E29)</f>
        <v>1678</v>
      </c>
      <c r="F25" s="47">
        <f>SUM(F26:F29)</f>
        <v>1678</v>
      </c>
      <c r="G25" s="23">
        <f>F25/E25*100</f>
        <v>100</v>
      </c>
      <c r="H25" s="22">
        <f>H26+H27+H28+H29</f>
        <v>134</v>
      </c>
      <c r="I25" s="15">
        <f t="shared" ref="I25:AP25" si="40">I26+I27+I28+I29</f>
        <v>14.9</v>
      </c>
      <c r="J25" s="31">
        <f t="shared" si="13"/>
        <v>11.119402985074627</v>
      </c>
      <c r="K25" s="15">
        <f t="shared" si="40"/>
        <v>137.19999999999999</v>
      </c>
      <c r="L25" s="25">
        <f t="shared" si="40"/>
        <v>125.7</v>
      </c>
      <c r="M25" s="31">
        <f t="shared" si="14"/>
        <v>91.618075801749271</v>
      </c>
      <c r="N25" s="22">
        <f t="shared" si="40"/>
        <v>111.5</v>
      </c>
      <c r="O25" s="15">
        <f t="shared" si="40"/>
        <v>238.2</v>
      </c>
      <c r="P25" s="31">
        <f t="shared" si="31"/>
        <v>213.63228699551567</v>
      </c>
      <c r="Q25" s="15">
        <f>Q27</f>
        <v>98.6</v>
      </c>
      <c r="R25" s="15">
        <f>R27</f>
        <v>88.8</v>
      </c>
      <c r="S25" s="31">
        <f t="shared" si="36"/>
        <v>90.060851926977691</v>
      </c>
      <c r="T25" s="22">
        <f>T27</f>
        <v>155</v>
      </c>
      <c r="U25" s="22">
        <f>U27</f>
        <v>155</v>
      </c>
      <c r="V25" s="31">
        <f t="shared" si="37"/>
        <v>100</v>
      </c>
      <c r="W25" s="22">
        <f>W27</f>
        <v>123</v>
      </c>
      <c r="X25" s="15">
        <v>117.7</v>
      </c>
      <c r="Y25" s="31">
        <f>X25/W25*100</f>
        <v>95.691056910569102</v>
      </c>
      <c r="Z25" s="15">
        <f t="shared" si="40"/>
        <v>147.69999999999999</v>
      </c>
      <c r="AA25" s="15">
        <f t="shared" si="40"/>
        <v>144.69999999999999</v>
      </c>
      <c r="AB25" s="31">
        <f t="shared" si="32"/>
        <v>97.968855788761005</v>
      </c>
      <c r="AC25" s="15">
        <f t="shared" si="40"/>
        <v>99.999999999999986</v>
      </c>
      <c r="AD25" s="15">
        <f>AD26+AD27+AD28+AD29</f>
        <v>89.4</v>
      </c>
      <c r="AE25" s="31">
        <f t="shared" si="3"/>
        <v>89.40000000000002</v>
      </c>
      <c r="AF25" s="15">
        <v>256</v>
      </c>
      <c r="AG25" s="15">
        <f t="shared" ref="AG25" si="41">AG26+AG27+AG28+AG29</f>
        <v>248.8</v>
      </c>
      <c r="AH25" s="31">
        <f t="shared" si="6"/>
        <v>97.1875</v>
      </c>
      <c r="AI25" s="15">
        <f t="shared" si="40"/>
        <v>158.69999999999999</v>
      </c>
      <c r="AJ25" s="15">
        <f t="shared" si="40"/>
        <v>142.80000000000001</v>
      </c>
      <c r="AK25" s="15">
        <f>AJ25/AI25*100</f>
        <v>89.981096408317597</v>
      </c>
      <c r="AL25" s="15">
        <f t="shared" si="40"/>
        <v>105.1</v>
      </c>
      <c r="AM25" s="15">
        <f t="shared" si="40"/>
        <v>103.3</v>
      </c>
      <c r="AN25" s="31">
        <f t="shared" si="39"/>
        <v>98.287345385347294</v>
      </c>
      <c r="AO25" s="15">
        <f t="shared" si="40"/>
        <v>151.19999999999999</v>
      </c>
      <c r="AP25" s="15">
        <f t="shared" si="40"/>
        <v>208.7</v>
      </c>
      <c r="AQ25" s="31">
        <f t="shared" si="21"/>
        <v>138.02910052910053</v>
      </c>
      <c r="AR25" s="144" t="s">
        <v>196</v>
      </c>
      <c r="AS25" s="191"/>
      <c r="AT25" s="5"/>
      <c r="AU25" s="5"/>
      <c r="AV25" s="5"/>
    </row>
    <row r="26" spans="1:48" s="4" customFormat="1" ht="15" customHeight="1">
      <c r="A26" s="223"/>
      <c r="B26" s="231"/>
      <c r="C26" s="197"/>
      <c r="D26" s="49" t="s">
        <v>25</v>
      </c>
      <c r="E26" s="23">
        <f>H26+K26+N26+Q26+T26+W26+Z26+AC26+AF26+AI26+AL26+AO26</f>
        <v>0</v>
      </c>
      <c r="F26" s="47">
        <f>I26+L26+O26+R26+U26+X26+AA26+AD26+AG26+AJ26+AM26+AP26</f>
        <v>0</v>
      </c>
      <c r="G26" s="23">
        <v>0</v>
      </c>
      <c r="H26" s="22">
        <v>0</v>
      </c>
      <c r="I26" s="15">
        <v>0</v>
      </c>
      <c r="J26" s="31">
        <v>0</v>
      </c>
      <c r="K26" s="15">
        <v>0</v>
      </c>
      <c r="L26" s="25">
        <v>0</v>
      </c>
      <c r="M26" s="31">
        <v>0</v>
      </c>
      <c r="N26" s="22">
        <v>0</v>
      </c>
      <c r="O26" s="15">
        <v>0</v>
      </c>
      <c r="P26" s="31">
        <v>0</v>
      </c>
      <c r="Q26" s="15">
        <v>0</v>
      </c>
      <c r="R26" s="25"/>
      <c r="S26" s="31">
        <v>0</v>
      </c>
      <c r="T26" s="22">
        <v>0</v>
      </c>
      <c r="U26" s="25"/>
      <c r="V26" s="31">
        <v>0</v>
      </c>
      <c r="W26" s="22">
        <v>0</v>
      </c>
      <c r="X26" s="15">
        <v>0</v>
      </c>
      <c r="Y26" s="31">
        <v>0</v>
      </c>
      <c r="Z26" s="15">
        <v>0</v>
      </c>
      <c r="AA26" s="15">
        <v>0</v>
      </c>
      <c r="AB26" s="31">
        <v>0</v>
      </c>
      <c r="AC26" s="15">
        <v>0</v>
      </c>
      <c r="AD26" s="15">
        <v>0</v>
      </c>
      <c r="AE26" s="31">
        <v>0</v>
      </c>
      <c r="AF26" s="15">
        <v>0</v>
      </c>
      <c r="AG26" s="15">
        <v>0</v>
      </c>
      <c r="AH26" s="31">
        <v>0</v>
      </c>
      <c r="AI26" s="15">
        <v>0</v>
      </c>
      <c r="AJ26" s="15">
        <v>0</v>
      </c>
      <c r="AK26" s="15">
        <v>0</v>
      </c>
      <c r="AL26" s="15">
        <v>0</v>
      </c>
      <c r="AM26" s="15">
        <v>0</v>
      </c>
      <c r="AN26" s="31">
        <v>0</v>
      </c>
      <c r="AO26" s="15">
        <v>0</v>
      </c>
      <c r="AP26" s="15">
        <v>0</v>
      </c>
      <c r="AQ26" s="31">
        <v>0</v>
      </c>
      <c r="AR26" s="145"/>
      <c r="AS26" s="192"/>
      <c r="AT26" s="5"/>
      <c r="AU26" s="5"/>
      <c r="AV26" s="5"/>
    </row>
    <row r="27" spans="1:48" s="4" customFormat="1" ht="26.25" customHeight="1">
      <c r="A27" s="223"/>
      <c r="B27" s="231"/>
      <c r="C27" s="197"/>
      <c r="D27" s="50" t="s">
        <v>26</v>
      </c>
      <c r="E27" s="23">
        <f t="shared" ref="E27:F29" si="42">H27+K27+N27+Q27+T27+W27+Z27+AC27+AF27+AI27+AL27+AO27</f>
        <v>1678</v>
      </c>
      <c r="F27" s="47">
        <f>I27+L27+O27+R27+U27+X27+AA27+AD27+AG27+AJ27+AM27+AP27</f>
        <v>1678</v>
      </c>
      <c r="G27" s="23">
        <f>F27/E27*100</f>
        <v>100</v>
      </c>
      <c r="H27" s="22">
        <v>134</v>
      </c>
      <c r="I27" s="15">
        <v>14.9</v>
      </c>
      <c r="J27" s="31">
        <f t="shared" si="13"/>
        <v>11.119402985074627</v>
      </c>
      <c r="K27" s="15">
        <f>140.2-3</f>
        <v>137.19999999999999</v>
      </c>
      <c r="L27" s="25">
        <v>125.7</v>
      </c>
      <c r="M27" s="31">
        <f t="shared" si="14"/>
        <v>91.618075801749271</v>
      </c>
      <c r="N27" s="22">
        <v>111.5</v>
      </c>
      <c r="O27" s="15">
        <v>238.2</v>
      </c>
      <c r="P27" s="31">
        <f t="shared" si="31"/>
        <v>213.63228699551567</v>
      </c>
      <c r="Q27" s="15">
        <f>108.6-10</f>
        <v>98.6</v>
      </c>
      <c r="R27" s="25">
        <v>88.8</v>
      </c>
      <c r="S27" s="31">
        <f t="shared" si="36"/>
        <v>90.060851926977691</v>
      </c>
      <c r="T27" s="22">
        <f>102.5+52.5</f>
        <v>155</v>
      </c>
      <c r="U27" s="25">
        <v>155</v>
      </c>
      <c r="V27" s="31">
        <f t="shared" si="37"/>
        <v>100</v>
      </c>
      <c r="W27" s="22">
        <f>243.5-52.5-78+10</f>
        <v>123</v>
      </c>
      <c r="X27" s="15">
        <v>117.7</v>
      </c>
      <c r="Y27" s="31">
        <f>X27/W27*100</f>
        <v>95.691056910569102</v>
      </c>
      <c r="Z27" s="15">
        <v>147.69999999999999</v>
      </c>
      <c r="AA27" s="15">
        <v>144.69999999999999</v>
      </c>
      <c r="AB27" s="31">
        <f t="shared" si="32"/>
        <v>97.968855788761005</v>
      </c>
      <c r="AC27" s="15">
        <f>88.1+0.1+78-66.2</f>
        <v>99.999999999999986</v>
      </c>
      <c r="AD27" s="15">
        <v>89.4</v>
      </c>
      <c r="AE27" s="31">
        <f t="shared" ref="AE27:AE52" si="43">AD27/AC27*100</f>
        <v>89.40000000000002</v>
      </c>
      <c r="AF27" s="15">
        <v>256</v>
      </c>
      <c r="AG27" s="15">
        <v>248.8</v>
      </c>
      <c r="AH27" s="31">
        <f t="shared" si="6"/>
        <v>97.1875</v>
      </c>
      <c r="AI27" s="15">
        <v>158.69999999999999</v>
      </c>
      <c r="AJ27" s="15">
        <v>142.80000000000001</v>
      </c>
      <c r="AK27" s="15">
        <f>AJ27/AI27*100</f>
        <v>89.981096408317597</v>
      </c>
      <c r="AL27" s="15">
        <f>102.1+3</f>
        <v>105.1</v>
      </c>
      <c r="AM27" s="15">
        <v>103.3</v>
      </c>
      <c r="AN27" s="31">
        <f t="shared" si="39"/>
        <v>98.287345385347294</v>
      </c>
      <c r="AO27" s="15">
        <v>151.19999999999999</v>
      </c>
      <c r="AP27" s="15">
        <v>208.7</v>
      </c>
      <c r="AQ27" s="31">
        <f t="shared" si="21"/>
        <v>138.02910052910053</v>
      </c>
      <c r="AR27" s="145"/>
      <c r="AS27" s="192"/>
      <c r="AT27" s="5"/>
      <c r="AU27" s="5"/>
      <c r="AV27" s="5"/>
    </row>
    <row r="28" spans="1:48" s="4" customFormat="1" ht="30" customHeight="1">
      <c r="A28" s="223"/>
      <c r="B28" s="231"/>
      <c r="C28" s="197"/>
      <c r="D28" s="50" t="s">
        <v>139</v>
      </c>
      <c r="E28" s="23">
        <f t="shared" si="42"/>
        <v>0</v>
      </c>
      <c r="F28" s="47">
        <f t="shared" si="42"/>
        <v>0</v>
      </c>
      <c r="G28" s="23">
        <v>0</v>
      </c>
      <c r="H28" s="22">
        <v>0</v>
      </c>
      <c r="I28" s="15">
        <v>0</v>
      </c>
      <c r="J28" s="31">
        <v>0</v>
      </c>
      <c r="K28" s="15">
        <v>0</v>
      </c>
      <c r="L28" s="25">
        <v>0</v>
      </c>
      <c r="M28" s="31">
        <v>0</v>
      </c>
      <c r="N28" s="22">
        <v>0</v>
      </c>
      <c r="O28" s="15">
        <v>0</v>
      </c>
      <c r="P28" s="31">
        <v>0</v>
      </c>
      <c r="Q28" s="15">
        <v>0</v>
      </c>
      <c r="R28" s="25">
        <v>0</v>
      </c>
      <c r="S28" s="31">
        <v>0</v>
      </c>
      <c r="T28" s="22">
        <v>0</v>
      </c>
      <c r="U28" s="25">
        <v>0</v>
      </c>
      <c r="V28" s="31">
        <v>0</v>
      </c>
      <c r="W28" s="22">
        <v>0</v>
      </c>
      <c r="X28" s="15">
        <v>0</v>
      </c>
      <c r="Y28" s="31">
        <v>0</v>
      </c>
      <c r="Z28" s="15">
        <v>0</v>
      </c>
      <c r="AA28" s="15">
        <v>0</v>
      </c>
      <c r="AB28" s="31">
        <v>0</v>
      </c>
      <c r="AC28" s="15">
        <v>0</v>
      </c>
      <c r="AD28" s="15">
        <v>0</v>
      </c>
      <c r="AE28" s="31">
        <v>0</v>
      </c>
      <c r="AF28" s="15">
        <v>0</v>
      </c>
      <c r="AG28" s="15">
        <v>0</v>
      </c>
      <c r="AH28" s="31">
        <v>0</v>
      </c>
      <c r="AI28" s="15">
        <v>0</v>
      </c>
      <c r="AJ28" s="15">
        <v>0</v>
      </c>
      <c r="AK28" s="15">
        <v>0</v>
      </c>
      <c r="AL28" s="15">
        <v>0</v>
      </c>
      <c r="AM28" s="15">
        <v>0</v>
      </c>
      <c r="AN28" s="31">
        <v>0</v>
      </c>
      <c r="AO28" s="15">
        <v>0</v>
      </c>
      <c r="AP28" s="15">
        <v>0</v>
      </c>
      <c r="AQ28" s="31">
        <v>0</v>
      </c>
      <c r="AR28" s="145"/>
      <c r="AS28" s="192"/>
      <c r="AT28" s="5"/>
      <c r="AU28" s="5"/>
      <c r="AV28" s="5"/>
    </row>
    <row r="29" spans="1:48" s="4" customFormat="1" ht="81" customHeight="1">
      <c r="A29" s="224"/>
      <c r="B29" s="232"/>
      <c r="C29" s="198"/>
      <c r="D29" s="50" t="s">
        <v>141</v>
      </c>
      <c r="E29" s="23">
        <f t="shared" si="42"/>
        <v>0</v>
      </c>
      <c r="F29" s="47">
        <f t="shared" si="42"/>
        <v>0</v>
      </c>
      <c r="G29" s="23">
        <v>0</v>
      </c>
      <c r="H29" s="22">
        <v>0</v>
      </c>
      <c r="I29" s="15">
        <v>0</v>
      </c>
      <c r="J29" s="31">
        <v>0</v>
      </c>
      <c r="K29" s="15">
        <v>0</v>
      </c>
      <c r="L29" s="25">
        <v>0</v>
      </c>
      <c r="M29" s="31">
        <v>0</v>
      </c>
      <c r="N29" s="22">
        <v>0</v>
      </c>
      <c r="O29" s="15">
        <v>0</v>
      </c>
      <c r="P29" s="31">
        <v>0</v>
      </c>
      <c r="Q29" s="15">
        <v>0</v>
      </c>
      <c r="R29" s="25">
        <v>0</v>
      </c>
      <c r="S29" s="31">
        <v>0</v>
      </c>
      <c r="T29" s="22">
        <v>0</v>
      </c>
      <c r="U29" s="25"/>
      <c r="V29" s="31">
        <v>0</v>
      </c>
      <c r="W29" s="22">
        <v>0</v>
      </c>
      <c r="X29" s="15">
        <v>0</v>
      </c>
      <c r="Y29" s="31">
        <v>0</v>
      </c>
      <c r="Z29" s="15">
        <v>0</v>
      </c>
      <c r="AA29" s="15">
        <v>0</v>
      </c>
      <c r="AB29" s="31">
        <v>0</v>
      </c>
      <c r="AC29" s="15">
        <v>0</v>
      </c>
      <c r="AD29" s="15">
        <v>0</v>
      </c>
      <c r="AE29" s="31">
        <v>0</v>
      </c>
      <c r="AF29" s="15">
        <v>0</v>
      </c>
      <c r="AG29" s="15">
        <v>0</v>
      </c>
      <c r="AH29" s="31">
        <v>0</v>
      </c>
      <c r="AI29" s="15">
        <v>0</v>
      </c>
      <c r="AJ29" s="15">
        <v>0</v>
      </c>
      <c r="AK29" s="15">
        <v>0</v>
      </c>
      <c r="AL29" s="15">
        <v>0</v>
      </c>
      <c r="AM29" s="15">
        <v>0</v>
      </c>
      <c r="AN29" s="31">
        <v>0</v>
      </c>
      <c r="AO29" s="15">
        <v>0</v>
      </c>
      <c r="AP29" s="15">
        <v>0</v>
      </c>
      <c r="AQ29" s="31">
        <v>0</v>
      </c>
      <c r="AR29" s="146"/>
      <c r="AS29" s="193"/>
      <c r="AT29" s="5"/>
      <c r="AU29" s="5"/>
      <c r="AV29" s="5"/>
    </row>
    <row r="30" spans="1:48" s="6" customFormat="1" ht="15" customHeight="1">
      <c r="A30" s="205" t="s">
        <v>66</v>
      </c>
      <c r="B30" s="230" t="s">
        <v>103</v>
      </c>
      <c r="C30" s="196" t="s">
        <v>172</v>
      </c>
      <c r="D30" s="46" t="s">
        <v>142</v>
      </c>
      <c r="E30" s="23">
        <f>SUM(E31:E34)</f>
        <v>70</v>
      </c>
      <c r="F30" s="47">
        <f>SUM(F31:F34)</f>
        <v>38.799999999999997</v>
      </c>
      <c r="G30" s="23">
        <f t="shared" si="29"/>
        <v>55.428571428571431</v>
      </c>
      <c r="H30" s="21">
        <f>H31+H32+H33+H34</f>
        <v>0</v>
      </c>
      <c r="I30" s="31">
        <f t="shared" ref="I30:AP30" si="44">I31+I32+I33+I34</f>
        <v>0</v>
      </c>
      <c r="J30" s="31">
        <v>0</v>
      </c>
      <c r="K30" s="31">
        <f t="shared" si="44"/>
        <v>0</v>
      </c>
      <c r="L30" s="24">
        <f t="shared" si="44"/>
        <v>0</v>
      </c>
      <c r="M30" s="31">
        <v>0</v>
      </c>
      <c r="N30" s="21">
        <f t="shared" si="44"/>
        <v>20</v>
      </c>
      <c r="O30" s="31">
        <f t="shared" si="44"/>
        <v>20</v>
      </c>
      <c r="P30" s="31">
        <f t="shared" si="31"/>
        <v>100</v>
      </c>
      <c r="Q30" s="31">
        <v>0</v>
      </c>
      <c r="R30" s="24">
        <v>0</v>
      </c>
      <c r="S30" s="31">
        <v>0</v>
      </c>
      <c r="T30" s="21">
        <v>0</v>
      </c>
      <c r="U30" s="24">
        <v>0</v>
      </c>
      <c r="V30" s="31">
        <v>0</v>
      </c>
      <c r="W30" s="21">
        <v>0</v>
      </c>
      <c r="X30" s="31">
        <v>0</v>
      </c>
      <c r="Y30" s="31">
        <v>0</v>
      </c>
      <c r="Z30" s="31">
        <f t="shared" si="44"/>
        <v>0</v>
      </c>
      <c r="AA30" s="31">
        <f t="shared" si="44"/>
        <v>0</v>
      </c>
      <c r="AB30" s="15">
        <v>0</v>
      </c>
      <c r="AC30" s="31">
        <f t="shared" si="44"/>
        <v>0</v>
      </c>
      <c r="AD30" s="31">
        <f t="shared" ref="AD30" si="45">AD31+AD32+AD33+AD34</f>
        <v>0</v>
      </c>
      <c r="AE30" s="31">
        <v>0</v>
      </c>
      <c r="AF30" s="31">
        <f t="shared" si="44"/>
        <v>0</v>
      </c>
      <c r="AG30" s="31">
        <f t="shared" si="44"/>
        <v>0</v>
      </c>
      <c r="AH30" s="31">
        <v>0</v>
      </c>
      <c r="AI30" s="31">
        <f t="shared" si="44"/>
        <v>0</v>
      </c>
      <c r="AJ30" s="31">
        <f t="shared" si="44"/>
        <v>0</v>
      </c>
      <c r="AK30" s="31">
        <v>0</v>
      </c>
      <c r="AL30" s="31">
        <f t="shared" si="44"/>
        <v>0</v>
      </c>
      <c r="AM30" s="31">
        <f t="shared" si="44"/>
        <v>0</v>
      </c>
      <c r="AN30" s="31">
        <v>0</v>
      </c>
      <c r="AO30" s="31">
        <f t="shared" si="44"/>
        <v>50</v>
      </c>
      <c r="AP30" s="31">
        <f t="shared" si="44"/>
        <v>18.8</v>
      </c>
      <c r="AQ30" s="31">
        <f t="shared" si="21"/>
        <v>37.6</v>
      </c>
      <c r="AR30" s="144" t="s">
        <v>217</v>
      </c>
      <c r="AS30" s="144" t="s">
        <v>236</v>
      </c>
      <c r="AT30" s="5"/>
      <c r="AU30" s="5"/>
      <c r="AV30" s="5"/>
    </row>
    <row r="31" spans="1:48" s="4" customFormat="1" ht="15" customHeight="1">
      <c r="A31" s="223"/>
      <c r="B31" s="231"/>
      <c r="C31" s="197"/>
      <c r="D31" s="49" t="s">
        <v>138</v>
      </c>
      <c r="E31" s="23">
        <f>H31+K31+N31+Q31+T31+W31+Z31+AC31+AF31+AI31+AL31+AO31</f>
        <v>0</v>
      </c>
      <c r="F31" s="47">
        <f>I31+L31+O31+R31+U31+X31+AA31+AD31+AG31+AJ31+AM31+AP31</f>
        <v>0</v>
      </c>
      <c r="G31" s="23">
        <v>0</v>
      </c>
      <c r="H31" s="22">
        <v>0</v>
      </c>
      <c r="I31" s="15">
        <v>0</v>
      </c>
      <c r="J31" s="31">
        <v>0</v>
      </c>
      <c r="K31" s="15">
        <v>0</v>
      </c>
      <c r="L31" s="25">
        <v>0</v>
      </c>
      <c r="M31" s="31">
        <v>0</v>
      </c>
      <c r="N31" s="22">
        <v>0</v>
      </c>
      <c r="O31" s="15">
        <v>0</v>
      </c>
      <c r="P31" s="31">
        <v>0</v>
      </c>
      <c r="Q31" s="15">
        <v>0</v>
      </c>
      <c r="R31" s="25">
        <v>0</v>
      </c>
      <c r="S31" s="31">
        <v>0</v>
      </c>
      <c r="T31" s="22">
        <v>0</v>
      </c>
      <c r="U31" s="25"/>
      <c r="V31" s="31">
        <v>0</v>
      </c>
      <c r="W31" s="22">
        <v>0</v>
      </c>
      <c r="X31" s="15">
        <v>0</v>
      </c>
      <c r="Y31" s="31">
        <v>0</v>
      </c>
      <c r="Z31" s="15">
        <v>0</v>
      </c>
      <c r="AA31" s="15">
        <v>0</v>
      </c>
      <c r="AB31" s="31">
        <v>0</v>
      </c>
      <c r="AC31" s="15">
        <v>0</v>
      </c>
      <c r="AD31" s="15">
        <v>0</v>
      </c>
      <c r="AE31" s="31">
        <v>0</v>
      </c>
      <c r="AF31" s="15">
        <v>0</v>
      </c>
      <c r="AG31" s="15">
        <v>0</v>
      </c>
      <c r="AH31" s="31">
        <v>0</v>
      </c>
      <c r="AI31" s="15">
        <v>0</v>
      </c>
      <c r="AJ31" s="15">
        <v>0</v>
      </c>
      <c r="AK31" s="15">
        <v>0</v>
      </c>
      <c r="AL31" s="15">
        <v>0</v>
      </c>
      <c r="AM31" s="15">
        <v>0</v>
      </c>
      <c r="AN31" s="31">
        <v>0</v>
      </c>
      <c r="AO31" s="15">
        <v>0</v>
      </c>
      <c r="AP31" s="15">
        <v>0</v>
      </c>
      <c r="AQ31" s="31">
        <v>0</v>
      </c>
      <c r="AR31" s="145"/>
      <c r="AS31" s="145"/>
      <c r="AT31" s="5"/>
      <c r="AU31" s="5"/>
      <c r="AV31" s="5"/>
    </row>
    <row r="32" spans="1:48" s="4" customFormat="1" ht="28.5" customHeight="1">
      <c r="A32" s="223"/>
      <c r="B32" s="231"/>
      <c r="C32" s="197"/>
      <c r="D32" s="50" t="s">
        <v>26</v>
      </c>
      <c r="E32" s="23">
        <f t="shared" ref="E32:F34" si="46">H32+K32+N32+Q32+T32+W32+Z32+AC32+AF32+AI32+AL32+AO32</f>
        <v>0</v>
      </c>
      <c r="F32" s="47">
        <f t="shared" si="46"/>
        <v>0</v>
      </c>
      <c r="G32" s="23">
        <v>0</v>
      </c>
      <c r="H32" s="22">
        <v>0</v>
      </c>
      <c r="I32" s="15">
        <v>0</v>
      </c>
      <c r="J32" s="31">
        <v>0</v>
      </c>
      <c r="K32" s="15">
        <v>0</v>
      </c>
      <c r="L32" s="25">
        <v>0</v>
      </c>
      <c r="M32" s="31">
        <v>0</v>
      </c>
      <c r="N32" s="22">
        <v>0</v>
      </c>
      <c r="O32" s="15">
        <v>0</v>
      </c>
      <c r="P32" s="31">
        <v>0</v>
      </c>
      <c r="Q32" s="15">
        <v>0</v>
      </c>
      <c r="R32" s="25">
        <v>0</v>
      </c>
      <c r="S32" s="31">
        <v>0</v>
      </c>
      <c r="T32" s="22">
        <v>0</v>
      </c>
      <c r="U32" s="25">
        <v>0</v>
      </c>
      <c r="V32" s="31">
        <v>0</v>
      </c>
      <c r="W32" s="22">
        <v>0</v>
      </c>
      <c r="X32" s="15">
        <v>0</v>
      </c>
      <c r="Y32" s="31">
        <v>0</v>
      </c>
      <c r="Z32" s="15">
        <v>0</v>
      </c>
      <c r="AA32" s="15">
        <v>0</v>
      </c>
      <c r="AB32" s="31">
        <v>0</v>
      </c>
      <c r="AC32" s="15">
        <v>0</v>
      </c>
      <c r="AD32" s="15">
        <v>0</v>
      </c>
      <c r="AE32" s="31">
        <v>0</v>
      </c>
      <c r="AF32" s="15">
        <v>0</v>
      </c>
      <c r="AG32" s="15">
        <v>0</v>
      </c>
      <c r="AH32" s="31">
        <v>0</v>
      </c>
      <c r="AI32" s="15">
        <v>0</v>
      </c>
      <c r="AJ32" s="15">
        <v>0</v>
      </c>
      <c r="AK32" s="15">
        <v>0</v>
      </c>
      <c r="AL32" s="15">
        <v>0</v>
      </c>
      <c r="AM32" s="15">
        <v>0</v>
      </c>
      <c r="AN32" s="31">
        <v>0</v>
      </c>
      <c r="AO32" s="15">
        <v>0</v>
      </c>
      <c r="AP32" s="15">
        <v>0</v>
      </c>
      <c r="AQ32" s="31">
        <v>0</v>
      </c>
      <c r="AR32" s="145"/>
      <c r="AS32" s="145"/>
      <c r="AT32" s="5"/>
      <c r="AU32" s="5"/>
      <c r="AV32" s="5"/>
    </row>
    <row r="33" spans="1:48" s="4" customFormat="1" ht="30" customHeight="1">
      <c r="A33" s="223"/>
      <c r="B33" s="231"/>
      <c r="C33" s="197"/>
      <c r="D33" s="50" t="s">
        <v>139</v>
      </c>
      <c r="E33" s="23">
        <f t="shared" si="46"/>
        <v>70</v>
      </c>
      <c r="F33" s="47">
        <f t="shared" si="46"/>
        <v>38.799999999999997</v>
      </c>
      <c r="G33" s="23">
        <f t="shared" si="29"/>
        <v>55.428571428571431</v>
      </c>
      <c r="H33" s="22">
        <v>0</v>
      </c>
      <c r="I33" s="15">
        <v>0</v>
      </c>
      <c r="J33" s="31">
        <v>0</v>
      </c>
      <c r="K33" s="15">
        <v>0</v>
      </c>
      <c r="L33" s="25">
        <v>0</v>
      </c>
      <c r="M33" s="31">
        <v>0</v>
      </c>
      <c r="N33" s="22">
        <v>20</v>
      </c>
      <c r="O33" s="15">
        <v>20</v>
      </c>
      <c r="P33" s="31">
        <f t="shared" si="31"/>
        <v>100</v>
      </c>
      <c r="Q33" s="15">
        <v>0</v>
      </c>
      <c r="R33" s="25">
        <v>0</v>
      </c>
      <c r="S33" s="31">
        <v>0</v>
      </c>
      <c r="T33" s="22">
        <v>0</v>
      </c>
      <c r="U33" s="25">
        <v>0</v>
      </c>
      <c r="V33" s="22">
        <v>0</v>
      </c>
      <c r="W33" s="22">
        <v>0</v>
      </c>
      <c r="X33" s="15">
        <v>0</v>
      </c>
      <c r="Y33" s="31">
        <v>0</v>
      </c>
      <c r="Z33" s="15">
        <v>0</v>
      </c>
      <c r="AA33" s="15">
        <v>0</v>
      </c>
      <c r="AB33" s="31">
        <v>0</v>
      </c>
      <c r="AC33" s="15">
        <v>0</v>
      </c>
      <c r="AD33" s="15">
        <v>0</v>
      </c>
      <c r="AE33" s="31">
        <v>0</v>
      </c>
      <c r="AF33" s="15">
        <v>0</v>
      </c>
      <c r="AG33" s="15">
        <v>0</v>
      </c>
      <c r="AH33" s="31">
        <v>0</v>
      </c>
      <c r="AI33" s="15">
        <v>0</v>
      </c>
      <c r="AJ33" s="15">
        <v>0</v>
      </c>
      <c r="AK33" s="15">
        <v>0</v>
      </c>
      <c r="AL33" s="15">
        <v>0</v>
      </c>
      <c r="AM33" s="15">
        <v>0</v>
      </c>
      <c r="AN33" s="31">
        <v>0</v>
      </c>
      <c r="AO33" s="15">
        <v>50</v>
      </c>
      <c r="AP33" s="15">
        <v>18.8</v>
      </c>
      <c r="AQ33" s="31">
        <f t="shared" si="21"/>
        <v>37.6</v>
      </c>
      <c r="AR33" s="145"/>
      <c r="AS33" s="145"/>
      <c r="AT33" s="5"/>
      <c r="AU33" s="5"/>
      <c r="AV33" s="5"/>
    </row>
    <row r="34" spans="1:48" s="4" customFormat="1" ht="357" customHeight="1">
      <c r="A34" s="224"/>
      <c r="B34" s="232"/>
      <c r="C34" s="198"/>
      <c r="D34" s="50" t="s">
        <v>140</v>
      </c>
      <c r="E34" s="23">
        <f t="shared" si="46"/>
        <v>0</v>
      </c>
      <c r="F34" s="47">
        <f t="shared" si="46"/>
        <v>0</v>
      </c>
      <c r="G34" s="23">
        <v>0</v>
      </c>
      <c r="H34" s="22">
        <v>0</v>
      </c>
      <c r="I34" s="15">
        <v>0</v>
      </c>
      <c r="J34" s="31">
        <v>0</v>
      </c>
      <c r="K34" s="15">
        <v>0</v>
      </c>
      <c r="L34" s="25">
        <v>0</v>
      </c>
      <c r="M34" s="31">
        <v>0</v>
      </c>
      <c r="N34" s="22">
        <v>0</v>
      </c>
      <c r="O34" s="15">
        <v>0</v>
      </c>
      <c r="P34" s="31">
        <v>0</v>
      </c>
      <c r="Q34" s="15">
        <v>0</v>
      </c>
      <c r="R34" s="25">
        <v>0</v>
      </c>
      <c r="S34" s="31">
        <v>0</v>
      </c>
      <c r="T34" s="22">
        <v>0</v>
      </c>
      <c r="U34" s="25">
        <v>0</v>
      </c>
      <c r="V34" s="71">
        <v>0</v>
      </c>
      <c r="W34" s="22">
        <v>0</v>
      </c>
      <c r="X34" s="15">
        <v>0</v>
      </c>
      <c r="Y34" s="31">
        <v>0</v>
      </c>
      <c r="Z34" s="15">
        <v>0</v>
      </c>
      <c r="AA34" s="15">
        <v>0</v>
      </c>
      <c r="AB34" s="31">
        <v>0</v>
      </c>
      <c r="AC34" s="15">
        <v>0</v>
      </c>
      <c r="AD34" s="15">
        <v>0</v>
      </c>
      <c r="AE34" s="31">
        <v>0</v>
      </c>
      <c r="AF34" s="15">
        <v>0</v>
      </c>
      <c r="AG34" s="15">
        <v>0</v>
      </c>
      <c r="AH34" s="31">
        <v>0</v>
      </c>
      <c r="AI34" s="15">
        <v>0</v>
      </c>
      <c r="AJ34" s="15"/>
      <c r="AK34" s="15">
        <v>0</v>
      </c>
      <c r="AL34" s="15">
        <v>0</v>
      </c>
      <c r="AM34" s="15">
        <v>0</v>
      </c>
      <c r="AN34" s="31">
        <v>0</v>
      </c>
      <c r="AO34" s="15">
        <v>0</v>
      </c>
      <c r="AP34" s="15">
        <v>0</v>
      </c>
      <c r="AQ34" s="31">
        <v>0</v>
      </c>
      <c r="AR34" s="146"/>
      <c r="AS34" s="146"/>
      <c r="AT34" s="5"/>
      <c r="AU34" s="5"/>
      <c r="AV34" s="5"/>
    </row>
    <row r="35" spans="1:48" s="6" customFormat="1" ht="15" customHeight="1">
      <c r="A35" s="205" t="s">
        <v>67</v>
      </c>
      <c r="B35" s="208" t="s">
        <v>104</v>
      </c>
      <c r="C35" s="196" t="s">
        <v>146</v>
      </c>
      <c r="D35" s="46" t="s">
        <v>142</v>
      </c>
      <c r="E35" s="23">
        <f>SUM(E36:E39)</f>
        <v>35</v>
      </c>
      <c r="F35" s="47">
        <f>SUM(F36:F39)</f>
        <v>35</v>
      </c>
      <c r="G35" s="23">
        <f t="shared" si="29"/>
        <v>100</v>
      </c>
      <c r="H35" s="21">
        <f>H36+H37+H38+H39</f>
        <v>0</v>
      </c>
      <c r="I35" s="31">
        <f t="shared" ref="I35:AP35" si="47">I36+I37+I38+I39</f>
        <v>0</v>
      </c>
      <c r="J35" s="31">
        <v>0</v>
      </c>
      <c r="K35" s="31">
        <f t="shared" si="47"/>
        <v>0</v>
      </c>
      <c r="L35" s="24">
        <f t="shared" si="47"/>
        <v>0</v>
      </c>
      <c r="M35" s="31">
        <v>0</v>
      </c>
      <c r="N35" s="21">
        <f t="shared" si="47"/>
        <v>0</v>
      </c>
      <c r="O35" s="31">
        <f t="shared" si="47"/>
        <v>0</v>
      </c>
      <c r="P35" s="31">
        <v>0</v>
      </c>
      <c r="Q35" s="31">
        <v>0</v>
      </c>
      <c r="R35" s="24">
        <v>0</v>
      </c>
      <c r="S35" s="31">
        <v>0</v>
      </c>
      <c r="T35" s="21">
        <v>0</v>
      </c>
      <c r="U35" s="24">
        <v>0</v>
      </c>
      <c r="V35" s="72">
        <v>0</v>
      </c>
      <c r="W35" s="21">
        <v>0</v>
      </c>
      <c r="X35" s="31">
        <v>0</v>
      </c>
      <c r="Y35" s="31">
        <v>0</v>
      </c>
      <c r="Z35" s="31">
        <f t="shared" si="47"/>
        <v>0</v>
      </c>
      <c r="AA35" s="31">
        <f t="shared" si="47"/>
        <v>0</v>
      </c>
      <c r="AB35" s="31">
        <v>0</v>
      </c>
      <c r="AC35" s="31">
        <f t="shared" si="47"/>
        <v>0</v>
      </c>
      <c r="AD35" s="31">
        <f t="shared" si="47"/>
        <v>0</v>
      </c>
      <c r="AE35" s="31">
        <v>0</v>
      </c>
      <c r="AF35" s="31">
        <f t="shared" si="47"/>
        <v>0</v>
      </c>
      <c r="AG35" s="31">
        <f t="shared" si="47"/>
        <v>0</v>
      </c>
      <c r="AH35" s="31">
        <v>0</v>
      </c>
      <c r="AI35" s="31">
        <v>0</v>
      </c>
      <c r="AJ35" s="31">
        <f t="shared" si="47"/>
        <v>0</v>
      </c>
      <c r="AK35" s="31">
        <v>0</v>
      </c>
      <c r="AL35" s="31">
        <f t="shared" si="47"/>
        <v>0</v>
      </c>
      <c r="AM35" s="31">
        <f t="shared" si="47"/>
        <v>0</v>
      </c>
      <c r="AN35" s="31">
        <v>0</v>
      </c>
      <c r="AO35" s="31">
        <f t="shared" si="47"/>
        <v>35</v>
      </c>
      <c r="AP35" s="31">
        <f t="shared" si="47"/>
        <v>35</v>
      </c>
      <c r="AQ35" s="31">
        <f>AP35/AO35*100</f>
        <v>100</v>
      </c>
      <c r="AR35" s="144" t="s">
        <v>197</v>
      </c>
      <c r="AS35" s="144"/>
      <c r="AT35" s="5"/>
      <c r="AU35" s="5"/>
      <c r="AV35" s="5"/>
    </row>
    <row r="36" spans="1:48" s="4" customFormat="1" ht="15" customHeight="1">
      <c r="A36" s="223"/>
      <c r="B36" s="209"/>
      <c r="C36" s="197"/>
      <c r="D36" s="49" t="s">
        <v>25</v>
      </c>
      <c r="E36" s="23">
        <f>H36+K36+N36+Q36+T36+W36+Z36+AC36+AF36+AI36+AL36+AO36</f>
        <v>0</v>
      </c>
      <c r="F36" s="47">
        <f>I36+L36+O36+R36+U36+X36+AA36+AD36+AG36+AJ36+AM36+AP36</f>
        <v>0</v>
      </c>
      <c r="G36" s="23">
        <v>0</v>
      </c>
      <c r="H36" s="22">
        <v>0</v>
      </c>
      <c r="I36" s="15">
        <v>0</v>
      </c>
      <c r="J36" s="31">
        <v>0</v>
      </c>
      <c r="K36" s="15">
        <v>0</v>
      </c>
      <c r="L36" s="25">
        <v>0</v>
      </c>
      <c r="M36" s="31">
        <v>0</v>
      </c>
      <c r="N36" s="22">
        <v>0</v>
      </c>
      <c r="O36" s="15">
        <v>0</v>
      </c>
      <c r="P36" s="31">
        <v>0</v>
      </c>
      <c r="Q36" s="15">
        <v>0</v>
      </c>
      <c r="R36" s="25">
        <v>0</v>
      </c>
      <c r="S36" s="31">
        <v>0</v>
      </c>
      <c r="T36" s="22">
        <v>0</v>
      </c>
      <c r="U36" s="25">
        <v>0</v>
      </c>
      <c r="V36" s="73">
        <v>0</v>
      </c>
      <c r="W36" s="22">
        <v>0</v>
      </c>
      <c r="X36" s="15">
        <v>0</v>
      </c>
      <c r="Y36" s="31">
        <v>0</v>
      </c>
      <c r="Z36" s="15">
        <v>0</v>
      </c>
      <c r="AA36" s="15">
        <v>0</v>
      </c>
      <c r="AB36" s="31">
        <v>0</v>
      </c>
      <c r="AC36" s="15">
        <v>0</v>
      </c>
      <c r="AD36" s="15">
        <v>0</v>
      </c>
      <c r="AE36" s="31">
        <v>0</v>
      </c>
      <c r="AF36" s="15">
        <v>0</v>
      </c>
      <c r="AG36" s="15">
        <v>0</v>
      </c>
      <c r="AH36" s="31">
        <v>0</v>
      </c>
      <c r="AI36" s="15">
        <v>0</v>
      </c>
      <c r="AJ36" s="15">
        <v>0</v>
      </c>
      <c r="AK36" s="15">
        <v>0</v>
      </c>
      <c r="AL36" s="15">
        <v>0</v>
      </c>
      <c r="AM36" s="15">
        <v>0</v>
      </c>
      <c r="AN36" s="31">
        <v>0</v>
      </c>
      <c r="AO36" s="15">
        <v>0</v>
      </c>
      <c r="AP36" s="15">
        <v>0</v>
      </c>
      <c r="AQ36" s="31">
        <v>0</v>
      </c>
      <c r="AR36" s="145"/>
      <c r="AS36" s="145"/>
      <c r="AT36" s="5"/>
      <c r="AU36" s="5"/>
      <c r="AV36" s="5"/>
    </row>
    <row r="37" spans="1:48" s="4" customFormat="1" ht="15" customHeight="1">
      <c r="A37" s="223"/>
      <c r="B37" s="209"/>
      <c r="C37" s="197"/>
      <c r="D37" s="50" t="s">
        <v>26</v>
      </c>
      <c r="E37" s="23">
        <f t="shared" ref="E37:F39" si="48">H37+K37+N37+Q37+T37+W37+Z37+AC37+AF37+AI37+AL37+AO37</f>
        <v>0</v>
      </c>
      <c r="F37" s="47">
        <f t="shared" si="48"/>
        <v>0</v>
      </c>
      <c r="G37" s="23">
        <v>0</v>
      </c>
      <c r="H37" s="22">
        <v>0</v>
      </c>
      <c r="I37" s="15">
        <v>0</v>
      </c>
      <c r="J37" s="31">
        <v>0</v>
      </c>
      <c r="K37" s="15">
        <v>0</v>
      </c>
      <c r="L37" s="25">
        <v>0</v>
      </c>
      <c r="M37" s="31">
        <v>0</v>
      </c>
      <c r="N37" s="22">
        <v>0</v>
      </c>
      <c r="O37" s="15">
        <v>0</v>
      </c>
      <c r="P37" s="31">
        <v>0</v>
      </c>
      <c r="Q37" s="15">
        <v>0</v>
      </c>
      <c r="R37" s="25">
        <v>0</v>
      </c>
      <c r="S37" s="31">
        <v>0</v>
      </c>
      <c r="T37" s="22">
        <v>0</v>
      </c>
      <c r="U37" s="25">
        <v>0</v>
      </c>
      <c r="V37" s="73">
        <v>0</v>
      </c>
      <c r="W37" s="22">
        <v>0</v>
      </c>
      <c r="X37" s="15">
        <v>0</v>
      </c>
      <c r="Y37" s="31">
        <v>0</v>
      </c>
      <c r="Z37" s="15">
        <v>0</v>
      </c>
      <c r="AA37" s="15">
        <v>0</v>
      </c>
      <c r="AB37" s="31">
        <v>0</v>
      </c>
      <c r="AC37" s="15">
        <v>0</v>
      </c>
      <c r="AD37" s="15">
        <v>0</v>
      </c>
      <c r="AE37" s="31">
        <v>0</v>
      </c>
      <c r="AF37" s="15">
        <v>0</v>
      </c>
      <c r="AG37" s="15">
        <v>0</v>
      </c>
      <c r="AH37" s="31">
        <v>0</v>
      </c>
      <c r="AI37" s="15">
        <v>0</v>
      </c>
      <c r="AJ37" s="15">
        <v>0</v>
      </c>
      <c r="AK37" s="15">
        <v>0</v>
      </c>
      <c r="AL37" s="15">
        <v>0</v>
      </c>
      <c r="AM37" s="15">
        <v>0</v>
      </c>
      <c r="AN37" s="31">
        <v>0</v>
      </c>
      <c r="AO37" s="15">
        <v>0</v>
      </c>
      <c r="AP37" s="15">
        <v>0</v>
      </c>
      <c r="AQ37" s="31">
        <v>0</v>
      </c>
      <c r="AR37" s="145"/>
      <c r="AS37" s="145"/>
      <c r="AT37" s="5"/>
      <c r="AU37" s="5"/>
      <c r="AV37" s="5"/>
    </row>
    <row r="38" spans="1:48" s="4" customFormat="1" ht="30" customHeight="1">
      <c r="A38" s="223"/>
      <c r="B38" s="209"/>
      <c r="C38" s="197"/>
      <c r="D38" s="50" t="s">
        <v>139</v>
      </c>
      <c r="E38" s="23">
        <f t="shared" si="48"/>
        <v>35</v>
      </c>
      <c r="F38" s="47">
        <f t="shared" si="48"/>
        <v>35</v>
      </c>
      <c r="G38" s="23">
        <f t="shared" si="29"/>
        <v>100</v>
      </c>
      <c r="H38" s="22">
        <v>0</v>
      </c>
      <c r="I38" s="15">
        <v>0</v>
      </c>
      <c r="J38" s="31">
        <v>0</v>
      </c>
      <c r="K38" s="15">
        <v>0</v>
      </c>
      <c r="L38" s="25">
        <v>0</v>
      </c>
      <c r="M38" s="31">
        <v>0</v>
      </c>
      <c r="N38" s="22">
        <v>0</v>
      </c>
      <c r="O38" s="15">
        <v>0</v>
      </c>
      <c r="P38" s="31">
        <v>0</v>
      </c>
      <c r="Q38" s="15">
        <v>0</v>
      </c>
      <c r="R38" s="25">
        <v>0</v>
      </c>
      <c r="S38" s="31">
        <v>0</v>
      </c>
      <c r="T38" s="22">
        <v>0</v>
      </c>
      <c r="U38" s="25">
        <v>0</v>
      </c>
      <c r="V38" s="73">
        <v>0</v>
      </c>
      <c r="W38" s="22">
        <v>0</v>
      </c>
      <c r="X38" s="15">
        <v>0</v>
      </c>
      <c r="Y38" s="31">
        <v>0</v>
      </c>
      <c r="Z38" s="15">
        <v>0</v>
      </c>
      <c r="AA38" s="15">
        <v>0</v>
      </c>
      <c r="AB38" s="31">
        <v>0</v>
      </c>
      <c r="AC38" s="15">
        <v>0</v>
      </c>
      <c r="AD38" s="15">
        <v>0</v>
      </c>
      <c r="AE38" s="31">
        <v>0</v>
      </c>
      <c r="AF38" s="15">
        <v>0</v>
      </c>
      <c r="AG38" s="15">
        <v>0</v>
      </c>
      <c r="AH38" s="31">
        <v>0</v>
      </c>
      <c r="AI38" s="15">
        <v>0</v>
      </c>
      <c r="AJ38" s="15">
        <v>0</v>
      </c>
      <c r="AK38" s="15">
        <v>0</v>
      </c>
      <c r="AL38" s="15">
        <v>0</v>
      </c>
      <c r="AM38" s="15">
        <v>0</v>
      </c>
      <c r="AN38" s="31">
        <v>0</v>
      </c>
      <c r="AO38" s="15">
        <v>35</v>
      </c>
      <c r="AP38" s="15">
        <v>35</v>
      </c>
      <c r="AQ38" s="31">
        <f>AP38/AO38*100</f>
        <v>100</v>
      </c>
      <c r="AR38" s="145"/>
      <c r="AS38" s="145"/>
      <c r="AT38" s="5"/>
      <c r="AU38" s="5"/>
      <c r="AV38" s="5"/>
    </row>
    <row r="39" spans="1:48" s="4" customFormat="1" ht="30" customHeight="1">
      <c r="A39" s="224"/>
      <c r="B39" s="210"/>
      <c r="C39" s="198"/>
      <c r="D39" s="52" t="s">
        <v>140</v>
      </c>
      <c r="E39" s="23">
        <f t="shared" si="48"/>
        <v>0</v>
      </c>
      <c r="F39" s="47">
        <f t="shared" si="48"/>
        <v>0</v>
      </c>
      <c r="G39" s="23">
        <v>0</v>
      </c>
      <c r="H39" s="22">
        <v>0</v>
      </c>
      <c r="I39" s="15">
        <v>0</v>
      </c>
      <c r="J39" s="31">
        <v>0</v>
      </c>
      <c r="K39" s="15">
        <v>0</v>
      </c>
      <c r="L39" s="25">
        <v>0</v>
      </c>
      <c r="M39" s="31">
        <v>0</v>
      </c>
      <c r="N39" s="22">
        <v>0</v>
      </c>
      <c r="O39" s="15">
        <v>0</v>
      </c>
      <c r="P39" s="31">
        <v>0</v>
      </c>
      <c r="Q39" s="15">
        <v>0</v>
      </c>
      <c r="R39" s="25">
        <v>0</v>
      </c>
      <c r="S39" s="31">
        <v>0</v>
      </c>
      <c r="T39" s="22">
        <v>0</v>
      </c>
      <c r="U39" s="25">
        <v>0</v>
      </c>
      <c r="V39" s="73">
        <v>0</v>
      </c>
      <c r="W39" s="22">
        <v>0</v>
      </c>
      <c r="X39" s="15">
        <v>0</v>
      </c>
      <c r="Y39" s="31">
        <v>0</v>
      </c>
      <c r="Z39" s="15">
        <v>0</v>
      </c>
      <c r="AA39" s="15">
        <v>0</v>
      </c>
      <c r="AB39" s="31">
        <v>0</v>
      </c>
      <c r="AC39" s="15">
        <v>0</v>
      </c>
      <c r="AD39" s="15">
        <v>0</v>
      </c>
      <c r="AE39" s="31">
        <v>0</v>
      </c>
      <c r="AF39" s="15">
        <v>0</v>
      </c>
      <c r="AG39" s="15">
        <v>0</v>
      </c>
      <c r="AH39" s="31">
        <v>0</v>
      </c>
      <c r="AI39" s="15">
        <v>0</v>
      </c>
      <c r="AJ39" s="15">
        <v>0</v>
      </c>
      <c r="AK39" s="15">
        <v>0</v>
      </c>
      <c r="AL39" s="15">
        <v>0</v>
      </c>
      <c r="AM39" s="15">
        <v>0</v>
      </c>
      <c r="AN39" s="31">
        <v>0</v>
      </c>
      <c r="AO39" s="15">
        <v>0</v>
      </c>
      <c r="AP39" s="15">
        <v>0</v>
      </c>
      <c r="AQ39" s="31">
        <v>0</v>
      </c>
      <c r="AR39" s="146"/>
      <c r="AS39" s="146"/>
      <c r="AT39" s="5"/>
      <c r="AU39" s="5"/>
      <c r="AV39" s="5"/>
    </row>
    <row r="40" spans="1:48" s="6" customFormat="1" ht="15" customHeight="1">
      <c r="A40" s="194" t="s">
        <v>68</v>
      </c>
      <c r="B40" s="195" t="s">
        <v>105</v>
      </c>
      <c r="C40" s="196" t="s">
        <v>173</v>
      </c>
      <c r="D40" s="46" t="s">
        <v>24</v>
      </c>
      <c r="E40" s="23">
        <f>SUM(E41:E44)</f>
        <v>0</v>
      </c>
      <c r="F40" s="47">
        <f>SUM(F41:F44)</f>
        <v>0</v>
      </c>
      <c r="G40" s="23">
        <v>0</v>
      </c>
      <c r="H40" s="21">
        <f>H41+H42+H43+H44</f>
        <v>0</v>
      </c>
      <c r="I40" s="31">
        <f t="shared" ref="I40" si="49">I41+I42+I43+I44</f>
        <v>0</v>
      </c>
      <c r="J40" s="31">
        <v>0</v>
      </c>
      <c r="K40" s="31">
        <f t="shared" ref="K40:L40" si="50">K41+K42+K43+K44</f>
        <v>0</v>
      </c>
      <c r="L40" s="24">
        <f t="shared" si="50"/>
        <v>0</v>
      </c>
      <c r="M40" s="31">
        <v>0</v>
      </c>
      <c r="N40" s="21">
        <f t="shared" ref="N40:O40" si="51">N41+N42+N43+N44</f>
        <v>0</v>
      </c>
      <c r="O40" s="31">
        <f t="shared" si="51"/>
        <v>0</v>
      </c>
      <c r="P40" s="31">
        <v>0</v>
      </c>
      <c r="Q40" s="31">
        <v>0</v>
      </c>
      <c r="R40" s="24">
        <v>0</v>
      </c>
      <c r="S40" s="31">
        <v>0</v>
      </c>
      <c r="T40" s="21">
        <v>0</v>
      </c>
      <c r="U40" s="24">
        <v>0</v>
      </c>
      <c r="V40" s="72">
        <v>0</v>
      </c>
      <c r="W40" s="21">
        <v>0</v>
      </c>
      <c r="X40" s="31">
        <v>0</v>
      </c>
      <c r="Y40" s="31">
        <v>0</v>
      </c>
      <c r="Z40" s="31">
        <f t="shared" ref="Z40:AA40" si="52">Z41+Z42+Z43+Z44</f>
        <v>0</v>
      </c>
      <c r="AA40" s="31">
        <f t="shared" si="52"/>
        <v>0</v>
      </c>
      <c r="AB40" s="31">
        <v>0</v>
      </c>
      <c r="AC40" s="31">
        <f t="shared" ref="AC40:AD40" si="53">AC41+AC42+AC43+AC44</f>
        <v>0</v>
      </c>
      <c r="AD40" s="31">
        <f t="shared" si="53"/>
        <v>0</v>
      </c>
      <c r="AE40" s="31">
        <v>0</v>
      </c>
      <c r="AF40" s="31">
        <f t="shared" ref="AF40:AG40" si="54">AF41+AF42+AF43+AF44</f>
        <v>0</v>
      </c>
      <c r="AG40" s="31">
        <f t="shared" si="54"/>
        <v>0</v>
      </c>
      <c r="AH40" s="31">
        <v>0</v>
      </c>
      <c r="AI40" s="31">
        <f t="shared" ref="AI40:AJ40" si="55">AI41+AI42+AI43+AI44</f>
        <v>0</v>
      </c>
      <c r="AJ40" s="31">
        <f t="shared" si="55"/>
        <v>0</v>
      </c>
      <c r="AK40" s="31">
        <v>0</v>
      </c>
      <c r="AL40" s="31">
        <f t="shared" ref="AL40:AM40" si="56">AL41+AL42+AL43+AL44</f>
        <v>0</v>
      </c>
      <c r="AM40" s="31">
        <f t="shared" si="56"/>
        <v>0</v>
      </c>
      <c r="AN40" s="31">
        <v>0</v>
      </c>
      <c r="AO40" s="31">
        <f t="shared" ref="AO40:AP40" si="57">AO41+AO42+AO43+AO44</f>
        <v>0</v>
      </c>
      <c r="AP40" s="31">
        <f t="shared" si="57"/>
        <v>0</v>
      </c>
      <c r="AQ40" s="31">
        <v>0</v>
      </c>
      <c r="AR40" s="144" t="s">
        <v>198</v>
      </c>
      <c r="AS40" s="144"/>
      <c r="AT40" s="5"/>
      <c r="AU40" s="5"/>
      <c r="AV40" s="5"/>
    </row>
    <row r="41" spans="1:48" s="4" customFormat="1" ht="15" customHeight="1">
      <c r="A41" s="194"/>
      <c r="B41" s="195"/>
      <c r="C41" s="197"/>
      <c r="D41" s="49" t="s">
        <v>25</v>
      </c>
      <c r="E41" s="23">
        <f>H41+K41+N41+Q41+T41+W41+Z41+AC41+AF41+AI41+AL41+AO41</f>
        <v>0</v>
      </c>
      <c r="F41" s="47">
        <f>I41+L41+O41+R41+U41+X41+AA41+AD41+AG41+AJ41+AM41+AP41</f>
        <v>0</v>
      </c>
      <c r="G41" s="23">
        <v>0</v>
      </c>
      <c r="H41" s="22">
        <v>0</v>
      </c>
      <c r="I41" s="15">
        <v>0</v>
      </c>
      <c r="J41" s="31">
        <v>0</v>
      </c>
      <c r="K41" s="15">
        <v>0</v>
      </c>
      <c r="L41" s="25">
        <v>0</v>
      </c>
      <c r="M41" s="31">
        <v>0</v>
      </c>
      <c r="N41" s="22">
        <v>0</v>
      </c>
      <c r="O41" s="15">
        <v>0</v>
      </c>
      <c r="P41" s="31">
        <v>0</v>
      </c>
      <c r="Q41" s="15">
        <v>0</v>
      </c>
      <c r="R41" s="25">
        <v>0</v>
      </c>
      <c r="S41" s="31">
        <v>0</v>
      </c>
      <c r="T41" s="22">
        <v>0</v>
      </c>
      <c r="U41" s="25">
        <v>0</v>
      </c>
      <c r="V41" s="73">
        <v>0</v>
      </c>
      <c r="W41" s="22">
        <v>0</v>
      </c>
      <c r="X41" s="15">
        <v>0</v>
      </c>
      <c r="Y41" s="31">
        <v>0</v>
      </c>
      <c r="Z41" s="15">
        <v>0</v>
      </c>
      <c r="AA41" s="15">
        <v>0</v>
      </c>
      <c r="AB41" s="31">
        <v>0</v>
      </c>
      <c r="AC41" s="15">
        <v>0</v>
      </c>
      <c r="AD41" s="15">
        <v>0</v>
      </c>
      <c r="AE41" s="31">
        <v>0</v>
      </c>
      <c r="AF41" s="15">
        <v>0</v>
      </c>
      <c r="AG41" s="15">
        <v>0</v>
      </c>
      <c r="AH41" s="31">
        <v>0</v>
      </c>
      <c r="AI41" s="15">
        <v>0</v>
      </c>
      <c r="AJ41" s="15"/>
      <c r="AK41" s="15">
        <v>0</v>
      </c>
      <c r="AL41" s="15">
        <v>0</v>
      </c>
      <c r="AM41" s="15">
        <v>0</v>
      </c>
      <c r="AN41" s="31">
        <v>0</v>
      </c>
      <c r="AO41" s="15">
        <v>0</v>
      </c>
      <c r="AP41" s="15">
        <v>0</v>
      </c>
      <c r="AQ41" s="31">
        <v>0</v>
      </c>
      <c r="AR41" s="145"/>
      <c r="AS41" s="145"/>
      <c r="AT41" s="5"/>
      <c r="AU41" s="5"/>
      <c r="AV41" s="5"/>
    </row>
    <row r="42" spans="1:48" s="4" customFormat="1" ht="24.75" customHeight="1">
      <c r="A42" s="194"/>
      <c r="B42" s="195"/>
      <c r="C42" s="197"/>
      <c r="D42" s="50" t="s">
        <v>26</v>
      </c>
      <c r="E42" s="23">
        <f t="shared" ref="E42:E44" si="58">H42+K42+N42+Q42+T42+W42+Z42+AC42+AF42+AI42+AL42+AO42</f>
        <v>0</v>
      </c>
      <c r="F42" s="47">
        <f t="shared" ref="F42:F44" si="59">I42+L42+O42+R42+U42+X42+AA42+AD42+AG42+AJ42+AM42+AP42</f>
        <v>0</v>
      </c>
      <c r="G42" s="23">
        <v>0</v>
      </c>
      <c r="H42" s="22">
        <v>0</v>
      </c>
      <c r="I42" s="15">
        <v>0</v>
      </c>
      <c r="J42" s="31">
        <v>0</v>
      </c>
      <c r="K42" s="15">
        <v>0</v>
      </c>
      <c r="L42" s="25">
        <v>0</v>
      </c>
      <c r="M42" s="31">
        <v>0</v>
      </c>
      <c r="N42" s="22">
        <v>0</v>
      </c>
      <c r="O42" s="15">
        <v>0</v>
      </c>
      <c r="P42" s="31">
        <v>0</v>
      </c>
      <c r="Q42" s="15">
        <v>0</v>
      </c>
      <c r="R42" s="25">
        <v>0</v>
      </c>
      <c r="S42" s="31">
        <v>0</v>
      </c>
      <c r="T42" s="22">
        <v>0</v>
      </c>
      <c r="U42" s="25">
        <v>0</v>
      </c>
      <c r="V42" s="73">
        <v>0</v>
      </c>
      <c r="W42" s="22">
        <v>0</v>
      </c>
      <c r="X42" s="15">
        <v>0</v>
      </c>
      <c r="Y42" s="31">
        <v>0</v>
      </c>
      <c r="Z42" s="15">
        <v>0</v>
      </c>
      <c r="AA42" s="15">
        <v>0</v>
      </c>
      <c r="AB42" s="31">
        <v>0</v>
      </c>
      <c r="AC42" s="15">
        <v>0</v>
      </c>
      <c r="AD42" s="15">
        <v>0</v>
      </c>
      <c r="AE42" s="31">
        <v>0</v>
      </c>
      <c r="AF42" s="15">
        <v>0</v>
      </c>
      <c r="AG42" s="15">
        <v>0</v>
      </c>
      <c r="AH42" s="31">
        <v>0</v>
      </c>
      <c r="AI42" s="15">
        <v>0</v>
      </c>
      <c r="AJ42" s="15">
        <v>0</v>
      </c>
      <c r="AK42" s="15">
        <v>0</v>
      </c>
      <c r="AL42" s="15">
        <v>0</v>
      </c>
      <c r="AM42" s="15">
        <v>0</v>
      </c>
      <c r="AN42" s="31">
        <v>0</v>
      </c>
      <c r="AO42" s="15">
        <v>0</v>
      </c>
      <c r="AP42" s="15">
        <v>0</v>
      </c>
      <c r="AQ42" s="31">
        <v>0</v>
      </c>
      <c r="AR42" s="145"/>
      <c r="AS42" s="145"/>
      <c r="AT42" s="5"/>
      <c r="AU42" s="5"/>
      <c r="AV42" s="5"/>
    </row>
    <row r="43" spans="1:48" s="4" customFormat="1" ht="30" customHeight="1">
      <c r="A43" s="194"/>
      <c r="B43" s="195"/>
      <c r="C43" s="197"/>
      <c r="D43" s="50" t="s">
        <v>139</v>
      </c>
      <c r="E43" s="23">
        <f t="shared" si="58"/>
        <v>0</v>
      </c>
      <c r="F43" s="47">
        <f t="shared" si="59"/>
        <v>0</v>
      </c>
      <c r="G43" s="23">
        <v>0</v>
      </c>
      <c r="H43" s="22">
        <v>0</v>
      </c>
      <c r="I43" s="15">
        <v>0</v>
      </c>
      <c r="J43" s="31">
        <v>0</v>
      </c>
      <c r="K43" s="15">
        <v>0</v>
      </c>
      <c r="L43" s="25">
        <v>0</v>
      </c>
      <c r="M43" s="31">
        <v>0</v>
      </c>
      <c r="N43" s="22">
        <v>0</v>
      </c>
      <c r="O43" s="15">
        <v>0</v>
      </c>
      <c r="P43" s="31">
        <v>0</v>
      </c>
      <c r="Q43" s="15">
        <v>0</v>
      </c>
      <c r="R43" s="25">
        <v>0</v>
      </c>
      <c r="S43" s="31">
        <v>0</v>
      </c>
      <c r="T43" s="22">
        <v>0</v>
      </c>
      <c r="U43" s="25">
        <v>0</v>
      </c>
      <c r="V43" s="73">
        <v>0</v>
      </c>
      <c r="W43" s="22">
        <v>0</v>
      </c>
      <c r="X43" s="15">
        <v>0</v>
      </c>
      <c r="Y43" s="31">
        <v>0</v>
      </c>
      <c r="Z43" s="15">
        <v>0</v>
      </c>
      <c r="AA43" s="15">
        <v>0</v>
      </c>
      <c r="AB43" s="31">
        <v>0</v>
      </c>
      <c r="AC43" s="15">
        <v>0</v>
      </c>
      <c r="AD43" s="15">
        <v>0</v>
      </c>
      <c r="AE43" s="31">
        <v>0</v>
      </c>
      <c r="AF43" s="15">
        <v>0</v>
      </c>
      <c r="AG43" s="15">
        <v>0</v>
      </c>
      <c r="AH43" s="31">
        <v>0</v>
      </c>
      <c r="AI43" s="15">
        <v>0</v>
      </c>
      <c r="AJ43" s="15">
        <v>0</v>
      </c>
      <c r="AK43" s="15">
        <v>0</v>
      </c>
      <c r="AL43" s="15">
        <v>0</v>
      </c>
      <c r="AM43" s="15">
        <v>0</v>
      </c>
      <c r="AN43" s="31">
        <v>0</v>
      </c>
      <c r="AO43" s="15">
        <v>0</v>
      </c>
      <c r="AP43" s="15">
        <v>0</v>
      </c>
      <c r="AQ43" s="31">
        <v>0</v>
      </c>
      <c r="AR43" s="145"/>
      <c r="AS43" s="145"/>
      <c r="AT43" s="5"/>
      <c r="AU43" s="5"/>
      <c r="AV43" s="5"/>
    </row>
    <row r="44" spans="1:48" s="4" customFormat="1" ht="69.75" customHeight="1">
      <c r="A44" s="194"/>
      <c r="B44" s="195"/>
      <c r="C44" s="198"/>
      <c r="D44" s="52" t="s">
        <v>140</v>
      </c>
      <c r="E44" s="23">
        <f t="shared" si="58"/>
        <v>0</v>
      </c>
      <c r="F44" s="47">
        <f t="shared" si="59"/>
        <v>0</v>
      </c>
      <c r="G44" s="23">
        <v>0</v>
      </c>
      <c r="H44" s="22">
        <v>0</v>
      </c>
      <c r="I44" s="15">
        <v>0</v>
      </c>
      <c r="J44" s="31">
        <v>0</v>
      </c>
      <c r="K44" s="15">
        <v>0</v>
      </c>
      <c r="L44" s="25">
        <v>0</v>
      </c>
      <c r="M44" s="31">
        <v>0</v>
      </c>
      <c r="N44" s="22">
        <v>0</v>
      </c>
      <c r="O44" s="15">
        <v>0</v>
      </c>
      <c r="P44" s="31">
        <v>0</v>
      </c>
      <c r="Q44" s="15">
        <v>0</v>
      </c>
      <c r="R44" s="25">
        <v>0</v>
      </c>
      <c r="S44" s="31">
        <v>0</v>
      </c>
      <c r="T44" s="22">
        <v>0</v>
      </c>
      <c r="U44" s="25">
        <v>0</v>
      </c>
      <c r="V44" s="73">
        <v>0</v>
      </c>
      <c r="W44" s="22">
        <v>0</v>
      </c>
      <c r="X44" s="15">
        <v>0</v>
      </c>
      <c r="Y44" s="31">
        <v>0</v>
      </c>
      <c r="Z44" s="15">
        <v>0</v>
      </c>
      <c r="AA44" s="15">
        <v>0</v>
      </c>
      <c r="AB44" s="31">
        <v>0</v>
      </c>
      <c r="AC44" s="15">
        <v>0</v>
      </c>
      <c r="AD44" s="15">
        <v>0</v>
      </c>
      <c r="AE44" s="31">
        <v>0</v>
      </c>
      <c r="AF44" s="15">
        <v>0</v>
      </c>
      <c r="AG44" s="15">
        <v>0</v>
      </c>
      <c r="AH44" s="31">
        <v>0</v>
      </c>
      <c r="AI44" s="15">
        <v>0</v>
      </c>
      <c r="AJ44" s="15">
        <v>0</v>
      </c>
      <c r="AK44" s="15">
        <v>0</v>
      </c>
      <c r="AL44" s="15">
        <v>0</v>
      </c>
      <c r="AM44" s="15">
        <v>0</v>
      </c>
      <c r="AN44" s="31">
        <v>0</v>
      </c>
      <c r="AO44" s="15">
        <v>0</v>
      </c>
      <c r="AP44" s="15">
        <v>0</v>
      </c>
      <c r="AQ44" s="31">
        <v>0</v>
      </c>
      <c r="AR44" s="146"/>
      <c r="AS44" s="146"/>
      <c r="AT44" s="5"/>
      <c r="AU44" s="5"/>
      <c r="AV44" s="5"/>
    </row>
    <row r="45" spans="1:48" s="6" customFormat="1" ht="15" customHeight="1">
      <c r="A45" s="194" t="s">
        <v>69</v>
      </c>
      <c r="B45" s="195" t="s">
        <v>106</v>
      </c>
      <c r="C45" s="196" t="s">
        <v>147</v>
      </c>
      <c r="D45" s="46" t="s">
        <v>142</v>
      </c>
      <c r="E45" s="23">
        <f>SUM(E46:E49)</f>
        <v>0</v>
      </c>
      <c r="F45" s="47">
        <f>SUM(F46:F49)</f>
        <v>0</v>
      </c>
      <c r="G45" s="23">
        <v>0</v>
      </c>
      <c r="H45" s="21">
        <f>H46+H47+H48+H49</f>
        <v>0</v>
      </c>
      <c r="I45" s="31">
        <f t="shared" ref="I45" si="60">I46+I47+I48+I49</f>
        <v>0</v>
      </c>
      <c r="J45" s="31">
        <v>0</v>
      </c>
      <c r="K45" s="31">
        <f t="shared" ref="K45:L45" si="61">K46+K47+K48+K49</f>
        <v>0</v>
      </c>
      <c r="L45" s="24">
        <f t="shared" si="61"/>
        <v>0</v>
      </c>
      <c r="M45" s="31">
        <v>0</v>
      </c>
      <c r="N45" s="21">
        <f t="shared" ref="N45:O45" si="62">N46+N47+N48+N49</f>
        <v>0</v>
      </c>
      <c r="O45" s="31">
        <f t="shared" si="62"/>
        <v>0</v>
      </c>
      <c r="P45" s="31">
        <v>0</v>
      </c>
      <c r="Q45" s="31">
        <v>0</v>
      </c>
      <c r="R45" s="24">
        <v>0</v>
      </c>
      <c r="S45" s="31">
        <v>0</v>
      </c>
      <c r="T45" s="21">
        <v>0</v>
      </c>
      <c r="U45" s="24">
        <v>0</v>
      </c>
      <c r="V45" s="72">
        <v>0</v>
      </c>
      <c r="W45" s="21">
        <v>0</v>
      </c>
      <c r="X45" s="31">
        <v>0</v>
      </c>
      <c r="Y45" s="31">
        <v>0</v>
      </c>
      <c r="Z45" s="31">
        <f t="shared" ref="Z45:AA45" si="63">Z46+Z47+Z48+Z49</f>
        <v>0</v>
      </c>
      <c r="AA45" s="31">
        <f t="shared" si="63"/>
        <v>0</v>
      </c>
      <c r="AB45" s="31">
        <v>0</v>
      </c>
      <c r="AC45" s="31">
        <f t="shared" ref="AC45:AD45" si="64">AC46+AC47+AC48+AC49</f>
        <v>0</v>
      </c>
      <c r="AD45" s="31">
        <f t="shared" si="64"/>
        <v>0</v>
      </c>
      <c r="AE45" s="31">
        <v>0</v>
      </c>
      <c r="AF45" s="31">
        <f t="shared" ref="AF45:AG45" si="65">AF46+AF47+AF48+AF49</f>
        <v>0</v>
      </c>
      <c r="AG45" s="31">
        <f t="shared" si="65"/>
        <v>0</v>
      </c>
      <c r="AH45" s="31">
        <v>0</v>
      </c>
      <c r="AI45" s="31">
        <f t="shared" ref="AI45:AJ45" si="66">AI46+AI47+AI48+AI49</f>
        <v>0</v>
      </c>
      <c r="AJ45" s="31">
        <f t="shared" si="66"/>
        <v>0</v>
      </c>
      <c r="AK45" s="31">
        <v>0</v>
      </c>
      <c r="AL45" s="31">
        <f t="shared" ref="AL45:AM45" si="67">AL46+AL47+AL48+AL49</f>
        <v>0</v>
      </c>
      <c r="AM45" s="31">
        <f t="shared" si="67"/>
        <v>0</v>
      </c>
      <c r="AN45" s="31">
        <v>0</v>
      </c>
      <c r="AO45" s="31">
        <f t="shared" ref="AO45:AP45" si="68">AO46+AO47+AO48+AO49</f>
        <v>0</v>
      </c>
      <c r="AP45" s="31">
        <f t="shared" si="68"/>
        <v>0</v>
      </c>
      <c r="AQ45" s="31">
        <v>0</v>
      </c>
      <c r="AR45" s="144" t="s">
        <v>220</v>
      </c>
      <c r="AS45" s="144"/>
      <c r="AT45" s="5"/>
      <c r="AU45" s="5"/>
      <c r="AV45" s="5"/>
    </row>
    <row r="46" spans="1:48" s="6" customFormat="1" ht="15" customHeight="1">
      <c r="A46" s="194"/>
      <c r="B46" s="195"/>
      <c r="C46" s="197"/>
      <c r="D46" s="49" t="s">
        <v>25</v>
      </c>
      <c r="E46" s="23">
        <f>H46+K46+N46+Q46+T46+W46+Z46+AC46+AF46+AI46+AL46+AO46</f>
        <v>0</v>
      </c>
      <c r="F46" s="47">
        <f>I46+L46+O46+R46+U46+X46+AA46+AD46+AG46+AJ46+AM46+AP46</f>
        <v>0</v>
      </c>
      <c r="G46" s="23">
        <v>0</v>
      </c>
      <c r="H46" s="22">
        <v>0</v>
      </c>
      <c r="I46" s="15">
        <v>0</v>
      </c>
      <c r="J46" s="31">
        <v>0</v>
      </c>
      <c r="K46" s="15">
        <v>0</v>
      </c>
      <c r="L46" s="25">
        <v>0</v>
      </c>
      <c r="M46" s="31">
        <v>0</v>
      </c>
      <c r="N46" s="22">
        <v>0</v>
      </c>
      <c r="O46" s="15">
        <v>0</v>
      </c>
      <c r="P46" s="31">
        <v>0</v>
      </c>
      <c r="Q46" s="15">
        <v>0</v>
      </c>
      <c r="R46" s="25">
        <v>0</v>
      </c>
      <c r="S46" s="31">
        <v>0</v>
      </c>
      <c r="T46" s="22">
        <v>0</v>
      </c>
      <c r="U46" s="25">
        <v>0</v>
      </c>
      <c r="V46" s="51"/>
      <c r="W46" s="22">
        <v>0</v>
      </c>
      <c r="X46" s="15">
        <v>0</v>
      </c>
      <c r="Y46" s="31">
        <v>0</v>
      </c>
      <c r="Z46" s="15">
        <v>0</v>
      </c>
      <c r="AA46" s="15">
        <v>0</v>
      </c>
      <c r="AB46" s="31">
        <v>0</v>
      </c>
      <c r="AC46" s="15">
        <v>0</v>
      </c>
      <c r="AD46" s="15">
        <v>0</v>
      </c>
      <c r="AE46" s="31">
        <v>0</v>
      </c>
      <c r="AF46" s="15">
        <v>0</v>
      </c>
      <c r="AG46" s="15">
        <v>0</v>
      </c>
      <c r="AH46" s="31">
        <v>0</v>
      </c>
      <c r="AI46" s="15">
        <v>0</v>
      </c>
      <c r="AJ46" s="15">
        <v>0</v>
      </c>
      <c r="AK46" s="15">
        <v>0</v>
      </c>
      <c r="AL46" s="15">
        <v>0</v>
      </c>
      <c r="AM46" s="15">
        <v>0</v>
      </c>
      <c r="AN46" s="31">
        <v>0</v>
      </c>
      <c r="AO46" s="15">
        <v>0</v>
      </c>
      <c r="AP46" s="15">
        <v>0</v>
      </c>
      <c r="AQ46" s="31">
        <v>0</v>
      </c>
      <c r="AR46" s="145"/>
      <c r="AS46" s="145"/>
      <c r="AT46" s="5"/>
      <c r="AU46" s="5"/>
      <c r="AV46" s="5"/>
    </row>
    <row r="47" spans="1:48" s="6" customFormat="1" ht="31.5" customHeight="1">
      <c r="A47" s="194"/>
      <c r="B47" s="195"/>
      <c r="C47" s="197"/>
      <c r="D47" s="50" t="s">
        <v>26</v>
      </c>
      <c r="E47" s="23">
        <f t="shared" ref="E47:E49" si="69">H47+K47+N47+Q47+T47+W47+Z47+AC47+AF47+AI47+AL47+AO47</f>
        <v>0</v>
      </c>
      <c r="F47" s="47">
        <f t="shared" ref="F47:F49" si="70">I47+L47+O47+R47+U47+X47+AA47+AD47+AG47+AJ47+AM47+AP47</f>
        <v>0</v>
      </c>
      <c r="G47" s="23">
        <v>0</v>
      </c>
      <c r="H47" s="22">
        <v>0</v>
      </c>
      <c r="I47" s="15">
        <v>0</v>
      </c>
      <c r="J47" s="31">
        <v>0</v>
      </c>
      <c r="K47" s="15">
        <v>0</v>
      </c>
      <c r="L47" s="25">
        <v>0</v>
      </c>
      <c r="M47" s="31">
        <v>0</v>
      </c>
      <c r="N47" s="22">
        <v>0</v>
      </c>
      <c r="O47" s="15">
        <v>0</v>
      </c>
      <c r="P47" s="31">
        <v>0</v>
      </c>
      <c r="Q47" s="15">
        <v>0</v>
      </c>
      <c r="R47" s="25">
        <v>0</v>
      </c>
      <c r="S47" s="31">
        <v>0</v>
      </c>
      <c r="T47" s="22">
        <v>0</v>
      </c>
      <c r="U47" s="25">
        <v>0</v>
      </c>
      <c r="V47" s="72">
        <v>0</v>
      </c>
      <c r="W47" s="22">
        <v>0</v>
      </c>
      <c r="X47" s="15">
        <v>0</v>
      </c>
      <c r="Y47" s="31">
        <v>0</v>
      </c>
      <c r="Z47" s="15">
        <v>0</v>
      </c>
      <c r="AA47" s="15">
        <v>0</v>
      </c>
      <c r="AB47" s="31">
        <v>0</v>
      </c>
      <c r="AC47" s="15">
        <v>0</v>
      </c>
      <c r="AD47" s="15">
        <v>0</v>
      </c>
      <c r="AE47" s="31">
        <v>0</v>
      </c>
      <c r="AF47" s="15">
        <v>0</v>
      </c>
      <c r="AG47" s="15">
        <v>0</v>
      </c>
      <c r="AH47" s="31">
        <v>0</v>
      </c>
      <c r="AI47" s="15">
        <v>0</v>
      </c>
      <c r="AJ47" s="15">
        <v>0</v>
      </c>
      <c r="AK47" s="15">
        <v>0</v>
      </c>
      <c r="AL47" s="15">
        <v>0</v>
      </c>
      <c r="AM47" s="15">
        <v>0</v>
      </c>
      <c r="AN47" s="31">
        <v>0</v>
      </c>
      <c r="AO47" s="15">
        <v>0</v>
      </c>
      <c r="AP47" s="15">
        <v>0</v>
      </c>
      <c r="AQ47" s="31">
        <v>0</v>
      </c>
      <c r="AR47" s="145"/>
      <c r="AS47" s="145"/>
      <c r="AT47" s="5"/>
      <c r="AU47" s="5"/>
      <c r="AV47" s="5"/>
    </row>
    <row r="48" spans="1:48" s="4" customFormat="1" ht="30" customHeight="1">
      <c r="A48" s="194"/>
      <c r="B48" s="195"/>
      <c r="C48" s="197"/>
      <c r="D48" s="50" t="s">
        <v>139</v>
      </c>
      <c r="E48" s="23">
        <f t="shared" si="69"/>
        <v>0</v>
      </c>
      <c r="F48" s="47">
        <f t="shared" si="70"/>
        <v>0</v>
      </c>
      <c r="G48" s="23">
        <v>0</v>
      </c>
      <c r="H48" s="22">
        <v>0</v>
      </c>
      <c r="I48" s="15">
        <v>0</v>
      </c>
      <c r="J48" s="31">
        <v>0</v>
      </c>
      <c r="K48" s="15">
        <v>0</v>
      </c>
      <c r="L48" s="25">
        <v>0</v>
      </c>
      <c r="M48" s="31">
        <v>0</v>
      </c>
      <c r="N48" s="22">
        <v>0</v>
      </c>
      <c r="O48" s="15">
        <v>0</v>
      </c>
      <c r="P48" s="31">
        <v>0</v>
      </c>
      <c r="Q48" s="15">
        <v>0</v>
      </c>
      <c r="R48" s="25">
        <v>0</v>
      </c>
      <c r="S48" s="31">
        <v>0</v>
      </c>
      <c r="T48" s="22">
        <v>0</v>
      </c>
      <c r="U48" s="25">
        <v>0</v>
      </c>
      <c r="V48" s="31">
        <v>0</v>
      </c>
      <c r="W48" s="22">
        <v>0</v>
      </c>
      <c r="X48" s="15">
        <v>0</v>
      </c>
      <c r="Y48" s="31">
        <v>0</v>
      </c>
      <c r="Z48" s="15">
        <v>0</v>
      </c>
      <c r="AA48" s="15">
        <v>0</v>
      </c>
      <c r="AB48" s="31">
        <v>0</v>
      </c>
      <c r="AC48" s="15">
        <v>0</v>
      </c>
      <c r="AD48" s="15">
        <v>0</v>
      </c>
      <c r="AE48" s="31">
        <v>0</v>
      </c>
      <c r="AF48" s="15">
        <v>0</v>
      </c>
      <c r="AG48" s="15">
        <v>0</v>
      </c>
      <c r="AH48" s="31">
        <v>0</v>
      </c>
      <c r="AI48" s="15">
        <v>0</v>
      </c>
      <c r="AJ48" s="15">
        <v>0</v>
      </c>
      <c r="AK48" s="15">
        <v>0</v>
      </c>
      <c r="AL48" s="15">
        <v>0</v>
      </c>
      <c r="AM48" s="15">
        <v>0</v>
      </c>
      <c r="AN48" s="31">
        <v>0</v>
      </c>
      <c r="AO48" s="15">
        <v>0</v>
      </c>
      <c r="AP48" s="15">
        <v>0</v>
      </c>
      <c r="AQ48" s="31">
        <v>0</v>
      </c>
      <c r="AR48" s="145"/>
      <c r="AS48" s="145"/>
      <c r="AT48" s="5"/>
      <c r="AU48" s="5"/>
      <c r="AV48" s="5"/>
    </row>
    <row r="49" spans="1:48" s="4" customFormat="1" ht="73.5" customHeight="1">
      <c r="A49" s="194"/>
      <c r="B49" s="195"/>
      <c r="C49" s="198"/>
      <c r="D49" s="52" t="s">
        <v>140</v>
      </c>
      <c r="E49" s="23">
        <f t="shared" si="69"/>
        <v>0</v>
      </c>
      <c r="F49" s="47">
        <f t="shared" si="70"/>
        <v>0</v>
      </c>
      <c r="G49" s="23">
        <v>0</v>
      </c>
      <c r="H49" s="22">
        <v>0</v>
      </c>
      <c r="I49" s="15">
        <v>0</v>
      </c>
      <c r="J49" s="31">
        <v>0</v>
      </c>
      <c r="K49" s="15">
        <v>0</v>
      </c>
      <c r="L49" s="25">
        <v>0</v>
      </c>
      <c r="M49" s="31">
        <v>0</v>
      </c>
      <c r="N49" s="22">
        <v>0</v>
      </c>
      <c r="O49" s="15">
        <v>0</v>
      </c>
      <c r="P49" s="31">
        <v>0</v>
      </c>
      <c r="Q49" s="15">
        <v>0</v>
      </c>
      <c r="R49" s="25">
        <v>0</v>
      </c>
      <c r="S49" s="31">
        <v>0</v>
      </c>
      <c r="T49" s="22">
        <v>0</v>
      </c>
      <c r="U49" s="25">
        <v>0</v>
      </c>
      <c r="V49" s="31">
        <v>0</v>
      </c>
      <c r="W49" s="22">
        <v>0</v>
      </c>
      <c r="X49" s="15">
        <v>0</v>
      </c>
      <c r="Y49" s="31">
        <v>0</v>
      </c>
      <c r="Z49" s="15">
        <v>0</v>
      </c>
      <c r="AA49" s="15">
        <v>0</v>
      </c>
      <c r="AB49" s="31">
        <v>0</v>
      </c>
      <c r="AC49" s="15">
        <v>0</v>
      </c>
      <c r="AD49" s="15">
        <v>0</v>
      </c>
      <c r="AE49" s="31">
        <v>0</v>
      </c>
      <c r="AF49" s="15">
        <v>0</v>
      </c>
      <c r="AG49" s="15">
        <v>0</v>
      </c>
      <c r="AH49" s="31">
        <v>0</v>
      </c>
      <c r="AI49" s="15">
        <v>0</v>
      </c>
      <c r="AJ49" s="15">
        <v>0</v>
      </c>
      <c r="AK49" s="15">
        <v>0</v>
      </c>
      <c r="AL49" s="15">
        <v>0</v>
      </c>
      <c r="AM49" s="15">
        <v>0</v>
      </c>
      <c r="AN49" s="31">
        <v>0</v>
      </c>
      <c r="AO49" s="15">
        <v>0</v>
      </c>
      <c r="AP49" s="15">
        <v>0</v>
      </c>
      <c r="AQ49" s="31">
        <v>0</v>
      </c>
      <c r="AR49" s="146"/>
      <c r="AS49" s="146"/>
      <c r="AT49" s="5"/>
      <c r="AU49" s="5"/>
      <c r="AV49" s="5"/>
    </row>
    <row r="50" spans="1:48" s="6" customFormat="1" ht="41.25" customHeight="1">
      <c r="A50" s="205" t="s">
        <v>70</v>
      </c>
      <c r="B50" s="208" t="s">
        <v>107</v>
      </c>
      <c r="C50" s="196" t="s">
        <v>148</v>
      </c>
      <c r="D50" s="46" t="s">
        <v>142</v>
      </c>
      <c r="E50" s="23">
        <f>SUM(E51:E54)</f>
        <v>7277.7000000000007</v>
      </c>
      <c r="F50" s="47">
        <f>SUM(F51:F54)</f>
        <v>7059.5000000000009</v>
      </c>
      <c r="G50" s="23">
        <f t="shared" si="29"/>
        <v>97.001800019236853</v>
      </c>
      <c r="H50" s="21">
        <f>H51+H52+H53+H54</f>
        <v>49.9</v>
      </c>
      <c r="I50" s="31">
        <f t="shared" ref="I50:AO50" si="71">I51+I52+I53+I54</f>
        <v>49.9</v>
      </c>
      <c r="J50" s="31">
        <f t="shared" si="13"/>
        <v>100</v>
      </c>
      <c r="K50" s="31">
        <f t="shared" si="71"/>
        <v>730.1</v>
      </c>
      <c r="L50" s="24">
        <f t="shared" si="71"/>
        <v>730.1</v>
      </c>
      <c r="M50" s="31">
        <f t="shared" si="14"/>
        <v>100</v>
      </c>
      <c r="N50" s="21">
        <f t="shared" si="71"/>
        <v>865.2</v>
      </c>
      <c r="O50" s="31">
        <f t="shared" si="71"/>
        <v>763.8</v>
      </c>
      <c r="P50" s="31">
        <f t="shared" si="31"/>
        <v>88.280166435506231</v>
      </c>
      <c r="Q50" s="31">
        <v>540.6</v>
      </c>
      <c r="R50" s="24">
        <v>502.4</v>
      </c>
      <c r="S50" s="31">
        <f t="shared" si="36"/>
        <v>92.933777284498703</v>
      </c>
      <c r="T50" s="21">
        <f>T52</f>
        <v>436.6</v>
      </c>
      <c r="U50" s="21">
        <f>U52</f>
        <v>401.5</v>
      </c>
      <c r="V50" s="31">
        <f>U50/T50*100</f>
        <v>91.960604672469074</v>
      </c>
      <c r="W50" s="21">
        <f>W52</f>
        <v>588.1</v>
      </c>
      <c r="X50" s="31">
        <v>566.4</v>
      </c>
      <c r="Y50" s="31">
        <f>X50/W50*100</f>
        <v>96.310151334806989</v>
      </c>
      <c r="Z50" s="31">
        <f t="shared" si="71"/>
        <v>353.9</v>
      </c>
      <c r="AA50" s="31">
        <f t="shared" si="71"/>
        <v>373.5</v>
      </c>
      <c r="AB50" s="31">
        <f t="shared" ref="AB50:AB52" si="72">AA50/Z50*100</f>
        <v>105.53828765187907</v>
      </c>
      <c r="AC50" s="31">
        <f t="shared" si="71"/>
        <v>596.6</v>
      </c>
      <c r="AD50" s="31">
        <f t="shared" si="71"/>
        <v>592</v>
      </c>
      <c r="AE50" s="31">
        <f t="shared" si="43"/>
        <v>99.228964130070395</v>
      </c>
      <c r="AF50" s="31">
        <f t="shared" si="71"/>
        <v>336.1</v>
      </c>
      <c r="AG50" s="31">
        <f t="shared" si="71"/>
        <v>335.5</v>
      </c>
      <c r="AH50" s="31">
        <f t="shared" si="6"/>
        <v>99.821481701874433</v>
      </c>
      <c r="AI50" s="31">
        <f t="shared" si="71"/>
        <v>646.79999999999995</v>
      </c>
      <c r="AJ50" s="31">
        <f t="shared" si="71"/>
        <v>430.3</v>
      </c>
      <c r="AK50" s="31">
        <f>AJ50/AI50*100</f>
        <v>66.527520098948685</v>
      </c>
      <c r="AL50" s="31">
        <f t="shared" si="71"/>
        <v>646.79999999999995</v>
      </c>
      <c r="AM50" s="31">
        <f t="shared" si="71"/>
        <v>529.29999999999995</v>
      </c>
      <c r="AN50" s="31">
        <f t="shared" ref="AN50:AN52" si="73">AM50/AL50*100</f>
        <v>81.833642547928264</v>
      </c>
      <c r="AO50" s="31">
        <f t="shared" si="71"/>
        <v>1487</v>
      </c>
      <c r="AP50" s="31">
        <f>AP51+AP52+AP53+AP54</f>
        <v>1784.8</v>
      </c>
      <c r="AQ50" s="31">
        <f t="shared" si="21"/>
        <v>120.02689979825152</v>
      </c>
      <c r="AR50" s="147" t="s">
        <v>199</v>
      </c>
      <c r="AS50" s="191" t="s">
        <v>226</v>
      </c>
      <c r="AT50" s="5"/>
      <c r="AU50" s="5"/>
      <c r="AV50" s="5"/>
    </row>
    <row r="51" spans="1:48" s="4" customFormat="1" ht="43.5" customHeight="1">
      <c r="A51" s="223"/>
      <c r="B51" s="209"/>
      <c r="C51" s="197"/>
      <c r="D51" s="49" t="s">
        <v>25</v>
      </c>
      <c r="E51" s="23">
        <f>H51+K51+N51+Q51+T51+W51+Z51+AC51+AF51+AI51+AL51+AO51</f>
        <v>0</v>
      </c>
      <c r="F51" s="47">
        <f>I51+L51+O51+R51+U51+X51+AA51+AD51+AG51+AJ51+AM51+AP51</f>
        <v>0</v>
      </c>
      <c r="G51" s="23">
        <v>0</v>
      </c>
      <c r="H51" s="22">
        <v>0</v>
      </c>
      <c r="I51" s="15">
        <v>0</v>
      </c>
      <c r="J51" s="31">
        <v>0</v>
      </c>
      <c r="K51" s="15">
        <v>0</v>
      </c>
      <c r="L51" s="25">
        <v>0</v>
      </c>
      <c r="M51" s="31">
        <v>0</v>
      </c>
      <c r="N51" s="22">
        <v>0</v>
      </c>
      <c r="O51" s="15">
        <v>0</v>
      </c>
      <c r="P51" s="31">
        <v>0</v>
      </c>
      <c r="Q51" s="15">
        <v>0</v>
      </c>
      <c r="R51" s="25"/>
      <c r="S51" s="31">
        <v>0</v>
      </c>
      <c r="T51" s="22">
        <v>0</v>
      </c>
      <c r="U51" s="25"/>
      <c r="V51" s="31">
        <v>0</v>
      </c>
      <c r="W51" s="22">
        <v>0</v>
      </c>
      <c r="X51" s="15">
        <v>0</v>
      </c>
      <c r="Y51" s="31">
        <v>0</v>
      </c>
      <c r="Z51" s="15">
        <v>0</v>
      </c>
      <c r="AA51" s="15">
        <v>0</v>
      </c>
      <c r="AB51" s="31">
        <v>0</v>
      </c>
      <c r="AC51" s="15">
        <v>0</v>
      </c>
      <c r="AD51" s="15">
        <v>0</v>
      </c>
      <c r="AE51" s="31">
        <v>0</v>
      </c>
      <c r="AF51" s="15">
        <v>0</v>
      </c>
      <c r="AG51" s="15">
        <v>0</v>
      </c>
      <c r="AH51" s="31">
        <v>0</v>
      </c>
      <c r="AI51" s="15">
        <v>0</v>
      </c>
      <c r="AJ51" s="15">
        <v>0</v>
      </c>
      <c r="AK51" s="15">
        <v>0</v>
      </c>
      <c r="AL51" s="15">
        <v>0</v>
      </c>
      <c r="AM51" s="15">
        <v>0</v>
      </c>
      <c r="AN51" s="31">
        <v>0</v>
      </c>
      <c r="AO51" s="15">
        <v>0</v>
      </c>
      <c r="AP51" s="15">
        <v>0</v>
      </c>
      <c r="AQ51" s="31">
        <v>0</v>
      </c>
      <c r="AR51" s="148"/>
      <c r="AS51" s="192"/>
      <c r="AT51" s="5"/>
      <c r="AU51" s="5"/>
      <c r="AV51" s="5"/>
    </row>
    <row r="52" spans="1:48" s="4" customFormat="1" ht="34.5" customHeight="1">
      <c r="A52" s="223"/>
      <c r="B52" s="209"/>
      <c r="C52" s="197"/>
      <c r="D52" s="50" t="s">
        <v>26</v>
      </c>
      <c r="E52" s="23">
        <f>H52+K52+N52+Q52+T52+W52+Z52+AC52+AF52+AI52+AL52+AO52</f>
        <v>7277.7000000000007</v>
      </c>
      <c r="F52" s="47">
        <f>I52+L52+O52+R52+U52+X52+AA52+AD52+AG52+AJ52+AM52+AP52</f>
        <v>7059.5000000000009</v>
      </c>
      <c r="G52" s="23">
        <f t="shared" si="29"/>
        <v>97.001800019236853</v>
      </c>
      <c r="H52" s="22">
        <v>49.9</v>
      </c>
      <c r="I52" s="15">
        <v>49.9</v>
      </c>
      <c r="J52" s="31">
        <f t="shared" si="13"/>
        <v>100</v>
      </c>
      <c r="K52" s="15">
        <v>730.1</v>
      </c>
      <c r="L52" s="25">
        <v>730.1</v>
      </c>
      <c r="M52" s="31">
        <f t="shared" si="14"/>
        <v>100</v>
      </c>
      <c r="N52" s="22">
        <f>950.1+0.1-25-60</f>
        <v>865.2</v>
      </c>
      <c r="O52" s="15">
        <v>763.8</v>
      </c>
      <c r="P52" s="31">
        <f>O52/N52*100</f>
        <v>88.280166435506231</v>
      </c>
      <c r="Q52" s="15">
        <v>540.6</v>
      </c>
      <c r="R52" s="25">
        <v>502.4</v>
      </c>
      <c r="S52" s="31">
        <f t="shared" si="36"/>
        <v>92.933777284498703</v>
      </c>
      <c r="T52" s="22">
        <v>436.6</v>
      </c>
      <c r="U52" s="25">
        <v>401.5</v>
      </c>
      <c r="V52" s="31">
        <f>U52/T52*100</f>
        <v>91.960604672469074</v>
      </c>
      <c r="W52" s="22">
        <f>540.7+47.5-0.1</f>
        <v>588.1</v>
      </c>
      <c r="X52" s="15">
        <v>566.4</v>
      </c>
      <c r="Y52" s="31">
        <f>X52/W52*100</f>
        <v>96.310151334806989</v>
      </c>
      <c r="Z52" s="15">
        <v>353.9</v>
      </c>
      <c r="AA52" s="15">
        <v>373.5</v>
      </c>
      <c r="AB52" s="31">
        <f t="shared" si="72"/>
        <v>105.53828765187907</v>
      </c>
      <c r="AC52" s="15">
        <f>616.6-20</f>
        <v>596.6</v>
      </c>
      <c r="AD52" s="15">
        <v>592</v>
      </c>
      <c r="AE52" s="31">
        <f t="shared" si="43"/>
        <v>99.228964130070395</v>
      </c>
      <c r="AF52" s="15">
        <f>751.7-42+0.1-350.1-20-3.6</f>
        <v>336.1</v>
      </c>
      <c r="AG52" s="15">
        <v>335.5</v>
      </c>
      <c r="AH52" s="31">
        <f t="shared" si="6"/>
        <v>99.821481701874433</v>
      </c>
      <c r="AI52" s="15">
        <v>646.79999999999995</v>
      </c>
      <c r="AJ52" s="15">
        <v>430.3</v>
      </c>
      <c r="AK52" s="15">
        <f>AJ52/AI52*100</f>
        <v>66.527520098948685</v>
      </c>
      <c r="AL52" s="15">
        <v>646.79999999999995</v>
      </c>
      <c r="AM52" s="15">
        <v>529.29999999999995</v>
      </c>
      <c r="AN52" s="31">
        <f t="shared" si="73"/>
        <v>81.833642547928264</v>
      </c>
      <c r="AO52" s="15">
        <v>1487</v>
      </c>
      <c r="AP52" s="15">
        <v>1784.8</v>
      </c>
      <c r="AQ52" s="31">
        <f t="shared" si="21"/>
        <v>120.02689979825152</v>
      </c>
      <c r="AR52" s="148"/>
      <c r="AS52" s="192"/>
      <c r="AT52" s="5"/>
      <c r="AU52" s="5"/>
      <c r="AV52" s="5"/>
    </row>
    <row r="53" spans="1:48" s="4" customFormat="1" ht="51.75" customHeight="1">
      <c r="A53" s="223"/>
      <c r="B53" s="209"/>
      <c r="C53" s="197"/>
      <c r="D53" s="50" t="s">
        <v>139</v>
      </c>
      <c r="E53" s="23">
        <f t="shared" ref="E53:F54" si="74">H53+K53+N53+Q53+T53+W53+Z53+AC53+AF53+AI53+AL53+AO53</f>
        <v>0</v>
      </c>
      <c r="F53" s="47">
        <f t="shared" si="74"/>
        <v>0</v>
      </c>
      <c r="G53" s="23">
        <v>0</v>
      </c>
      <c r="H53" s="22">
        <v>0</v>
      </c>
      <c r="I53" s="15">
        <v>0</v>
      </c>
      <c r="J53" s="31">
        <v>0</v>
      </c>
      <c r="K53" s="15">
        <v>0</v>
      </c>
      <c r="L53" s="25">
        <v>0</v>
      </c>
      <c r="M53" s="31">
        <v>0</v>
      </c>
      <c r="N53" s="22">
        <v>0</v>
      </c>
      <c r="O53" s="15">
        <v>0</v>
      </c>
      <c r="P53" s="31">
        <v>0</v>
      </c>
      <c r="Q53" s="15">
        <v>0</v>
      </c>
      <c r="R53" s="25">
        <v>0</v>
      </c>
      <c r="S53" s="31">
        <v>0</v>
      </c>
      <c r="T53" s="22">
        <v>0</v>
      </c>
      <c r="U53" s="25">
        <v>0</v>
      </c>
      <c r="V53" s="31">
        <v>0</v>
      </c>
      <c r="W53" s="22">
        <v>0</v>
      </c>
      <c r="X53" s="15">
        <v>0</v>
      </c>
      <c r="Y53" s="31">
        <v>0</v>
      </c>
      <c r="Z53" s="15">
        <v>0</v>
      </c>
      <c r="AA53" s="15">
        <v>0</v>
      </c>
      <c r="AB53" s="31">
        <v>0</v>
      </c>
      <c r="AC53" s="15">
        <v>0</v>
      </c>
      <c r="AD53" s="15">
        <v>0</v>
      </c>
      <c r="AE53" s="31">
        <v>0</v>
      </c>
      <c r="AF53" s="15">
        <v>0</v>
      </c>
      <c r="AG53" s="15">
        <v>0</v>
      </c>
      <c r="AH53" s="31">
        <v>0</v>
      </c>
      <c r="AI53" s="15">
        <v>0</v>
      </c>
      <c r="AJ53" s="15">
        <v>0</v>
      </c>
      <c r="AK53" s="15">
        <v>0</v>
      </c>
      <c r="AL53" s="15">
        <v>0</v>
      </c>
      <c r="AM53" s="15">
        <v>0</v>
      </c>
      <c r="AN53" s="31">
        <v>0</v>
      </c>
      <c r="AO53" s="15">
        <v>0</v>
      </c>
      <c r="AP53" s="15">
        <v>0</v>
      </c>
      <c r="AQ53" s="31">
        <v>0</v>
      </c>
      <c r="AR53" s="148"/>
      <c r="AS53" s="192"/>
      <c r="AT53" s="5"/>
      <c r="AU53" s="5"/>
      <c r="AV53" s="5"/>
    </row>
    <row r="54" spans="1:48" s="4" customFormat="1" ht="49.5" customHeight="1">
      <c r="A54" s="224"/>
      <c r="B54" s="210"/>
      <c r="C54" s="198"/>
      <c r="D54" s="52" t="s">
        <v>140</v>
      </c>
      <c r="E54" s="23">
        <f t="shared" si="74"/>
        <v>0</v>
      </c>
      <c r="F54" s="47">
        <f t="shared" si="74"/>
        <v>0</v>
      </c>
      <c r="G54" s="23">
        <v>0</v>
      </c>
      <c r="H54" s="22">
        <v>0</v>
      </c>
      <c r="I54" s="15">
        <v>0</v>
      </c>
      <c r="J54" s="31">
        <v>0</v>
      </c>
      <c r="K54" s="15">
        <v>0</v>
      </c>
      <c r="L54" s="25">
        <v>0</v>
      </c>
      <c r="M54" s="31">
        <v>0</v>
      </c>
      <c r="N54" s="22">
        <v>0</v>
      </c>
      <c r="O54" s="15">
        <v>0</v>
      </c>
      <c r="P54" s="31">
        <v>0</v>
      </c>
      <c r="Q54" s="15">
        <v>0</v>
      </c>
      <c r="R54" s="25">
        <v>0</v>
      </c>
      <c r="S54" s="31">
        <v>0</v>
      </c>
      <c r="T54" s="22">
        <v>0</v>
      </c>
      <c r="U54" s="25"/>
      <c r="V54" s="31">
        <v>0</v>
      </c>
      <c r="W54" s="22">
        <v>0</v>
      </c>
      <c r="X54" s="15">
        <v>0</v>
      </c>
      <c r="Y54" s="31">
        <v>0</v>
      </c>
      <c r="Z54" s="15">
        <v>0</v>
      </c>
      <c r="AA54" s="15">
        <v>0</v>
      </c>
      <c r="AB54" s="31">
        <v>0</v>
      </c>
      <c r="AC54" s="15">
        <v>0</v>
      </c>
      <c r="AD54" s="15">
        <v>0</v>
      </c>
      <c r="AE54" s="31">
        <v>0</v>
      </c>
      <c r="AF54" s="15">
        <v>0</v>
      </c>
      <c r="AG54" s="15">
        <v>0</v>
      </c>
      <c r="AH54" s="31">
        <v>0</v>
      </c>
      <c r="AI54" s="15">
        <v>0</v>
      </c>
      <c r="AJ54" s="15">
        <v>0</v>
      </c>
      <c r="AK54" s="15">
        <v>0</v>
      </c>
      <c r="AL54" s="15">
        <v>0</v>
      </c>
      <c r="AM54" s="15">
        <v>0</v>
      </c>
      <c r="AN54" s="31">
        <v>0</v>
      </c>
      <c r="AO54" s="15">
        <v>0</v>
      </c>
      <c r="AP54" s="15">
        <v>0</v>
      </c>
      <c r="AQ54" s="31">
        <v>0</v>
      </c>
      <c r="AR54" s="149"/>
      <c r="AS54" s="193"/>
      <c r="AT54" s="5"/>
      <c r="AU54" s="5"/>
      <c r="AV54" s="5"/>
    </row>
    <row r="55" spans="1:48" s="9" customFormat="1" ht="39.950000000000003" customHeight="1">
      <c r="A55" s="205" t="s">
        <v>71</v>
      </c>
      <c r="B55" s="208" t="s">
        <v>108</v>
      </c>
      <c r="C55" s="196" t="s">
        <v>149</v>
      </c>
      <c r="D55" s="196" t="s">
        <v>30</v>
      </c>
      <c r="E55" s="179" t="s">
        <v>43</v>
      </c>
      <c r="F55" s="179" t="s">
        <v>43</v>
      </c>
      <c r="G55" s="179" t="s">
        <v>43</v>
      </c>
      <c r="H55" s="179" t="s">
        <v>43</v>
      </c>
      <c r="I55" s="179" t="s">
        <v>43</v>
      </c>
      <c r="J55" s="179" t="s">
        <v>43</v>
      </c>
      <c r="K55" s="179" t="s">
        <v>43</v>
      </c>
      <c r="L55" s="179" t="s">
        <v>43</v>
      </c>
      <c r="M55" s="179" t="s">
        <v>43</v>
      </c>
      <c r="N55" s="179" t="s">
        <v>43</v>
      </c>
      <c r="O55" s="179" t="s">
        <v>43</v>
      </c>
      <c r="P55" s="179" t="s">
        <v>43</v>
      </c>
      <c r="Q55" s="179" t="s">
        <v>43</v>
      </c>
      <c r="R55" s="179" t="s">
        <v>43</v>
      </c>
      <c r="S55" s="179" t="s">
        <v>43</v>
      </c>
      <c r="T55" s="179" t="s">
        <v>43</v>
      </c>
      <c r="U55" s="179" t="s">
        <v>43</v>
      </c>
      <c r="V55" s="179" t="s">
        <v>43</v>
      </c>
      <c r="W55" s="179" t="s">
        <v>43</v>
      </c>
      <c r="X55" s="179" t="s">
        <v>43</v>
      </c>
      <c r="Y55" s="179" t="s">
        <v>43</v>
      </c>
      <c r="Z55" s="179" t="s">
        <v>43</v>
      </c>
      <c r="AA55" s="179" t="s">
        <v>43</v>
      </c>
      <c r="AB55" s="179" t="s">
        <v>43</v>
      </c>
      <c r="AC55" s="179" t="s">
        <v>43</v>
      </c>
      <c r="AD55" s="179" t="s">
        <v>43</v>
      </c>
      <c r="AE55" s="179" t="s">
        <v>43</v>
      </c>
      <c r="AF55" s="179" t="s">
        <v>43</v>
      </c>
      <c r="AG55" s="179" t="s">
        <v>43</v>
      </c>
      <c r="AH55" s="179" t="s">
        <v>43</v>
      </c>
      <c r="AI55" s="179" t="s">
        <v>43</v>
      </c>
      <c r="AJ55" s="179" t="s">
        <v>43</v>
      </c>
      <c r="AK55" s="179" t="s">
        <v>43</v>
      </c>
      <c r="AL55" s="179" t="s">
        <v>43</v>
      </c>
      <c r="AM55" s="179" t="s">
        <v>43</v>
      </c>
      <c r="AN55" s="179" t="s">
        <v>43</v>
      </c>
      <c r="AO55" s="179" t="s">
        <v>43</v>
      </c>
      <c r="AP55" s="179" t="s">
        <v>43</v>
      </c>
      <c r="AQ55" s="179" t="s">
        <v>43</v>
      </c>
      <c r="AR55" s="144" t="s">
        <v>200</v>
      </c>
      <c r="AS55" s="233"/>
      <c r="AT55" s="5"/>
      <c r="AU55" s="5"/>
      <c r="AV55" s="5"/>
    </row>
    <row r="56" spans="1:48" s="4" customFormat="1" ht="18" customHeight="1">
      <c r="A56" s="223"/>
      <c r="B56" s="209"/>
      <c r="C56" s="236"/>
      <c r="D56" s="238"/>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240"/>
      <c r="AS56" s="234"/>
      <c r="AT56" s="5"/>
      <c r="AU56" s="5"/>
      <c r="AV56" s="5"/>
    </row>
    <row r="57" spans="1:48" s="4" customFormat="1" ht="338.25" customHeight="1">
      <c r="A57" s="224"/>
      <c r="B57" s="210"/>
      <c r="C57" s="237"/>
      <c r="D57" s="239"/>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241"/>
      <c r="AS57" s="235"/>
      <c r="AT57" s="5"/>
      <c r="AU57" s="5"/>
      <c r="AV57" s="5"/>
    </row>
    <row r="58" spans="1:48" s="9" customFormat="1" ht="39.950000000000003" customHeight="1">
      <c r="A58" s="205" t="s">
        <v>72</v>
      </c>
      <c r="B58" s="208" t="s">
        <v>109</v>
      </c>
      <c r="C58" s="196" t="s">
        <v>28</v>
      </c>
      <c r="D58" s="196" t="s">
        <v>30</v>
      </c>
      <c r="E58" s="179" t="s">
        <v>43</v>
      </c>
      <c r="F58" s="179" t="s">
        <v>43</v>
      </c>
      <c r="G58" s="179" t="s">
        <v>43</v>
      </c>
      <c r="H58" s="179" t="s">
        <v>43</v>
      </c>
      <c r="I58" s="179" t="s">
        <v>43</v>
      </c>
      <c r="J58" s="179" t="s">
        <v>43</v>
      </c>
      <c r="K58" s="179" t="s">
        <v>43</v>
      </c>
      <c r="L58" s="179" t="s">
        <v>43</v>
      </c>
      <c r="M58" s="179" t="s">
        <v>43</v>
      </c>
      <c r="N58" s="179" t="s">
        <v>43</v>
      </c>
      <c r="O58" s="179" t="s">
        <v>43</v>
      </c>
      <c r="P58" s="179" t="s">
        <v>43</v>
      </c>
      <c r="Q58" s="179" t="s">
        <v>43</v>
      </c>
      <c r="R58" s="179" t="s">
        <v>43</v>
      </c>
      <c r="S58" s="179" t="s">
        <v>43</v>
      </c>
      <c r="T58" s="179" t="s">
        <v>43</v>
      </c>
      <c r="U58" s="179" t="s">
        <v>43</v>
      </c>
      <c r="V58" s="179" t="s">
        <v>43</v>
      </c>
      <c r="W58" s="179" t="s">
        <v>43</v>
      </c>
      <c r="X58" s="179" t="s">
        <v>43</v>
      </c>
      <c r="Y58" s="179" t="s">
        <v>43</v>
      </c>
      <c r="Z58" s="179" t="s">
        <v>43</v>
      </c>
      <c r="AA58" s="179" t="s">
        <v>43</v>
      </c>
      <c r="AB58" s="179" t="s">
        <v>43</v>
      </c>
      <c r="AC58" s="179" t="s">
        <v>43</v>
      </c>
      <c r="AD58" s="179" t="s">
        <v>43</v>
      </c>
      <c r="AE58" s="179" t="s">
        <v>43</v>
      </c>
      <c r="AF58" s="179" t="s">
        <v>43</v>
      </c>
      <c r="AG58" s="179" t="s">
        <v>43</v>
      </c>
      <c r="AH58" s="179" t="s">
        <v>43</v>
      </c>
      <c r="AI58" s="179" t="s">
        <v>43</v>
      </c>
      <c r="AJ58" s="179" t="s">
        <v>43</v>
      </c>
      <c r="AK58" s="179" t="s">
        <v>43</v>
      </c>
      <c r="AL58" s="179" t="s">
        <v>43</v>
      </c>
      <c r="AM58" s="179" t="s">
        <v>43</v>
      </c>
      <c r="AN58" s="179" t="s">
        <v>43</v>
      </c>
      <c r="AO58" s="179" t="s">
        <v>43</v>
      </c>
      <c r="AP58" s="179" t="s">
        <v>43</v>
      </c>
      <c r="AQ58" s="179" t="s">
        <v>43</v>
      </c>
      <c r="AR58" s="144" t="s">
        <v>237</v>
      </c>
      <c r="AS58" s="233"/>
      <c r="AT58" s="5"/>
      <c r="AU58" s="5"/>
      <c r="AV58" s="5"/>
    </row>
    <row r="59" spans="1:48" s="4" customFormat="1" ht="23.25" customHeight="1">
      <c r="A59" s="206"/>
      <c r="B59" s="209"/>
      <c r="C59" s="236"/>
      <c r="D59" s="238"/>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240"/>
      <c r="AS59" s="234"/>
      <c r="AT59" s="5"/>
      <c r="AU59" s="5"/>
      <c r="AV59" s="5"/>
    </row>
    <row r="60" spans="1:48" s="4" customFormat="1" ht="78" customHeight="1">
      <c r="A60" s="207"/>
      <c r="B60" s="210"/>
      <c r="C60" s="237"/>
      <c r="D60" s="239"/>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241"/>
      <c r="AS60" s="235"/>
      <c r="AT60" s="5"/>
      <c r="AU60" s="5"/>
      <c r="AV60" s="5"/>
    </row>
    <row r="61" spans="1:48" s="6" customFormat="1" ht="15" customHeight="1">
      <c r="A61" s="205" t="s">
        <v>73</v>
      </c>
      <c r="B61" s="208" t="s">
        <v>110</v>
      </c>
      <c r="C61" s="211" t="s">
        <v>150</v>
      </c>
      <c r="D61" s="46" t="s">
        <v>142</v>
      </c>
      <c r="E61" s="23">
        <f>SUM(E62:E65)</f>
        <v>80</v>
      </c>
      <c r="F61" s="47">
        <f>SUM(F62:F65)</f>
        <v>80</v>
      </c>
      <c r="G61" s="23">
        <f t="shared" si="29"/>
        <v>100</v>
      </c>
      <c r="H61" s="21">
        <f>H62+H63+H64+H65</f>
        <v>0</v>
      </c>
      <c r="I61" s="31">
        <f>I62+I63+I64+I65</f>
        <v>0</v>
      </c>
      <c r="J61" s="31">
        <v>0</v>
      </c>
      <c r="K61" s="31">
        <f>K62+K63+K64+K65</f>
        <v>0</v>
      </c>
      <c r="L61" s="24">
        <f>L62+L63+L64+L65</f>
        <v>0</v>
      </c>
      <c r="M61" s="31">
        <v>0</v>
      </c>
      <c r="N61" s="21">
        <f>N62+N63+N64+N65</f>
        <v>0</v>
      </c>
      <c r="O61" s="31">
        <f>O62+O63+O64+O65</f>
        <v>0</v>
      </c>
      <c r="P61" s="31">
        <v>0</v>
      </c>
      <c r="Q61" s="31">
        <v>0</v>
      </c>
      <c r="R61" s="24">
        <v>0</v>
      </c>
      <c r="S61" s="31">
        <v>0</v>
      </c>
      <c r="T61" s="21">
        <v>0</v>
      </c>
      <c r="U61" s="24">
        <v>0</v>
      </c>
      <c r="V61" s="31">
        <v>0</v>
      </c>
      <c r="W61" s="21">
        <v>0</v>
      </c>
      <c r="X61" s="31">
        <v>0</v>
      </c>
      <c r="Y61" s="31">
        <v>0</v>
      </c>
      <c r="Z61" s="31">
        <f>Z62+Z63+Z64+Z65</f>
        <v>0</v>
      </c>
      <c r="AA61" s="31">
        <f>AA62+AA63+AA64+AA65</f>
        <v>0</v>
      </c>
      <c r="AB61" s="31">
        <v>0</v>
      </c>
      <c r="AC61" s="31">
        <f>AC62+AC63+AC64+AC65</f>
        <v>0</v>
      </c>
      <c r="AD61" s="31">
        <f>AD62+AD63+AD64+AD65</f>
        <v>0</v>
      </c>
      <c r="AE61" s="31">
        <v>0</v>
      </c>
      <c r="AF61" s="31">
        <f>AF62+AF63+AF64+AF65</f>
        <v>0</v>
      </c>
      <c r="AG61" s="31">
        <f>AG62+AG63+AG64+AG65</f>
        <v>0</v>
      </c>
      <c r="AH61" s="31">
        <v>0</v>
      </c>
      <c r="AI61" s="31">
        <f>AI62+AI63+AI64+AI65</f>
        <v>0</v>
      </c>
      <c r="AJ61" s="31">
        <f>AJ62+AJ63+AJ64+AJ65</f>
        <v>0</v>
      </c>
      <c r="AK61" s="31">
        <v>0</v>
      </c>
      <c r="AL61" s="31">
        <f>AL62+AL63+AL64+AL65</f>
        <v>0</v>
      </c>
      <c r="AM61" s="31">
        <f>AM62+AM63+AM64+AM65</f>
        <v>0</v>
      </c>
      <c r="AN61" s="31">
        <v>0</v>
      </c>
      <c r="AO61" s="31">
        <f>AO62+AO63+AO64+AO65</f>
        <v>80</v>
      </c>
      <c r="AP61" s="31">
        <f>AP62+AP63+AP64+AP65</f>
        <v>80</v>
      </c>
      <c r="AQ61" s="31">
        <f t="shared" si="21"/>
        <v>100</v>
      </c>
      <c r="AR61" s="147" t="s">
        <v>218</v>
      </c>
      <c r="AS61" s="164"/>
      <c r="AT61" s="5"/>
      <c r="AU61" s="5"/>
      <c r="AV61" s="5"/>
    </row>
    <row r="62" spans="1:48" s="4" customFormat="1" ht="15" customHeight="1">
      <c r="A62" s="223"/>
      <c r="B62" s="209"/>
      <c r="C62" s="212"/>
      <c r="D62" s="49" t="s">
        <v>138</v>
      </c>
      <c r="E62" s="23">
        <f>H62+K62+N62+Q62+T62+W62+Z62+AC62+AF62+AI62+AL62+AO62</f>
        <v>0</v>
      </c>
      <c r="F62" s="47">
        <f>I62+L62+O62+R62+U62+X62+AA62+AD62+AG62+AJ62+AM62+AP62</f>
        <v>0</v>
      </c>
      <c r="G62" s="23">
        <v>0</v>
      </c>
      <c r="H62" s="22">
        <v>0</v>
      </c>
      <c r="I62" s="15">
        <v>0</v>
      </c>
      <c r="J62" s="31">
        <v>0</v>
      </c>
      <c r="K62" s="15">
        <v>0</v>
      </c>
      <c r="L62" s="25">
        <v>0</v>
      </c>
      <c r="M62" s="31">
        <v>0</v>
      </c>
      <c r="N62" s="22">
        <v>0</v>
      </c>
      <c r="O62" s="15">
        <v>0</v>
      </c>
      <c r="P62" s="31">
        <v>0</v>
      </c>
      <c r="Q62" s="15">
        <v>0</v>
      </c>
      <c r="R62" s="25">
        <v>0</v>
      </c>
      <c r="S62" s="31">
        <v>0</v>
      </c>
      <c r="T62" s="22">
        <v>0</v>
      </c>
      <c r="U62" s="25">
        <v>0</v>
      </c>
      <c r="V62" s="31">
        <v>0</v>
      </c>
      <c r="W62" s="22">
        <v>0</v>
      </c>
      <c r="X62" s="15">
        <v>0</v>
      </c>
      <c r="Y62" s="31">
        <v>0</v>
      </c>
      <c r="Z62" s="15">
        <v>0</v>
      </c>
      <c r="AA62" s="15">
        <v>0</v>
      </c>
      <c r="AB62" s="15">
        <v>0</v>
      </c>
      <c r="AC62" s="15">
        <v>0</v>
      </c>
      <c r="AD62" s="15">
        <v>0</v>
      </c>
      <c r="AE62" s="31">
        <v>0</v>
      </c>
      <c r="AF62" s="15">
        <v>0</v>
      </c>
      <c r="AG62" s="15">
        <v>0</v>
      </c>
      <c r="AH62" s="31">
        <v>0</v>
      </c>
      <c r="AI62" s="15">
        <v>0</v>
      </c>
      <c r="AJ62" s="15">
        <v>0</v>
      </c>
      <c r="AK62" s="15">
        <v>0</v>
      </c>
      <c r="AL62" s="15">
        <v>0</v>
      </c>
      <c r="AM62" s="15">
        <v>0</v>
      </c>
      <c r="AN62" s="15">
        <v>0</v>
      </c>
      <c r="AO62" s="15">
        <v>0</v>
      </c>
      <c r="AP62" s="15">
        <v>0</v>
      </c>
      <c r="AQ62" s="31">
        <v>0</v>
      </c>
      <c r="AR62" s="174"/>
      <c r="AS62" s="172"/>
      <c r="AT62" s="5"/>
      <c r="AU62" s="5"/>
      <c r="AV62" s="5"/>
    </row>
    <row r="63" spans="1:48" s="4" customFormat="1" ht="30.75" customHeight="1">
      <c r="A63" s="223"/>
      <c r="B63" s="209"/>
      <c r="C63" s="212"/>
      <c r="D63" s="50" t="s">
        <v>26</v>
      </c>
      <c r="E63" s="23">
        <f t="shared" ref="E63:F64" si="75">H63+K63+N63+Q63+T63+W63+Z63+AC63+AF63+AI63+AL63+AO63</f>
        <v>0</v>
      </c>
      <c r="F63" s="47">
        <f t="shared" si="75"/>
        <v>0</v>
      </c>
      <c r="G63" s="23">
        <v>0</v>
      </c>
      <c r="H63" s="22">
        <v>0</v>
      </c>
      <c r="I63" s="15">
        <v>0</v>
      </c>
      <c r="J63" s="31">
        <v>0</v>
      </c>
      <c r="K63" s="15">
        <v>0</v>
      </c>
      <c r="L63" s="25">
        <v>0</v>
      </c>
      <c r="M63" s="31">
        <v>0</v>
      </c>
      <c r="N63" s="22">
        <v>0</v>
      </c>
      <c r="O63" s="15">
        <v>0</v>
      </c>
      <c r="P63" s="31">
        <v>0</v>
      </c>
      <c r="Q63" s="15">
        <v>0</v>
      </c>
      <c r="R63" s="25">
        <v>0</v>
      </c>
      <c r="S63" s="31">
        <v>0</v>
      </c>
      <c r="T63" s="22">
        <v>0</v>
      </c>
      <c r="U63" s="25">
        <v>0</v>
      </c>
      <c r="V63" s="31">
        <v>0</v>
      </c>
      <c r="W63" s="22">
        <v>0</v>
      </c>
      <c r="X63" s="15">
        <v>0</v>
      </c>
      <c r="Y63" s="31">
        <v>0</v>
      </c>
      <c r="Z63" s="15">
        <v>0</v>
      </c>
      <c r="AA63" s="15">
        <v>0</v>
      </c>
      <c r="AB63" s="15">
        <v>0</v>
      </c>
      <c r="AC63" s="15">
        <v>0</v>
      </c>
      <c r="AD63" s="15">
        <v>0</v>
      </c>
      <c r="AE63" s="31">
        <v>0</v>
      </c>
      <c r="AF63" s="15">
        <v>0</v>
      </c>
      <c r="AG63" s="15">
        <v>0</v>
      </c>
      <c r="AH63" s="31">
        <v>0</v>
      </c>
      <c r="AI63" s="15">
        <v>0</v>
      </c>
      <c r="AJ63" s="15">
        <v>0</v>
      </c>
      <c r="AK63" s="15">
        <v>0</v>
      </c>
      <c r="AL63" s="15">
        <v>0</v>
      </c>
      <c r="AM63" s="15">
        <v>0</v>
      </c>
      <c r="AN63" s="15">
        <v>0</v>
      </c>
      <c r="AO63" s="15">
        <v>0</v>
      </c>
      <c r="AP63" s="15">
        <v>0</v>
      </c>
      <c r="AQ63" s="31">
        <v>0</v>
      </c>
      <c r="AR63" s="174"/>
      <c r="AS63" s="172"/>
      <c r="AT63" s="5"/>
      <c r="AU63" s="5"/>
      <c r="AV63" s="5"/>
    </row>
    <row r="64" spans="1:48" s="4" customFormat="1" ht="30" customHeight="1">
      <c r="A64" s="223"/>
      <c r="B64" s="209"/>
      <c r="C64" s="212"/>
      <c r="D64" s="50" t="s">
        <v>139</v>
      </c>
      <c r="E64" s="23">
        <f t="shared" si="75"/>
        <v>80</v>
      </c>
      <c r="F64" s="47">
        <f t="shared" si="75"/>
        <v>80</v>
      </c>
      <c r="G64" s="23">
        <f t="shared" si="29"/>
        <v>100</v>
      </c>
      <c r="H64" s="22">
        <v>0</v>
      </c>
      <c r="I64" s="15">
        <v>0</v>
      </c>
      <c r="J64" s="31">
        <v>0</v>
      </c>
      <c r="K64" s="15">
        <v>0</v>
      </c>
      <c r="L64" s="25">
        <v>0</v>
      </c>
      <c r="M64" s="31">
        <v>0</v>
      </c>
      <c r="N64" s="22">
        <v>0</v>
      </c>
      <c r="O64" s="15">
        <v>0</v>
      </c>
      <c r="P64" s="31">
        <v>0</v>
      </c>
      <c r="Q64" s="15">
        <v>0</v>
      </c>
      <c r="R64" s="25">
        <v>0</v>
      </c>
      <c r="S64" s="31">
        <v>0</v>
      </c>
      <c r="T64" s="22">
        <v>0</v>
      </c>
      <c r="U64" s="25">
        <v>0</v>
      </c>
      <c r="V64" s="31">
        <v>0</v>
      </c>
      <c r="W64" s="22">
        <v>0</v>
      </c>
      <c r="X64" s="15">
        <v>0</v>
      </c>
      <c r="Y64" s="31">
        <v>0</v>
      </c>
      <c r="Z64" s="15">
        <v>0</v>
      </c>
      <c r="AA64" s="15">
        <v>0</v>
      </c>
      <c r="AB64" s="15">
        <v>0</v>
      </c>
      <c r="AC64" s="15">
        <v>0</v>
      </c>
      <c r="AD64" s="15">
        <v>0</v>
      </c>
      <c r="AE64" s="31">
        <v>0</v>
      </c>
      <c r="AF64" s="15">
        <v>0</v>
      </c>
      <c r="AG64" s="15">
        <v>0</v>
      </c>
      <c r="AH64" s="31">
        <v>0</v>
      </c>
      <c r="AI64" s="15">
        <v>0</v>
      </c>
      <c r="AJ64" s="15">
        <v>0</v>
      </c>
      <c r="AK64" s="15">
        <v>0</v>
      </c>
      <c r="AL64" s="15">
        <v>0</v>
      </c>
      <c r="AM64" s="15">
        <v>0</v>
      </c>
      <c r="AN64" s="15">
        <v>0</v>
      </c>
      <c r="AO64" s="15">
        <v>80</v>
      </c>
      <c r="AP64" s="15">
        <v>80</v>
      </c>
      <c r="AQ64" s="31">
        <f t="shared" si="21"/>
        <v>100</v>
      </c>
      <c r="AR64" s="174"/>
      <c r="AS64" s="172"/>
      <c r="AT64" s="5"/>
      <c r="AU64" s="5"/>
      <c r="AV64" s="5"/>
    </row>
    <row r="65" spans="1:48" s="4" customFormat="1" ht="118.5" customHeight="1">
      <c r="A65" s="224"/>
      <c r="B65" s="210"/>
      <c r="C65" s="213"/>
      <c r="D65" s="50" t="s">
        <v>140</v>
      </c>
      <c r="E65" s="23">
        <f>H65+K65+N65+Q65+T65+W65+Z65+AC65+AF65+AI65+AL65+AO65</f>
        <v>0</v>
      </c>
      <c r="F65" s="47">
        <f>I65+L65+O65+R65+U65+X65+AA65+AD65+AG65+AJ65+AM65+AP65</f>
        <v>0</v>
      </c>
      <c r="G65" s="23">
        <v>0</v>
      </c>
      <c r="H65" s="22">
        <v>0</v>
      </c>
      <c r="I65" s="15">
        <v>0</v>
      </c>
      <c r="J65" s="31">
        <v>0</v>
      </c>
      <c r="K65" s="15">
        <v>0</v>
      </c>
      <c r="L65" s="25">
        <v>0</v>
      </c>
      <c r="M65" s="31">
        <v>0</v>
      </c>
      <c r="N65" s="22">
        <v>0</v>
      </c>
      <c r="O65" s="15">
        <v>0</v>
      </c>
      <c r="P65" s="31">
        <v>0</v>
      </c>
      <c r="Q65" s="15">
        <v>0</v>
      </c>
      <c r="R65" s="25">
        <v>0</v>
      </c>
      <c r="S65" s="31">
        <v>0</v>
      </c>
      <c r="T65" s="22">
        <v>0</v>
      </c>
      <c r="U65" s="25">
        <v>0</v>
      </c>
      <c r="V65" s="31"/>
      <c r="W65" s="22">
        <v>0</v>
      </c>
      <c r="X65" s="15">
        <v>0</v>
      </c>
      <c r="Y65" s="31">
        <v>0</v>
      </c>
      <c r="Z65" s="15">
        <v>0</v>
      </c>
      <c r="AA65" s="15">
        <v>0</v>
      </c>
      <c r="AB65" s="15">
        <v>0</v>
      </c>
      <c r="AC65" s="15">
        <v>0</v>
      </c>
      <c r="AD65" s="15">
        <v>0</v>
      </c>
      <c r="AE65" s="31">
        <v>0</v>
      </c>
      <c r="AF65" s="15">
        <v>0</v>
      </c>
      <c r="AG65" s="15">
        <v>0</v>
      </c>
      <c r="AH65" s="31">
        <v>0</v>
      </c>
      <c r="AI65" s="15">
        <v>0</v>
      </c>
      <c r="AJ65" s="15">
        <v>0</v>
      </c>
      <c r="AK65" s="15">
        <v>0</v>
      </c>
      <c r="AL65" s="15">
        <v>0</v>
      </c>
      <c r="AM65" s="15">
        <v>0</v>
      </c>
      <c r="AN65" s="15">
        <v>0</v>
      </c>
      <c r="AO65" s="15">
        <v>0</v>
      </c>
      <c r="AP65" s="15">
        <v>0</v>
      </c>
      <c r="AQ65" s="31">
        <v>0</v>
      </c>
      <c r="AR65" s="175"/>
      <c r="AS65" s="173"/>
      <c r="AT65" s="5"/>
      <c r="AU65" s="5"/>
      <c r="AV65" s="5"/>
    </row>
    <row r="66" spans="1:48" s="6" customFormat="1" ht="15" customHeight="1">
      <c r="A66" s="243" t="s">
        <v>63</v>
      </c>
      <c r="B66" s="154" t="s">
        <v>29</v>
      </c>
      <c r="C66" s="248"/>
      <c r="D66" s="74" t="s">
        <v>142</v>
      </c>
      <c r="E66" s="75">
        <f>E67+E68+E69+E70</f>
        <v>165</v>
      </c>
      <c r="F66" s="75">
        <f>F67+F68+F69+F70</f>
        <v>165</v>
      </c>
      <c r="G66" s="75">
        <f t="shared" si="29"/>
        <v>100</v>
      </c>
      <c r="H66" s="127">
        <f>H67+H68+H69</f>
        <v>0</v>
      </c>
      <c r="I66" s="127">
        <f>I67+I68+I69</f>
        <v>0</v>
      </c>
      <c r="J66" s="127">
        <v>0</v>
      </c>
      <c r="K66" s="127">
        <f>K67+K68+K69</f>
        <v>0</v>
      </c>
      <c r="L66" s="127">
        <f>L67+L68+L69</f>
        <v>0</v>
      </c>
      <c r="M66" s="127">
        <v>0</v>
      </c>
      <c r="N66" s="127">
        <f>N67+N68+N69</f>
        <v>0</v>
      </c>
      <c r="O66" s="127">
        <f>O67+O68+O69</f>
        <v>0</v>
      </c>
      <c r="P66" s="127">
        <v>0</v>
      </c>
      <c r="Q66" s="127">
        <f>Q67+Q68+Q69</f>
        <v>30</v>
      </c>
      <c r="R66" s="127">
        <f>R67+R68+R69</f>
        <v>30</v>
      </c>
      <c r="S66" s="127">
        <f t="shared" si="36"/>
        <v>100</v>
      </c>
      <c r="T66" s="127">
        <f>T67+T68+T69</f>
        <v>10</v>
      </c>
      <c r="U66" s="127">
        <f>U67+U68+U69</f>
        <v>10</v>
      </c>
      <c r="V66" s="127">
        <f>U66/T66*100</f>
        <v>100</v>
      </c>
      <c r="W66" s="127">
        <f>W67+W68+W69</f>
        <v>0</v>
      </c>
      <c r="X66" s="127">
        <f>X67+X68+X69</f>
        <v>0</v>
      </c>
      <c r="Y66" s="127">
        <v>0</v>
      </c>
      <c r="Z66" s="127">
        <f>Z67+Z68+Z69</f>
        <v>0</v>
      </c>
      <c r="AA66" s="127">
        <f>AA67+AA68+AA69</f>
        <v>0</v>
      </c>
      <c r="AB66" s="127">
        <v>0</v>
      </c>
      <c r="AC66" s="127">
        <f>AC67+AC68+AC69</f>
        <v>0</v>
      </c>
      <c r="AD66" s="127">
        <f>AD67+AD68+AD69</f>
        <v>0</v>
      </c>
      <c r="AE66" s="127">
        <v>0</v>
      </c>
      <c r="AF66" s="127">
        <f>AF67+AF68+AF69</f>
        <v>0</v>
      </c>
      <c r="AG66" s="127">
        <f>AG67+AG68+AG69</f>
        <v>0</v>
      </c>
      <c r="AH66" s="127">
        <v>0</v>
      </c>
      <c r="AI66" s="127">
        <f>AI67+AI68+AI69</f>
        <v>0</v>
      </c>
      <c r="AJ66" s="127">
        <f>AJ67+AJ68+AJ69</f>
        <v>0</v>
      </c>
      <c r="AK66" s="127">
        <v>0</v>
      </c>
      <c r="AL66" s="127">
        <f>AL67+AL68+AL69</f>
        <v>10</v>
      </c>
      <c r="AM66" s="127">
        <f>AM67+AM68+AM69</f>
        <v>10</v>
      </c>
      <c r="AN66" s="127">
        <f>AM66/AL66*100</f>
        <v>100</v>
      </c>
      <c r="AO66" s="127">
        <f>AO67+AO68+AO69</f>
        <v>115</v>
      </c>
      <c r="AP66" s="127">
        <f>AP67+AP68+AP69</f>
        <v>115</v>
      </c>
      <c r="AQ66" s="127">
        <f>AP66/AO66*100</f>
        <v>100</v>
      </c>
      <c r="AR66" s="164"/>
      <c r="AS66" s="164"/>
      <c r="AT66" s="5"/>
      <c r="AU66" s="5"/>
      <c r="AV66" s="5"/>
    </row>
    <row r="67" spans="1:48" s="6" customFormat="1" ht="25.5" customHeight="1">
      <c r="A67" s="244"/>
      <c r="B67" s="248"/>
      <c r="C67" s="248"/>
      <c r="D67" s="74" t="s">
        <v>138</v>
      </c>
      <c r="E67" s="75">
        <f>H67+K67+N67+Q67+T67+W67+Z67+AC67+AF67+AI67+AL67+AO67</f>
        <v>0</v>
      </c>
      <c r="F67" s="75">
        <f>I67+L67+O67+R67+U67+X67+AA67+AD67+AG67+AJ67+AM67+AP67</f>
        <v>0</v>
      </c>
      <c r="G67" s="75">
        <v>0</v>
      </c>
      <c r="H67" s="76">
        <f>H72+H77</f>
        <v>0</v>
      </c>
      <c r="I67" s="76">
        <f t="shared" ref="I67:O68" si="76">I72+I77</f>
        <v>0</v>
      </c>
      <c r="J67" s="76">
        <v>0</v>
      </c>
      <c r="K67" s="76">
        <f t="shared" si="76"/>
        <v>0</v>
      </c>
      <c r="L67" s="76">
        <f t="shared" si="76"/>
        <v>0</v>
      </c>
      <c r="M67" s="76">
        <v>0</v>
      </c>
      <c r="N67" s="76">
        <f t="shared" si="76"/>
        <v>0</v>
      </c>
      <c r="O67" s="76">
        <f t="shared" si="76"/>
        <v>0</v>
      </c>
      <c r="P67" s="76">
        <v>0</v>
      </c>
      <c r="Q67" s="76">
        <v>0</v>
      </c>
      <c r="R67" s="76">
        <v>0</v>
      </c>
      <c r="S67" s="76">
        <v>0</v>
      </c>
      <c r="T67" s="76">
        <v>0</v>
      </c>
      <c r="U67" s="76">
        <v>0</v>
      </c>
      <c r="V67" s="76">
        <v>0</v>
      </c>
      <c r="W67" s="76">
        <v>0</v>
      </c>
      <c r="X67" s="76">
        <v>0</v>
      </c>
      <c r="Y67" s="76">
        <v>0</v>
      </c>
      <c r="Z67" s="76">
        <v>0</v>
      </c>
      <c r="AA67" s="76">
        <v>0</v>
      </c>
      <c r="AB67" s="76">
        <v>0</v>
      </c>
      <c r="AC67" s="76">
        <v>0</v>
      </c>
      <c r="AD67" s="76">
        <v>0</v>
      </c>
      <c r="AE67" s="76">
        <v>0</v>
      </c>
      <c r="AF67" s="76">
        <v>0</v>
      </c>
      <c r="AG67" s="76">
        <v>0</v>
      </c>
      <c r="AH67" s="76">
        <v>0</v>
      </c>
      <c r="AI67" s="76">
        <v>0</v>
      </c>
      <c r="AJ67" s="76">
        <v>0</v>
      </c>
      <c r="AK67" s="76">
        <v>0</v>
      </c>
      <c r="AL67" s="76">
        <v>0</v>
      </c>
      <c r="AM67" s="76">
        <v>0</v>
      </c>
      <c r="AN67" s="76">
        <v>0</v>
      </c>
      <c r="AO67" s="76">
        <v>0</v>
      </c>
      <c r="AP67" s="76">
        <v>0</v>
      </c>
      <c r="AQ67" s="76">
        <v>0</v>
      </c>
      <c r="AR67" s="172"/>
      <c r="AS67" s="172"/>
      <c r="AT67" s="5"/>
      <c r="AU67" s="5"/>
      <c r="AV67" s="5"/>
    </row>
    <row r="68" spans="1:48" s="6" customFormat="1" ht="23.25" customHeight="1">
      <c r="A68" s="244"/>
      <c r="B68" s="248"/>
      <c r="C68" s="248"/>
      <c r="D68" s="81" t="s">
        <v>26</v>
      </c>
      <c r="E68" s="75">
        <f t="shared" ref="E68:F70" si="77">H68+K68+N68+Q68+T68+W68+Z68+AC68+AF68+AI68+AL68+AO68</f>
        <v>0</v>
      </c>
      <c r="F68" s="75">
        <f t="shared" si="77"/>
        <v>0</v>
      </c>
      <c r="G68" s="75">
        <v>0</v>
      </c>
      <c r="H68" s="76">
        <f>H73+H78</f>
        <v>0</v>
      </c>
      <c r="I68" s="76">
        <f t="shared" si="76"/>
        <v>0</v>
      </c>
      <c r="J68" s="76">
        <v>0</v>
      </c>
      <c r="K68" s="76">
        <f t="shared" si="76"/>
        <v>0</v>
      </c>
      <c r="L68" s="76">
        <f t="shared" si="76"/>
        <v>0</v>
      </c>
      <c r="M68" s="76">
        <v>0</v>
      </c>
      <c r="N68" s="76">
        <f t="shared" si="76"/>
        <v>0</v>
      </c>
      <c r="O68" s="76">
        <f t="shared" si="76"/>
        <v>0</v>
      </c>
      <c r="P68" s="76">
        <v>0</v>
      </c>
      <c r="Q68" s="76">
        <v>0</v>
      </c>
      <c r="R68" s="76">
        <v>0</v>
      </c>
      <c r="S68" s="76">
        <v>0</v>
      </c>
      <c r="T68" s="76">
        <v>0</v>
      </c>
      <c r="U68" s="76">
        <v>0</v>
      </c>
      <c r="V68" s="76">
        <v>0</v>
      </c>
      <c r="W68" s="76">
        <v>0</v>
      </c>
      <c r="X68" s="76">
        <v>0</v>
      </c>
      <c r="Y68" s="76">
        <v>0</v>
      </c>
      <c r="Z68" s="76">
        <v>0</v>
      </c>
      <c r="AA68" s="76">
        <v>0</v>
      </c>
      <c r="AB68" s="76">
        <v>0</v>
      </c>
      <c r="AC68" s="76">
        <v>0</v>
      </c>
      <c r="AD68" s="76">
        <v>0</v>
      </c>
      <c r="AE68" s="76">
        <v>0</v>
      </c>
      <c r="AF68" s="76">
        <v>0</v>
      </c>
      <c r="AG68" s="76">
        <v>0</v>
      </c>
      <c r="AH68" s="76">
        <v>0</v>
      </c>
      <c r="AI68" s="76">
        <v>0</v>
      </c>
      <c r="AJ68" s="76">
        <v>0</v>
      </c>
      <c r="AK68" s="76">
        <v>0</v>
      </c>
      <c r="AL68" s="76">
        <v>0</v>
      </c>
      <c r="AM68" s="76">
        <v>0</v>
      </c>
      <c r="AN68" s="76">
        <v>0</v>
      </c>
      <c r="AO68" s="76">
        <v>0</v>
      </c>
      <c r="AP68" s="76">
        <v>0</v>
      </c>
      <c r="AQ68" s="76">
        <v>0</v>
      </c>
      <c r="AR68" s="172"/>
      <c r="AS68" s="172"/>
      <c r="AT68" s="5"/>
      <c r="AU68" s="5"/>
      <c r="AV68" s="5"/>
    </row>
    <row r="69" spans="1:48" s="6" customFormat="1" ht="30" customHeight="1">
      <c r="A69" s="244"/>
      <c r="B69" s="248"/>
      <c r="C69" s="248"/>
      <c r="D69" s="81" t="s">
        <v>139</v>
      </c>
      <c r="E69" s="75">
        <f>H69+K69+N69+Q69+T69+W69+Z69+AC69+AF69+AI69+AL69+AO69</f>
        <v>165</v>
      </c>
      <c r="F69" s="75">
        <f>I69+L69+O69+R69+U69+X69+AA69+AD69+AG69+AJ69+AM69+AP69</f>
        <v>165</v>
      </c>
      <c r="G69" s="75">
        <f t="shared" si="29"/>
        <v>100</v>
      </c>
      <c r="H69" s="76">
        <f>H74+H79+H86</f>
        <v>0</v>
      </c>
      <c r="I69" s="120">
        <f>I74+I79+I86</f>
        <v>0</v>
      </c>
      <c r="J69" s="76">
        <v>0</v>
      </c>
      <c r="K69" s="120">
        <f>K74+K79+K86</f>
        <v>0</v>
      </c>
      <c r="L69" s="120">
        <f>L74+L79+L86</f>
        <v>0</v>
      </c>
      <c r="M69" s="76">
        <v>0</v>
      </c>
      <c r="N69" s="120">
        <f>N74+N79+N86</f>
        <v>0</v>
      </c>
      <c r="O69" s="120">
        <f>O74+O79+O86</f>
        <v>0</v>
      </c>
      <c r="P69" s="76">
        <v>0</v>
      </c>
      <c r="Q69" s="120">
        <f>Q74+Q79+Q86</f>
        <v>30</v>
      </c>
      <c r="R69" s="120">
        <f>R74+R79+R86</f>
        <v>30</v>
      </c>
      <c r="S69" s="76">
        <f t="shared" si="36"/>
        <v>100</v>
      </c>
      <c r="T69" s="120">
        <f>T74+T79+T86</f>
        <v>10</v>
      </c>
      <c r="U69" s="120">
        <f>U74+U79+U86</f>
        <v>10</v>
      </c>
      <c r="V69" s="76">
        <f>U69/T69*100</f>
        <v>100</v>
      </c>
      <c r="W69" s="120">
        <f>W74+W79+W86</f>
        <v>0</v>
      </c>
      <c r="X69" s="120">
        <f>X74+X79+X86</f>
        <v>0</v>
      </c>
      <c r="Y69" s="76">
        <v>0</v>
      </c>
      <c r="Z69" s="120">
        <f>Z74+Z79+Z86</f>
        <v>0</v>
      </c>
      <c r="AA69" s="120">
        <f>AA74+AA79+AA86</f>
        <v>0</v>
      </c>
      <c r="AB69" s="76">
        <v>0</v>
      </c>
      <c r="AC69" s="120">
        <f>AC74+AC79+AC86</f>
        <v>0</v>
      </c>
      <c r="AD69" s="120">
        <f>AD74+AD79+AD86</f>
        <v>0</v>
      </c>
      <c r="AE69" s="76">
        <v>0</v>
      </c>
      <c r="AF69" s="120">
        <f>AF74+AF79+AF86</f>
        <v>0</v>
      </c>
      <c r="AG69" s="120">
        <f>AG74+AG79+AG86</f>
        <v>0</v>
      </c>
      <c r="AH69" s="76">
        <v>0</v>
      </c>
      <c r="AI69" s="120">
        <f>AI74+AI79+AI86</f>
        <v>0</v>
      </c>
      <c r="AJ69" s="120">
        <f>AJ74+AJ79+AJ86</f>
        <v>0</v>
      </c>
      <c r="AK69" s="76">
        <v>0</v>
      </c>
      <c r="AL69" s="120">
        <f>AL74+AL79+AL86</f>
        <v>10</v>
      </c>
      <c r="AM69" s="120">
        <f>AM74+AM79+AM86</f>
        <v>10</v>
      </c>
      <c r="AN69" s="76">
        <f>AM69/AL69*100</f>
        <v>100</v>
      </c>
      <c r="AO69" s="120">
        <f>AO74+AO79+AO86</f>
        <v>115</v>
      </c>
      <c r="AP69" s="120">
        <f>AP74+AP79+AP86</f>
        <v>115</v>
      </c>
      <c r="AQ69" s="76">
        <f>AP69/AO69*100</f>
        <v>100</v>
      </c>
      <c r="AR69" s="172"/>
      <c r="AS69" s="172"/>
      <c r="AT69" s="5"/>
      <c r="AU69" s="5"/>
      <c r="AV69" s="5"/>
    </row>
    <row r="70" spans="1:48" s="6" customFormat="1" ht="30" customHeight="1">
      <c r="A70" s="244"/>
      <c r="B70" s="248"/>
      <c r="C70" s="248"/>
      <c r="D70" s="81" t="s">
        <v>140</v>
      </c>
      <c r="E70" s="75">
        <f t="shared" si="77"/>
        <v>0</v>
      </c>
      <c r="F70" s="75">
        <f t="shared" si="77"/>
        <v>0</v>
      </c>
      <c r="G70" s="75">
        <v>0</v>
      </c>
      <c r="H70" s="76">
        <f t="shared" ref="H70:O70" si="78">H75+H80</f>
        <v>0</v>
      </c>
      <c r="I70" s="76">
        <f t="shared" si="78"/>
        <v>0</v>
      </c>
      <c r="J70" s="76">
        <v>0</v>
      </c>
      <c r="K70" s="76">
        <f t="shared" si="78"/>
        <v>0</v>
      </c>
      <c r="L70" s="76">
        <f t="shared" si="78"/>
        <v>0</v>
      </c>
      <c r="M70" s="76">
        <v>0</v>
      </c>
      <c r="N70" s="76">
        <f t="shared" si="78"/>
        <v>0</v>
      </c>
      <c r="O70" s="76">
        <f t="shared" si="78"/>
        <v>0</v>
      </c>
      <c r="P70" s="76">
        <v>0</v>
      </c>
      <c r="Q70" s="76">
        <v>0</v>
      </c>
      <c r="R70" s="76">
        <v>0</v>
      </c>
      <c r="S70" s="76">
        <v>0</v>
      </c>
      <c r="T70" s="76">
        <v>0</v>
      </c>
      <c r="U70" s="76">
        <v>0</v>
      </c>
      <c r="V70" s="76">
        <v>0</v>
      </c>
      <c r="W70" s="76">
        <v>0</v>
      </c>
      <c r="X70" s="76">
        <v>0</v>
      </c>
      <c r="Y70" s="76">
        <v>0</v>
      </c>
      <c r="Z70" s="76">
        <v>0</v>
      </c>
      <c r="AA70" s="76">
        <v>0</v>
      </c>
      <c r="AB70" s="76">
        <v>0</v>
      </c>
      <c r="AC70" s="76">
        <v>0</v>
      </c>
      <c r="AD70" s="76">
        <v>0</v>
      </c>
      <c r="AE70" s="76">
        <v>0</v>
      </c>
      <c r="AF70" s="76">
        <v>0</v>
      </c>
      <c r="AG70" s="76">
        <v>0</v>
      </c>
      <c r="AH70" s="76">
        <v>0</v>
      </c>
      <c r="AI70" s="76">
        <v>0</v>
      </c>
      <c r="AJ70" s="76">
        <v>0</v>
      </c>
      <c r="AK70" s="76">
        <v>0</v>
      </c>
      <c r="AL70" s="76">
        <v>0</v>
      </c>
      <c r="AM70" s="76">
        <v>0</v>
      </c>
      <c r="AN70" s="76">
        <v>0</v>
      </c>
      <c r="AO70" s="76">
        <v>0</v>
      </c>
      <c r="AP70" s="76">
        <v>0</v>
      </c>
      <c r="AQ70" s="76">
        <v>0</v>
      </c>
      <c r="AR70" s="173"/>
      <c r="AS70" s="173"/>
      <c r="AT70" s="5"/>
      <c r="AU70" s="5"/>
      <c r="AV70" s="5"/>
    </row>
    <row r="71" spans="1:48" s="4" customFormat="1" ht="326.25" customHeight="1">
      <c r="A71" s="247" t="s">
        <v>64</v>
      </c>
      <c r="B71" s="245" t="s">
        <v>111</v>
      </c>
      <c r="C71" s="246" t="s">
        <v>174</v>
      </c>
      <c r="D71" s="77" t="s">
        <v>142</v>
      </c>
      <c r="E71" s="82">
        <f>SUM(E72:E75)</f>
        <v>50</v>
      </c>
      <c r="F71" s="82">
        <f>SUM(F72:F75)</f>
        <v>50</v>
      </c>
      <c r="G71" s="82">
        <f>F71/E71*100</f>
        <v>100</v>
      </c>
      <c r="H71" s="78">
        <f>H72+H73+H74+H75</f>
        <v>0</v>
      </c>
      <c r="I71" s="78">
        <f t="shared" ref="I71:Q71" si="79">I72+I73+I74+I75</f>
        <v>0</v>
      </c>
      <c r="J71" s="78">
        <v>0</v>
      </c>
      <c r="K71" s="78">
        <f t="shared" si="79"/>
        <v>0</v>
      </c>
      <c r="L71" s="78">
        <f t="shared" si="79"/>
        <v>0</v>
      </c>
      <c r="M71" s="78">
        <v>0</v>
      </c>
      <c r="N71" s="78">
        <f t="shared" si="79"/>
        <v>0</v>
      </c>
      <c r="O71" s="78">
        <f t="shared" si="79"/>
        <v>0</v>
      </c>
      <c r="P71" s="78">
        <v>0</v>
      </c>
      <c r="Q71" s="78">
        <f t="shared" si="79"/>
        <v>30</v>
      </c>
      <c r="R71" s="78">
        <f>R72+R73+R74+R75</f>
        <v>30</v>
      </c>
      <c r="S71" s="78">
        <f t="shared" si="36"/>
        <v>100</v>
      </c>
      <c r="T71" s="78">
        <f t="shared" ref="T71:U71" si="80">T72+T73+T74+T75</f>
        <v>10</v>
      </c>
      <c r="U71" s="78">
        <f t="shared" si="80"/>
        <v>10</v>
      </c>
      <c r="V71" s="78">
        <f>U71/T71*100</f>
        <v>100</v>
      </c>
      <c r="W71" s="78">
        <f t="shared" ref="W71:X71" si="81">W72+W73+W74+W75</f>
        <v>0</v>
      </c>
      <c r="X71" s="78">
        <f t="shared" si="81"/>
        <v>0</v>
      </c>
      <c r="Y71" s="78">
        <v>0</v>
      </c>
      <c r="Z71" s="78">
        <f>Z72+Z73+Z74+Z75</f>
        <v>0</v>
      </c>
      <c r="AA71" s="78">
        <f>AA72+AA73+AA74+AA75</f>
        <v>0</v>
      </c>
      <c r="AB71" s="78">
        <v>0</v>
      </c>
      <c r="AC71" s="78">
        <f t="shared" ref="AC71:AD71" si="82">AC72+AC73+AC74+AC75</f>
        <v>0</v>
      </c>
      <c r="AD71" s="78">
        <f t="shared" si="82"/>
        <v>0</v>
      </c>
      <c r="AE71" s="78">
        <v>0</v>
      </c>
      <c r="AF71" s="78">
        <f t="shared" ref="AF71:AG71" si="83">AF72+AF73+AF74+AF75</f>
        <v>0</v>
      </c>
      <c r="AG71" s="78">
        <f t="shared" si="83"/>
        <v>0</v>
      </c>
      <c r="AH71" s="78">
        <v>0</v>
      </c>
      <c r="AI71" s="78">
        <f>AI72+AI73+AI74+AI75</f>
        <v>0</v>
      </c>
      <c r="AJ71" s="78">
        <v>0</v>
      </c>
      <c r="AK71" s="78">
        <v>0</v>
      </c>
      <c r="AL71" s="78">
        <f>AL72+AL73+AL74+AL75</f>
        <v>10</v>
      </c>
      <c r="AM71" s="78">
        <v>10</v>
      </c>
      <c r="AN71" s="78">
        <f>AM71/AL71*100</f>
        <v>100</v>
      </c>
      <c r="AO71" s="78">
        <f>AO72+AO73+AO74+AO75</f>
        <v>0</v>
      </c>
      <c r="AP71" s="78">
        <v>0</v>
      </c>
      <c r="AQ71" s="78">
        <v>0</v>
      </c>
      <c r="AR71" s="242" t="s">
        <v>215</v>
      </c>
      <c r="AS71" s="144"/>
      <c r="AT71" s="5"/>
      <c r="AU71" s="5"/>
      <c r="AV71" s="5"/>
    </row>
    <row r="72" spans="1:48" s="4" customFormat="1" ht="26.25" customHeight="1">
      <c r="A72" s="244"/>
      <c r="B72" s="249"/>
      <c r="C72" s="250"/>
      <c r="D72" s="77" t="s">
        <v>138</v>
      </c>
      <c r="E72" s="82">
        <f>H72+K72+N72+Q72+T72+W72+Z72+AC72+AF72+AI72+AL72+AO72</f>
        <v>0</v>
      </c>
      <c r="F72" s="82">
        <f>I72+L72+O72+R72+U72+X72+AA72+AD72+AG72+AJ72+AM72+AP72</f>
        <v>0</v>
      </c>
      <c r="G72" s="82">
        <v>0</v>
      </c>
      <c r="H72" s="78">
        <v>0</v>
      </c>
      <c r="I72" s="78">
        <v>0</v>
      </c>
      <c r="J72" s="78">
        <v>0</v>
      </c>
      <c r="K72" s="78">
        <v>0</v>
      </c>
      <c r="L72" s="78">
        <v>0</v>
      </c>
      <c r="M72" s="78">
        <v>0</v>
      </c>
      <c r="N72" s="78">
        <v>0</v>
      </c>
      <c r="O72" s="78">
        <v>0</v>
      </c>
      <c r="P72" s="78">
        <v>0</v>
      </c>
      <c r="Q72" s="78">
        <v>0</v>
      </c>
      <c r="R72" s="78">
        <v>0</v>
      </c>
      <c r="S72" s="78">
        <v>0</v>
      </c>
      <c r="T72" s="78">
        <v>0</v>
      </c>
      <c r="U72" s="78">
        <v>0</v>
      </c>
      <c r="V72" s="78">
        <v>0</v>
      </c>
      <c r="W72" s="78">
        <v>0</v>
      </c>
      <c r="X72" s="78">
        <v>0</v>
      </c>
      <c r="Y72" s="78">
        <v>0</v>
      </c>
      <c r="Z72" s="78">
        <v>0</v>
      </c>
      <c r="AA72" s="78">
        <v>0</v>
      </c>
      <c r="AB72" s="78">
        <v>0</v>
      </c>
      <c r="AC72" s="78">
        <v>0</v>
      </c>
      <c r="AD72" s="78">
        <v>0</v>
      </c>
      <c r="AE72" s="78">
        <v>0</v>
      </c>
      <c r="AF72" s="78">
        <v>0</v>
      </c>
      <c r="AG72" s="78">
        <v>0</v>
      </c>
      <c r="AH72" s="78">
        <v>0</v>
      </c>
      <c r="AI72" s="78">
        <v>0</v>
      </c>
      <c r="AJ72" s="78">
        <v>0</v>
      </c>
      <c r="AK72" s="78">
        <v>0</v>
      </c>
      <c r="AL72" s="78">
        <v>0</v>
      </c>
      <c r="AM72" s="78">
        <v>0</v>
      </c>
      <c r="AN72" s="78">
        <v>0</v>
      </c>
      <c r="AO72" s="78">
        <v>0</v>
      </c>
      <c r="AP72" s="78">
        <v>0</v>
      </c>
      <c r="AQ72" s="78">
        <v>0</v>
      </c>
      <c r="AR72" s="242"/>
      <c r="AS72" s="145"/>
      <c r="AT72" s="5"/>
      <c r="AU72" s="5"/>
      <c r="AV72" s="5"/>
    </row>
    <row r="73" spans="1:48" s="4" customFormat="1" ht="28.5" customHeight="1">
      <c r="A73" s="244"/>
      <c r="B73" s="249"/>
      <c r="C73" s="250"/>
      <c r="D73" s="79" t="s">
        <v>26</v>
      </c>
      <c r="E73" s="82">
        <f t="shared" ref="E73:F75" si="84">H73+K73+N73+Q73+T73+W73+Z73+AC73+AF73+AI73+AL73+AO73</f>
        <v>0</v>
      </c>
      <c r="F73" s="82">
        <f t="shared" si="84"/>
        <v>0</v>
      </c>
      <c r="G73" s="82">
        <v>0</v>
      </c>
      <c r="H73" s="78">
        <v>0</v>
      </c>
      <c r="I73" s="78">
        <v>0</v>
      </c>
      <c r="J73" s="78">
        <v>0</v>
      </c>
      <c r="K73" s="78">
        <v>0</v>
      </c>
      <c r="L73" s="78">
        <v>0</v>
      </c>
      <c r="M73" s="78">
        <v>0</v>
      </c>
      <c r="N73" s="78">
        <v>0</v>
      </c>
      <c r="O73" s="78">
        <v>0</v>
      </c>
      <c r="P73" s="78">
        <v>0</v>
      </c>
      <c r="Q73" s="78">
        <v>0</v>
      </c>
      <c r="R73" s="78">
        <v>0</v>
      </c>
      <c r="S73" s="78">
        <v>0</v>
      </c>
      <c r="T73" s="78">
        <v>0</v>
      </c>
      <c r="U73" s="78">
        <v>0</v>
      </c>
      <c r="V73" s="78">
        <v>0</v>
      </c>
      <c r="W73" s="78">
        <v>0</v>
      </c>
      <c r="X73" s="78">
        <v>0</v>
      </c>
      <c r="Y73" s="78">
        <v>0</v>
      </c>
      <c r="Z73" s="78">
        <v>0</v>
      </c>
      <c r="AA73" s="78">
        <v>0</v>
      </c>
      <c r="AB73" s="78">
        <v>0</v>
      </c>
      <c r="AC73" s="78">
        <v>0</v>
      </c>
      <c r="AD73" s="78">
        <v>0</v>
      </c>
      <c r="AE73" s="78">
        <v>0</v>
      </c>
      <c r="AF73" s="78">
        <v>0</v>
      </c>
      <c r="AG73" s="78">
        <v>0</v>
      </c>
      <c r="AH73" s="78">
        <v>0</v>
      </c>
      <c r="AI73" s="78">
        <v>0</v>
      </c>
      <c r="AJ73" s="78">
        <v>0</v>
      </c>
      <c r="AK73" s="78">
        <v>0</v>
      </c>
      <c r="AL73" s="78">
        <v>0</v>
      </c>
      <c r="AM73" s="78">
        <v>0</v>
      </c>
      <c r="AN73" s="78">
        <v>0</v>
      </c>
      <c r="AO73" s="78">
        <v>0</v>
      </c>
      <c r="AP73" s="78">
        <v>0</v>
      </c>
      <c r="AQ73" s="78">
        <v>0</v>
      </c>
      <c r="AR73" s="242"/>
      <c r="AS73" s="145"/>
      <c r="AT73" s="5"/>
      <c r="AU73" s="5"/>
      <c r="AV73" s="5"/>
    </row>
    <row r="74" spans="1:48" s="4" customFormat="1" ht="30" customHeight="1">
      <c r="A74" s="244"/>
      <c r="B74" s="249"/>
      <c r="C74" s="250"/>
      <c r="D74" s="79" t="s">
        <v>139</v>
      </c>
      <c r="E74" s="82">
        <f t="shared" si="84"/>
        <v>50</v>
      </c>
      <c r="F74" s="82">
        <v>50</v>
      </c>
      <c r="G74" s="82">
        <f t="shared" ref="G74:G95" si="85">F74/E74*100</f>
        <v>100</v>
      </c>
      <c r="H74" s="78">
        <v>0</v>
      </c>
      <c r="I74" s="78">
        <v>0</v>
      </c>
      <c r="J74" s="78">
        <v>0</v>
      </c>
      <c r="K74" s="78">
        <v>0</v>
      </c>
      <c r="L74" s="78">
        <v>0</v>
      </c>
      <c r="M74" s="78">
        <v>0</v>
      </c>
      <c r="N74" s="78">
        <v>0</v>
      </c>
      <c r="O74" s="78">
        <v>0</v>
      </c>
      <c r="P74" s="78">
        <v>0</v>
      </c>
      <c r="Q74" s="78">
        <v>30</v>
      </c>
      <c r="R74" s="78">
        <v>30</v>
      </c>
      <c r="S74" s="78">
        <f t="shared" ref="S74:S140" si="86">R74/Q74*100</f>
        <v>100</v>
      </c>
      <c r="T74" s="78">
        <v>10</v>
      </c>
      <c r="U74" s="78">
        <v>10</v>
      </c>
      <c r="V74" s="78">
        <f>U74/T74*100</f>
        <v>100</v>
      </c>
      <c r="W74" s="78">
        <v>0</v>
      </c>
      <c r="X74" s="78">
        <v>0</v>
      </c>
      <c r="Y74" s="78">
        <v>0</v>
      </c>
      <c r="Z74" s="78">
        <v>0</v>
      </c>
      <c r="AA74" s="78">
        <v>0</v>
      </c>
      <c r="AB74" s="78">
        <v>0</v>
      </c>
      <c r="AC74" s="78">
        <v>0</v>
      </c>
      <c r="AD74" s="78">
        <v>0</v>
      </c>
      <c r="AE74" s="78">
        <v>0</v>
      </c>
      <c r="AF74" s="78">
        <v>0</v>
      </c>
      <c r="AG74" s="78">
        <v>0</v>
      </c>
      <c r="AH74" s="78">
        <v>0</v>
      </c>
      <c r="AI74" s="78">
        <v>0</v>
      </c>
      <c r="AJ74" s="78">
        <v>0</v>
      </c>
      <c r="AK74" s="78">
        <v>0</v>
      </c>
      <c r="AL74" s="78">
        <v>10</v>
      </c>
      <c r="AM74" s="78">
        <v>10</v>
      </c>
      <c r="AN74" s="78">
        <f>AM74/AL74*100</f>
        <v>100</v>
      </c>
      <c r="AO74" s="78">
        <v>0</v>
      </c>
      <c r="AP74" s="78">
        <v>0</v>
      </c>
      <c r="AQ74" s="78">
        <v>0</v>
      </c>
      <c r="AR74" s="242"/>
      <c r="AS74" s="145"/>
      <c r="AT74" s="5"/>
      <c r="AU74" s="5"/>
      <c r="AV74" s="5"/>
    </row>
    <row r="75" spans="1:48" s="4" customFormat="1" ht="85.5" customHeight="1">
      <c r="A75" s="244"/>
      <c r="B75" s="249"/>
      <c r="C75" s="250"/>
      <c r="D75" s="79" t="s">
        <v>140</v>
      </c>
      <c r="E75" s="82">
        <f t="shared" si="84"/>
        <v>0</v>
      </c>
      <c r="F75" s="82">
        <f t="shared" si="84"/>
        <v>0</v>
      </c>
      <c r="G75" s="82">
        <v>0</v>
      </c>
      <c r="H75" s="78">
        <v>0</v>
      </c>
      <c r="I75" s="78">
        <v>0</v>
      </c>
      <c r="J75" s="78">
        <v>0</v>
      </c>
      <c r="K75" s="78">
        <v>0</v>
      </c>
      <c r="L75" s="78">
        <v>0</v>
      </c>
      <c r="M75" s="78">
        <v>0</v>
      </c>
      <c r="N75" s="78">
        <v>0</v>
      </c>
      <c r="O75" s="78">
        <v>0</v>
      </c>
      <c r="P75" s="78">
        <v>0</v>
      </c>
      <c r="Q75" s="78">
        <v>0</v>
      </c>
      <c r="R75" s="78">
        <v>0</v>
      </c>
      <c r="S75" s="78">
        <v>0</v>
      </c>
      <c r="T75" s="78">
        <v>0</v>
      </c>
      <c r="U75" s="78">
        <v>0</v>
      </c>
      <c r="V75" s="78">
        <v>0</v>
      </c>
      <c r="W75" s="78">
        <v>0</v>
      </c>
      <c r="X75" s="78">
        <v>0</v>
      </c>
      <c r="Y75" s="78">
        <v>0</v>
      </c>
      <c r="Z75" s="78">
        <v>0</v>
      </c>
      <c r="AA75" s="78">
        <v>0</v>
      </c>
      <c r="AB75" s="78">
        <v>0</v>
      </c>
      <c r="AC75" s="78">
        <v>0</v>
      </c>
      <c r="AD75" s="78">
        <v>0</v>
      </c>
      <c r="AE75" s="78">
        <v>0</v>
      </c>
      <c r="AF75" s="78">
        <v>0</v>
      </c>
      <c r="AG75" s="78">
        <v>0</v>
      </c>
      <c r="AH75" s="78">
        <v>0</v>
      </c>
      <c r="AI75" s="78">
        <v>0</v>
      </c>
      <c r="AJ75" s="78">
        <v>0</v>
      </c>
      <c r="AK75" s="78">
        <v>0</v>
      </c>
      <c r="AL75" s="78">
        <v>0</v>
      </c>
      <c r="AM75" s="78">
        <v>0</v>
      </c>
      <c r="AN75" s="78">
        <v>0</v>
      </c>
      <c r="AO75" s="78">
        <v>0</v>
      </c>
      <c r="AP75" s="78">
        <v>0</v>
      </c>
      <c r="AQ75" s="78">
        <v>0</v>
      </c>
      <c r="AR75" s="242"/>
      <c r="AS75" s="146"/>
      <c r="AT75" s="5"/>
      <c r="AU75" s="5"/>
      <c r="AV75" s="5"/>
    </row>
    <row r="76" spans="1:48" s="4" customFormat="1" ht="15" customHeight="1">
      <c r="A76" s="247" t="s">
        <v>74</v>
      </c>
      <c r="B76" s="245" t="s">
        <v>175</v>
      </c>
      <c r="C76" s="246" t="s">
        <v>176</v>
      </c>
      <c r="D76" s="77" t="s">
        <v>142</v>
      </c>
      <c r="E76" s="82">
        <f>SUM(E77:E80)</f>
        <v>0</v>
      </c>
      <c r="F76" s="82">
        <f>SUM(F77:F80)</f>
        <v>0</v>
      </c>
      <c r="G76" s="82">
        <v>0</v>
      </c>
      <c r="H76" s="78">
        <f>H77+H78+H79+H80</f>
        <v>0</v>
      </c>
      <c r="I76" s="78">
        <f t="shared" ref="I76:O76" si="87">I77+I78+I79+I80</f>
        <v>0</v>
      </c>
      <c r="J76" s="78">
        <v>0</v>
      </c>
      <c r="K76" s="78">
        <f t="shared" si="87"/>
        <v>0</v>
      </c>
      <c r="L76" s="78">
        <f t="shared" si="87"/>
        <v>0</v>
      </c>
      <c r="M76" s="78">
        <v>0</v>
      </c>
      <c r="N76" s="78">
        <f t="shared" si="87"/>
        <v>0</v>
      </c>
      <c r="O76" s="78">
        <f t="shared" si="87"/>
        <v>0</v>
      </c>
      <c r="P76" s="78">
        <v>0</v>
      </c>
      <c r="Q76" s="78">
        <v>0</v>
      </c>
      <c r="R76" s="78">
        <v>0</v>
      </c>
      <c r="S76" s="78">
        <v>0</v>
      </c>
      <c r="T76" s="78">
        <v>0</v>
      </c>
      <c r="U76" s="78">
        <v>0</v>
      </c>
      <c r="V76" s="78">
        <v>0</v>
      </c>
      <c r="W76" s="78">
        <v>0</v>
      </c>
      <c r="X76" s="78">
        <v>0</v>
      </c>
      <c r="Y76" s="78">
        <v>0</v>
      </c>
      <c r="Z76" s="78">
        <v>0</v>
      </c>
      <c r="AA76" s="78">
        <v>0</v>
      </c>
      <c r="AB76" s="78">
        <v>0</v>
      </c>
      <c r="AC76" s="78">
        <v>0</v>
      </c>
      <c r="AD76" s="78">
        <v>0</v>
      </c>
      <c r="AE76" s="78">
        <v>0</v>
      </c>
      <c r="AF76" s="78">
        <v>0</v>
      </c>
      <c r="AG76" s="78">
        <v>0</v>
      </c>
      <c r="AH76" s="78">
        <v>0</v>
      </c>
      <c r="AI76" s="78">
        <v>0</v>
      </c>
      <c r="AJ76" s="78">
        <v>0</v>
      </c>
      <c r="AK76" s="78">
        <v>0</v>
      </c>
      <c r="AL76" s="78">
        <v>0</v>
      </c>
      <c r="AM76" s="78">
        <v>0</v>
      </c>
      <c r="AN76" s="78">
        <v>0</v>
      </c>
      <c r="AO76" s="78">
        <v>0</v>
      </c>
      <c r="AP76" s="78">
        <v>0</v>
      </c>
      <c r="AQ76" s="78">
        <v>0</v>
      </c>
      <c r="AR76" s="160" t="s">
        <v>52</v>
      </c>
      <c r="AS76" s="144"/>
      <c r="AT76" s="5"/>
      <c r="AU76" s="5"/>
      <c r="AV76" s="5"/>
    </row>
    <row r="77" spans="1:48" s="4" customFormat="1" ht="26.25" customHeight="1">
      <c r="A77" s="247"/>
      <c r="B77" s="245"/>
      <c r="C77" s="250"/>
      <c r="D77" s="77" t="s">
        <v>138</v>
      </c>
      <c r="E77" s="82">
        <f>H77+K77+N77+Q77+T77+W77+Z77+AC77+AF77+AI77+AL77+AO77</f>
        <v>0</v>
      </c>
      <c r="F77" s="82">
        <f>I77+L77+O77+R77+U77+X77+AA77+AD77+AG77+AJ77+AM77+AP77</f>
        <v>0</v>
      </c>
      <c r="G77" s="82">
        <v>0</v>
      </c>
      <c r="H77" s="78">
        <v>0</v>
      </c>
      <c r="I77" s="78">
        <v>0</v>
      </c>
      <c r="J77" s="78">
        <v>0</v>
      </c>
      <c r="K77" s="78">
        <v>0</v>
      </c>
      <c r="L77" s="78">
        <v>0</v>
      </c>
      <c r="M77" s="78">
        <v>0</v>
      </c>
      <c r="N77" s="78">
        <v>0</v>
      </c>
      <c r="O77" s="78">
        <v>0</v>
      </c>
      <c r="P77" s="78">
        <v>0</v>
      </c>
      <c r="Q77" s="78">
        <v>0</v>
      </c>
      <c r="R77" s="78">
        <v>0</v>
      </c>
      <c r="S77" s="78">
        <v>0</v>
      </c>
      <c r="T77" s="78">
        <v>0</v>
      </c>
      <c r="U77" s="78">
        <v>0</v>
      </c>
      <c r="V77" s="78">
        <v>0</v>
      </c>
      <c r="W77" s="78">
        <v>0</v>
      </c>
      <c r="X77" s="78">
        <v>0</v>
      </c>
      <c r="Y77" s="78">
        <v>0</v>
      </c>
      <c r="Z77" s="78">
        <v>0</v>
      </c>
      <c r="AA77" s="78">
        <v>0</v>
      </c>
      <c r="AB77" s="78">
        <v>0</v>
      </c>
      <c r="AC77" s="78">
        <v>0</v>
      </c>
      <c r="AD77" s="78">
        <v>0</v>
      </c>
      <c r="AE77" s="78">
        <v>0</v>
      </c>
      <c r="AF77" s="78">
        <v>0</v>
      </c>
      <c r="AG77" s="78">
        <v>0</v>
      </c>
      <c r="AH77" s="78">
        <v>0</v>
      </c>
      <c r="AI77" s="78">
        <v>0</v>
      </c>
      <c r="AJ77" s="78">
        <v>0</v>
      </c>
      <c r="AK77" s="78">
        <v>0</v>
      </c>
      <c r="AL77" s="78">
        <v>0</v>
      </c>
      <c r="AM77" s="78">
        <v>0</v>
      </c>
      <c r="AN77" s="78">
        <v>0</v>
      </c>
      <c r="AO77" s="78">
        <v>0</v>
      </c>
      <c r="AP77" s="78">
        <v>0</v>
      </c>
      <c r="AQ77" s="78">
        <v>0</v>
      </c>
      <c r="AR77" s="160"/>
      <c r="AS77" s="145"/>
      <c r="AT77" s="5"/>
      <c r="AU77" s="5"/>
      <c r="AV77" s="5"/>
    </row>
    <row r="78" spans="1:48" s="4" customFormat="1" ht="36" customHeight="1">
      <c r="A78" s="247"/>
      <c r="B78" s="245"/>
      <c r="C78" s="250"/>
      <c r="D78" s="79" t="s">
        <v>26</v>
      </c>
      <c r="E78" s="82">
        <f t="shared" ref="E78:F80" si="88">H78+K78+N78+Q78+T78+W78+Z78+AC78+AF78+AI78+AL78+AO78</f>
        <v>0</v>
      </c>
      <c r="F78" s="82">
        <f t="shared" si="88"/>
        <v>0</v>
      </c>
      <c r="G78" s="82">
        <v>0</v>
      </c>
      <c r="H78" s="78">
        <v>0</v>
      </c>
      <c r="I78" s="78">
        <v>0</v>
      </c>
      <c r="J78" s="78">
        <v>0</v>
      </c>
      <c r="K78" s="78">
        <v>0</v>
      </c>
      <c r="L78" s="78">
        <v>0</v>
      </c>
      <c r="M78" s="78">
        <v>0</v>
      </c>
      <c r="N78" s="78">
        <v>0</v>
      </c>
      <c r="O78" s="78">
        <v>0</v>
      </c>
      <c r="P78" s="78">
        <v>0</v>
      </c>
      <c r="Q78" s="78">
        <v>0</v>
      </c>
      <c r="R78" s="78">
        <v>0</v>
      </c>
      <c r="S78" s="78">
        <v>0</v>
      </c>
      <c r="T78" s="78">
        <v>0</v>
      </c>
      <c r="U78" s="78">
        <v>0</v>
      </c>
      <c r="V78" s="78">
        <v>0</v>
      </c>
      <c r="W78" s="78">
        <v>0</v>
      </c>
      <c r="X78" s="78">
        <v>0</v>
      </c>
      <c r="Y78" s="78">
        <v>0</v>
      </c>
      <c r="Z78" s="78">
        <v>0</v>
      </c>
      <c r="AA78" s="78">
        <v>0</v>
      </c>
      <c r="AB78" s="78">
        <v>0</v>
      </c>
      <c r="AC78" s="78">
        <v>0</v>
      </c>
      <c r="AD78" s="78">
        <v>0</v>
      </c>
      <c r="AE78" s="78">
        <v>0</v>
      </c>
      <c r="AF78" s="78">
        <v>0</v>
      </c>
      <c r="AG78" s="78">
        <v>0</v>
      </c>
      <c r="AH78" s="78">
        <v>0</v>
      </c>
      <c r="AI78" s="78">
        <v>0</v>
      </c>
      <c r="AJ78" s="78">
        <v>0</v>
      </c>
      <c r="AK78" s="78">
        <v>0</v>
      </c>
      <c r="AL78" s="78">
        <v>0</v>
      </c>
      <c r="AM78" s="78">
        <v>0</v>
      </c>
      <c r="AN78" s="78">
        <v>0</v>
      </c>
      <c r="AO78" s="78">
        <v>0</v>
      </c>
      <c r="AP78" s="78">
        <v>0</v>
      </c>
      <c r="AQ78" s="78">
        <v>0</v>
      </c>
      <c r="AR78" s="160"/>
      <c r="AS78" s="145"/>
      <c r="AT78" s="5"/>
      <c r="AU78" s="5"/>
      <c r="AV78" s="5"/>
    </row>
    <row r="79" spans="1:48" s="4" customFormat="1" ht="30" customHeight="1">
      <c r="A79" s="247"/>
      <c r="B79" s="245"/>
      <c r="C79" s="250"/>
      <c r="D79" s="79" t="s">
        <v>139</v>
      </c>
      <c r="E79" s="82">
        <f t="shared" si="88"/>
        <v>0</v>
      </c>
      <c r="F79" s="82">
        <f t="shared" si="88"/>
        <v>0</v>
      </c>
      <c r="G79" s="82">
        <v>0</v>
      </c>
      <c r="H79" s="78">
        <v>0</v>
      </c>
      <c r="I79" s="78">
        <v>0</v>
      </c>
      <c r="J79" s="78">
        <v>0</v>
      </c>
      <c r="K79" s="78">
        <v>0</v>
      </c>
      <c r="L79" s="78">
        <v>0</v>
      </c>
      <c r="M79" s="78">
        <v>0</v>
      </c>
      <c r="N79" s="78">
        <v>0</v>
      </c>
      <c r="O79" s="78">
        <v>0</v>
      </c>
      <c r="P79" s="78">
        <v>0</v>
      </c>
      <c r="Q79" s="78">
        <v>0</v>
      </c>
      <c r="R79" s="78">
        <v>0</v>
      </c>
      <c r="S79" s="78">
        <v>0</v>
      </c>
      <c r="T79" s="78">
        <v>0</v>
      </c>
      <c r="U79" s="78">
        <v>0</v>
      </c>
      <c r="V79" s="78">
        <v>0</v>
      </c>
      <c r="W79" s="78">
        <v>0</v>
      </c>
      <c r="X79" s="78">
        <v>0</v>
      </c>
      <c r="Y79" s="78">
        <v>0</v>
      </c>
      <c r="Z79" s="78">
        <v>0</v>
      </c>
      <c r="AA79" s="78">
        <v>0</v>
      </c>
      <c r="AB79" s="78">
        <v>0</v>
      </c>
      <c r="AC79" s="78">
        <v>0</v>
      </c>
      <c r="AD79" s="78">
        <v>0</v>
      </c>
      <c r="AE79" s="78">
        <v>0</v>
      </c>
      <c r="AF79" s="78">
        <v>0</v>
      </c>
      <c r="AG79" s="78">
        <v>0</v>
      </c>
      <c r="AH79" s="78">
        <v>0</v>
      </c>
      <c r="AI79" s="78">
        <v>0</v>
      </c>
      <c r="AJ79" s="78">
        <v>0</v>
      </c>
      <c r="AK79" s="78">
        <v>0</v>
      </c>
      <c r="AL79" s="78">
        <v>0</v>
      </c>
      <c r="AM79" s="78">
        <v>0</v>
      </c>
      <c r="AN79" s="78">
        <v>0</v>
      </c>
      <c r="AO79" s="78">
        <v>0</v>
      </c>
      <c r="AP79" s="78">
        <v>0</v>
      </c>
      <c r="AQ79" s="78">
        <v>0</v>
      </c>
      <c r="AR79" s="160"/>
      <c r="AS79" s="145"/>
      <c r="AT79" s="5"/>
      <c r="AU79" s="5"/>
      <c r="AV79" s="5"/>
    </row>
    <row r="80" spans="1:48" s="4" customFormat="1" ht="107.25" customHeight="1">
      <c r="A80" s="247"/>
      <c r="B80" s="245"/>
      <c r="C80" s="250"/>
      <c r="D80" s="79" t="s">
        <v>140</v>
      </c>
      <c r="E80" s="82">
        <f t="shared" si="88"/>
        <v>0</v>
      </c>
      <c r="F80" s="82">
        <f t="shared" si="88"/>
        <v>0</v>
      </c>
      <c r="G80" s="82">
        <v>0</v>
      </c>
      <c r="H80" s="78">
        <v>0</v>
      </c>
      <c r="I80" s="78">
        <v>0</v>
      </c>
      <c r="J80" s="78">
        <v>0</v>
      </c>
      <c r="K80" s="78">
        <v>0</v>
      </c>
      <c r="L80" s="78">
        <v>0</v>
      </c>
      <c r="M80" s="78">
        <v>0</v>
      </c>
      <c r="N80" s="78">
        <v>0</v>
      </c>
      <c r="O80" s="78">
        <v>0</v>
      </c>
      <c r="P80" s="78">
        <v>0</v>
      </c>
      <c r="Q80" s="78">
        <v>0</v>
      </c>
      <c r="R80" s="78">
        <v>0</v>
      </c>
      <c r="S80" s="78">
        <v>0</v>
      </c>
      <c r="T80" s="78">
        <v>0</v>
      </c>
      <c r="U80" s="78">
        <v>0</v>
      </c>
      <c r="V80" s="78">
        <v>0</v>
      </c>
      <c r="W80" s="78">
        <v>0</v>
      </c>
      <c r="X80" s="78">
        <v>0</v>
      </c>
      <c r="Y80" s="78">
        <v>0</v>
      </c>
      <c r="Z80" s="78">
        <v>0</v>
      </c>
      <c r="AA80" s="78">
        <v>0</v>
      </c>
      <c r="AB80" s="78">
        <v>0</v>
      </c>
      <c r="AC80" s="78">
        <v>0</v>
      </c>
      <c r="AD80" s="78">
        <v>0</v>
      </c>
      <c r="AE80" s="78">
        <v>0</v>
      </c>
      <c r="AF80" s="78">
        <v>0</v>
      </c>
      <c r="AG80" s="78">
        <v>0</v>
      </c>
      <c r="AH80" s="78">
        <v>0</v>
      </c>
      <c r="AI80" s="78">
        <v>0</v>
      </c>
      <c r="AJ80" s="78">
        <v>0</v>
      </c>
      <c r="AK80" s="78">
        <v>0</v>
      </c>
      <c r="AL80" s="78">
        <v>0</v>
      </c>
      <c r="AM80" s="78">
        <v>0</v>
      </c>
      <c r="AN80" s="78">
        <v>0</v>
      </c>
      <c r="AO80" s="78">
        <v>0</v>
      </c>
      <c r="AP80" s="78">
        <v>0</v>
      </c>
      <c r="AQ80" s="78">
        <v>0</v>
      </c>
      <c r="AR80" s="160"/>
      <c r="AS80" s="146"/>
      <c r="AT80" s="5"/>
      <c r="AU80" s="5"/>
      <c r="AV80" s="5"/>
    </row>
    <row r="81" spans="1:48" s="27" customFormat="1" ht="409.5" customHeight="1">
      <c r="A81" s="84" t="s">
        <v>75</v>
      </c>
      <c r="B81" s="80" t="s">
        <v>177</v>
      </c>
      <c r="C81" s="77" t="s">
        <v>178</v>
      </c>
      <c r="D81" s="77" t="s">
        <v>30</v>
      </c>
      <c r="E81" s="78" t="s">
        <v>43</v>
      </c>
      <c r="F81" s="78" t="s">
        <v>43</v>
      </c>
      <c r="G81" s="78" t="s">
        <v>43</v>
      </c>
      <c r="H81" s="78" t="s">
        <v>43</v>
      </c>
      <c r="I81" s="78" t="s">
        <v>43</v>
      </c>
      <c r="J81" s="78" t="s">
        <v>43</v>
      </c>
      <c r="K81" s="78" t="s">
        <v>43</v>
      </c>
      <c r="L81" s="78" t="s">
        <v>43</v>
      </c>
      <c r="M81" s="78" t="s">
        <v>43</v>
      </c>
      <c r="N81" s="78" t="s">
        <v>43</v>
      </c>
      <c r="O81" s="78" t="s">
        <v>43</v>
      </c>
      <c r="P81" s="78" t="s">
        <v>43</v>
      </c>
      <c r="Q81" s="78" t="s">
        <v>43</v>
      </c>
      <c r="R81" s="78" t="s">
        <v>43</v>
      </c>
      <c r="S81" s="78" t="s">
        <v>43</v>
      </c>
      <c r="T81" s="78" t="s">
        <v>43</v>
      </c>
      <c r="U81" s="78" t="s">
        <v>43</v>
      </c>
      <c r="V81" s="78" t="s">
        <v>43</v>
      </c>
      <c r="W81" s="78" t="s">
        <v>43</v>
      </c>
      <c r="X81" s="78" t="s">
        <v>43</v>
      </c>
      <c r="Y81" s="78" t="s">
        <v>43</v>
      </c>
      <c r="Z81" s="78" t="s">
        <v>43</v>
      </c>
      <c r="AA81" s="78" t="s">
        <v>43</v>
      </c>
      <c r="AB81" s="78" t="s">
        <v>43</v>
      </c>
      <c r="AC81" s="78" t="s">
        <v>43</v>
      </c>
      <c r="AD81" s="78" t="s">
        <v>43</v>
      </c>
      <c r="AE81" s="78" t="s">
        <v>43</v>
      </c>
      <c r="AF81" s="78" t="s">
        <v>43</v>
      </c>
      <c r="AG81" s="78" t="s">
        <v>43</v>
      </c>
      <c r="AH81" s="78" t="s">
        <v>43</v>
      </c>
      <c r="AI81" s="78" t="s">
        <v>43</v>
      </c>
      <c r="AJ81" s="78" t="s">
        <v>43</v>
      </c>
      <c r="AK81" s="78" t="s">
        <v>43</v>
      </c>
      <c r="AL81" s="78" t="s">
        <v>43</v>
      </c>
      <c r="AM81" s="78" t="s">
        <v>43</v>
      </c>
      <c r="AN81" s="78" t="s">
        <v>43</v>
      </c>
      <c r="AO81" s="78" t="s">
        <v>43</v>
      </c>
      <c r="AP81" s="78" t="s">
        <v>43</v>
      </c>
      <c r="AQ81" s="78" t="s">
        <v>43</v>
      </c>
      <c r="AR81" s="115" t="s">
        <v>182</v>
      </c>
      <c r="AS81" s="78" t="s">
        <v>43</v>
      </c>
      <c r="AT81" s="5"/>
      <c r="AU81" s="5"/>
      <c r="AV81" s="5"/>
    </row>
    <row r="82" spans="1:48" s="27" customFormat="1" ht="138" customHeight="1">
      <c r="A82" s="84" t="s">
        <v>76</v>
      </c>
      <c r="B82" s="80" t="s">
        <v>179</v>
      </c>
      <c r="C82" s="77" t="s">
        <v>32</v>
      </c>
      <c r="D82" s="77" t="s">
        <v>30</v>
      </c>
      <c r="E82" s="78" t="s">
        <v>43</v>
      </c>
      <c r="F82" s="78" t="s">
        <v>43</v>
      </c>
      <c r="G82" s="78" t="s">
        <v>43</v>
      </c>
      <c r="H82" s="78" t="s">
        <v>43</v>
      </c>
      <c r="I82" s="78" t="s">
        <v>43</v>
      </c>
      <c r="J82" s="78" t="s">
        <v>43</v>
      </c>
      <c r="K82" s="78" t="s">
        <v>43</v>
      </c>
      <c r="L82" s="78" t="s">
        <v>43</v>
      </c>
      <c r="M82" s="78" t="s">
        <v>43</v>
      </c>
      <c r="N82" s="78" t="s">
        <v>43</v>
      </c>
      <c r="O82" s="78" t="s">
        <v>43</v>
      </c>
      <c r="P82" s="78" t="s">
        <v>43</v>
      </c>
      <c r="Q82" s="78" t="s">
        <v>43</v>
      </c>
      <c r="R82" s="78" t="s">
        <v>43</v>
      </c>
      <c r="S82" s="78" t="s">
        <v>43</v>
      </c>
      <c r="T82" s="78" t="s">
        <v>43</v>
      </c>
      <c r="U82" s="78" t="s">
        <v>43</v>
      </c>
      <c r="V82" s="78" t="s">
        <v>43</v>
      </c>
      <c r="W82" s="78" t="s">
        <v>43</v>
      </c>
      <c r="X82" s="78" t="s">
        <v>43</v>
      </c>
      <c r="Y82" s="78" t="s">
        <v>43</v>
      </c>
      <c r="Z82" s="78" t="s">
        <v>43</v>
      </c>
      <c r="AA82" s="78" t="s">
        <v>43</v>
      </c>
      <c r="AB82" s="78" t="s">
        <v>43</v>
      </c>
      <c r="AC82" s="78" t="s">
        <v>43</v>
      </c>
      <c r="AD82" s="78" t="s">
        <v>43</v>
      </c>
      <c r="AE82" s="78" t="s">
        <v>43</v>
      </c>
      <c r="AF82" s="78" t="s">
        <v>43</v>
      </c>
      <c r="AG82" s="78" t="s">
        <v>43</v>
      </c>
      <c r="AH82" s="78" t="s">
        <v>43</v>
      </c>
      <c r="AI82" s="78" t="s">
        <v>43</v>
      </c>
      <c r="AJ82" s="78" t="s">
        <v>43</v>
      </c>
      <c r="AK82" s="78" t="s">
        <v>43</v>
      </c>
      <c r="AL82" s="78" t="s">
        <v>43</v>
      </c>
      <c r="AM82" s="78" t="s">
        <v>43</v>
      </c>
      <c r="AN82" s="78" t="s">
        <v>43</v>
      </c>
      <c r="AO82" s="78" t="s">
        <v>43</v>
      </c>
      <c r="AP82" s="78" t="s">
        <v>43</v>
      </c>
      <c r="AQ82" s="78" t="s">
        <v>43</v>
      </c>
      <c r="AR82" s="131" t="s">
        <v>238</v>
      </c>
      <c r="AS82" s="7"/>
      <c r="AT82" s="5"/>
      <c r="AU82" s="5"/>
      <c r="AV82" s="5"/>
    </row>
    <row r="83" spans="1:48" s="27" customFormat="1" ht="42" customHeight="1">
      <c r="A83" s="247" t="s">
        <v>112</v>
      </c>
      <c r="B83" s="245" t="s">
        <v>113</v>
      </c>
      <c r="C83" s="246" t="s">
        <v>180</v>
      </c>
      <c r="D83" s="77" t="s">
        <v>142</v>
      </c>
      <c r="E83" s="114">
        <f>E84+E85+E86+E87</f>
        <v>115</v>
      </c>
      <c r="F83" s="114">
        <f>F84+F85+F86+F87</f>
        <v>115</v>
      </c>
      <c r="G83" s="31">
        <f t="shared" ref="G83" si="89">F83/E83*100</f>
        <v>100</v>
      </c>
      <c r="H83" s="78">
        <f>H84+H85+H86+H87</f>
        <v>0</v>
      </c>
      <c r="I83" s="78">
        <f t="shared" ref="I83:AK83" si="90">I84+I85+I86+I87</f>
        <v>0</v>
      </c>
      <c r="J83" s="78">
        <f t="shared" si="90"/>
        <v>0</v>
      </c>
      <c r="K83" s="78">
        <f t="shared" si="90"/>
        <v>0</v>
      </c>
      <c r="L83" s="78">
        <f t="shared" si="90"/>
        <v>0</v>
      </c>
      <c r="M83" s="78">
        <f t="shared" si="90"/>
        <v>0</v>
      </c>
      <c r="N83" s="78">
        <f t="shared" si="90"/>
        <v>0</v>
      </c>
      <c r="O83" s="78">
        <f t="shared" si="90"/>
        <v>0</v>
      </c>
      <c r="P83" s="78">
        <f t="shared" si="90"/>
        <v>0</v>
      </c>
      <c r="Q83" s="78">
        <f t="shared" si="90"/>
        <v>0</v>
      </c>
      <c r="R83" s="78">
        <f t="shared" si="90"/>
        <v>0</v>
      </c>
      <c r="S83" s="78">
        <f t="shared" si="90"/>
        <v>0</v>
      </c>
      <c r="T83" s="78">
        <f t="shared" si="90"/>
        <v>0</v>
      </c>
      <c r="U83" s="78">
        <f t="shared" si="90"/>
        <v>0</v>
      </c>
      <c r="V83" s="78">
        <f t="shared" si="90"/>
        <v>0</v>
      </c>
      <c r="W83" s="78">
        <f t="shared" si="90"/>
        <v>0</v>
      </c>
      <c r="X83" s="78">
        <f t="shared" si="90"/>
        <v>0</v>
      </c>
      <c r="Y83" s="78">
        <f t="shared" si="90"/>
        <v>0</v>
      </c>
      <c r="Z83" s="78">
        <f t="shared" si="90"/>
        <v>0</v>
      </c>
      <c r="AA83" s="78">
        <f t="shared" si="90"/>
        <v>0</v>
      </c>
      <c r="AB83" s="78">
        <f t="shared" si="90"/>
        <v>0</v>
      </c>
      <c r="AC83" s="78">
        <f t="shared" si="90"/>
        <v>0</v>
      </c>
      <c r="AD83" s="78">
        <f t="shared" si="90"/>
        <v>0</v>
      </c>
      <c r="AE83" s="78">
        <f t="shared" si="90"/>
        <v>0</v>
      </c>
      <c r="AF83" s="78">
        <f t="shared" si="90"/>
        <v>0</v>
      </c>
      <c r="AG83" s="78">
        <f t="shared" si="90"/>
        <v>0</v>
      </c>
      <c r="AH83" s="78">
        <f t="shared" si="90"/>
        <v>0</v>
      </c>
      <c r="AI83" s="78">
        <f t="shared" si="90"/>
        <v>0</v>
      </c>
      <c r="AJ83" s="78">
        <f t="shared" si="90"/>
        <v>0</v>
      </c>
      <c r="AK83" s="78">
        <f t="shared" si="90"/>
        <v>0</v>
      </c>
      <c r="AL83" s="78">
        <f t="shared" ref="AL83:AN83" si="91">AL84+AL85+AL86+AL87</f>
        <v>0</v>
      </c>
      <c r="AM83" s="78">
        <f t="shared" si="91"/>
        <v>0</v>
      </c>
      <c r="AN83" s="78">
        <f t="shared" si="91"/>
        <v>0</v>
      </c>
      <c r="AO83" s="78">
        <f t="shared" ref="AO83:AQ83" si="92">AO84+AO85+AO86+AO87</f>
        <v>115</v>
      </c>
      <c r="AP83" s="78">
        <f t="shared" si="92"/>
        <v>115</v>
      </c>
      <c r="AQ83" s="78">
        <f t="shared" si="92"/>
        <v>100</v>
      </c>
      <c r="AR83" s="144" t="s">
        <v>195</v>
      </c>
      <c r="AS83" s="144"/>
      <c r="AT83" s="5"/>
      <c r="AU83" s="5"/>
      <c r="AV83" s="5"/>
    </row>
    <row r="84" spans="1:48" s="27" customFormat="1" ht="42" customHeight="1">
      <c r="A84" s="247"/>
      <c r="B84" s="245"/>
      <c r="C84" s="246"/>
      <c r="D84" s="77" t="s">
        <v>138</v>
      </c>
      <c r="E84" s="114">
        <f t="shared" ref="E84:E86" si="93">H84+K84+N84+Q84+T84+W84+AC84+AF84+AI84+AL84+AO84</f>
        <v>0</v>
      </c>
      <c r="F84" s="114">
        <f>I84+L84+O84+R84+U84+X84+AD84+AG84+AJ84+AM84+AP84</f>
        <v>0</v>
      </c>
      <c r="G84" s="114">
        <v>0</v>
      </c>
      <c r="H84" s="78">
        <v>0</v>
      </c>
      <c r="I84" s="78">
        <v>0</v>
      </c>
      <c r="J84" s="78">
        <v>0</v>
      </c>
      <c r="K84" s="78">
        <v>0</v>
      </c>
      <c r="L84" s="78">
        <v>0</v>
      </c>
      <c r="M84" s="78">
        <v>0</v>
      </c>
      <c r="N84" s="78">
        <v>0</v>
      </c>
      <c r="O84" s="78">
        <v>0</v>
      </c>
      <c r="P84" s="78">
        <v>0</v>
      </c>
      <c r="Q84" s="78">
        <v>0</v>
      </c>
      <c r="R84" s="78">
        <v>0</v>
      </c>
      <c r="S84" s="78">
        <v>0</v>
      </c>
      <c r="T84" s="78">
        <v>0</v>
      </c>
      <c r="U84" s="78">
        <v>0</v>
      </c>
      <c r="V84" s="78">
        <v>0</v>
      </c>
      <c r="W84" s="78">
        <v>0</v>
      </c>
      <c r="X84" s="78">
        <v>0</v>
      </c>
      <c r="Y84" s="78">
        <v>0</v>
      </c>
      <c r="Z84" s="78">
        <v>0</v>
      </c>
      <c r="AA84" s="78">
        <v>0</v>
      </c>
      <c r="AB84" s="78">
        <v>0</v>
      </c>
      <c r="AC84" s="78">
        <v>0</v>
      </c>
      <c r="AD84" s="78">
        <v>0</v>
      </c>
      <c r="AE84" s="78">
        <v>0</v>
      </c>
      <c r="AF84" s="78">
        <v>0</v>
      </c>
      <c r="AG84" s="78">
        <v>0</v>
      </c>
      <c r="AH84" s="78">
        <v>0</v>
      </c>
      <c r="AI84" s="78">
        <v>0</v>
      </c>
      <c r="AJ84" s="78">
        <v>0</v>
      </c>
      <c r="AK84" s="78">
        <v>0</v>
      </c>
      <c r="AL84" s="78">
        <v>0</v>
      </c>
      <c r="AM84" s="78">
        <v>0</v>
      </c>
      <c r="AN84" s="78">
        <v>0</v>
      </c>
      <c r="AO84" s="78">
        <v>0</v>
      </c>
      <c r="AP84" s="78">
        <v>0</v>
      </c>
      <c r="AQ84" s="78">
        <v>0</v>
      </c>
      <c r="AR84" s="145"/>
      <c r="AS84" s="145"/>
      <c r="AT84" s="5"/>
      <c r="AU84" s="5"/>
      <c r="AV84" s="5"/>
    </row>
    <row r="85" spans="1:48" s="27" customFormat="1" ht="42" customHeight="1">
      <c r="A85" s="247"/>
      <c r="B85" s="245"/>
      <c r="C85" s="246"/>
      <c r="D85" s="79" t="s">
        <v>26</v>
      </c>
      <c r="E85" s="114">
        <f t="shared" si="93"/>
        <v>0</v>
      </c>
      <c r="F85" s="114">
        <f t="shared" ref="F85:F86" si="94">I85+L85+O85+R85+U85+X85+AD85+AG85+AJ85+AM85+AP85</f>
        <v>0</v>
      </c>
      <c r="G85" s="114">
        <v>0</v>
      </c>
      <c r="H85" s="78">
        <v>0</v>
      </c>
      <c r="I85" s="78">
        <v>0</v>
      </c>
      <c r="J85" s="78">
        <v>0</v>
      </c>
      <c r="K85" s="78">
        <v>0</v>
      </c>
      <c r="L85" s="78">
        <v>0</v>
      </c>
      <c r="M85" s="78">
        <v>0</v>
      </c>
      <c r="N85" s="78">
        <v>0</v>
      </c>
      <c r="O85" s="78">
        <v>0</v>
      </c>
      <c r="P85" s="78">
        <v>0</v>
      </c>
      <c r="Q85" s="78">
        <v>0</v>
      </c>
      <c r="R85" s="78">
        <v>0</v>
      </c>
      <c r="S85" s="78">
        <v>0</v>
      </c>
      <c r="T85" s="78">
        <v>0</v>
      </c>
      <c r="U85" s="78">
        <v>0</v>
      </c>
      <c r="V85" s="78">
        <v>0</v>
      </c>
      <c r="W85" s="78">
        <v>0</v>
      </c>
      <c r="X85" s="78">
        <v>0</v>
      </c>
      <c r="Y85" s="78">
        <v>0</v>
      </c>
      <c r="Z85" s="78">
        <v>0</v>
      </c>
      <c r="AA85" s="78">
        <v>0</v>
      </c>
      <c r="AB85" s="78">
        <v>0</v>
      </c>
      <c r="AC85" s="78">
        <v>0</v>
      </c>
      <c r="AD85" s="78">
        <v>0</v>
      </c>
      <c r="AE85" s="78">
        <v>0</v>
      </c>
      <c r="AF85" s="78">
        <v>0</v>
      </c>
      <c r="AG85" s="78">
        <v>0</v>
      </c>
      <c r="AH85" s="78">
        <v>0</v>
      </c>
      <c r="AI85" s="78">
        <v>0</v>
      </c>
      <c r="AJ85" s="78">
        <v>0</v>
      </c>
      <c r="AK85" s="78">
        <v>0</v>
      </c>
      <c r="AL85" s="78">
        <v>0</v>
      </c>
      <c r="AM85" s="78">
        <v>0</v>
      </c>
      <c r="AN85" s="78">
        <v>0</v>
      </c>
      <c r="AO85" s="78">
        <v>0</v>
      </c>
      <c r="AP85" s="78">
        <v>0</v>
      </c>
      <c r="AQ85" s="78">
        <v>0</v>
      </c>
      <c r="AR85" s="145"/>
      <c r="AS85" s="145"/>
      <c r="AT85" s="5"/>
      <c r="AU85" s="5"/>
      <c r="AV85" s="5"/>
    </row>
    <row r="86" spans="1:48" s="27" customFormat="1" ht="42" customHeight="1">
      <c r="A86" s="247"/>
      <c r="B86" s="245"/>
      <c r="C86" s="246"/>
      <c r="D86" s="79" t="s">
        <v>139</v>
      </c>
      <c r="E86" s="114">
        <f t="shared" si="93"/>
        <v>115</v>
      </c>
      <c r="F86" s="114">
        <f t="shared" si="94"/>
        <v>115</v>
      </c>
      <c r="G86" s="31">
        <f t="shared" ref="G86" si="95">F86/E86*100</f>
        <v>100</v>
      </c>
      <c r="H86" s="78">
        <v>0</v>
      </c>
      <c r="I86" s="78">
        <v>0</v>
      </c>
      <c r="J86" s="78">
        <v>0</v>
      </c>
      <c r="K86" s="78">
        <v>0</v>
      </c>
      <c r="L86" s="78">
        <v>0</v>
      </c>
      <c r="M86" s="78">
        <v>0</v>
      </c>
      <c r="N86" s="78">
        <v>0</v>
      </c>
      <c r="O86" s="78">
        <v>0</v>
      </c>
      <c r="P86" s="78">
        <v>0</v>
      </c>
      <c r="Q86" s="78">
        <v>0</v>
      </c>
      <c r="R86" s="78">
        <v>0</v>
      </c>
      <c r="S86" s="78">
        <v>0</v>
      </c>
      <c r="T86" s="78">
        <v>0</v>
      </c>
      <c r="U86" s="78">
        <v>0</v>
      </c>
      <c r="V86" s="78">
        <v>0</v>
      </c>
      <c r="W86" s="78">
        <v>0</v>
      </c>
      <c r="X86" s="78">
        <v>0</v>
      </c>
      <c r="Y86" s="78">
        <v>0</v>
      </c>
      <c r="Z86" s="78">
        <v>0</v>
      </c>
      <c r="AA86" s="78">
        <v>0</v>
      </c>
      <c r="AB86" s="78">
        <v>0</v>
      </c>
      <c r="AC86" s="78">
        <v>0</v>
      </c>
      <c r="AD86" s="78">
        <v>0</v>
      </c>
      <c r="AE86" s="78">
        <v>0</v>
      </c>
      <c r="AF86" s="78">
        <v>0</v>
      </c>
      <c r="AG86" s="78">
        <v>0</v>
      </c>
      <c r="AH86" s="78">
        <v>0</v>
      </c>
      <c r="AI86" s="78">
        <v>0</v>
      </c>
      <c r="AJ86" s="78">
        <v>0</v>
      </c>
      <c r="AK86" s="78">
        <v>0</v>
      </c>
      <c r="AL86" s="78">
        <v>0</v>
      </c>
      <c r="AM86" s="78">
        <v>0</v>
      </c>
      <c r="AN86" s="78">
        <v>0</v>
      </c>
      <c r="AO86" s="78">
        <v>115</v>
      </c>
      <c r="AP86" s="78">
        <v>115</v>
      </c>
      <c r="AQ86" s="78">
        <f>AP86/AO86*100</f>
        <v>100</v>
      </c>
      <c r="AR86" s="145"/>
      <c r="AS86" s="145"/>
      <c r="AT86" s="5"/>
      <c r="AU86" s="5"/>
      <c r="AV86" s="5"/>
    </row>
    <row r="87" spans="1:48" s="27" customFormat="1" ht="96.75" customHeight="1">
      <c r="A87" s="247"/>
      <c r="B87" s="245"/>
      <c r="C87" s="246"/>
      <c r="D87" s="79" t="s">
        <v>140</v>
      </c>
      <c r="E87" s="114">
        <f>H87+K87+N87+Q87+T87+W87+AC87+AF87+AI87+AL87+AO87</f>
        <v>0</v>
      </c>
      <c r="F87" s="114">
        <f>I87+L87+O87+R87+U87+X87+AD87+AG87+AJ87+AM87+AP87</f>
        <v>0</v>
      </c>
      <c r="G87" s="114">
        <v>0</v>
      </c>
      <c r="H87" s="78">
        <v>0</v>
      </c>
      <c r="I87" s="78">
        <v>0</v>
      </c>
      <c r="J87" s="78">
        <v>0</v>
      </c>
      <c r="K87" s="78">
        <v>0</v>
      </c>
      <c r="L87" s="78">
        <v>0</v>
      </c>
      <c r="M87" s="78">
        <v>0</v>
      </c>
      <c r="N87" s="78">
        <v>0</v>
      </c>
      <c r="O87" s="78">
        <v>0</v>
      </c>
      <c r="P87" s="78">
        <v>0</v>
      </c>
      <c r="Q87" s="78">
        <v>0</v>
      </c>
      <c r="R87" s="78">
        <v>0</v>
      </c>
      <c r="S87" s="78">
        <v>0</v>
      </c>
      <c r="T87" s="78">
        <v>0</v>
      </c>
      <c r="U87" s="78">
        <v>0</v>
      </c>
      <c r="V87" s="78">
        <v>0</v>
      </c>
      <c r="W87" s="78">
        <v>0</v>
      </c>
      <c r="X87" s="78">
        <v>0</v>
      </c>
      <c r="Y87" s="78">
        <v>0</v>
      </c>
      <c r="Z87" s="78">
        <v>0</v>
      </c>
      <c r="AA87" s="78">
        <v>0</v>
      </c>
      <c r="AB87" s="78">
        <v>0</v>
      </c>
      <c r="AC87" s="78">
        <v>0</v>
      </c>
      <c r="AD87" s="78">
        <v>0</v>
      </c>
      <c r="AE87" s="78">
        <v>0</v>
      </c>
      <c r="AF87" s="78">
        <v>0</v>
      </c>
      <c r="AG87" s="78">
        <v>0</v>
      </c>
      <c r="AH87" s="78">
        <v>0</v>
      </c>
      <c r="AI87" s="78">
        <v>0</v>
      </c>
      <c r="AJ87" s="78">
        <v>0</v>
      </c>
      <c r="AK87" s="78">
        <v>0</v>
      </c>
      <c r="AL87" s="78">
        <v>0</v>
      </c>
      <c r="AM87" s="78">
        <v>0</v>
      </c>
      <c r="AN87" s="78">
        <v>0</v>
      </c>
      <c r="AO87" s="78">
        <v>0</v>
      </c>
      <c r="AP87" s="78">
        <v>0</v>
      </c>
      <c r="AQ87" s="78">
        <v>0</v>
      </c>
      <c r="AR87" s="146"/>
      <c r="AS87" s="146"/>
      <c r="AT87" s="5"/>
      <c r="AU87" s="5"/>
      <c r="AV87" s="5"/>
    </row>
    <row r="88" spans="1:48" s="27" customFormat="1" ht="409.5" customHeight="1">
      <c r="A88" s="84" t="s">
        <v>114</v>
      </c>
      <c r="B88" s="80" t="s">
        <v>115</v>
      </c>
      <c r="C88" s="77" t="s">
        <v>32</v>
      </c>
      <c r="D88" s="77" t="s">
        <v>30</v>
      </c>
      <c r="E88" s="78" t="s">
        <v>181</v>
      </c>
      <c r="F88" s="78" t="s">
        <v>181</v>
      </c>
      <c r="G88" s="78" t="s">
        <v>181</v>
      </c>
      <c r="H88" s="78" t="s">
        <v>181</v>
      </c>
      <c r="I88" s="78" t="s">
        <v>181</v>
      </c>
      <c r="J88" s="78" t="s">
        <v>181</v>
      </c>
      <c r="K88" s="78" t="s">
        <v>181</v>
      </c>
      <c r="L88" s="78" t="s">
        <v>181</v>
      </c>
      <c r="M88" s="78" t="s">
        <v>181</v>
      </c>
      <c r="N88" s="78" t="s">
        <v>181</v>
      </c>
      <c r="O88" s="78" t="s">
        <v>181</v>
      </c>
      <c r="P88" s="78" t="s">
        <v>181</v>
      </c>
      <c r="Q88" s="78" t="s">
        <v>181</v>
      </c>
      <c r="R88" s="78" t="s">
        <v>181</v>
      </c>
      <c r="S88" s="78" t="s">
        <v>181</v>
      </c>
      <c r="T88" s="78" t="s">
        <v>181</v>
      </c>
      <c r="U88" s="78" t="s">
        <v>181</v>
      </c>
      <c r="V88" s="78" t="s">
        <v>181</v>
      </c>
      <c r="W88" s="78" t="s">
        <v>181</v>
      </c>
      <c r="X88" s="78" t="s">
        <v>181</v>
      </c>
      <c r="Y88" s="78" t="s">
        <v>181</v>
      </c>
      <c r="Z88" s="78" t="s">
        <v>181</v>
      </c>
      <c r="AA88" s="78" t="s">
        <v>181</v>
      </c>
      <c r="AB88" s="78" t="s">
        <v>181</v>
      </c>
      <c r="AC88" s="78" t="s">
        <v>181</v>
      </c>
      <c r="AD88" s="78" t="s">
        <v>181</v>
      </c>
      <c r="AE88" s="78" t="s">
        <v>181</v>
      </c>
      <c r="AF88" s="78" t="s">
        <v>181</v>
      </c>
      <c r="AG88" s="78" t="s">
        <v>181</v>
      </c>
      <c r="AH88" s="78" t="s">
        <v>181</v>
      </c>
      <c r="AI88" s="78" t="s">
        <v>181</v>
      </c>
      <c r="AJ88" s="78" t="s">
        <v>181</v>
      </c>
      <c r="AK88" s="78" t="s">
        <v>181</v>
      </c>
      <c r="AL88" s="78" t="s">
        <v>181</v>
      </c>
      <c r="AM88" s="78" t="s">
        <v>181</v>
      </c>
      <c r="AN88" s="78" t="s">
        <v>181</v>
      </c>
      <c r="AO88" s="78" t="s">
        <v>181</v>
      </c>
      <c r="AP88" s="78"/>
      <c r="AQ88" s="78"/>
      <c r="AR88" s="132" t="s">
        <v>239</v>
      </c>
      <c r="AS88" s="7"/>
      <c r="AT88" s="5"/>
      <c r="AU88" s="5"/>
      <c r="AV88" s="5"/>
    </row>
    <row r="89" spans="1:48" s="6" customFormat="1" ht="15" customHeight="1">
      <c r="A89" s="214" t="s">
        <v>81</v>
      </c>
      <c r="B89" s="135" t="s">
        <v>31</v>
      </c>
      <c r="C89" s="137"/>
      <c r="D89" s="74" t="s">
        <v>142</v>
      </c>
      <c r="E89" s="118">
        <f>E90+E91+E92+E93</f>
        <v>35</v>
      </c>
      <c r="F89" s="119">
        <f>F90+F91+F92+F93</f>
        <v>35</v>
      </c>
      <c r="G89" s="118">
        <f t="shared" si="85"/>
        <v>100</v>
      </c>
      <c r="H89" s="118">
        <f>H90+H91+H92+H93</f>
        <v>0</v>
      </c>
      <c r="I89" s="118">
        <f>I90+I91+I92+I93</f>
        <v>0</v>
      </c>
      <c r="J89" s="120">
        <v>0</v>
      </c>
      <c r="K89" s="118">
        <f>K90+K91+K92+K93</f>
        <v>0</v>
      </c>
      <c r="L89" s="118">
        <f>L90+L91+L92+L93</f>
        <v>0</v>
      </c>
      <c r="M89" s="120">
        <v>0</v>
      </c>
      <c r="N89" s="118">
        <f>N90+N91+N92+N93</f>
        <v>0</v>
      </c>
      <c r="O89" s="118">
        <f>O90+O91+O92+O93</f>
        <v>0</v>
      </c>
      <c r="P89" s="120">
        <v>0</v>
      </c>
      <c r="Q89" s="118">
        <f>Q90+Q91+Q92+Q93</f>
        <v>0</v>
      </c>
      <c r="R89" s="118">
        <f>R90+R91+R92+R93</f>
        <v>0</v>
      </c>
      <c r="S89" s="120">
        <v>0</v>
      </c>
      <c r="T89" s="118">
        <f>T90+T91+T92+T93</f>
        <v>0</v>
      </c>
      <c r="U89" s="118">
        <f>U90+U91+U92+U93</f>
        <v>0</v>
      </c>
      <c r="V89" s="120">
        <v>0</v>
      </c>
      <c r="W89" s="118">
        <f>W90+W91+W92+W93</f>
        <v>0</v>
      </c>
      <c r="X89" s="118">
        <f>X90+X91+X92+X93</f>
        <v>0</v>
      </c>
      <c r="Y89" s="118">
        <v>0</v>
      </c>
      <c r="Z89" s="118">
        <f>Z90+Z91+Z92+Z93</f>
        <v>0</v>
      </c>
      <c r="AA89" s="118">
        <f>AA90+AA91+AA92+AA93</f>
        <v>0</v>
      </c>
      <c r="AB89" s="118">
        <f t="shared" ref="AB89" si="96">AB92</f>
        <v>0</v>
      </c>
      <c r="AC89" s="118">
        <f>AC90+AC91+AC92+AC93</f>
        <v>15</v>
      </c>
      <c r="AD89" s="118">
        <f>AD90+AD91+AD92+AD93</f>
        <v>15</v>
      </c>
      <c r="AE89" s="118">
        <f>AD89/AC89*100</f>
        <v>100</v>
      </c>
      <c r="AF89" s="118">
        <f>AF90+AF91+AF92+AF93</f>
        <v>20</v>
      </c>
      <c r="AG89" s="118">
        <f>AG90+AG91+AG92+AG93</f>
        <v>20</v>
      </c>
      <c r="AH89" s="121">
        <f>AG89/AF89*100</f>
        <v>100</v>
      </c>
      <c r="AI89" s="118">
        <f>AI90+AI91+AI92+AI93</f>
        <v>0</v>
      </c>
      <c r="AJ89" s="118">
        <v>0</v>
      </c>
      <c r="AK89" s="118">
        <v>0</v>
      </c>
      <c r="AL89" s="118">
        <f>AL90+AL91+AL92+AL93</f>
        <v>0</v>
      </c>
      <c r="AM89" s="118">
        <v>0</v>
      </c>
      <c r="AN89" s="118">
        <v>0</v>
      </c>
      <c r="AO89" s="118">
        <f>AO90+AO91+AO92+AO93</f>
        <v>0</v>
      </c>
      <c r="AP89" s="118">
        <v>0</v>
      </c>
      <c r="AQ89" s="118">
        <v>0</v>
      </c>
      <c r="AR89" s="164"/>
      <c r="AS89" s="159"/>
      <c r="AT89" s="5"/>
      <c r="AU89" s="5"/>
      <c r="AV89" s="5"/>
    </row>
    <row r="90" spans="1:48" s="6" customFormat="1" ht="27" customHeight="1">
      <c r="A90" s="215"/>
      <c r="B90" s="138"/>
      <c r="C90" s="140"/>
      <c r="D90" s="74" t="s">
        <v>138</v>
      </c>
      <c r="E90" s="118">
        <v>0</v>
      </c>
      <c r="F90" s="119">
        <v>0</v>
      </c>
      <c r="G90" s="118">
        <v>0</v>
      </c>
      <c r="H90" s="121">
        <v>0</v>
      </c>
      <c r="I90" s="118">
        <v>0</v>
      </c>
      <c r="J90" s="120">
        <v>0</v>
      </c>
      <c r="K90" s="118">
        <v>0</v>
      </c>
      <c r="L90" s="119">
        <v>0</v>
      </c>
      <c r="M90" s="120">
        <v>0</v>
      </c>
      <c r="N90" s="121">
        <v>0</v>
      </c>
      <c r="O90" s="118">
        <v>0</v>
      </c>
      <c r="P90" s="120">
        <v>0</v>
      </c>
      <c r="Q90" s="118">
        <v>0</v>
      </c>
      <c r="R90" s="119">
        <v>0</v>
      </c>
      <c r="S90" s="120">
        <v>0</v>
      </c>
      <c r="T90" s="121">
        <v>0</v>
      </c>
      <c r="U90" s="119">
        <v>0</v>
      </c>
      <c r="V90" s="120">
        <v>0</v>
      </c>
      <c r="W90" s="121">
        <v>0</v>
      </c>
      <c r="X90" s="118">
        <v>0</v>
      </c>
      <c r="Y90" s="118">
        <v>0</v>
      </c>
      <c r="Z90" s="118">
        <v>0</v>
      </c>
      <c r="AA90" s="118">
        <v>0</v>
      </c>
      <c r="AB90" s="118">
        <v>0</v>
      </c>
      <c r="AC90" s="118">
        <v>0</v>
      </c>
      <c r="AD90" s="118">
        <v>0</v>
      </c>
      <c r="AE90" s="118">
        <v>0</v>
      </c>
      <c r="AF90" s="118">
        <v>0</v>
      </c>
      <c r="AG90" s="118">
        <v>0</v>
      </c>
      <c r="AH90" s="118">
        <v>0</v>
      </c>
      <c r="AI90" s="118">
        <v>0</v>
      </c>
      <c r="AJ90" s="118">
        <v>0</v>
      </c>
      <c r="AK90" s="118">
        <v>0</v>
      </c>
      <c r="AL90" s="118">
        <v>0</v>
      </c>
      <c r="AM90" s="118">
        <v>0</v>
      </c>
      <c r="AN90" s="118">
        <v>0</v>
      </c>
      <c r="AO90" s="118">
        <v>0</v>
      </c>
      <c r="AP90" s="118"/>
      <c r="AQ90" s="118">
        <v>0</v>
      </c>
      <c r="AR90" s="172"/>
      <c r="AS90" s="174"/>
      <c r="AT90" s="5"/>
      <c r="AU90" s="5"/>
      <c r="AV90" s="5"/>
    </row>
    <row r="91" spans="1:48" s="6" customFormat="1" ht="27.75" customHeight="1">
      <c r="A91" s="215"/>
      <c r="B91" s="138"/>
      <c r="C91" s="140"/>
      <c r="D91" s="81" t="s">
        <v>26</v>
      </c>
      <c r="E91" s="120">
        <f>H91+K91+N91+Q91+T91+W91+Z91+AC91+AF91+AI91+AL91+AO91</f>
        <v>0</v>
      </c>
      <c r="F91" s="93">
        <f>I91+L91+O91+R91+U91+X91+AA91+AD91+AG91+AJ91+AM91+AP91</f>
        <v>0</v>
      </c>
      <c r="G91" s="118">
        <v>0</v>
      </c>
      <c r="H91" s="121">
        <f>H97+H108</f>
        <v>0</v>
      </c>
      <c r="I91" s="118">
        <f>I97+I108</f>
        <v>0</v>
      </c>
      <c r="J91" s="120">
        <v>0</v>
      </c>
      <c r="K91" s="118">
        <f>K97+K108</f>
        <v>0</v>
      </c>
      <c r="L91" s="119">
        <f>L97+L108</f>
        <v>0</v>
      </c>
      <c r="M91" s="120">
        <v>0</v>
      </c>
      <c r="N91" s="121">
        <f>N97+N108</f>
        <v>0</v>
      </c>
      <c r="O91" s="118">
        <f>O97+O108</f>
        <v>0</v>
      </c>
      <c r="P91" s="120">
        <v>0</v>
      </c>
      <c r="Q91" s="118">
        <v>0</v>
      </c>
      <c r="R91" s="119">
        <v>0</v>
      </c>
      <c r="S91" s="120">
        <v>0</v>
      </c>
      <c r="T91" s="121">
        <v>0</v>
      </c>
      <c r="U91" s="119">
        <v>0</v>
      </c>
      <c r="V91" s="120">
        <v>0</v>
      </c>
      <c r="W91" s="121">
        <v>0</v>
      </c>
      <c r="X91" s="118">
        <v>0</v>
      </c>
      <c r="Y91" s="118">
        <v>0</v>
      </c>
      <c r="Z91" s="118">
        <v>0</v>
      </c>
      <c r="AA91" s="118">
        <v>0</v>
      </c>
      <c r="AB91" s="118">
        <v>0</v>
      </c>
      <c r="AC91" s="118">
        <v>0</v>
      </c>
      <c r="AD91" s="118">
        <v>0</v>
      </c>
      <c r="AE91" s="118">
        <v>0</v>
      </c>
      <c r="AF91" s="118">
        <v>0</v>
      </c>
      <c r="AG91" s="118">
        <v>0</v>
      </c>
      <c r="AH91" s="118">
        <v>0</v>
      </c>
      <c r="AI91" s="118">
        <v>0</v>
      </c>
      <c r="AJ91" s="118">
        <v>0</v>
      </c>
      <c r="AK91" s="118">
        <v>0</v>
      </c>
      <c r="AL91" s="118">
        <v>0</v>
      </c>
      <c r="AM91" s="118">
        <v>0</v>
      </c>
      <c r="AN91" s="118">
        <v>0</v>
      </c>
      <c r="AO91" s="118">
        <v>0</v>
      </c>
      <c r="AP91" s="118">
        <v>0</v>
      </c>
      <c r="AQ91" s="118">
        <v>0</v>
      </c>
      <c r="AR91" s="172"/>
      <c r="AS91" s="174"/>
      <c r="AT91" s="5"/>
      <c r="AU91" s="5"/>
      <c r="AV91" s="5"/>
    </row>
    <row r="92" spans="1:48" s="6" customFormat="1" ht="30" customHeight="1">
      <c r="A92" s="215"/>
      <c r="B92" s="138"/>
      <c r="C92" s="140"/>
      <c r="D92" s="81" t="s">
        <v>139</v>
      </c>
      <c r="E92" s="120">
        <f>H92+K92+N92+Q92+T92+W92+Z92+AC92+AF92+AI92+AL92+AO92</f>
        <v>35</v>
      </c>
      <c r="F92" s="93">
        <f>I92+L92+O92+R92+U92+X92+AA92+AD92+AG92+AJ92+AM92+AP92</f>
        <v>35</v>
      </c>
      <c r="G92" s="118">
        <f t="shared" si="85"/>
        <v>100</v>
      </c>
      <c r="H92" s="121">
        <f>H98+H109</f>
        <v>0</v>
      </c>
      <c r="I92" s="121">
        <f>I98+I109</f>
        <v>0</v>
      </c>
      <c r="J92" s="120">
        <v>0</v>
      </c>
      <c r="K92" s="121">
        <f>K98+K109</f>
        <v>0</v>
      </c>
      <c r="L92" s="119">
        <f t="shared" ref="L92:O92" si="97">L98+L110</f>
        <v>0</v>
      </c>
      <c r="M92" s="120">
        <v>0</v>
      </c>
      <c r="N92" s="121">
        <f>N98+N109</f>
        <v>0</v>
      </c>
      <c r="O92" s="118">
        <f t="shared" si="97"/>
        <v>0</v>
      </c>
      <c r="P92" s="120">
        <v>0</v>
      </c>
      <c r="Q92" s="121">
        <f>Q98+Q109</f>
        <v>0</v>
      </c>
      <c r="R92" s="119">
        <v>0</v>
      </c>
      <c r="S92" s="120">
        <v>0</v>
      </c>
      <c r="T92" s="121">
        <f>T98+T109</f>
        <v>0</v>
      </c>
      <c r="U92" s="119">
        <v>0</v>
      </c>
      <c r="V92" s="120">
        <v>0</v>
      </c>
      <c r="W92" s="121">
        <f>W98+W109</f>
        <v>0</v>
      </c>
      <c r="X92" s="118">
        <v>0</v>
      </c>
      <c r="Y92" s="118">
        <v>0</v>
      </c>
      <c r="Z92" s="121">
        <f>Z98+Z109</f>
        <v>0</v>
      </c>
      <c r="AA92" s="118">
        <v>0</v>
      </c>
      <c r="AB92" s="118">
        <v>0</v>
      </c>
      <c r="AC92" s="121">
        <f t="shared" ref="AC92:AO92" si="98">AC98+AC109</f>
        <v>15</v>
      </c>
      <c r="AD92" s="121">
        <f t="shared" si="98"/>
        <v>15</v>
      </c>
      <c r="AE92" s="121">
        <f>AD92/AC92*100</f>
        <v>100</v>
      </c>
      <c r="AF92" s="121">
        <f t="shared" si="98"/>
        <v>20</v>
      </c>
      <c r="AG92" s="121">
        <f t="shared" si="98"/>
        <v>20</v>
      </c>
      <c r="AH92" s="121">
        <f>AG92/AF92*100</f>
        <v>100</v>
      </c>
      <c r="AI92" s="121">
        <f t="shared" si="98"/>
        <v>0</v>
      </c>
      <c r="AJ92" s="121">
        <f t="shared" si="98"/>
        <v>0</v>
      </c>
      <c r="AK92" s="121">
        <f t="shared" si="98"/>
        <v>0</v>
      </c>
      <c r="AL92" s="121">
        <f t="shared" si="98"/>
        <v>0</v>
      </c>
      <c r="AM92" s="121">
        <f t="shared" si="98"/>
        <v>0</v>
      </c>
      <c r="AN92" s="121">
        <f t="shared" si="98"/>
        <v>0</v>
      </c>
      <c r="AO92" s="121">
        <f t="shared" si="98"/>
        <v>0</v>
      </c>
      <c r="AP92" s="118">
        <v>0</v>
      </c>
      <c r="AQ92" s="118">
        <v>0</v>
      </c>
      <c r="AR92" s="172"/>
      <c r="AS92" s="174"/>
      <c r="AT92" s="5"/>
      <c r="AU92" s="5"/>
      <c r="AV92" s="5"/>
    </row>
    <row r="93" spans="1:48" s="6" customFormat="1" ht="30" customHeight="1">
      <c r="A93" s="215"/>
      <c r="B93" s="138"/>
      <c r="C93" s="140"/>
      <c r="D93" s="91" t="s">
        <v>140</v>
      </c>
      <c r="E93" s="120">
        <v>0</v>
      </c>
      <c r="F93" s="93">
        <v>0</v>
      </c>
      <c r="G93" s="118">
        <v>0</v>
      </c>
      <c r="H93" s="121">
        <v>0</v>
      </c>
      <c r="I93" s="118">
        <v>0</v>
      </c>
      <c r="J93" s="120">
        <v>0</v>
      </c>
      <c r="K93" s="118">
        <v>0</v>
      </c>
      <c r="L93" s="119">
        <v>0</v>
      </c>
      <c r="M93" s="120">
        <v>0</v>
      </c>
      <c r="N93" s="121">
        <v>0</v>
      </c>
      <c r="O93" s="118">
        <v>0</v>
      </c>
      <c r="P93" s="120">
        <v>0</v>
      </c>
      <c r="Q93" s="118">
        <v>0</v>
      </c>
      <c r="R93" s="119">
        <v>0</v>
      </c>
      <c r="S93" s="120">
        <v>0</v>
      </c>
      <c r="T93" s="121">
        <v>0</v>
      </c>
      <c r="U93" s="119">
        <v>0</v>
      </c>
      <c r="V93" s="120">
        <v>0</v>
      </c>
      <c r="W93" s="121">
        <v>0</v>
      </c>
      <c r="X93" s="118">
        <v>0</v>
      </c>
      <c r="Y93" s="118">
        <v>0</v>
      </c>
      <c r="Z93" s="118">
        <v>0</v>
      </c>
      <c r="AA93" s="118">
        <v>0</v>
      </c>
      <c r="AB93" s="118">
        <v>0</v>
      </c>
      <c r="AC93" s="118">
        <v>0</v>
      </c>
      <c r="AD93" s="118">
        <v>0</v>
      </c>
      <c r="AE93" s="118">
        <v>0</v>
      </c>
      <c r="AF93" s="118">
        <v>0</v>
      </c>
      <c r="AG93" s="118">
        <v>0</v>
      </c>
      <c r="AH93" s="118">
        <v>0</v>
      </c>
      <c r="AI93" s="118">
        <v>0</v>
      </c>
      <c r="AJ93" s="118">
        <v>0</v>
      </c>
      <c r="AK93" s="118">
        <v>0</v>
      </c>
      <c r="AL93" s="118">
        <v>0</v>
      </c>
      <c r="AM93" s="118">
        <v>0</v>
      </c>
      <c r="AN93" s="118">
        <v>0</v>
      </c>
      <c r="AO93" s="118">
        <v>0</v>
      </c>
      <c r="AP93" s="118">
        <v>0</v>
      </c>
      <c r="AQ93" s="118">
        <v>0</v>
      </c>
      <c r="AR93" s="172"/>
      <c r="AS93" s="174"/>
      <c r="AT93" s="5"/>
      <c r="AU93" s="5"/>
      <c r="AV93" s="5"/>
    </row>
    <row r="94" spans="1:48" s="6" customFormat="1" ht="30" customHeight="1">
      <c r="A94" s="216"/>
      <c r="B94" s="141"/>
      <c r="C94" s="143"/>
      <c r="D94" s="91" t="s">
        <v>188</v>
      </c>
      <c r="E94" s="120">
        <f t="shared" ref="E94" si="99">H94+K94+N94+Q94+T94+W94+Z94+AC94+AF94+AI94+AL94+AO94</f>
        <v>0</v>
      </c>
      <c r="F94" s="93">
        <f t="shared" ref="F94" si="100">I94+L94+O94+R94+U94+X94+AA94+AD94+AG94+AJ94+AM94+AP94</f>
        <v>86</v>
      </c>
      <c r="G94" s="120">
        <v>0</v>
      </c>
      <c r="H94" s="107">
        <v>0</v>
      </c>
      <c r="I94" s="100">
        <v>0</v>
      </c>
      <c r="J94" s="119">
        <v>0</v>
      </c>
      <c r="K94" s="100">
        <v>0</v>
      </c>
      <c r="L94" s="100">
        <v>0</v>
      </c>
      <c r="M94" s="120">
        <v>0</v>
      </c>
      <c r="N94" s="78">
        <v>0</v>
      </c>
      <c r="O94" s="100">
        <v>86</v>
      </c>
      <c r="P94" s="100">
        <v>0</v>
      </c>
      <c r="Q94" s="100">
        <v>0</v>
      </c>
      <c r="R94" s="100">
        <v>0</v>
      </c>
      <c r="S94" s="120">
        <v>0</v>
      </c>
      <c r="T94" s="107">
        <v>0</v>
      </c>
      <c r="U94" s="100">
        <v>0</v>
      </c>
      <c r="V94" s="120">
        <v>0</v>
      </c>
      <c r="W94" s="107">
        <v>0</v>
      </c>
      <c r="X94" s="100">
        <v>0</v>
      </c>
      <c r="Y94" s="100">
        <v>0</v>
      </c>
      <c r="Z94" s="100">
        <v>0</v>
      </c>
      <c r="AA94" s="100">
        <v>0</v>
      </c>
      <c r="AB94" s="100">
        <v>0</v>
      </c>
      <c r="AC94" s="100">
        <v>0</v>
      </c>
      <c r="AD94" s="100">
        <v>0</v>
      </c>
      <c r="AE94" s="100">
        <v>0</v>
      </c>
      <c r="AF94" s="100">
        <v>0</v>
      </c>
      <c r="AG94" s="100">
        <v>0</v>
      </c>
      <c r="AH94" s="100">
        <v>0</v>
      </c>
      <c r="AI94" s="100">
        <v>0</v>
      </c>
      <c r="AJ94" s="100">
        <v>0</v>
      </c>
      <c r="AK94" s="100">
        <v>0</v>
      </c>
      <c r="AL94" s="100">
        <v>0</v>
      </c>
      <c r="AM94" s="100">
        <v>0</v>
      </c>
      <c r="AN94" s="100">
        <v>0</v>
      </c>
      <c r="AO94" s="78">
        <v>0</v>
      </c>
      <c r="AP94" s="118">
        <v>0</v>
      </c>
      <c r="AQ94" s="118">
        <v>0</v>
      </c>
      <c r="AR94" s="173"/>
      <c r="AS94" s="175"/>
      <c r="AT94" s="5"/>
      <c r="AU94" s="5"/>
      <c r="AV94" s="5"/>
    </row>
    <row r="95" spans="1:48" s="4" customFormat="1" ht="15" customHeight="1">
      <c r="A95" s="205" t="s">
        <v>77</v>
      </c>
      <c r="B95" s="199" t="s">
        <v>116</v>
      </c>
      <c r="C95" s="202" t="s">
        <v>152</v>
      </c>
      <c r="D95" s="83" t="s">
        <v>24</v>
      </c>
      <c r="E95" s="75">
        <f>SUM(E97:E101)</f>
        <v>20</v>
      </c>
      <c r="F95" s="90">
        <f>SUM(F97:F101)</f>
        <v>20</v>
      </c>
      <c r="G95" s="85">
        <f t="shared" si="85"/>
        <v>100</v>
      </c>
      <c r="H95" s="92">
        <f>H97+H98</f>
        <v>0</v>
      </c>
      <c r="I95" s="76">
        <f t="shared" ref="I95:P95" si="101">I97+I98</f>
        <v>0</v>
      </c>
      <c r="J95" s="76">
        <v>0</v>
      </c>
      <c r="K95" s="76">
        <f t="shared" si="101"/>
        <v>0</v>
      </c>
      <c r="L95" s="93">
        <f t="shared" si="101"/>
        <v>0</v>
      </c>
      <c r="M95" s="76">
        <v>0</v>
      </c>
      <c r="N95" s="92">
        <f t="shared" si="101"/>
        <v>0</v>
      </c>
      <c r="O95" s="76">
        <f t="shared" si="101"/>
        <v>0</v>
      </c>
      <c r="P95" s="76">
        <f t="shared" si="101"/>
        <v>0</v>
      </c>
      <c r="Q95" s="76">
        <v>0</v>
      </c>
      <c r="R95" s="93">
        <v>0</v>
      </c>
      <c r="S95" s="76">
        <v>0</v>
      </c>
      <c r="T95" s="92">
        <v>0</v>
      </c>
      <c r="U95" s="93">
        <v>0</v>
      </c>
      <c r="V95" s="76">
        <v>0</v>
      </c>
      <c r="W95" s="92">
        <v>0</v>
      </c>
      <c r="X95" s="76">
        <v>0</v>
      </c>
      <c r="Y95" s="76">
        <v>0</v>
      </c>
      <c r="Z95" s="76">
        <v>0</v>
      </c>
      <c r="AA95" s="76">
        <v>0</v>
      </c>
      <c r="AB95" s="76">
        <v>0</v>
      </c>
      <c r="AC95" s="76">
        <v>0</v>
      </c>
      <c r="AD95" s="76">
        <v>0</v>
      </c>
      <c r="AE95" s="76">
        <v>0</v>
      </c>
      <c r="AF95" s="76">
        <f>AF96+AF97+AF98+AF99</f>
        <v>20</v>
      </c>
      <c r="AG95" s="102">
        <f>AG96+AG97+AG98+AG99</f>
        <v>20</v>
      </c>
      <c r="AH95" s="121">
        <f>AG95/AF95*100</f>
        <v>100</v>
      </c>
      <c r="AI95" s="102">
        <f t="shared" ref="AI95:AO95" si="102">AI96+AI97+AI98+AI99</f>
        <v>0</v>
      </c>
      <c r="AJ95" s="102">
        <f t="shared" si="102"/>
        <v>0</v>
      </c>
      <c r="AK95" s="102">
        <f t="shared" si="102"/>
        <v>0</v>
      </c>
      <c r="AL95" s="102">
        <f t="shared" si="102"/>
        <v>0</v>
      </c>
      <c r="AM95" s="102">
        <f t="shared" si="102"/>
        <v>0</v>
      </c>
      <c r="AN95" s="102">
        <f t="shared" si="102"/>
        <v>0</v>
      </c>
      <c r="AO95" s="102">
        <f t="shared" si="102"/>
        <v>0</v>
      </c>
      <c r="AP95" s="76">
        <v>0</v>
      </c>
      <c r="AQ95" s="76">
        <v>0</v>
      </c>
      <c r="AR95" s="144" t="s">
        <v>204</v>
      </c>
      <c r="AS95" s="144"/>
      <c r="AT95" s="5"/>
      <c r="AU95" s="5"/>
      <c r="AV95" s="5"/>
    </row>
    <row r="96" spans="1:48" s="4" customFormat="1" ht="24.75" customHeight="1">
      <c r="A96" s="206"/>
      <c r="B96" s="200"/>
      <c r="C96" s="203"/>
      <c r="D96" s="74" t="s">
        <v>138</v>
      </c>
      <c r="E96" s="75">
        <v>0</v>
      </c>
      <c r="F96" s="90">
        <v>0</v>
      </c>
      <c r="G96" s="85">
        <v>0</v>
      </c>
      <c r="H96" s="92">
        <v>0</v>
      </c>
      <c r="I96" s="76">
        <v>0</v>
      </c>
      <c r="J96" s="76">
        <v>0</v>
      </c>
      <c r="K96" s="76">
        <v>0</v>
      </c>
      <c r="L96" s="93">
        <v>0</v>
      </c>
      <c r="M96" s="76">
        <v>0</v>
      </c>
      <c r="N96" s="92">
        <v>0</v>
      </c>
      <c r="O96" s="76">
        <v>0</v>
      </c>
      <c r="P96" s="76">
        <v>0</v>
      </c>
      <c r="Q96" s="76">
        <v>0</v>
      </c>
      <c r="R96" s="93">
        <v>0</v>
      </c>
      <c r="S96" s="76">
        <v>0</v>
      </c>
      <c r="T96" s="92">
        <v>0</v>
      </c>
      <c r="U96" s="93">
        <v>0</v>
      </c>
      <c r="V96" s="76">
        <v>0</v>
      </c>
      <c r="W96" s="92">
        <v>0</v>
      </c>
      <c r="X96" s="76">
        <v>0</v>
      </c>
      <c r="Y96" s="76">
        <v>0</v>
      </c>
      <c r="Z96" s="76">
        <v>0</v>
      </c>
      <c r="AA96" s="76">
        <v>0</v>
      </c>
      <c r="AB96" s="76">
        <v>0</v>
      </c>
      <c r="AC96" s="76">
        <v>0</v>
      </c>
      <c r="AD96" s="76">
        <v>0</v>
      </c>
      <c r="AE96" s="76">
        <v>0</v>
      </c>
      <c r="AF96" s="76">
        <v>0</v>
      </c>
      <c r="AG96" s="76">
        <v>0</v>
      </c>
      <c r="AH96" s="76">
        <v>0</v>
      </c>
      <c r="AI96" s="76">
        <v>0</v>
      </c>
      <c r="AJ96" s="76">
        <v>0</v>
      </c>
      <c r="AK96" s="76">
        <v>0</v>
      </c>
      <c r="AL96" s="76">
        <v>0</v>
      </c>
      <c r="AM96" s="76">
        <v>0</v>
      </c>
      <c r="AN96" s="76">
        <v>0</v>
      </c>
      <c r="AO96" s="76">
        <v>0</v>
      </c>
      <c r="AP96" s="76">
        <v>0</v>
      </c>
      <c r="AQ96" s="76">
        <v>0</v>
      </c>
      <c r="AR96" s="145"/>
      <c r="AS96" s="145"/>
      <c r="AT96" s="5"/>
      <c r="AU96" s="5"/>
      <c r="AV96" s="5"/>
    </row>
    <row r="97" spans="1:48" s="4" customFormat="1" ht="28.5" customHeight="1">
      <c r="A97" s="206"/>
      <c r="B97" s="200"/>
      <c r="C97" s="203"/>
      <c r="D97" s="81" t="s">
        <v>26</v>
      </c>
      <c r="E97" s="75">
        <f t="shared" ref="E97:F98" si="103">H97+K97+N97+Q97+T97+W97+Z97+AC97+AF97+AI97+AL97+AO97</f>
        <v>0</v>
      </c>
      <c r="F97" s="90">
        <f t="shared" si="103"/>
        <v>0</v>
      </c>
      <c r="G97" s="85">
        <v>0</v>
      </c>
      <c r="H97" s="94">
        <v>0</v>
      </c>
      <c r="I97" s="78">
        <v>0</v>
      </c>
      <c r="J97" s="76">
        <v>0</v>
      </c>
      <c r="K97" s="78">
        <v>0</v>
      </c>
      <c r="L97" s="95">
        <v>0</v>
      </c>
      <c r="M97" s="76">
        <v>0</v>
      </c>
      <c r="N97" s="94">
        <v>0</v>
      </c>
      <c r="O97" s="78">
        <v>0</v>
      </c>
      <c r="P97" s="78">
        <v>0</v>
      </c>
      <c r="Q97" s="78">
        <v>0</v>
      </c>
      <c r="R97" s="95">
        <v>0</v>
      </c>
      <c r="S97" s="76">
        <v>0</v>
      </c>
      <c r="T97" s="94">
        <v>0</v>
      </c>
      <c r="U97" s="95">
        <v>0</v>
      </c>
      <c r="V97" s="76">
        <v>0</v>
      </c>
      <c r="W97" s="94">
        <v>0</v>
      </c>
      <c r="X97" s="78">
        <v>0</v>
      </c>
      <c r="Y97" s="78">
        <v>0</v>
      </c>
      <c r="Z97" s="78">
        <v>0</v>
      </c>
      <c r="AA97" s="78">
        <v>0</v>
      </c>
      <c r="AB97" s="78">
        <v>0</v>
      </c>
      <c r="AC97" s="78">
        <v>0</v>
      </c>
      <c r="AD97" s="78">
        <v>0</v>
      </c>
      <c r="AE97" s="78">
        <v>0</v>
      </c>
      <c r="AF97" s="78">
        <v>0</v>
      </c>
      <c r="AG97" s="78">
        <v>0</v>
      </c>
      <c r="AH97" s="78">
        <v>0</v>
      </c>
      <c r="AI97" s="78">
        <v>0</v>
      </c>
      <c r="AJ97" s="78">
        <v>0</v>
      </c>
      <c r="AK97" s="78">
        <v>0</v>
      </c>
      <c r="AL97" s="78">
        <v>0</v>
      </c>
      <c r="AM97" s="78">
        <v>0</v>
      </c>
      <c r="AN97" s="78">
        <v>0</v>
      </c>
      <c r="AO97" s="78">
        <v>0</v>
      </c>
      <c r="AP97" s="78">
        <v>0</v>
      </c>
      <c r="AQ97" s="78">
        <v>0</v>
      </c>
      <c r="AR97" s="145"/>
      <c r="AS97" s="145"/>
      <c r="AT97" s="5"/>
      <c r="AU97" s="5"/>
      <c r="AV97" s="5"/>
    </row>
    <row r="98" spans="1:48" s="4" customFormat="1" ht="30" customHeight="1">
      <c r="A98" s="206"/>
      <c r="B98" s="200"/>
      <c r="C98" s="203"/>
      <c r="D98" s="81" t="s">
        <v>139</v>
      </c>
      <c r="E98" s="75">
        <f t="shared" si="103"/>
        <v>20</v>
      </c>
      <c r="F98" s="90">
        <f t="shared" si="103"/>
        <v>20</v>
      </c>
      <c r="G98" s="85">
        <f t="shared" ref="G98" si="104">F98/E98*100</f>
        <v>100</v>
      </c>
      <c r="H98" s="94">
        <v>0</v>
      </c>
      <c r="I98" s="78">
        <v>0</v>
      </c>
      <c r="J98" s="76">
        <v>0</v>
      </c>
      <c r="K98" s="78">
        <v>0</v>
      </c>
      <c r="L98" s="95">
        <v>0</v>
      </c>
      <c r="M98" s="76">
        <v>0</v>
      </c>
      <c r="N98" s="94">
        <v>0</v>
      </c>
      <c r="O98" s="78">
        <v>0</v>
      </c>
      <c r="P98" s="78">
        <v>0</v>
      </c>
      <c r="Q98" s="78">
        <v>0</v>
      </c>
      <c r="R98" s="95">
        <v>0</v>
      </c>
      <c r="S98" s="76">
        <v>0</v>
      </c>
      <c r="T98" s="94">
        <v>0</v>
      </c>
      <c r="U98" s="95">
        <v>0</v>
      </c>
      <c r="V98" s="76">
        <v>0</v>
      </c>
      <c r="W98" s="94">
        <v>0</v>
      </c>
      <c r="X98" s="78">
        <v>0</v>
      </c>
      <c r="Y98" s="78">
        <v>0</v>
      </c>
      <c r="Z98" s="78">
        <v>0</v>
      </c>
      <c r="AA98" s="78">
        <v>0</v>
      </c>
      <c r="AB98" s="78">
        <v>0</v>
      </c>
      <c r="AC98" s="78">
        <v>0</v>
      </c>
      <c r="AD98" s="78">
        <v>0</v>
      </c>
      <c r="AE98" s="78">
        <v>0</v>
      </c>
      <c r="AF98" s="78">
        <v>20</v>
      </c>
      <c r="AG98" s="78">
        <v>20</v>
      </c>
      <c r="AH98" s="78">
        <f>AG98/AF98*100</f>
        <v>100</v>
      </c>
      <c r="AI98" s="78">
        <v>0</v>
      </c>
      <c r="AJ98" s="78">
        <v>0</v>
      </c>
      <c r="AK98" s="78">
        <v>0</v>
      </c>
      <c r="AL98" s="78">
        <v>0</v>
      </c>
      <c r="AM98" s="78">
        <v>0</v>
      </c>
      <c r="AN98" s="78">
        <v>0</v>
      </c>
      <c r="AO98" s="78">
        <v>0</v>
      </c>
      <c r="AP98" s="78">
        <v>0</v>
      </c>
      <c r="AQ98" s="78">
        <v>0</v>
      </c>
      <c r="AR98" s="145"/>
      <c r="AS98" s="145"/>
      <c r="AT98" s="5"/>
      <c r="AU98" s="5"/>
      <c r="AV98" s="5"/>
    </row>
    <row r="99" spans="1:48" s="4" customFormat="1" ht="30" customHeight="1">
      <c r="A99" s="207"/>
      <c r="B99" s="201"/>
      <c r="C99" s="204"/>
      <c r="D99" s="91" t="s">
        <v>140</v>
      </c>
      <c r="E99" s="75">
        <v>0</v>
      </c>
      <c r="F99" s="90">
        <v>0</v>
      </c>
      <c r="G99" s="75">
        <v>0</v>
      </c>
      <c r="H99" s="94">
        <v>0</v>
      </c>
      <c r="I99" s="78">
        <v>0</v>
      </c>
      <c r="J99" s="76">
        <v>0</v>
      </c>
      <c r="K99" s="78">
        <v>0</v>
      </c>
      <c r="L99" s="95">
        <v>0</v>
      </c>
      <c r="M99" s="76">
        <v>0</v>
      </c>
      <c r="N99" s="94">
        <v>0</v>
      </c>
      <c r="O99" s="78">
        <v>0</v>
      </c>
      <c r="P99" s="78">
        <v>0</v>
      </c>
      <c r="Q99" s="78">
        <v>0</v>
      </c>
      <c r="R99" s="95">
        <v>0</v>
      </c>
      <c r="S99" s="76">
        <v>0</v>
      </c>
      <c r="T99" s="94">
        <v>0</v>
      </c>
      <c r="U99" s="95">
        <v>0</v>
      </c>
      <c r="V99" s="76">
        <v>0</v>
      </c>
      <c r="W99" s="94">
        <v>0</v>
      </c>
      <c r="X99" s="78">
        <v>0</v>
      </c>
      <c r="Y99" s="78">
        <v>0</v>
      </c>
      <c r="Z99" s="78">
        <v>0</v>
      </c>
      <c r="AA99" s="78">
        <v>0</v>
      </c>
      <c r="AB99" s="78">
        <v>0</v>
      </c>
      <c r="AC99" s="78">
        <v>0</v>
      </c>
      <c r="AD99" s="78">
        <v>0</v>
      </c>
      <c r="AE99" s="78">
        <v>0</v>
      </c>
      <c r="AF99" s="78">
        <v>0</v>
      </c>
      <c r="AG99" s="78">
        <v>0</v>
      </c>
      <c r="AH99" s="78">
        <v>0</v>
      </c>
      <c r="AI99" s="78">
        <v>0</v>
      </c>
      <c r="AJ99" s="78">
        <v>0</v>
      </c>
      <c r="AK99" s="78">
        <v>0</v>
      </c>
      <c r="AL99" s="78">
        <v>0</v>
      </c>
      <c r="AM99" s="78">
        <v>0</v>
      </c>
      <c r="AN99" s="78">
        <v>0</v>
      </c>
      <c r="AO99" s="78">
        <v>0</v>
      </c>
      <c r="AP99" s="78">
        <v>0</v>
      </c>
      <c r="AQ99" s="78">
        <v>0</v>
      </c>
      <c r="AR99" s="146"/>
      <c r="AS99" s="146"/>
      <c r="AT99" s="5"/>
      <c r="AU99" s="5"/>
      <c r="AV99" s="5"/>
    </row>
    <row r="100" spans="1:48" s="9" customFormat="1" ht="39.950000000000003" customHeight="1">
      <c r="A100" s="205" t="s">
        <v>78</v>
      </c>
      <c r="B100" s="199" t="s">
        <v>117</v>
      </c>
      <c r="C100" s="202" t="s">
        <v>151</v>
      </c>
      <c r="D100" s="202" t="s">
        <v>30</v>
      </c>
      <c r="E100" s="150" t="s">
        <v>43</v>
      </c>
      <c r="F100" s="150" t="s">
        <v>43</v>
      </c>
      <c r="G100" s="150" t="s">
        <v>43</v>
      </c>
      <c r="H100" s="150" t="s">
        <v>43</v>
      </c>
      <c r="I100" s="150" t="s">
        <v>43</v>
      </c>
      <c r="J100" s="150" t="s">
        <v>43</v>
      </c>
      <c r="K100" s="150" t="s">
        <v>43</v>
      </c>
      <c r="L100" s="150" t="s">
        <v>43</v>
      </c>
      <c r="M100" s="150" t="s">
        <v>43</v>
      </c>
      <c r="N100" s="150" t="s">
        <v>43</v>
      </c>
      <c r="O100" s="150" t="s">
        <v>43</v>
      </c>
      <c r="P100" s="150" t="s">
        <v>43</v>
      </c>
      <c r="Q100" s="150" t="s">
        <v>43</v>
      </c>
      <c r="R100" s="150" t="s">
        <v>43</v>
      </c>
      <c r="S100" s="150" t="s">
        <v>43</v>
      </c>
      <c r="T100" s="150" t="s">
        <v>43</v>
      </c>
      <c r="U100" s="150" t="s">
        <v>43</v>
      </c>
      <c r="V100" s="150" t="s">
        <v>43</v>
      </c>
      <c r="W100" s="150" t="s">
        <v>43</v>
      </c>
      <c r="X100" s="150" t="s">
        <v>43</v>
      </c>
      <c r="Y100" s="150" t="s">
        <v>43</v>
      </c>
      <c r="Z100" s="150" t="s">
        <v>43</v>
      </c>
      <c r="AA100" s="150" t="s">
        <v>43</v>
      </c>
      <c r="AB100" s="150" t="s">
        <v>43</v>
      </c>
      <c r="AC100" s="150" t="s">
        <v>43</v>
      </c>
      <c r="AD100" s="150" t="s">
        <v>43</v>
      </c>
      <c r="AE100" s="150" t="s">
        <v>43</v>
      </c>
      <c r="AF100" s="150" t="s">
        <v>43</v>
      </c>
      <c r="AG100" s="150" t="s">
        <v>43</v>
      </c>
      <c r="AH100" s="150" t="s">
        <v>43</v>
      </c>
      <c r="AI100" s="150" t="s">
        <v>43</v>
      </c>
      <c r="AJ100" s="150" t="s">
        <v>43</v>
      </c>
      <c r="AK100" s="150" t="s">
        <v>43</v>
      </c>
      <c r="AL100" s="150" t="s">
        <v>43</v>
      </c>
      <c r="AM100" s="150" t="s">
        <v>43</v>
      </c>
      <c r="AN100" s="150" t="s">
        <v>43</v>
      </c>
      <c r="AO100" s="150" t="s">
        <v>43</v>
      </c>
      <c r="AP100" s="150" t="s">
        <v>43</v>
      </c>
      <c r="AQ100" s="150" t="s">
        <v>43</v>
      </c>
      <c r="AR100" s="290" t="s">
        <v>201</v>
      </c>
      <c r="AS100" s="144"/>
      <c r="AT100" s="5"/>
      <c r="AU100" s="5"/>
      <c r="AV100" s="5"/>
    </row>
    <row r="101" spans="1:48" s="4" customFormat="1" ht="85.5" customHeight="1">
      <c r="A101" s="223"/>
      <c r="B101" s="200"/>
      <c r="C101" s="203"/>
      <c r="D101" s="203"/>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291"/>
      <c r="AS101" s="145"/>
      <c r="AT101" s="5"/>
      <c r="AU101" s="5"/>
      <c r="AV101" s="5"/>
    </row>
    <row r="102" spans="1:48" s="4" customFormat="1" ht="258.75" customHeight="1">
      <c r="A102" s="224"/>
      <c r="B102" s="201"/>
      <c r="C102" s="204"/>
      <c r="D102" s="204"/>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292"/>
      <c r="AS102" s="146"/>
      <c r="AT102" s="5"/>
      <c r="AU102" s="5"/>
      <c r="AV102" s="5"/>
    </row>
    <row r="103" spans="1:48" s="9" customFormat="1" ht="39.950000000000003" customHeight="1">
      <c r="A103" s="205" t="s">
        <v>79</v>
      </c>
      <c r="B103" s="199" t="s">
        <v>118</v>
      </c>
      <c r="C103" s="202" t="s">
        <v>153</v>
      </c>
      <c r="D103" s="202" t="s">
        <v>30</v>
      </c>
      <c r="E103" s="150" t="s">
        <v>43</v>
      </c>
      <c r="F103" s="150" t="s">
        <v>43</v>
      </c>
      <c r="G103" s="150" t="s">
        <v>43</v>
      </c>
      <c r="H103" s="150" t="s">
        <v>43</v>
      </c>
      <c r="I103" s="150" t="s">
        <v>43</v>
      </c>
      <c r="J103" s="150" t="s">
        <v>43</v>
      </c>
      <c r="K103" s="150" t="s">
        <v>43</v>
      </c>
      <c r="L103" s="150" t="s">
        <v>43</v>
      </c>
      <c r="M103" s="150" t="s">
        <v>43</v>
      </c>
      <c r="N103" s="150" t="s">
        <v>43</v>
      </c>
      <c r="O103" s="150" t="s">
        <v>43</v>
      </c>
      <c r="P103" s="150" t="s">
        <v>43</v>
      </c>
      <c r="Q103" s="150" t="s">
        <v>43</v>
      </c>
      <c r="R103" s="150" t="s">
        <v>43</v>
      </c>
      <c r="S103" s="150" t="s">
        <v>43</v>
      </c>
      <c r="T103" s="150" t="s">
        <v>43</v>
      </c>
      <c r="U103" s="150" t="s">
        <v>43</v>
      </c>
      <c r="V103" s="150" t="s">
        <v>43</v>
      </c>
      <c r="W103" s="150" t="s">
        <v>43</v>
      </c>
      <c r="X103" s="150" t="s">
        <v>43</v>
      </c>
      <c r="Y103" s="150" t="s">
        <v>43</v>
      </c>
      <c r="Z103" s="150" t="s">
        <v>43</v>
      </c>
      <c r="AA103" s="150" t="s">
        <v>43</v>
      </c>
      <c r="AB103" s="150" t="s">
        <v>43</v>
      </c>
      <c r="AC103" s="150" t="s">
        <v>43</v>
      </c>
      <c r="AD103" s="150" t="s">
        <v>43</v>
      </c>
      <c r="AE103" s="150" t="s">
        <v>43</v>
      </c>
      <c r="AF103" s="150" t="s">
        <v>43</v>
      </c>
      <c r="AG103" s="150" t="s">
        <v>43</v>
      </c>
      <c r="AH103" s="150" t="s">
        <v>43</v>
      </c>
      <c r="AI103" s="150" t="s">
        <v>43</v>
      </c>
      <c r="AJ103" s="150" t="s">
        <v>43</v>
      </c>
      <c r="AK103" s="150" t="s">
        <v>43</v>
      </c>
      <c r="AL103" s="150" t="s">
        <v>43</v>
      </c>
      <c r="AM103" s="150" t="s">
        <v>43</v>
      </c>
      <c r="AN103" s="150" t="s">
        <v>43</v>
      </c>
      <c r="AO103" s="150" t="s">
        <v>43</v>
      </c>
      <c r="AP103" s="150" t="s">
        <v>43</v>
      </c>
      <c r="AQ103" s="150" t="s">
        <v>43</v>
      </c>
      <c r="AR103" s="144" t="s">
        <v>53</v>
      </c>
      <c r="AS103" s="144"/>
      <c r="AT103" s="5"/>
      <c r="AU103" s="5"/>
      <c r="AV103" s="5"/>
    </row>
    <row r="104" spans="1:48" s="4" customFormat="1" ht="38.25" customHeight="1">
      <c r="A104" s="223"/>
      <c r="B104" s="200"/>
      <c r="C104" s="203"/>
      <c r="D104" s="203"/>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45"/>
      <c r="AS104" s="145"/>
      <c r="AT104" s="5"/>
      <c r="AU104" s="5"/>
      <c r="AV104" s="5"/>
    </row>
    <row r="105" spans="1:48" s="4" customFormat="1" ht="338.25" customHeight="1">
      <c r="A105" s="224"/>
      <c r="B105" s="201"/>
      <c r="C105" s="204"/>
      <c r="D105" s="204"/>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46"/>
      <c r="AS105" s="146"/>
      <c r="AT105" s="5"/>
      <c r="AU105" s="5"/>
      <c r="AV105" s="5"/>
    </row>
    <row r="106" spans="1:48" s="6" customFormat="1" ht="15" customHeight="1">
      <c r="A106" s="205" t="s">
        <v>80</v>
      </c>
      <c r="B106" s="199" t="s">
        <v>119</v>
      </c>
      <c r="C106" s="202" t="s">
        <v>154</v>
      </c>
      <c r="D106" s="96" t="s">
        <v>142</v>
      </c>
      <c r="E106" s="75">
        <f>E107+E108+E109+E110</f>
        <v>15</v>
      </c>
      <c r="F106" s="75">
        <f>F107+F108+F109+F110</f>
        <v>15</v>
      </c>
      <c r="G106" s="75">
        <f>F106/E106*100</f>
        <v>100</v>
      </c>
      <c r="H106" s="92">
        <f>H108+H110</f>
        <v>0</v>
      </c>
      <c r="I106" s="76">
        <f t="shared" ref="I106:P106" si="105">I108+I110</f>
        <v>0</v>
      </c>
      <c r="J106" s="76">
        <v>0</v>
      </c>
      <c r="K106" s="76">
        <f t="shared" si="105"/>
        <v>0</v>
      </c>
      <c r="L106" s="93">
        <f t="shared" si="105"/>
        <v>0</v>
      </c>
      <c r="M106" s="76">
        <v>0</v>
      </c>
      <c r="N106" s="92">
        <f t="shared" si="105"/>
        <v>0</v>
      </c>
      <c r="O106" s="76">
        <f t="shared" si="105"/>
        <v>0</v>
      </c>
      <c r="P106" s="76">
        <f t="shared" si="105"/>
        <v>0</v>
      </c>
      <c r="Q106" s="76">
        <v>0</v>
      </c>
      <c r="R106" s="93">
        <v>0</v>
      </c>
      <c r="S106" s="76">
        <v>0</v>
      </c>
      <c r="T106" s="92">
        <v>0</v>
      </c>
      <c r="U106" s="93">
        <v>0</v>
      </c>
      <c r="V106" s="76">
        <v>0</v>
      </c>
      <c r="W106" s="92">
        <v>0</v>
      </c>
      <c r="X106" s="76">
        <v>0</v>
      </c>
      <c r="Y106" s="76">
        <v>0</v>
      </c>
      <c r="Z106" s="76">
        <f>Z107+Z108+Z109</f>
        <v>0</v>
      </c>
      <c r="AA106" s="76">
        <v>0</v>
      </c>
      <c r="AB106" s="76">
        <v>0</v>
      </c>
      <c r="AC106" s="76">
        <v>15</v>
      </c>
      <c r="AD106" s="76">
        <v>15</v>
      </c>
      <c r="AE106" s="76">
        <v>100</v>
      </c>
      <c r="AF106" s="76">
        <v>0</v>
      </c>
      <c r="AG106" s="76">
        <v>0</v>
      </c>
      <c r="AH106" s="76">
        <v>0</v>
      </c>
      <c r="AI106" s="76">
        <v>0</v>
      </c>
      <c r="AJ106" s="76">
        <v>0</v>
      </c>
      <c r="AK106" s="76">
        <v>0</v>
      </c>
      <c r="AL106" s="76">
        <v>0</v>
      </c>
      <c r="AM106" s="76">
        <v>0</v>
      </c>
      <c r="AN106" s="76">
        <v>0</v>
      </c>
      <c r="AO106" s="76">
        <v>0</v>
      </c>
      <c r="AP106" s="76">
        <v>0</v>
      </c>
      <c r="AQ106" s="76">
        <v>0</v>
      </c>
      <c r="AR106" s="144" t="s">
        <v>187</v>
      </c>
      <c r="AS106" s="164"/>
      <c r="AT106" s="5"/>
      <c r="AU106" s="5"/>
      <c r="AV106" s="5"/>
    </row>
    <row r="107" spans="1:48" s="4" customFormat="1" ht="29.25" customHeight="1">
      <c r="A107" s="223"/>
      <c r="B107" s="254"/>
      <c r="C107" s="256"/>
      <c r="D107" s="74" t="s">
        <v>138</v>
      </c>
      <c r="E107" s="75">
        <v>0</v>
      </c>
      <c r="F107" s="90">
        <v>0</v>
      </c>
      <c r="G107" s="75">
        <v>0</v>
      </c>
      <c r="H107" s="92">
        <v>0</v>
      </c>
      <c r="I107" s="76">
        <v>0</v>
      </c>
      <c r="J107" s="76">
        <v>0</v>
      </c>
      <c r="K107" s="76">
        <v>0</v>
      </c>
      <c r="L107" s="93">
        <v>0</v>
      </c>
      <c r="M107" s="76">
        <v>0</v>
      </c>
      <c r="N107" s="92">
        <v>0</v>
      </c>
      <c r="O107" s="76">
        <v>0</v>
      </c>
      <c r="P107" s="76">
        <v>0</v>
      </c>
      <c r="Q107" s="76">
        <v>0</v>
      </c>
      <c r="R107" s="93">
        <v>0</v>
      </c>
      <c r="S107" s="76">
        <v>0</v>
      </c>
      <c r="T107" s="92">
        <v>0</v>
      </c>
      <c r="U107" s="93">
        <v>0</v>
      </c>
      <c r="V107" s="76">
        <v>0</v>
      </c>
      <c r="W107" s="92">
        <v>0</v>
      </c>
      <c r="X107" s="76">
        <v>0</v>
      </c>
      <c r="Y107" s="76">
        <v>0</v>
      </c>
      <c r="Z107" s="76">
        <v>0</v>
      </c>
      <c r="AA107" s="76">
        <v>0</v>
      </c>
      <c r="AB107" s="76">
        <v>0</v>
      </c>
      <c r="AC107" s="76">
        <v>0</v>
      </c>
      <c r="AD107" s="76">
        <v>0</v>
      </c>
      <c r="AE107" s="76">
        <v>0</v>
      </c>
      <c r="AF107" s="76">
        <v>0</v>
      </c>
      <c r="AG107" s="76">
        <v>0</v>
      </c>
      <c r="AH107" s="76">
        <v>0</v>
      </c>
      <c r="AI107" s="76">
        <v>0</v>
      </c>
      <c r="AJ107" s="76">
        <v>0</v>
      </c>
      <c r="AK107" s="76">
        <v>0</v>
      </c>
      <c r="AL107" s="76">
        <v>0</v>
      </c>
      <c r="AM107" s="76">
        <v>0</v>
      </c>
      <c r="AN107" s="76">
        <v>0</v>
      </c>
      <c r="AO107" s="76">
        <v>0</v>
      </c>
      <c r="AP107" s="76">
        <v>0</v>
      </c>
      <c r="AQ107" s="76">
        <v>0</v>
      </c>
      <c r="AR107" s="145"/>
      <c r="AS107" s="172"/>
      <c r="AT107" s="5"/>
      <c r="AU107" s="5"/>
      <c r="AV107" s="5"/>
    </row>
    <row r="108" spans="1:48" s="4" customFormat="1" ht="33" customHeight="1">
      <c r="A108" s="223"/>
      <c r="B108" s="254"/>
      <c r="C108" s="256"/>
      <c r="D108" s="81" t="s">
        <v>26</v>
      </c>
      <c r="E108" s="75">
        <f t="shared" ref="E108:F110" si="106">H108+K108+N108+Q108+T108+W108+Z108+AC108+AF108+AI108+AL108+AO108</f>
        <v>0</v>
      </c>
      <c r="F108" s="90">
        <f t="shared" si="106"/>
        <v>0</v>
      </c>
      <c r="G108" s="75">
        <v>0</v>
      </c>
      <c r="H108" s="94">
        <v>0</v>
      </c>
      <c r="I108" s="78">
        <v>0</v>
      </c>
      <c r="J108" s="76">
        <v>0</v>
      </c>
      <c r="K108" s="78">
        <v>0</v>
      </c>
      <c r="L108" s="95">
        <v>0</v>
      </c>
      <c r="M108" s="76">
        <v>0</v>
      </c>
      <c r="N108" s="94">
        <v>0</v>
      </c>
      <c r="O108" s="78">
        <v>0</v>
      </c>
      <c r="P108" s="78">
        <v>0</v>
      </c>
      <c r="Q108" s="78">
        <v>0</v>
      </c>
      <c r="R108" s="95">
        <v>0</v>
      </c>
      <c r="S108" s="76">
        <v>0</v>
      </c>
      <c r="T108" s="94">
        <v>0</v>
      </c>
      <c r="U108" s="95">
        <v>0</v>
      </c>
      <c r="V108" s="76">
        <v>0</v>
      </c>
      <c r="W108" s="94">
        <v>0</v>
      </c>
      <c r="X108" s="78">
        <v>0</v>
      </c>
      <c r="Y108" s="78">
        <v>0</v>
      </c>
      <c r="Z108" s="78">
        <v>0</v>
      </c>
      <c r="AA108" s="78">
        <v>0</v>
      </c>
      <c r="AB108" s="78">
        <v>0</v>
      </c>
      <c r="AC108" s="78">
        <v>0</v>
      </c>
      <c r="AD108" s="78">
        <v>0</v>
      </c>
      <c r="AE108" s="78">
        <v>0</v>
      </c>
      <c r="AF108" s="78">
        <v>0</v>
      </c>
      <c r="AG108" s="78">
        <v>0</v>
      </c>
      <c r="AH108" s="78">
        <v>0</v>
      </c>
      <c r="AI108" s="78">
        <v>0</v>
      </c>
      <c r="AJ108" s="78">
        <v>0</v>
      </c>
      <c r="AK108" s="78">
        <v>0</v>
      </c>
      <c r="AL108" s="78">
        <v>0</v>
      </c>
      <c r="AM108" s="78">
        <v>0</v>
      </c>
      <c r="AN108" s="78">
        <v>0</v>
      </c>
      <c r="AO108" s="78">
        <v>0</v>
      </c>
      <c r="AP108" s="78">
        <v>0</v>
      </c>
      <c r="AQ108" s="78">
        <v>0</v>
      </c>
      <c r="AR108" s="145"/>
      <c r="AS108" s="172"/>
      <c r="AT108" s="5"/>
      <c r="AU108" s="5"/>
      <c r="AV108" s="5"/>
    </row>
    <row r="109" spans="1:48" s="4" customFormat="1" ht="30" customHeight="1">
      <c r="A109" s="223"/>
      <c r="B109" s="254"/>
      <c r="C109" s="256"/>
      <c r="D109" s="81" t="s">
        <v>139</v>
      </c>
      <c r="E109" s="75">
        <f>H109+K109+N109+Q109+T109+W109+Z109+AC109+AF109+AI109+AL109+AO109</f>
        <v>15</v>
      </c>
      <c r="F109" s="75">
        <f t="shared" si="106"/>
        <v>15</v>
      </c>
      <c r="G109" s="75">
        <f>F109/E109*100</f>
        <v>100</v>
      </c>
      <c r="H109" s="94">
        <v>0</v>
      </c>
      <c r="I109" s="78">
        <v>0</v>
      </c>
      <c r="J109" s="76">
        <v>0</v>
      </c>
      <c r="K109" s="78">
        <v>0</v>
      </c>
      <c r="L109" s="95">
        <v>0</v>
      </c>
      <c r="M109" s="76">
        <v>0</v>
      </c>
      <c r="N109" s="94">
        <v>0</v>
      </c>
      <c r="O109" s="78">
        <v>0</v>
      </c>
      <c r="P109" s="78">
        <v>0</v>
      </c>
      <c r="Q109" s="78">
        <v>0</v>
      </c>
      <c r="R109" s="95">
        <v>0</v>
      </c>
      <c r="S109" s="76">
        <v>0</v>
      </c>
      <c r="T109" s="94">
        <v>0</v>
      </c>
      <c r="U109" s="95">
        <v>0</v>
      </c>
      <c r="V109" s="76">
        <v>0</v>
      </c>
      <c r="W109" s="94">
        <v>0</v>
      </c>
      <c r="X109" s="78">
        <v>0</v>
      </c>
      <c r="Y109" s="78">
        <v>0</v>
      </c>
      <c r="Z109" s="78">
        <v>0</v>
      </c>
      <c r="AA109" s="78">
        <v>0</v>
      </c>
      <c r="AB109" s="78">
        <v>0</v>
      </c>
      <c r="AC109" s="78">
        <v>15</v>
      </c>
      <c r="AD109" s="78">
        <v>15</v>
      </c>
      <c r="AE109" s="78">
        <v>100</v>
      </c>
      <c r="AF109" s="78">
        <v>0</v>
      </c>
      <c r="AG109" s="78">
        <v>0</v>
      </c>
      <c r="AH109" s="78">
        <v>0</v>
      </c>
      <c r="AI109" s="78">
        <v>0</v>
      </c>
      <c r="AJ109" s="78">
        <v>0</v>
      </c>
      <c r="AK109" s="78">
        <v>0</v>
      </c>
      <c r="AL109" s="78">
        <v>0</v>
      </c>
      <c r="AM109" s="78">
        <v>0</v>
      </c>
      <c r="AN109" s="78">
        <v>0</v>
      </c>
      <c r="AO109" s="78">
        <v>0</v>
      </c>
      <c r="AP109" s="78">
        <v>0</v>
      </c>
      <c r="AQ109" s="78">
        <v>0</v>
      </c>
      <c r="AR109" s="145"/>
      <c r="AS109" s="172"/>
      <c r="AT109" s="5"/>
      <c r="AU109" s="5"/>
      <c r="AV109" s="5"/>
    </row>
    <row r="110" spans="1:48" s="4" customFormat="1" ht="48" customHeight="1">
      <c r="A110" s="223"/>
      <c r="B110" s="254"/>
      <c r="C110" s="256"/>
      <c r="D110" s="91" t="s">
        <v>140</v>
      </c>
      <c r="E110" s="75">
        <f t="shared" si="106"/>
        <v>0</v>
      </c>
      <c r="F110" s="90">
        <f t="shared" si="106"/>
        <v>0</v>
      </c>
      <c r="G110" s="75">
        <v>0</v>
      </c>
      <c r="H110" s="94">
        <v>0</v>
      </c>
      <c r="I110" s="78">
        <v>0</v>
      </c>
      <c r="J110" s="76">
        <v>0</v>
      </c>
      <c r="K110" s="78">
        <v>0</v>
      </c>
      <c r="L110" s="95">
        <v>0</v>
      </c>
      <c r="M110" s="76">
        <v>0</v>
      </c>
      <c r="N110" s="94">
        <v>0</v>
      </c>
      <c r="O110" s="78">
        <v>0</v>
      </c>
      <c r="P110" s="78">
        <v>0</v>
      </c>
      <c r="Q110" s="78">
        <v>0</v>
      </c>
      <c r="R110" s="95">
        <v>0</v>
      </c>
      <c r="S110" s="76">
        <v>0</v>
      </c>
      <c r="T110" s="94">
        <v>0</v>
      </c>
      <c r="U110" s="95">
        <v>0</v>
      </c>
      <c r="V110" s="76">
        <v>0</v>
      </c>
      <c r="W110" s="94">
        <v>0</v>
      </c>
      <c r="X110" s="78">
        <v>0</v>
      </c>
      <c r="Y110" s="78">
        <v>0</v>
      </c>
      <c r="Z110" s="78">
        <v>0</v>
      </c>
      <c r="AA110" s="78">
        <v>0</v>
      </c>
      <c r="AB110" s="78">
        <v>0</v>
      </c>
      <c r="AC110" s="78">
        <v>0</v>
      </c>
      <c r="AD110" s="78">
        <v>0</v>
      </c>
      <c r="AE110" s="78">
        <v>0</v>
      </c>
      <c r="AF110" s="78">
        <v>0</v>
      </c>
      <c r="AG110" s="78">
        <v>0</v>
      </c>
      <c r="AH110" s="78">
        <v>0</v>
      </c>
      <c r="AI110" s="78">
        <v>0</v>
      </c>
      <c r="AJ110" s="78">
        <v>0</v>
      </c>
      <c r="AK110" s="78">
        <v>0</v>
      </c>
      <c r="AL110" s="78">
        <v>0</v>
      </c>
      <c r="AM110" s="78">
        <v>0</v>
      </c>
      <c r="AN110" s="78">
        <v>0</v>
      </c>
      <c r="AO110" s="78">
        <v>0</v>
      </c>
      <c r="AP110" s="78">
        <v>0</v>
      </c>
      <c r="AQ110" s="78">
        <v>0</v>
      </c>
      <c r="AR110" s="145"/>
      <c r="AS110" s="172"/>
      <c r="AT110" s="5"/>
      <c r="AU110" s="5"/>
      <c r="AV110" s="5"/>
    </row>
    <row r="111" spans="1:48" s="4" customFormat="1" ht="42.75" customHeight="1">
      <c r="A111" s="224"/>
      <c r="B111" s="255"/>
      <c r="C111" s="257"/>
      <c r="D111" s="91" t="s">
        <v>188</v>
      </c>
      <c r="E111" s="75">
        <f t="shared" ref="E111" si="107">H111+K111+N111+Q111+T111+W111+Z111+AC111+AF111+AI111+AL111+AO111</f>
        <v>0</v>
      </c>
      <c r="F111" s="90">
        <f t="shared" ref="F111" si="108">I111+L111+O111+R111+U111+X111+AA111+AD111+AG111+AJ111+AM111+AP111</f>
        <v>86</v>
      </c>
      <c r="G111" s="75">
        <v>0</v>
      </c>
      <c r="H111" s="107">
        <v>0</v>
      </c>
      <c r="I111" s="100">
        <v>0</v>
      </c>
      <c r="J111" s="105">
        <v>0</v>
      </c>
      <c r="K111" s="100">
        <v>0</v>
      </c>
      <c r="L111" s="100">
        <v>0</v>
      </c>
      <c r="M111" s="102">
        <v>0</v>
      </c>
      <c r="N111" s="78">
        <v>0</v>
      </c>
      <c r="O111" s="100">
        <v>86</v>
      </c>
      <c r="P111" s="100">
        <v>0</v>
      </c>
      <c r="Q111" s="100">
        <v>0</v>
      </c>
      <c r="R111" s="100">
        <v>0</v>
      </c>
      <c r="S111" s="108">
        <v>0</v>
      </c>
      <c r="T111" s="107">
        <v>0</v>
      </c>
      <c r="U111" s="100">
        <v>0</v>
      </c>
      <c r="V111" s="108">
        <v>0</v>
      </c>
      <c r="W111" s="107">
        <v>0</v>
      </c>
      <c r="X111" s="100">
        <v>0</v>
      </c>
      <c r="Y111" s="100">
        <v>0</v>
      </c>
      <c r="Z111" s="100">
        <v>0</v>
      </c>
      <c r="AA111" s="100">
        <v>0</v>
      </c>
      <c r="AB111" s="100">
        <v>0</v>
      </c>
      <c r="AC111" s="100">
        <v>0</v>
      </c>
      <c r="AD111" s="100">
        <v>0</v>
      </c>
      <c r="AE111" s="100">
        <v>0</v>
      </c>
      <c r="AF111" s="100">
        <v>0</v>
      </c>
      <c r="AG111" s="100">
        <v>0</v>
      </c>
      <c r="AH111" s="100">
        <v>0</v>
      </c>
      <c r="AI111" s="100">
        <v>0</v>
      </c>
      <c r="AJ111" s="100">
        <v>0</v>
      </c>
      <c r="AK111" s="100">
        <v>0</v>
      </c>
      <c r="AL111" s="100">
        <v>0</v>
      </c>
      <c r="AM111" s="100">
        <v>0</v>
      </c>
      <c r="AN111" s="100">
        <v>0</v>
      </c>
      <c r="AO111" s="78">
        <v>0</v>
      </c>
      <c r="AP111" s="103">
        <v>0</v>
      </c>
      <c r="AQ111" s="103">
        <v>0</v>
      </c>
      <c r="AR111" s="146"/>
      <c r="AS111" s="173"/>
      <c r="AT111" s="5"/>
      <c r="AU111" s="5"/>
      <c r="AV111" s="5"/>
    </row>
    <row r="112" spans="1:48" s="9" customFormat="1" ht="39.950000000000003" customHeight="1">
      <c r="A112" s="205" t="s">
        <v>243</v>
      </c>
      <c r="B112" s="199" t="s">
        <v>120</v>
      </c>
      <c r="C112" s="202" t="s">
        <v>155</v>
      </c>
      <c r="D112" s="251" t="s">
        <v>30</v>
      </c>
      <c r="E112" s="150" t="s">
        <v>43</v>
      </c>
      <c r="F112" s="176" t="s">
        <v>43</v>
      </c>
      <c r="G112" s="176" t="s">
        <v>43</v>
      </c>
      <c r="H112" s="176" t="s">
        <v>43</v>
      </c>
      <c r="I112" s="176" t="s">
        <v>43</v>
      </c>
      <c r="J112" s="176" t="s">
        <v>43</v>
      </c>
      <c r="K112" s="176" t="s">
        <v>43</v>
      </c>
      <c r="L112" s="176" t="s">
        <v>43</v>
      </c>
      <c r="M112" s="176" t="s">
        <v>43</v>
      </c>
      <c r="N112" s="176" t="s">
        <v>43</v>
      </c>
      <c r="O112" s="176" t="s">
        <v>43</v>
      </c>
      <c r="P112" s="176" t="s">
        <v>43</v>
      </c>
      <c r="Q112" s="176" t="s">
        <v>43</v>
      </c>
      <c r="R112" s="176" t="s">
        <v>43</v>
      </c>
      <c r="S112" s="176" t="s">
        <v>43</v>
      </c>
      <c r="T112" s="176" t="s">
        <v>43</v>
      </c>
      <c r="U112" s="176" t="s">
        <v>43</v>
      </c>
      <c r="V112" s="176" t="s">
        <v>43</v>
      </c>
      <c r="W112" s="176" t="s">
        <v>43</v>
      </c>
      <c r="X112" s="176" t="s">
        <v>43</v>
      </c>
      <c r="Y112" s="176" t="s">
        <v>43</v>
      </c>
      <c r="Z112" s="176" t="s">
        <v>43</v>
      </c>
      <c r="AA112" s="176" t="s">
        <v>43</v>
      </c>
      <c r="AB112" s="176" t="s">
        <v>43</v>
      </c>
      <c r="AC112" s="176" t="s">
        <v>43</v>
      </c>
      <c r="AD112" s="176" t="s">
        <v>43</v>
      </c>
      <c r="AE112" s="176" t="s">
        <v>43</v>
      </c>
      <c r="AF112" s="176" t="s">
        <v>43</v>
      </c>
      <c r="AG112" s="176" t="s">
        <v>43</v>
      </c>
      <c r="AH112" s="176" t="s">
        <v>43</v>
      </c>
      <c r="AI112" s="176" t="s">
        <v>43</v>
      </c>
      <c r="AJ112" s="176" t="s">
        <v>43</v>
      </c>
      <c r="AK112" s="176" t="s">
        <v>43</v>
      </c>
      <c r="AL112" s="176" t="s">
        <v>43</v>
      </c>
      <c r="AM112" s="176" t="s">
        <v>43</v>
      </c>
      <c r="AN112" s="176" t="s">
        <v>43</v>
      </c>
      <c r="AO112" s="182" t="s">
        <v>43</v>
      </c>
      <c r="AP112" s="182" t="s">
        <v>43</v>
      </c>
      <c r="AQ112" s="182" t="s">
        <v>43</v>
      </c>
      <c r="AR112" s="186" t="s">
        <v>244</v>
      </c>
      <c r="AS112" s="144"/>
      <c r="AT112" s="5"/>
      <c r="AU112" s="5"/>
      <c r="AV112" s="5"/>
    </row>
    <row r="113" spans="1:48" s="4" customFormat="1" ht="38.25" customHeight="1">
      <c r="A113" s="223"/>
      <c r="B113" s="254"/>
      <c r="C113" s="203"/>
      <c r="D113" s="252"/>
      <c r="E113" s="15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83"/>
      <c r="AP113" s="183"/>
      <c r="AQ113" s="183"/>
      <c r="AR113" s="187"/>
      <c r="AS113" s="145"/>
      <c r="AT113" s="5"/>
      <c r="AU113" s="5"/>
      <c r="AV113" s="5"/>
    </row>
    <row r="114" spans="1:48" s="4" customFormat="1" ht="174.75" customHeight="1">
      <c r="A114" s="224"/>
      <c r="B114" s="255"/>
      <c r="C114" s="204"/>
      <c r="D114" s="253"/>
      <c r="E114" s="15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83"/>
      <c r="AP114" s="183"/>
      <c r="AQ114" s="183"/>
      <c r="AR114" s="187"/>
      <c r="AS114" s="146"/>
      <c r="AT114" s="5"/>
      <c r="AU114" s="5"/>
      <c r="AV114" s="5"/>
    </row>
    <row r="115" spans="1:48" s="6" customFormat="1" ht="15" customHeight="1">
      <c r="A115" s="205" t="s">
        <v>33</v>
      </c>
      <c r="B115" s="258" t="s">
        <v>35</v>
      </c>
      <c r="C115" s="259"/>
      <c r="D115" s="74" t="s">
        <v>142</v>
      </c>
      <c r="E115" s="75">
        <f>E117+E118</f>
        <v>160</v>
      </c>
      <c r="F115" s="90">
        <f>F117+F118</f>
        <v>160</v>
      </c>
      <c r="G115" s="85">
        <f>F115/E115*100</f>
        <v>100</v>
      </c>
      <c r="H115" s="87">
        <f>H117+H118</f>
        <v>0</v>
      </c>
      <c r="I115" s="88">
        <f t="shared" ref="I115:O115" si="109">I117+I118</f>
        <v>0</v>
      </c>
      <c r="J115" s="76">
        <v>0</v>
      </c>
      <c r="K115" s="88">
        <f t="shared" si="109"/>
        <v>0</v>
      </c>
      <c r="L115" s="89">
        <f t="shared" si="109"/>
        <v>0</v>
      </c>
      <c r="M115" s="76">
        <v>0</v>
      </c>
      <c r="N115" s="87">
        <f t="shared" si="109"/>
        <v>0</v>
      </c>
      <c r="O115" s="88">
        <f t="shared" si="109"/>
        <v>0</v>
      </c>
      <c r="P115" s="76">
        <v>0</v>
      </c>
      <c r="Q115" s="88">
        <f>Q119+Q118+Q117+Q116</f>
        <v>100</v>
      </c>
      <c r="R115" s="101">
        <f>R119+R118+R117+R116</f>
        <v>100</v>
      </c>
      <c r="S115" s="76">
        <f t="shared" si="86"/>
        <v>100</v>
      </c>
      <c r="T115" s="101">
        <f t="shared" ref="T115:U115" si="110">T119+T118+T117+T116</f>
        <v>0</v>
      </c>
      <c r="U115" s="101">
        <f t="shared" si="110"/>
        <v>0</v>
      </c>
      <c r="V115" s="76">
        <v>0</v>
      </c>
      <c r="W115" s="101">
        <f t="shared" ref="W115:X115" si="111">W119+W118+W117+W116</f>
        <v>0</v>
      </c>
      <c r="X115" s="101">
        <f t="shared" si="111"/>
        <v>0</v>
      </c>
      <c r="Y115" s="88">
        <v>0</v>
      </c>
      <c r="Z115" s="101">
        <f t="shared" ref="Z115:AA115" si="112">Z119+Z118+Z117+Z116</f>
        <v>0</v>
      </c>
      <c r="AA115" s="101">
        <f t="shared" si="112"/>
        <v>0</v>
      </c>
      <c r="AB115" s="88">
        <f t="shared" ref="AB115:AO115" si="113">AB116+AB117+AB118+AB119</f>
        <v>0</v>
      </c>
      <c r="AC115" s="101">
        <f t="shared" ref="AC115:AD115" si="114">AC119+AC118+AC117+AC116</f>
        <v>20</v>
      </c>
      <c r="AD115" s="101">
        <f t="shared" si="114"/>
        <v>20</v>
      </c>
      <c r="AE115" s="88">
        <f>AD115/AC115*100</f>
        <v>100</v>
      </c>
      <c r="AF115" s="88">
        <f t="shared" si="113"/>
        <v>20</v>
      </c>
      <c r="AG115" s="88">
        <f t="shared" si="113"/>
        <v>20</v>
      </c>
      <c r="AH115" s="88">
        <f>AG115/AF115*100</f>
        <v>100</v>
      </c>
      <c r="AI115" s="88">
        <f t="shared" si="113"/>
        <v>0</v>
      </c>
      <c r="AJ115" s="88">
        <f t="shared" si="113"/>
        <v>0</v>
      </c>
      <c r="AK115" s="88">
        <f t="shared" si="113"/>
        <v>0</v>
      </c>
      <c r="AL115" s="88">
        <f t="shared" si="113"/>
        <v>20</v>
      </c>
      <c r="AM115" s="88">
        <f t="shared" si="113"/>
        <v>20</v>
      </c>
      <c r="AN115" s="88">
        <f t="shared" si="113"/>
        <v>100</v>
      </c>
      <c r="AO115" s="88">
        <f t="shared" si="113"/>
        <v>0</v>
      </c>
      <c r="AP115" s="88">
        <v>0</v>
      </c>
      <c r="AQ115" s="89">
        <v>0</v>
      </c>
      <c r="AR115" s="164"/>
      <c r="AS115" s="147"/>
      <c r="AT115" s="5"/>
      <c r="AU115" s="5"/>
      <c r="AV115" s="5"/>
    </row>
    <row r="116" spans="1:48" s="6" customFormat="1" ht="23.25" customHeight="1">
      <c r="A116" s="223"/>
      <c r="B116" s="177"/>
      <c r="C116" s="260"/>
      <c r="D116" s="74" t="s">
        <v>138</v>
      </c>
      <c r="E116" s="75">
        <v>0</v>
      </c>
      <c r="F116" s="90">
        <v>0</v>
      </c>
      <c r="G116" s="85">
        <v>0</v>
      </c>
      <c r="H116" s="87"/>
      <c r="I116" s="88"/>
      <c r="J116" s="76">
        <v>0</v>
      </c>
      <c r="K116" s="88"/>
      <c r="L116" s="89"/>
      <c r="M116" s="76">
        <v>0</v>
      </c>
      <c r="N116" s="87"/>
      <c r="O116" s="88"/>
      <c r="P116" s="76"/>
      <c r="Q116" s="88">
        <v>0</v>
      </c>
      <c r="R116" s="89">
        <v>0</v>
      </c>
      <c r="S116" s="76">
        <v>0</v>
      </c>
      <c r="T116" s="87">
        <v>0</v>
      </c>
      <c r="U116" s="89">
        <v>0</v>
      </c>
      <c r="V116" s="76">
        <v>0</v>
      </c>
      <c r="W116" s="87">
        <v>0</v>
      </c>
      <c r="X116" s="88">
        <v>0</v>
      </c>
      <c r="Y116" s="88">
        <v>0</v>
      </c>
      <c r="Z116" s="88">
        <f>Z130+Z138+Z143</f>
        <v>0</v>
      </c>
      <c r="AA116" s="88">
        <f t="shared" ref="AA116:AO116" si="115">AA130+AA138+AA143</f>
        <v>0</v>
      </c>
      <c r="AB116" s="88">
        <f t="shared" si="115"/>
        <v>0</v>
      </c>
      <c r="AC116" s="88">
        <f t="shared" si="115"/>
        <v>0</v>
      </c>
      <c r="AD116" s="88">
        <f t="shared" si="115"/>
        <v>0</v>
      </c>
      <c r="AE116" s="88">
        <f t="shared" si="115"/>
        <v>0</v>
      </c>
      <c r="AF116" s="88">
        <f t="shared" si="115"/>
        <v>0</v>
      </c>
      <c r="AG116" s="88">
        <f t="shared" si="115"/>
        <v>0</v>
      </c>
      <c r="AH116" s="88">
        <f t="shared" si="115"/>
        <v>0</v>
      </c>
      <c r="AI116" s="88">
        <f t="shared" si="115"/>
        <v>0</v>
      </c>
      <c r="AJ116" s="88">
        <f t="shared" si="115"/>
        <v>0</v>
      </c>
      <c r="AK116" s="88">
        <f t="shared" si="115"/>
        <v>0</v>
      </c>
      <c r="AL116" s="88">
        <f t="shared" si="115"/>
        <v>0</v>
      </c>
      <c r="AM116" s="88">
        <f t="shared" si="115"/>
        <v>0</v>
      </c>
      <c r="AN116" s="88">
        <f t="shared" si="115"/>
        <v>0</v>
      </c>
      <c r="AO116" s="88">
        <f t="shared" si="115"/>
        <v>0</v>
      </c>
      <c r="AP116" s="88">
        <v>0</v>
      </c>
      <c r="AQ116" s="89">
        <v>0</v>
      </c>
      <c r="AR116" s="172"/>
      <c r="AS116" s="148"/>
      <c r="AT116" s="5"/>
      <c r="AU116" s="5"/>
      <c r="AV116" s="5"/>
    </row>
    <row r="117" spans="1:48" s="6" customFormat="1" ht="24.75" customHeight="1">
      <c r="A117" s="223"/>
      <c r="B117" s="177"/>
      <c r="C117" s="260"/>
      <c r="D117" s="81" t="s">
        <v>26</v>
      </c>
      <c r="E117" s="75">
        <f>H117+K117+N117+Q117+T117+W117+Z117+AC117+AF117+AI117+AL117+AO117</f>
        <v>0</v>
      </c>
      <c r="F117" s="90">
        <f>I117+L117+O117+R117+U117+X117+AA117+AD117+AG117+AJ117+AM117+AP117</f>
        <v>0</v>
      </c>
      <c r="G117" s="85">
        <v>0</v>
      </c>
      <c r="H117" s="87">
        <f>H131+H139+H144</f>
        <v>0</v>
      </c>
      <c r="I117" s="88">
        <f>I131+I139+I144</f>
        <v>0</v>
      </c>
      <c r="J117" s="76">
        <v>0</v>
      </c>
      <c r="K117" s="88">
        <f>K131+K139+K144</f>
        <v>0</v>
      </c>
      <c r="L117" s="89">
        <f>L131+L139+L144</f>
        <v>0</v>
      </c>
      <c r="M117" s="76">
        <v>0</v>
      </c>
      <c r="N117" s="87">
        <f>N131+N139+N144</f>
        <v>0</v>
      </c>
      <c r="O117" s="88">
        <f>O131+O139+O144</f>
        <v>0</v>
      </c>
      <c r="P117" s="76">
        <v>0</v>
      </c>
      <c r="Q117" s="88">
        <v>0</v>
      </c>
      <c r="R117" s="89">
        <v>0</v>
      </c>
      <c r="S117" s="76">
        <v>0</v>
      </c>
      <c r="T117" s="87">
        <v>0</v>
      </c>
      <c r="U117" s="89">
        <v>0</v>
      </c>
      <c r="V117" s="76">
        <v>0</v>
      </c>
      <c r="W117" s="87">
        <v>0</v>
      </c>
      <c r="X117" s="88">
        <v>0</v>
      </c>
      <c r="Y117" s="88">
        <v>0</v>
      </c>
      <c r="Z117" s="88">
        <f t="shared" ref="Z117:AO119" si="116">Z131+Z139+Z144</f>
        <v>0</v>
      </c>
      <c r="AA117" s="88">
        <f t="shared" si="116"/>
        <v>0</v>
      </c>
      <c r="AB117" s="88">
        <f t="shared" si="116"/>
        <v>0</v>
      </c>
      <c r="AC117" s="88">
        <f t="shared" si="116"/>
        <v>0</v>
      </c>
      <c r="AD117" s="88">
        <f t="shared" si="116"/>
        <v>0</v>
      </c>
      <c r="AE117" s="88">
        <f t="shared" si="116"/>
        <v>0</v>
      </c>
      <c r="AF117" s="88">
        <f t="shared" si="116"/>
        <v>0</v>
      </c>
      <c r="AG117" s="88">
        <f t="shared" si="116"/>
        <v>0</v>
      </c>
      <c r="AH117" s="88">
        <f t="shared" si="116"/>
        <v>0</v>
      </c>
      <c r="AI117" s="88">
        <f t="shared" si="116"/>
        <v>0</v>
      </c>
      <c r="AJ117" s="88">
        <f t="shared" si="116"/>
        <v>0</v>
      </c>
      <c r="AK117" s="88">
        <f t="shared" si="116"/>
        <v>0</v>
      </c>
      <c r="AL117" s="88">
        <f t="shared" si="116"/>
        <v>0</v>
      </c>
      <c r="AM117" s="88">
        <f t="shared" si="116"/>
        <v>0</v>
      </c>
      <c r="AN117" s="88">
        <f t="shared" si="116"/>
        <v>0</v>
      </c>
      <c r="AO117" s="88">
        <f t="shared" si="116"/>
        <v>0</v>
      </c>
      <c r="AP117" s="88">
        <v>0</v>
      </c>
      <c r="AQ117" s="89">
        <v>0</v>
      </c>
      <c r="AR117" s="172"/>
      <c r="AS117" s="148"/>
      <c r="AT117" s="5"/>
      <c r="AU117" s="5"/>
      <c r="AV117" s="5"/>
    </row>
    <row r="118" spans="1:48" s="6" customFormat="1" ht="30" customHeight="1">
      <c r="A118" s="223"/>
      <c r="B118" s="177"/>
      <c r="C118" s="260"/>
      <c r="D118" s="81" t="s">
        <v>139</v>
      </c>
      <c r="E118" s="75">
        <f>H118+K118+N118+Q118+T118+W118+Z118+AC118+AF118+AI118+AL118+AO118</f>
        <v>160</v>
      </c>
      <c r="F118" s="90">
        <f>I118+L118+O118+R118+U118+X118+AA118+AD118+AG118+AJ118+AM118+AP118</f>
        <v>160</v>
      </c>
      <c r="G118" s="85">
        <f t="shared" ref="G118" si="117">F118/E118*100</f>
        <v>100</v>
      </c>
      <c r="H118" s="87">
        <f>H132+H140+H145</f>
        <v>0</v>
      </c>
      <c r="I118" s="88">
        <f>I132+I140+I145</f>
        <v>0</v>
      </c>
      <c r="J118" s="76">
        <v>0</v>
      </c>
      <c r="K118" s="88">
        <f>K132+K140+K145</f>
        <v>0</v>
      </c>
      <c r="L118" s="89">
        <f>L132+L140+L145</f>
        <v>0</v>
      </c>
      <c r="M118" s="76">
        <v>0</v>
      </c>
      <c r="N118" s="87">
        <f>N132+N140+N145</f>
        <v>0</v>
      </c>
      <c r="O118" s="88">
        <f>O132+O140+O145</f>
        <v>0</v>
      </c>
      <c r="P118" s="76">
        <v>0</v>
      </c>
      <c r="Q118" s="88">
        <v>100</v>
      </c>
      <c r="R118" s="89">
        <v>100</v>
      </c>
      <c r="S118" s="76">
        <f t="shared" si="86"/>
        <v>100</v>
      </c>
      <c r="T118" s="87">
        <v>0</v>
      </c>
      <c r="U118" s="89">
        <v>0</v>
      </c>
      <c r="V118" s="76">
        <v>0</v>
      </c>
      <c r="W118" s="87">
        <v>0</v>
      </c>
      <c r="X118" s="88">
        <v>0</v>
      </c>
      <c r="Y118" s="88">
        <v>0</v>
      </c>
      <c r="Z118" s="88">
        <f t="shared" si="116"/>
        <v>0</v>
      </c>
      <c r="AA118" s="88">
        <f t="shared" si="116"/>
        <v>0</v>
      </c>
      <c r="AB118" s="88">
        <f t="shared" si="116"/>
        <v>0</v>
      </c>
      <c r="AC118" s="88">
        <f t="shared" si="116"/>
        <v>20</v>
      </c>
      <c r="AD118" s="88">
        <f t="shared" si="116"/>
        <v>20</v>
      </c>
      <c r="AE118" s="104">
        <f>AD118/AC118*100</f>
        <v>100</v>
      </c>
      <c r="AF118" s="88">
        <f t="shared" si="116"/>
        <v>20</v>
      </c>
      <c r="AG118" s="88">
        <f t="shared" si="116"/>
        <v>20</v>
      </c>
      <c r="AH118" s="88">
        <f t="shared" si="116"/>
        <v>100</v>
      </c>
      <c r="AI118" s="88">
        <f t="shared" si="116"/>
        <v>0</v>
      </c>
      <c r="AJ118" s="88">
        <f t="shared" si="116"/>
        <v>0</v>
      </c>
      <c r="AK118" s="88">
        <f t="shared" si="116"/>
        <v>0</v>
      </c>
      <c r="AL118" s="88">
        <f t="shared" si="116"/>
        <v>20</v>
      </c>
      <c r="AM118" s="88">
        <f t="shared" si="116"/>
        <v>20</v>
      </c>
      <c r="AN118" s="88">
        <f t="shared" si="116"/>
        <v>100</v>
      </c>
      <c r="AO118" s="88">
        <f t="shared" si="116"/>
        <v>0</v>
      </c>
      <c r="AP118" s="88">
        <v>0</v>
      </c>
      <c r="AQ118" s="89">
        <v>0</v>
      </c>
      <c r="AR118" s="172"/>
      <c r="AS118" s="148"/>
      <c r="AT118" s="5"/>
      <c r="AU118" s="5"/>
      <c r="AV118" s="5"/>
    </row>
    <row r="119" spans="1:48" s="6" customFormat="1" ht="30" customHeight="1">
      <c r="A119" s="224"/>
      <c r="B119" s="178"/>
      <c r="C119" s="261"/>
      <c r="D119" s="91" t="s">
        <v>140</v>
      </c>
      <c r="E119" s="75">
        <v>0</v>
      </c>
      <c r="F119" s="90">
        <v>0</v>
      </c>
      <c r="G119" s="85">
        <v>0</v>
      </c>
      <c r="H119" s="87">
        <v>0</v>
      </c>
      <c r="I119" s="88">
        <v>0</v>
      </c>
      <c r="J119" s="76">
        <v>0</v>
      </c>
      <c r="K119" s="88">
        <v>0</v>
      </c>
      <c r="L119" s="89">
        <v>0</v>
      </c>
      <c r="M119" s="76">
        <v>0</v>
      </c>
      <c r="N119" s="87">
        <v>0</v>
      </c>
      <c r="O119" s="88">
        <v>0</v>
      </c>
      <c r="P119" s="76">
        <v>0</v>
      </c>
      <c r="Q119" s="88">
        <v>0</v>
      </c>
      <c r="R119" s="89">
        <v>0</v>
      </c>
      <c r="S119" s="76">
        <v>0</v>
      </c>
      <c r="T119" s="87">
        <v>0</v>
      </c>
      <c r="U119" s="89">
        <v>0</v>
      </c>
      <c r="V119" s="76">
        <v>0</v>
      </c>
      <c r="W119" s="87">
        <v>0</v>
      </c>
      <c r="X119" s="88">
        <v>0</v>
      </c>
      <c r="Y119" s="88">
        <v>0</v>
      </c>
      <c r="Z119" s="88">
        <f t="shared" si="116"/>
        <v>0</v>
      </c>
      <c r="AA119" s="88">
        <f t="shared" si="116"/>
        <v>0</v>
      </c>
      <c r="AB119" s="88">
        <f t="shared" si="116"/>
        <v>0</v>
      </c>
      <c r="AC119" s="88">
        <f t="shared" si="116"/>
        <v>0</v>
      </c>
      <c r="AD119" s="88">
        <f t="shared" si="116"/>
        <v>0</v>
      </c>
      <c r="AE119" s="88">
        <f t="shared" si="116"/>
        <v>0</v>
      </c>
      <c r="AF119" s="88">
        <f t="shared" si="116"/>
        <v>0</v>
      </c>
      <c r="AG119" s="88">
        <f t="shared" si="116"/>
        <v>0</v>
      </c>
      <c r="AH119" s="88">
        <f t="shared" si="116"/>
        <v>0</v>
      </c>
      <c r="AI119" s="88">
        <f t="shared" si="116"/>
        <v>0</v>
      </c>
      <c r="AJ119" s="88">
        <f t="shared" si="116"/>
        <v>0</v>
      </c>
      <c r="AK119" s="88">
        <f t="shared" si="116"/>
        <v>0</v>
      </c>
      <c r="AL119" s="88">
        <f t="shared" si="116"/>
        <v>0</v>
      </c>
      <c r="AM119" s="88">
        <f t="shared" si="116"/>
        <v>0</v>
      </c>
      <c r="AN119" s="88">
        <f t="shared" si="116"/>
        <v>0</v>
      </c>
      <c r="AO119" s="88">
        <f t="shared" si="116"/>
        <v>0</v>
      </c>
      <c r="AP119" s="88">
        <v>0</v>
      </c>
      <c r="AQ119" s="89">
        <v>0</v>
      </c>
      <c r="AR119" s="173"/>
      <c r="AS119" s="149"/>
      <c r="AT119" s="5"/>
      <c r="AU119" s="5"/>
      <c r="AV119" s="5"/>
    </row>
    <row r="120" spans="1:48" s="9" customFormat="1" ht="39.950000000000003" customHeight="1">
      <c r="A120" s="205" t="s">
        <v>34</v>
      </c>
      <c r="B120" s="262" t="s">
        <v>121</v>
      </c>
      <c r="C120" s="264" t="s">
        <v>156</v>
      </c>
      <c r="D120" s="263" t="s">
        <v>30</v>
      </c>
      <c r="E120" s="150" t="s">
        <v>43</v>
      </c>
      <c r="F120" s="150" t="s">
        <v>43</v>
      </c>
      <c r="G120" s="150" t="s">
        <v>43</v>
      </c>
      <c r="H120" s="150" t="s">
        <v>43</v>
      </c>
      <c r="I120" s="150" t="s">
        <v>43</v>
      </c>
      <c r="J120" s="150" t="s">
        <v>43</v>
      </c>
      <c r="K120" s="150" t="s">
        <v>43</v>
      </c>
      <c r="L120" s="150" t="s">
        <v>43</v>
      </c>
      <c r="M120" s="150" t="s">
        <v>43</v>
      </c>
      <c r="N120" s="150" t="s">
        <v>43</v>
      </c>
      <c r="O120" s="150" t="s">
        <v>43</v>
      </c>
      <c r="P120" s="150" t="s">
        <v>43</v>
      </c>
      <c r="Q120" s="150" t="s">
        <v>43</v>
      </c>
      <c r="R120" s="150" t="s">
        <v>43</v>
      </c>
      <c r="S120" s="150" t="s">
        <v>43</v>
      </c>
      <c r="T120" s="150" t="s">
        <v>43</v>
      </c>
      <c r="U120" s="150" t="s">
        <v>43</v>
      </c>
      <c r="V120" s="150" t="s">
        <v>43</v>
      </c>
      <c r="W120" s="150" t="s">
        <v>43</v>
      </c>
      <c r="X120" s="150" t="s">
        <v>43</v>
      </c>
      <c r="Y120" s="150" t="s">
        <v>43</v>
      </c>
      <c r="Z120" s="150" t="s">
        <v>43</v>
      </c>
      <c r="AA120" s="150" t="s">
        <v>43</v>
      </c>
      <c r="AB120" s="150" t="s">
        <v>43</v>
      </c>
      <c r="AC120" s="150" t="s">
        <v>43</v>
      </c>
      <c r="AD120" s="150" t="s">
        <v>43</v>
      </c>
      <c r="AE120" s="150" t="s">
        <v>43</v>
      </c>
      <c r="AF120" s="150" t="s">
        <v>43</v>
      </c>
      <c r="AG120" s="150" t="s">
        <v>43</v>
      </c>
      <c r="AH120" s="150" t="s">
        <v>43</v>
      </c>
      <c r="AI120" s="150" t="s">
        <v>43</v>
      </c>
      <c r="AJ120" s="150" t="s">
        <v>43</v>
      </c>
      <c r="AK120" s="150" t="s">
        <v>43</v>
      </c>
      <c r="AL120" s="150" t="s">
        <v>43</v>
      </c>
      <c r="AM120" s="150" t="s">
        <v>43</v>
      </c>
      <c r="AN120" s="150" t="s">
        <v>43</v>
      </c>
      <c r="AO120" s="150" t="s">
        <v>43</v>
      </c>
      <c r="AP120" s="150" t="s">
        <v>43</v>
      </c>
      <c r="AQ120" s="150" t="s">
        <v>43</v>
      </c>
      <c r="AR120" s="162" t="s">
        <v>241</v>
      </c>
      <c r="AS120" s="144"/>
      <c r="AT120" s="5"/>
      <c r="AU120" s="5"/>
      <c r="AV120" s="5"/>
    </row>
    <row r="121" spans="1:48" s="4" customFormat="1" ht="24" customHeight="1">
      <c r="A121" s="223"/>
      <c r="B121" s="200"/>
      <c r="C121" s="203"/>
      <c r="D121" s="203"/>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62"/>
      <c r="AS121" s="145"/>
      <c r="AT121" s="5"/>
      <c r="AU121" s="5"/>
      <c r="AV121" s="5"/>
    </row>
    <row r="122" spans="1:48" s="4" customFormat="1" ht="409.5" customHeight="1">
      <c r="A122" s="224"/>
      <c r="B122" s="201"/>
      <c r="C122" s="204"/>
      <c r="D122" s="204"/>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63"/>
      <c r="AS122" s="146"/>
      <c r="AT122" s="5"/>
      <c r="AU122" s="5"/>
      <c r="AV122" s="5"/>
    </row>
    <row r="123" spans="1:48" s="9" customFormat="1" ht="39.950000000000003" customHeight="1">
      <c r="A123" s="205" t="s">
        <v>82</v>
      </c>
      <c r="B123" s="262" t="s">
        <v>122</v>
      </c>
      <c r="C123" s="263" t="s">
        <v>157</v>
      </c>
      <c r="D123" s="263" t="s">
        <v>30</v>
      </c>
      <c r="E123" s="150" t="s">
        <v>43</v>
      </c>
      <c r="F123" s="150" t="s">
        <v>43</v>
      </c>
      <c r="G123" s="150" t="s">
        <v>43</v>
      </c>
      <c r="H123" s="150" t="s">
        <v>43</v>
      </c>
      <c r="I123" s="150" t="s">
        <v>43</v>
      </c>
      <c r="J123" s="150" t="s">
        <v>43</v>
      </c>
      <c r="K123" s="150" t="s">
        <v>43</v>
      </c>
      <c r="L123" s="150" t="s">
        <v>43</v>
      </c>
      <c r="M123" s="150" t="s">
        <v>43</v>
      </c>
      <c r="N123" s="150" t="s">
        <v>43</v>
      </c>
      <c r="O123" s="150" t="s">
        <v>43</v>
      </c>
      <c r="P123" s="150" t="s">
        <v>43</v>
      </c>
      <c r="Q123" s="150" t="s">
        <v>43</v>
      </c>
      <c r="R123" s="150" t="s">
        <v>43</v>
      </c>
      <c r="S123" s="150" t="s">
        <v>43</v>
      </c>
      <c r="T123" s="150" t="s">
        <v>43</v>
      </c>
      <c r="U123" s="150" t="s">
        <v>43</v>
      </c>
      <c r="V123" s="150" t="s">
        <v>43</v>
      </c>
      <c r="W123" s="150" t="s">
        <v>43</v>
      </c>
      <c r="X123" s="150" t="s">
        <v>43</v>
      </c>
      <c r="Y123" s="150" t="s">
        <v>43</v>
      </c>
      <c r="Z123" s="150" t="s">
        <v>43</v>
      </c>
      <c r="AA123" s="150" t="s">
        <v>43</v>
      </c>
      <c r="AB123" s="150" t="s">
        <v>43</v>
      </c>
      <c r="AC123" s="150" t="s">
        <v>43</v>
      </c>
      <c r="AD123" s="150" t="s">
        <v>43</v>
      </c>
      <c r="AE123" s="150" t="s">
        <v>43</v>
      </c>
      <c r="AF123" s="150" t="s">
        <v>43</v>
      </c>
      <c r="AG123" s="150" t="s">
        <v>43</v>
      </c>
      <c r="AH123" s="150" t="s">
        <v>43</v>
      </c>
      <c r="AI123" s="150" t="s">
        <v>43</v>
      </c>
      <c r="AJ123" s="150" t="s">
        <v>43</v>
      </c>
      <c r="AK123" s="150" t="s">
        <v>43</v>
      </c>
      <c r="AL123" s="150" t="s">
        <v>43</v>
      </c>
      <c r="AM123" s="150" t="s">
        <v>43</v>
      </c>
      <c r="AN123" s="150" t="s">
        <v>43</v>
      </c>
      <c r="AO123" s="150" t="s">
        <v>43</v>
      </c>
      <c r="AP123" s="150" t="s">
        <v>43</v>
      </c>
      <c r="AQ123" s="150" t="s">
        <v>43</v>
      </c>
      <c r="AR123" s="144" t="s">
        <v>221</v>
      </c>
      <c r="AS123" s="144"/>
      <c r="AT123" s="5"/>
      <c r="AU123" s="5"/>
      <c r="AV123" s="5"/>
    </row>
    <row r="124" spans="1:48" s="4" customFormat="1" ht="40.5" customHeight="1">
      <c r="A124" s="223"/>
      <c r="B124" s="200"/>
      <c r="C124" s="203"/>
      <c r="D124" s="203"/>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45"/>
      <c r="AS124" s="145"/>
      <c r="AT124" s="5"/>
      <c r="AU124" s="5"/>
      <c r="AV124" s="5"/>
    </row>
    <row r="125" spans="1:48" s="4" customFormat="1" ht="341.25" customHeight="1">
      <c r="A125" s="224"/>
      <c r="B125" s="201"/>
      <c r="C125" s="204"/>
      <c r="D125" s="204"/>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46"/>
      <c r="AS125" s="146"/>
      <c r="AT125" s="5"/>
      <c r="AU125" s="5"/>
      <c r="AV125" s="5"/>
    </row>
    <row r="126" spans="1:48" s="9" customFormat="1" ht="12.75">
      <c r="A126" s="205" t="s">
        <v>83</v>
      </c>
      <c r="B126" s="262" t="s">
        <v>123</v>
      </c>
      <c r="C126" s="263" t="s">
        <v>36</v>
      </c>
      <c r="D126" s="263" t="s">
        <v>30</v>
      </c>
      <c r="E126" s="150" t="s">
        <v>43</v>
      </c>
      <c r="F126" s="176" t="s">
        <v>43</v>
      </c>
      <c r="G126" s="150" t="s">
        <v>43</v>
      </c>
      <c r="H126" s="268" t="s">
        <v>43</v>
      </c>
      <c r="I126" s="176" t="s">
        <v>43</v>
      </c>
      <c r="J126" s="176" t="s">
        <v>43</v>
      </c>
      <c r="K126" s="176" t="s">
        <v>43</v>
      </c>
      <c r="L126" s="176" t="s">
        <v>43</v>
      </c>
      <c r="M126" s="176" t="s">
        <v>43</v>
      </c>
      <c r="N126" s="176" t="s">
        <v>43</v>
      </c>
      <c r="O126" s="176" t="s">
        <v>43</v>
      </c>
      <c r="P126" s="176" t="s">
        <v>43</v>
      </c>
      <c r="Q126" s="176" t="s">
        <v>43</v>
      </c>
      <c r="R126" s="176" t="s">
        <v>43</v>
      </c>
      <c r="S126" s="176" t="s">
        <v>43</v>
      </c>
      <c r="T126" s="176" t="s">
        <v>43</v>
      </c>
      <c r="U126" s="176" t="s">
        <v>43</v>
      </c>
      <c r="V126" s="176" t="s">
        <v>43</v>
      </c>
      <c r="W126" s="176" t="s">
        <v>43</v>
      </c>
      <c r="X126" s="176" t="s">
        <v>43</v>
      </c>
      <c r="Y126" s="176" t="s">
        <v>43</v>
      </c>
      <c r="Z126" s="176" t="s">
        <v>43</v>
      </c>
      <c r="AA126" s="176" t="s">
        <v>43</v>
      </c>
      <c r="AB126" s="176" t="s">
        <v>43</v>
      </c>
      <c r="AC126" s="176" t="s">
        <v>43</v>
      </c>
      <c r="AD126" s="176" t="s">
        <v>43</v>
      </c>
      <c r="AE126" s="176" t="s">
        <v>43</v>
      </c>
      <c r="AF126" s="176" t="s">
        <v>43</v>
      </c>
      <c r="AG126" s="176" t="s">
        <v>43</v>
      </c>
      <c r="AH126" s="176" t="s">
        <v>43</v>
      </c>
      <c r="AI126" s="176" t="s">
        <v>43</v>
      </c>
      <c r="AJ126" s="176" t="s">
        <v>43</v>
      </c>
      <c r="AK126" s="176" t="s">
        <v>43</v>
      </c>
      <c r="AL126" s="176" t="s">
        <v>43</v>
      </c>
      <c r="AM126" s="176" t="s">
        <v>43</v>
      </c>
      <c r="AN126" s="176" t="s">
        <v>43</v>
      </c>
      <c r="AO126" s="176" t="s">
        <v>43</v>
      </c>
      <c r="AP126" s="176" t="s">
        <v>43</v>
      </c>
      <c r="AQ126" s="176" t="s">
        <v>43</v>
      </c>
      <c r="AR126" s="168" t="s">
        <v>203</v>
      </c>
      <c r="AS126" s="144"/>
      <c r="AT126" s="5"/>
      <c r="AU126" s="5"/>
      <c r="AV126" s="5"/>
    </row>
    <row r="127" spans="1:48" s="4" customFormat="1" ht="12.75">
      <c r="A127" s="223"/>
      <c r="B127" s="200"/>
      <c r="C127" s="203"/>
      <c r="D127" s="203"/>
      <c r="E127" s="157"/>
      <c r="F127" s="177"/>
      <c r="G127" s="157"/>
      <c r="H127" s="269"/>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45"/>
      <c r="AS127" s="145"/>
      <c r="AT127" s="5"/>
      <c r="AU127" s="5"/>
      <c r="AV127" s="5"/>
    </row>
    <row r="128" spans="1:48" s="4" customFormat="1" ht="408.75" customHeight="1">
      <c r="A128" s="224"/>
      <c r="B128" s="201"/>
      <c r="C128" s="204"/>
      <c r="D128" s="204"/>
      <c r="E128" s="158"/>
      <c r="F128" s="178"/>
      <c r="G128" s="158"/>
      <c r="H128" s="270"/>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46"/>
      <c r="AS128" s="146"/>
      <c r="AT128" s="5"/>
      <c r="AU128" s="5"/>
      <c r="AV128" s="5"/>
    </row>
    <row r="129" spans="1:48" s="6" customFormat="1" ht="15" customHeight="1">
      <c r="A129" s="205" t="s">
        <v>84</v>
      </c>
      <c r="B129" s="265" t="s">
        <v>124</v>
      </c>
      <c r="C129" s="263" t="s">
        <v>158</v>
      </c>
      <c r="D129" s="74" t="s">
        <v>142</v>
      </c>
      <c r="E129" s="75">
        <f>E131+E132</f>
        <v>20</v>
      </c>
      <c r="F129" s="90">
        <f>F131+F132</f>
        <v>20</v>
      </c>
      <c r="G129" s="75">
        <f>F129/E129*100</f>
        <v>100</v>
      </c>
      <c r="H129" s="92">
        <f>H131+H132</f>
        <v>0</v>
      </c>
      <c r="I129" s="76">
        <f t="shared" ref="I129:O129" si="118">I131+I132</f>
        <v>0</v>
      </c>
      <c r="J129" s="76">
        <v>0</v>
      </c>
      <c r="K129" s="76">
        <f t="shared" si="118"/>
        <v>0</v>
      </c>
      <c r="L129" s="93">
        <f t="shared" si="118"/>
        <v>0</v>
      </c>
      <c r="M129" s="76">
        <v>0</v>
      </c>
      <c r="N129" s="92">
        <f t="shared" si="118"/>
        <v>0</v>
      </c>
      <c r="O129" s="76">
        <f t="shared" si="118"/>
        <v>0</v>
      </c>
      <c r="P129" s="76">
        <v>0</v>
      </c>
      <c r="Q129" s="76">
        <v>0</v>
      </c>
      <c r="R129" s="93">
        <v>0</v>
      </c>
      <c r="S129" s="76">
        <v>0</v>
      </c>
      <c r="T129" s="92">
        <v>0</v>
      </c>
      <c r="U129" s="93">
        <v>0</v>
      </c>
      <c r="V129" s="76">
        <v>0</v>
      </c>
      <c r="W129" s="92">
        <v>0</v>
      </c>
      <c r="X129" s="76">
        <v>0</v>
      </c>
      <c r="Y129" s="76">
        <v>0</v>
      </c>
      <c r="Z129" s="76">
        <v>0</v>
      </c>
      <c r="AA129" s="76">
        <v>0</v>
      </c>
      <c r="AB129" s="76">
        <v>0</v>
      </c>
      <c r="AC129" s="76">
        <v>0</v>
      </c>
      <c r="AD129" s="76">
        <v>0</v>
      </c>
      <c r="AE129" s="76">
        <v>0</v>
      </c>
      <c r="AF129" s="76">
        <f>AF130+AF131+AF132</f>
        <v>20</v>
      </c>
      <c r="AG129" s="76">
        <f t="shared" ref="AG129:AO129" si="119">AG130+AG131+AG132</f>
        <v>20</v>
      </c>
      <c r="AH129" s="76">
        <f>AG129/AF129*100</f>
        <v>100</v>
      </c>
      <c r="AI129" s="76">
        <f t="shared" si="119"/>
        <v>0</v>
      </c>
      <c r="AJ129" s="76">
        <f t="shared" si="119"/>
        <v>0</v>
      </c>
      <c r="AK129" s="76">
        <f t="shared" si="119"/>
        <v>0</v>
      </c>
      <c r="AL129" s="76">
        <f t="shared" si="119"/>
        <v>0</v>
      </c>
      <c r="AM129" s="76">
        <f t="shared" si="119"/>
        <v>0</v>
      </c>
      <c r="AN129" s="76">
        <f t="shared" si="119"/>
        <v>0</v>
      </c>
      <c r="AO129" s="76">
        <f t="shared" si="119"/>
        <v>0</v>
      </c>
      <c r="AP129" s="76">
        <v>0</v>
      </c>
      <c r="AQ129" s="76">
        <v>0</v>
      </c>
      <c r="AR129" s="144" t="s">
        <v>205</v>
      </c>
      <c r="AS129" s="144"/>
      <c r="AT129" s="5"/>
      <c r="AU129" s="5"/>
      <c r="AV129" s="5"/>
    </row>
    <row r="130" spans="1:48" s="6" customFormat="1" ht="28.5" customHeight="1">
      <c r="A130" s="206"/>
      <c r="B130" s="200"/>
      <c r="C130" s="203"/>
      <c r="D130" s="74" t="s">
        <v>138</v>
      </c>
      <c r="E130" s="75">
        <v>0</v>
      </c>
      <c r="F130" s="90">
        <v>0</v>
      </c>
      <c r="G130" s="75">
        <v>0</v>
      </c>
      <c r="H130" s="92">
        <v>0</v>
      </c>
      <c r="I130" s="76">
        <v>0</v>
      </c>
      <c r="J130" s="76">
        <v>0</v>
      </c>
      <c r="K130" s="76">
        <v>0</v>
      </c>
      <c r="L130" s="93">
        <v>0</v>
      </c>
      <c r="M130" s="76">
        <v>0</v>
      </c>
      <c r="N130" s="92">
        <v>0</v>
      </c>
      <c r="O130" s="76">
        <v>0</v>
      </c>
      <c r="P130" s="76">
        <v>0</v>
      </c>
      <c r="Q130" s="76">
        <v>0</v>
      </c>
      <c r="R130" s="93">
        <v>0</v>
      </c>
      <c r="S130" s="76">
        <v>0</v>
      </c>
      <c r="T130" s="92">
        <v>0</v>
      </c>
      <c r="U130" s="93">
        <v>0</v>
      </c>
      <c r="V130" s="76">
        <v>0</v>
      </c>
      <c r="W130" s="92">
        <v>0</v>
      </c>
      <c r="X130" s="76">
        <v>0</v>
      </c>
      <c r="Y130" s="76">
        <v>0</v>
      </c>
      <c r="Z130" s="76">
        <v>0</v>
      </c>
      <c r="AA130" s="76">
        <v>0</v>
      </c>
      <c r="AB130" s="76">
        <v>0</v>
      </c>
      <c r="AC130" s="76">
        <v>0</v>
      </c>
      <c r="AD130" s="76">
        <v>0</v>
      </c>
      <c r="AE130" s="76">
        <v>0</v>
      </c>
      <c r="AF130" s="76">
        <v>0</v>
      </c>
      <c r="AG130" s="76">
        <v>0</v>
      </c>
      <c r="AH130" s="76">
        <v>0</v>
      </c>
      <c r="AI130" s="76">
        <v>0</v>
      </c>
      <c r="AJ130" s="76">
        <v>0</v>
      </c>
      <c r="AK130" s="76">
        <v>0</v>
      </c>
      <c r="AL130" s="76">
        <v>0</v>
      </c>
      <c r="AM130" s="76">
        <v>0</v>
      </c>
      <c r="AN130" s="76">
        <v>0</v>
      </c>
      <c r="AO130" s="76">
        <v>0</v>
      </c>
      <c r="AP130" s="76">
        <v>0</v>
      </c>
      <c r="AQ130" s="76">
        <v>0</v>
      </c>
      <c r="AR130" s="145"/>
      <c r="AS130" s="145"/>
      <c r="AT130" s="5"/>
      <c r="AU130" s="5"/>
      <c r="AV130" s="5"/>
    </row>
    <row r="131" spans="1:48" s="4" customFormat="1" ht="33.75" customHeight="1">
      <c r="A131" s="206"/>
      <c r="B131" s="200"/>
      <c r="C131" s="203"/>
      <c r="D131" s="81" t="s">
        <v>26</v>
      </c>
      <c r="E131" s="75">
        <f>H131+K131+N131+Q131+T131+W131+Z131+AC131+AF131+AI131+AL131+AO131</f>
        <v>0</v>
      </c>
      <c r="F131" s="90">
        <f t="shared" ref="F131:F132" si="120">I131+L131+O131+R131+U131+X131+AA131+AD131+AG131+AJ131+AM131+AP131</f>
        <v>0</v>
      </c>
      <c r="G131" s="75">
        <v>0</v>
      </c>
      <c r="H131" s="94">
        <v>0</v>
      </c>
      <c r="I131" s="78">
        <v>0</v>
      </c>
      <c r="J131" s="76">
        <v>0</v>
      </c>
      <c r="K131" s="78">
        <v>0</v>
      </c>
      <c r="L131" s="95">
        <v>0</v>
      </c>
      <c r="M131" s="76">
        <v>0</v>
      </c>
      <c r="N131" s="94">
        <v>0</v>
      </c>
      <c r="O131" s="78">
        <v>0</v>
      </c>
      <c r="P131" s="78">
        <v>0</v>
      </c>
      <c r="Q131" s="78">
        <v>0</v>
      </c>
      <c r="R131" s="95">
        <v>0</v>
      </c>
      <c r="S131" s="76">
        <v>0</v>
      </c>
      <c r="T131" s="94">
        <v>0</v>
      </c>
      <c r="U131" s="95">
        <v>0</v>
      </c>
      <c r="V131" s="76">
        <v>0</v>
      </c>
      <c r="W131" s="94">
        <v>0</v>
      </c>
      <c r="X131" s="78">
        <v>0</v>
      </c>
      <c r="Y131" s="78">
        <v>0</v>
      </c>
      <c r="Z131" s="78">
        <v>0</v>
      </c>
      <c r="AA131" s="78">
        <v>0</v>
      </c>
      <c r="AB131" s="78">
        <v>0</v>
      </c>
      <c r="AC131" s="78">
        <v>0</v>
      </c>
      <c r="AD131" s="78">
        <v>0</v>
      </c>
      <c r="AE131" s="78">
        <v>0</v>
      </c>
      <c r="AF131" s="78">
        <v>0</v>
      </c>
      <c r="AG131" s="78">
        <v>0</v>
      </c>
      <c r="AH131" s="78">
        <v>0</v>
      </c>
      <c r="AI131" s="78">
        <v>0</v>
      </c>
      <c r="AJ131" s="78">
        <v>0</v>
      </c>
      <c r="AK131" s="78">
        <v>0</v>
      </c>
      <c r="AL131" s="78">
        <v>0</v>
      </c>
      <c r="AM131" s="78">
        <v>0</v>
      </c>
      <c r="AN131" s="78">
        <v>0</v>
      </c>
      <c r="AO131" s="78">
        <v>0</v>
      </c>
      <c r="AP131" s="78">
        <v>0</v>
      </c>
      <c r="AQ131" s="78">
        <v>0</v>
      </c>
      <c r="AR131" s="145"/>
      <c r="AS131" s="145"/>
      <c r="AT131" s="5"/>
      <c r="AU131" s="5"/>
      <c r="AV131" s="5"/>
    </row>
    <row r="132" spans="1:48" s="4" customFormat="1" ht="30" customHeight="1">
      <c r="A132" s="206"/>
      <c r="B132" s="200"/>
      <c r="C132" s="203"/>
      <c r="D132" s="81" t="s">
        <v>139</v>
      </c>
      <c r="E132" s="75">
        <f t="shared" ref="E132" si="121">H132+K132+N132+Q132+T132+W132+Z132+AC132+AF132+AI132+AL132+AO132</f>
        <v>20</v>
      </c>
      <c r="F132" s="90">
        <f t="shared" si="120"/>
        <v>20</v>
      </c>
      <c r="G132" s="75">
        <f t="shared" ref="G132" si="122">F132/E132*100</f>
        <v>100</v>
      </c>
      <c r="H132" s="94">
        <v>0</v>
      </c>
      <c r="I132" s="78">
        <v>0</v>
      </c>
      <c r="J132" s="97">
        <v>0</v>
      </c>
      <c r="K132" s="78">
        <v>0</v>
      </c>
      <c r="L132" s="95">
        <v>0</v>
      </c>
      <c r="M132" s="76">
        <v>0</v>
      </c>
      <c r="N132" s="94">
        <v>0</v>
      </c>
      <c r="O132" s="78">
        <v>0</v>
      </c>
      <c r="P132" s="78">
        <v>0</v>
      </c>
      <c r="Q132" s="78">
        <v>0</v>
      </c>
      <c r="R132" s="95">
        <v>0</v>
      </c>
      <c r="S132" s="76">
        <v>0</v>
      </c>
      <c r="T132" s="94">
        <v>0</v>
      </c>
      <c r="U132" s="95">
        <v>0</v>
      </c>
      <c r="V132" s="76">
        <v>0</v>
      </c>
      <c r="W132" s="94">
        <v>0</v>
      </c>
      <c r="X132" s="78">
        <v>0</v>
      </c>
      <c r="Y132" s="78">
        <v>0</v>
      </c>
      <c r="Z132" s="78">
        <v>0</v>
      </c>
      <c r="AA132" s="78">
        <v>0</v>
      </c>
      <c r="AB132" s="78">
        <v>0</v>
      </c>
      <c r="AC132" s="78">
        <v>0</v>
      </c>
      <c r="AD132" s="78">
        <v>0</v>
      </c>
      <c r="AE132" s="78">
        <v>0</v>
      </c>
      <c r="AF132" s="78">
        <v>20</v>
      </c>
      <c r="AG132" s="78">
        <v>20</v>
      </c>
      <c r="AH132" s="78">
        <f>AG132/AF132*100</f>
        <v>100</v>
      </c>
      <c r="AI132" s="78">
        <v>0</v>
      </c>
      <c r="AJ132" s="78">
        <v>0</v>
      </c>
      <c r="AK132" s="78">
        <v>0</v>
      </c>
      <c r="AL132" s="78">
        <v>0</v>
      </c>
      <c r="AM132" s="78">
        <v>0</v>
      </c>
      <c r="AN132" s="78">
        <v>0</v>
      </c>
      <c r="AO132" s="78">
        <v>0</v>
      </c>
      <c r="AP132" s="78">
        <v>0</v>
      </c>
      <c r="AQ132" s="78">
        <v>0</v>
      </c>
      <c r="AR132" s="145"/>
      <c r="AS132" s="145"/>
      <c r="AT132" s="5"/>
      <c r="AU132" s="5"/>
      <c r="AV132" s="5"/>
    </row>
    <row r="133" spans="1:48" s="4" customFormat="1" ht="392.25" customHeight="1">
      <c r="A133" s="207"/>
      <c r="B133" s="201"/>
      <c r="C133" s="204"/>
      <c r="D133" s="91" t="s">
        <v>140</v>
      </c>
      <c r="E133" s="75">
        <v>0</v>
      </c>
      <c r="F133" s="90">
        <v>0</v>
      </c>
      <c r="G133" s="75">
        <v>0</v>
      </c>
      <c r="H133" s="94">
        <v>0</v>
      </c>
      <c r="I133" s="78">
        <v>0</v>
      </c>
      <c r="J133" s="76">
        <v>0</v>
      </c>
      <c r="K133" s="78">
        <v>0</v>
      </c>
      <c r="L133" s="95">
        <v>0</v>
      </c>
      <c r="M133" s="76">
        <v>0</v>
      </c>
      <c r="N133" s="94">
        <v>0</v>
      </c>
      <c r="O133" s="78">
        <v>0</v>
      </c>
      <c r="P133" s="78">
        <v>0</v>
      </c>
      <c r="Q133" s="78">
        <v>0</v>
      </c>
      <c r="R133" s="95">
        <v>0</v>
      </c>
      <c r="S133" s="76">
        <v>0</v>
      </c>
      <c r="T133" s="94">
        <v>0</v>
      </c>
      <c r="U133" s="95">
        <v>0</v>
      </c>
      <c r="V133" s="76">
        <v>0</v>
      </c>
      <c r="W133" s="94">
        <v>0</v>
      </c>
      <c r="X133" s="78">
        <v>0</v>
      </c>
      <c r="Y133" s="78">
        <v>0</v>
      </c>
      <c r="Z133" s="78">
        <v>0</v>
      </c>
      <c r="AA133" s="78">
        <v>0</v>
      </c>
      <c r="AB133" s="78">
        <v>0</v>
      </c>
      <c r="AC133" s="78">
        <v>0</v>
      </c>
      <c r="AD133" s="78">
        <v>0</v>
      </c>
      <c r="AE133" s="78">
        <v>0</v>
      </c>
      <c r="AF133" s="78">
        <v>0</v>
      </c>
      <c r="AG133" s="78">
        <v>0</v>
      </c>
      <c r="AH133" s="78">
        <v>0</v>
      </c>
      <c r="AI133" s="78">
        <v>0</v>
      </c>
      <c r="AJ133" s="78">
        <v>0</v>
      </c>
      <c r="AK133" s="78">
        <v>0</v>
      </c>
      <c r="AL133" s="78">
        <v>0</v>
      </c>
      <c r="AM133" s="78">
        <v>0</v>
      </c>
      <c r="AN133" s="78">
        <v>0</v>
      </c>
      <c r="AO133" s="78">
        <v>0</v>
      </c>
      <c r="AP133" s="78">
        <v>0</v>
      </c>
      <c r="AQ133" s="78">
        <v>0</v>
      </c>
      <c r="AR133" s="146"/>
      <c r="AS133" s="146"/>
      <c r="AT133" s="5"/>
      <c r="AU133" s="5"/>
      <c r="AV133" s="5"/>
    </row>
    <row r="134" spans="1:48" s="9" customFormat="1" ht="39.950000000000003" customHeight="1">
      <c r="A134" s="205" t="s">
        <v>85</v>
      </c>
      <c r="B134" s="262" t="s">
        <v>125</v>
      </c>
      <c r="C134" s="263" t="s">
        <v>159</v>
      </c>
      <c r="D134" s="263" t="s">
        <v>30</v>
      </c>
      <c r="E134" s="150" t="s">
        <v>43</v>
      </c>
      <c r="F134" s="150" t="s">
        <v>43</v>
      </c>
      <c r="G134" s="150" t="s">
        <v>43</v>
      </c>
      <c r="H134" s="150" t="s">
        <v>43</v>
      </c>
      <c r="I134" s="150" t="s">
        <v>43</v>
      </c>
      <c r="J134" s="150" t="s">
        <v>43</v>
      </c>
      <c r="K134" s="150" t="s">
        <v>43</v>
      </c>
      <c r="L134" s="150" t="s">
        <v>43</v>
      </c>
      <c r="M134" s="150" t="s">
        <v>43</v>
      </c>
      <c r="N134" s="150" t="s">
        <v>43</v>
      </c>
      <c r="O134" s="150" t="s">
        <v>43</v>
      </c>
      <c r="P134" s="150" t="s">
        <v>43</v>
      </c>
      <c r="Q134" s="150" t="s">
        <v>43</v>
      </c>
      <c r="R134" s="150" t="s">
        <v>43</v>
      </c>
      <c r="S134" s="150" t="s">
        <v>43</v>
      </c>
      <c r="T134" s="150" t="s">
        <v>43</v>
      </c>
      <c r="U134" s="150" t="s">
        <v>43</v>
      </c>
      <c r="V134" s="150" t="s">
        <v>43</v>
      </c>
      <c r="W134" s="150" t="s">
        <v>43</v>
      </c>
      <c r="X134" s="150" t="s">
        <v>43</v>
      </c>
      <c r="Y134" s="150" t="s">
        <v>43</v>
      </c>
      <c r="Z134" s="150" t="s">
        <v>43</v>
      </c>
      <c r="AA134" s="150" t="s">
        <v>43</v>
      </c>
      <c r="AB134" s="150" t="s">
        <v>43</v>
      </c>
      <c r="AC134" s="150" t="s">
        <v>43</v>
      </c>
      <c r="AD134" s="150" t="s">
        <v>43</v>
      </c>
      <c r="AE134" s="150" t="s">
        <v>43</v>
      </c>
      <c r="AF134" s="150" t="s">
        <v>43</v>
      </c>
      <c r="AG134" s="150" t="s">
        <v>43</v>
      </c>
      <c r="AH134" s="150" t="s">
        <v>43</v>
      </c>
      <c r="AI134" s="150" t="s">
        <v>43</v>
      </c>
      <c r="AJ134" s="150" t="s">
        <v>43</v>
      </c>
      <c r="AK134" s="150" t="s">
        <v>43</v>
      </c>
      <c r="AL134" s="150" t="s">
        <v>43</v>
      </c>
      <c r="AM134" s="150" t="s">
        <v>43</v>
      </c>
      <c r="AN134" s="150" t="s">
        <v>43</v>
      </c>
      <c r="AO134" s="150" t="s">
        <v>43</v>
      </c>
      <c r="AP134" s="150" t="s">
        <v>43</v>
      </c>
      <c r="AQ134" s="150" t="s">
        <v>43</v>
      </c>
      <c r="AR134" s="144" t="s">
        <v>222</v>
      </c>
      <c r="AS134" s="144" t="s">
        <v>55</v>
      </c>
      <c r="AT134" s="5"/>
      <c r="AU134" s="5"/>
      <c r="AV134" s="5"/>
    </row>
    <row r="135" spans="1:48" s="4" customFormat="1" ht="38.25" customHeight="1">
      <c r="A135" s="223"/>
      <c r="B135" s="271"/>
      <c r="C135" s="203"/>
      <c r="D135" s="203"/>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45"/>
      <c r="AS135" s="145"/>
      <c r="AT135" s="5"/>
      <c r="AU135" s="5"/>
      <c r="AV135" s="5"/>
    </row>
    <row r="136" spans="1:48" s="4" customFormat="1" ht="207.75" customHeight="1">
      <c r="A136" s="224"/>
      <c r="B136" s="272"/>
      <c r="C136" s="204"/>
      <c r="D136" s="204"/>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46"/>
      <c r="AS136" s="146"/>
      <c r="AT136" s="5"/>
      <c r="AU136" s="5"/>
      <c r="AV136" s="5"/>
    </row>
    <row r="137" spans="1:48" s="6" customFormat="1" ht="15" customHeight="1">
      <c r="A137" s="205" t="s">
        <v>86</v>
      </c>
      <c r="B137" s="265" t="s">
        <v>240</v>
      </c>
      <c r="C137" s="264" t="s">
        <v>160</v>
      </c>
      <c r="D137" s="74" t="s">
        <v>142</v>
      </c>
      <c r="E137" s="75">
        <f>E139+E140</f>
        <v>100</v>
      </c>
      <c r="F137" s="90">
        <f>F139+F140</f>
        <v>100</v>
      </c>
      <c r="G137" s="75">
        <f>F137/E137*100</f>
        <v>100</v>
      </c>
      <c r="H137" s="92">
        <f>H139+H140</f>
        <v>0</v>
      </c>
      <c r="I137" s="76">
        <f t="shared" ref="I137:O137" si="123">I139+I140</f>
        <v>0</v>
      </c>
      <c r="J137" s="76">
        <v>0</v>
      </c>
      <c r="K137" s="76">
        <f t="shared" si="123"/>
        <v>0</v>
      </c>
      <c r="L137" s="93">
        <f t="shared" si="123"/>
        <v>0</v>
      </c>
      <c r="M137" s="76">
        <v>0</v>
      </c>
      <c r="N137" s="92">
        <f t="shared" si="123"/>
        <v>0</v>
      </c>
      <c r="O137" s="76">
        <f t="shared" si="123"/>
        <v>0</v>
      </c>
      <c r="P137" s="76">
        <v>0</v>
      </c>
      <c r="Q137" s="120">
        <f t="shared" ref="Q137:R137" si="124">Q139+Q140</f>
        <v>100</v>
      </c>
      <c r="R137" s="120">
        <f t="shared" si="124"/>
        <v>100</v>
      </c>
      <c r="S137" s="76">
        <f t="shared" si="86"/>
        <v>100</v>
      </c>
      <c r="T137" s="92">
        <v>0</v>
      </c>
      <c r="U137" s="93">
        <v>0</v>
      </c>
      <c r="V137" s="76">
        <v>0</v>
      </c>
      <c r="W137" s="92">
        <v>0</v>
      </c>
      <c r="X137" s="76">
        <v>0</v>
      </c>
      <c r="Y137" s="76">
        <v>0</v>
      </c>
      <c r="Z137" s="76">
        <v>0</v>
      </c>
      <c r="AA137" s="76">
        <v>0</v>
      </c>
      <c r="AB137" s="76">
        <v>0</v>
      </c>
      <c r="AC137" s="76">
        <v>0</v>
      </c>
      <c r="AD137" s="76">
        <v>0</v>
      </c>
      <c r="AE137" s="76">
        <v>0</v>
      </c>
      <c r="AF137" s="76">
        <v>0</v>
      </c>
      <c r="AG137" s="76">
        <v>0</v>
      </c>
      <c r="AH137" s="76">
        <v>0</v>
      </c>
      <c r="AI137" s="76">
        <v>0</v>
      </c>
      <c r="AJ137" s="76">
        <v>0</v>
      </c>
      <c r="AK137" s="76">
        <v>0</v>
      </c>
      <c r="AL137" s="76">
        <v>0</v>
      </c>
      <c r="AM137" s="76">
        <v>0</v>
      </c>
      <c r="AN137" s="76">
        <v>0</v>
      </c>
      <c r="AO137" s="76">
        <v>0</v>
      </c>
      <c r="AP137" s="76">
        <v>0</v>
      </c>
      <c r="AQ137" s="76">
        <v>0</v>
      </c>
      <c r="AR137" s="169" t="s">
        <v>223</v>
      </c>
      <c r="AS137" s="144"/>
      <c r="AT137" s="5"/>
      <c r="AU137" s="5"/>
      <c r="AV137" s="5"/>
    </row>
    <row r="138" spans="1:48" s="6" customFormat="1" ht="34.5" customHeight="1">
      <c r="A138" s="206"/>
      <c r="B138" s="266"/>
      <c r="C138" s="203"/>
      <c r="D138" s="74" t="s">
        <v>138</v>
      </c>
      <c r="E138" s="75">
        <v>0</v>
      </c>
      <c r="F138" s="90">
        <v>0</v>
      </c>
      <c r="G138" s="75">
        <v>0</v>
      </c>
      <c r="H138" s="92">
        <v>0</v>
      </c>
      <c r="I138" s="76">
        <v>0</v>
      </c>
      <c r="J138" s="76">
        <v>0</v>
      </c>
      <c r="K138" s="76">
        <v>0</v>
      </c>
      <c r="L138" s="93">
        <v>0</v>
      </c>
      <c r="M138" s="76">
        <v>0</v>
      </c>
      <c r="N138" s="92">
        <v>0</v>
      </c>
      <c r="O138" s="76">
        <v>0</v>
      </c>
      <c r="P138" s="76">
        <v>0</v>
      </c>
      <c r="Q138" s="76">
        <v>0</v>
      </c>
      <c r="R138" s="93">
        <v>0</v>
      </c>
      <c r="S138" s="76">
        <v>0</v>
      </c>
      <c r="T138" s="92">
        <v>0</v>
      </c>
      <c r="U138" s="93">
        <v>0</v>
      </c>
      <c r="V138" s="76">
        <v>0</v>
      </c>
      <c r="W138" s="92">
        <v>0</v>
      </c>
      <c r="X138" s="76">
        <v>0</v>
      </c>
      <c r="Y138" s="76">
        <v>0</v>
      </c>
      <c r="Z138" s="76">
        <v>0</v>
      </c>
      <c r="AA138" s="76">
        <v>0</v>
      </c>
      <c r="AB138" s="76">
        <v>0</v>
      </c>
      <c r="AC138" s="76">
        <v>0</v>
      </c>
      <c r="AD138" s="76">
        <v>0</v>
      </c>
      <c r="AE138" s="76">
        <v>0</v>
      </c>
      <c r="AF138" s="76">
        <v>0</v>
      </c>
      <c r="AG138" s="76">
        <v>0</v>
      </c>
      <c r="AH138" s="76">
        <v>0</v>
      </c>
      <c r="AI138" s="76">
        <v>0</v>
      </c>
      <c r="AJ138" s="76">
        <v>0</v>
      </c>
      <c r="AK138" s="76">
        <v>0</v>
      </c>
      <c r="AL138" s="76">
        <v>0</v>
      </c>
      <c r="AM138" s="76">
        <v>0</v>
      </c>
      <c r="AN138" s="76">
        <v>0</v>
      </c>
      <c r="AO138" s="76">
        <v>0</v>
      </c>
      <c r="AP138" s="76">
        <v>0</v>
      </c>
      <c r="AQ138" s="76">
        <v>0</v>
      </c>
      <c r="AR138" s="170"/>
      <c r="AS138" s="145"/>
      <c r="AT138" s="5"/>
      <c r="AU138" s="5"/>
      <c r="AV138" s="5"/>
    </row>
    <row r="139" spans="1:48" s="4" customFormat="1" ht="33.75" customHeight="1">
      <c r="A139" s="206"/>
      <c r="B139" s="266"/>
      <c r="C139" s="203"/>
      <c r="D139" s="81" t="s">
        <v>26</v>
      </c>
      <c r="E139" s="75">
        <f>H139+K139+N139+Q139+T139+W139+Z139+AC139+AF139+AI139+AL139+AO139</f>
        <v>0</v>
      </c>
      <c r="F139" s="90">
        <f t="shared" ref="F139:F140" si="125">I139+L139+O139+R139+U139+X139+AA139+AD139+AG139+AJ139+AM139+AP139</f>
        <v>0</v>
      </c>
      <c r="G139" s="75">
        <v>0</v>
      </c>
      <c r="H139" s="94">
        <v>0</v>
      </c>
      <c r="I139" s="78">
        <v>0</v>
      </c>
      <c r="J139" s="76">
        <v>0</v>
      </c>
      <c r="K139" s="78">
        <v>0</v>
      </c>
      <c r="L139" s="95">
        <v>0</v>
      </c>
      <c r="M139" s="76">
        <v>0</v>
      </c>
      <c r="N139" s="94">
        <v>0</v>
      </c>
      <c r="O139" s="78">
        <v>0</v>
      </c>
      <c r="P139" s="78">
        <v>0</v>
      </c>
      <c r="Q139" s="78">
        <v>0</v>
      </c>
      <c r="R139" s="95">
        <v>0</v>
      </c>
      <c r="S139" s="76">
        <v>0</v>
      </c>
      <c r="T139" s="94">
        <v>0</v>
      </c>
      <c r="U139" s="95">
        <v>0</v>
      </c>
      <c r="V139" s="76">
        <v>0</v>
      </c>
      <c r="W139" s="94">
        <v>0</v>
      </c>
      <c r="X139" s="78">
        <v>0</v>
      </c>
      <c r="Y139" s="78">
        <v>0</v>
      </c>
      <c r="Z139" s="78">
        <v>0</v>
      </c>
      <c r="AA139" s="78">
        <v>0</v>
      </c>
      <c r="AB139" s="78">
        <v>0</v>
      </c>
      <c r="AC139" s="78">
        <v>0</v>
      </c>
      <c r="AD139" s="78">
        <v>0</v>
      </c>
      <c r="AE139" s="78">
        <v>0</v>
      </c>
      <c r="AF139" s="78">
        <v>0</v>
      </c>
      <c r="AG139" s="78">
        <v>0</v>
      </c>
      <c r="AH139" s="78">
        <v>0</v>
      </c>
      <c r="AI139" s="78">
        <v>0</v>
      </c>
      <c r="AJ139" s="78">
        <v>0</v>
      </c>
      <c r="AK139" s="78">
        <v>0</v>
      </c>
      <c r="AL139" s="78">
        <v>0</v>
      </c>
      <c r="AM139" s="78">
        <v>0</v>
      </c>
      <c r="AN139" s="78">
        <v>0</v>
      </c>
      <c r="AO139" s="78">
        <v>0</v>
      </c>
      <c r="AP139" s="78">
        <v>0</v>
      </c>
      <c r="AQ139" s="78">
        <v>0</v>
      </c>
      <c r="AR139" s="170"/>
      <c r="AS139" s="145"/>
      <c r="AT139" s="5"/>
      <c r="AU139" s="5"/>
      <c r="AV139" s="5"/>
    </row>
    <row r="140" spans="1:48" s="4" customFormat="1" ht="30" customHeight="1">
      <c r="A140" s="206"/>
      <c r="B140" s="266"/>
      <c r="C140" s="203"/>
      <c r="D140" s="81" t="s">
        <v>139</v>
      </c>
      <c r="E140" s="75">
        <f>H140+K140+N140+Q140+T140+W140+Z140+AC140+AF140+AI140+AL140+AO140</f>
        <v>100</v>
      </c>
      <c r="F140" s="90">
        <f t="shared" si="125"/>
        <v>100</v>
      </c>
      <c r="G140" s="75">
        <f t="shared" ref="G140:G145" si="126">F140/E140*100</f>
        <v>100</v>
      </c>
      <c r="H140" s="94">
        <v>0</v>
      </c>
      <c r="I140" s="78">
        <v>0</v>
      </c>
      <c r="J140" s="76">
        <v>0</v>
      </c>
      <c r="K140" s="78">
        <v>0</v>
      </c>
      <c r="L140" s="95">
        <v>0</v>
      </c>
      <c r="M140" s="76">
        <v>0</v>
      </c>
      <c r="N140" s="94">
        <v>0</v>
      </c>
      <c r="O140" s="78">
        <v>0</v>
      </c>
      <c r="P140" s="78">
        <v>0</v>
      </c>
      <c r="Q140" s="78">
        <v>100</v>
      </c>
      <c r="R140" s="95">
        <v>100</v>
      </c>
      <c r="S140" s="76">
        <f t="shared" si="86"/>
        <v>100</v>
      </c>
      <c r="T140" s="94">
        <v>0</v>
      </c>
      <c r="U140" s="95">
        <v>0</v>
      </c>
      <c r="V140" s="76">
        <v>0</v>
      </c>
      <c r="W140" s="94">
        <v>0</v>
      </c>
      <c r="X140" s="78">
        <v>0</v>
      </c>
      <c r="Y140" s="78">
        <v>0</v>
      </c>
      <c r="Z140" s="78">
        <v>0</v>
      </c>
      <c r="AA140" s="78">
        <v>0</v>
      </c>
      <c r="AB140" s="78">
        <v>0</v>
      </c>
      <c r="AC140" s="78">
        <v>0</v>
      </c>
      <c r="AD140" s="78">
        <v>0</v>
      </c>
      <c r="AE140" s="78">
        <v>0</v>
      </c>
      <c r="AF140" s="78">
        <v>0</v>
      </c>
      <c r="AG140" s="78">
        <v>0</v>
      </c>
      <c r="AH140" s="78">
        <v>0</v>
      </c>
      <c r="AI140" s="78">
        <v>0</v>
      </c>
      <c r="AJ140" s="78">
        <v>0</v>
      </c>
      <c r="AK140" s="78">
        <v>0</v>
      </c>
      <c r="AL140" s="78">
        <v>0</v>
      </c>
      <c r="AM140" s="78">
        <v>0</v>
      </c>
      <c r="AN140" s="78">
        <v>0</v>
      </c>
      <c r="AO140" s="78">
        <v>0</v>
      </c>
      <c r="AP140" s="78">
        <v>0</v>
      </c>
      <c r="AQ140" s="78">
        <v>0</v>
      </c>
      <c r="AR140" s="170"/>
      <c r="AS140" s="145"/>
      <c r="AT140" s="5"/>
      <c r="AU140" s="5"/>
      <c r="AV140" s="5"/>
    </row>
    <row r="141" spans="1:48" s="4" customFormat="1" ht="119.25" customHeight="1">
      <c r="A141" s="207"/>
      <c r="B141" s="267"/>
      <c r="C141" s="204"/>
      <c r="D141" s="91" t="s">
        <v>140</v>
      </c>
      <c r="E141" s="75">
        <v>0</v>
      </c>
      <c r="F141" s="90">
        <v>0</v>
      </c>
      <c r="G141" s="75">
        <v>0</v>
      </c>
      <c r="H141" s="94">
        <v>0</v>
      </c>
      <c r="I141" s="78">
        <v>0</v>
      </c>
      <c r="J141" s="76">
        <v>0</v>
      </c>
      <c r="K141" s="78">
        <v>0</v>
      </c>
      <c r="L141" s="95">
        <v>0</v>
      </c>
      <c r="M141" s="76">
        <v>0</v>
      </c>
      <c r="N141" s="94">
        <v>0</v>
      </c>
      <c r="O141" s="78">
        <v>0</v>
      </c>
      <c r="P141" s="78">
        <v>0</v>
      </c>
      <c r="Q141" s="78">
        <v>0</v>
      </c>
      <c r="R141" s="95">
        <v>0</v>
      </c>
      <c r="S141" s="76">
        <v>0</v>
      </c>
      <c r="T141" s="94">
        <v>0</v>
      </c>
      <c r="U141" s="95">
        <v>0</v>
      </c>
      <c r="V141" s="76">
        <v>0</v>
      </c>
      <c r="W141" s="94">
        <v>0</v>
      </c>
      <c r="X141" s="78">
        <v>0</v>
      </c>
      <c r="Y141" s="78">
        <v>0</v>
      </c>
      <c r="Z141" s="78">
        <v>0</v>
      </c>
      <c r="AA141" s="78">
        <v>0</v>
      </c>
      <c r="AB141" s="78">
        <v>0</v>
      </c>
      <c r="AC141" s="78">
        <v>0</v>
      </c>
      <c r="AD141" s="78">
        <v>0</v>
      </c>
      <c r="AE141" s="78">
        <v>0</v>
      </c>
      <c r="AF141" s="78">
        <v>0</v>
      </c>
      <c r="AG141" s="78">
        <v>0</v>
      </c>
      <c r="AH141" s="78">
        <v>0</v>
      </c>
      <c r="AI141" s="78">
        <v>0</v>
      </c>
      <c r="AJ141" s="78">
        <v>0</v>
      </c>
      <c r="AK141" s="78">
        <v>0</v>
      </c>
      <c r="AL141" s="78">
        <v>0</v>
      </c>
      <c r="AM141" s="78">
        <v>0</v>
      </c>
      <c r="AN141" s="78">
        <v>0</v>
      </c>
      <c r="AO141" s="78">
        <v>0</v>
      </c>
      <c r="AP141" s="78">
        <v>0</v>
      </c>
      <c r="AQ141" s="78">
        <v>0</v>
      </c>
      <c r="AR141" s="171"/>
      <c r="AS141" s="146"/>
      <c r="AT141" s="5"/>
      <c r="AU141" s="5"/>
      <c r="AV141" s="5"/>
    </row>
    <row r="142" spans="1:48" s="6" customFormat="1" ht="25.5" customHeight="1">
      <c r="A142" s="205" t="s">
        <v>87</v>
      </c>
      <c r="B142" s="262" t="s">
        <v>126</v>
      </c>
      <c r="C142" s="264" t="s">
        <v>161</v>
      </c>
      <c r="D142" s="74" t="s">
        <v>142</v>
      </c>
      <c r="E142" s="75">
        <f>E144+E145</f>
        <v>40</v>
      </c>
      <c r="F142" s="90">
        <f>F144+F145</f>
        <v>40</v>
      </c>
      <c r="G142" s="75">
        <f t="shared" si="126"/>
        <v>100</v>
      </c>
      <c r="H142" s="92">
        <f>H144+H145</f>
        <v>0</v>
      </c>
      <c r="I142" s="76">
        <f t="shared" ref="I142:O142" si="127">I144+I145</f>
        <v>0</v>
      </c>
      <c r="J142" s="76">
        <v>0</v>
      </c>
      <c r="K142" s="76">
        <f t="shared" si="127"/>
        <v>0</v>
      </c>
      <c r="L142" s="93">
        <f t="shared" si="127"/>
        <v>0</v>
      </c>
      <c r="M142" s="76">
        <v>0</v>
      </c>
      <c r="N142" s="92">
        <f t="shared" si="127"/>
        <v>0</v>
      </c>
      <c r="O142" s="76">
        <f t="shared" si="127"/>
        <v>0</v>
      </c>
      <c r="P142" s="76">
        <v>0</v>
      </c>
      <c r="Q142" s="76">
        <v>0</v>
      </c>
      <c r="R142" s="93">
        <v>0</v>
      </c>
      <c r="S142" s="76">
        <v>0</v>
      </c>
      <c r="T142" s="92">
        <v>0</v>
      </c>
      <c r="U142" s="93">
        <v>0</v>
      </c>
      <c r="V142" s="76">
        <v>0</v>
      </c>
      <c r="W142" s="92">
        <v>0</v>
      </c>
      <c r="X142" s="76">
        <v>0</v>
      </c>
      <c r="Y142" s="76">
        <v>0</v>
      </c>
      <c r="Z142" s="76">
        <v>0</v>
      </c>
      <c r="AA142" s="76">
        <v>0</v>
      </c>
      <c r="AB142" s="76">
        <v>0</v>
      </c>
      <c r="AC142" s="120">
        <f t="shared" ref="AC142:AD142" si="128">AC144+AC145</f>
        <v>20</v>
      </c>
      <c r="AD142" s="120">
        <f t="shared" si="128"/>
        <v>20</v>
      </c>
      <c r="AE142" s="76">
        <f>AD142/AC142*100</f>
        <v>100</v>
      </c>
      <c r="AF142" s="76">
        <v>0</v>
      </c>
      <c r="AG142" s="76">
        <v>0</v>
      </c>
      <c r="AH142" s="76">
        <v>0</v>
      </c>
      <c r="AI142" s="76">
        <v>0</v>
      </c>
      <c r="AJ142" s="76">
        <v>0</v>
      </c>
      <c r="AK142" s="76">
        <v>0</v>
      </c>
      <c r="AL142" s="120">
        <f t="shared" ref="AL142:AM142" si="129">AL144+AL145</f>
        <v>20</v>
      </c>
      <c r="AM142" s="120">
        <f t="shared" si="129"/>
        <v>20</v>
      </c>
      <c r="AN142" s="76">
        <f>AM142/AL142*100</f>
        <v>100</v>
      </c>
      <c r="AO142" s="76">
        <v>0</v>
      </c>
      <c r="AP142" s="76">
        <v>0</v>
      </c>
      <c r="AQ142" s="76">
        <v>0</v>
      </c>
      <c r="AR142" s="144" t="s">
        <v>211</v>
      </c>
      <c r="AS142" s="144"/>
      <c r="AT142" s="5"/>
      <c r="AU142" s="5"/>
      <c r="AV142" s="5"/>
    </row>
    <row r="143" spans="1:48" s="6" customFormat="1" ht="38.25" customHeight="1">
      <c r="A143" s="206"/>
      <c r="B143" s="200"/>
      <c r="C143" s="203"/>
      <c r="D143" s="74" t="s">
        <v>138</v>
      </c>
      <c r="E143" s="75">
        <v>0</v>
      </c>
      <c r="F143" s="90">
        <v>0</v>
      </c>
      <c r="G143" s="75">
        <v>0</v>
      </c>
      <c r="H143" s="92"/>
      <c r="I143" s="76"/>
      <c r="J143" s="76">
        <v>0</v>
      </c>
      <c r="K143" s="76"/>
      <c r="L143" s="93"/>
      <c r="M143" s="76">
        <v>0</v>
      </c>
      <c r="N143" s="92"/>
      <c r="O143" s="76"/>
      <c r="P143" s="76"/>
      <c r="Q143" s="76">
        <v>0</v>
      </c>
      <c r="R143" s="93">
        <v>0</v>
      </c>
      <c r="S143" s="76">
        <v>0</v>
      </c>
      <c r="T143" s="92">
        <v>0</v>
      </c>
      <c r="U143" s="93">
        <v>0</v>
      </c>
      <c r="V143" s="76">
        <v>0</v>
      </c>
      <c r="W143" s="92">
        <v>0</v>
      </c>
      <c r="X143" s="76">
        <v>0</v>
      </c>
      <c r="Y143" s="76">
        <v>0</v>
      </c>
      <c r="Z143" s="76">
        <v>0</v>
      </c>
      <c r="AA143" s="76">
        <v>0</v>
      </c>
      <c r="AB143" s="76">
        <v>0</v>
      </c>
      <c r="AC143" s="76">
        <v>0</v>
      </c>
      <c r="AD143" s="76">
        <v>0</v>
      </c>
      <c r="AE143" s="76">
        <v>0</v>
      </c>
      <c r="AF143" s="76">
        <v>0</v>
      </c>
      <c r="AG143" s="76">
        <v>0</v>
      </c>
      <c r="AH143" s="76">
        <v>0</v>
      </c>
      <c r="AI143" s="76">
        <v>0</v>
      </c>
      <c r="AJ143" s="76">
        <v>0</v>
      </c>
      <c r="AK143" s="76">
        <v>0</v>
      </c>
      <c r="AL143" s="76">
        <v>0</v>
      </c>
      <c r="AM143" s="76">
        <v>0</v>
      </c>
      <c r="AN143" s="76">
        <v>0</v>
      </c>
      <c r="AO143" s="76">
        <v>0</v>
      </c>
      <c r="AP143" s="76">
        <v>0</v>
      </c>
      <c r="AQ143" s="76">
        <v>0</v>
      </c>
      <c r="AR143" s="145"/>
      <c r="AS143" s="145"/>
      <c r="AT143" s="5"/>
      <c r="AU143" s="5"/>
      <c r="AV143" s="5"/>
    </row>
    <row r="144" spans="1:48" s="4" customFormat="1" ht="47.25" customHeight="1">
      <c r="A144" s="206"/>
      <c r="B144" s="200"/>
      <c r="C144" s="203"/>
      <c r="D144" s="81" t="s">
        <v>26</v>
      </c>
      <c r="E144" s="75">
        <f>H144+K144+N144+Q144+T144+W144+Z144+AC144+AF144+AI144+AL144+AO144</f>
        <v>0</v>
      </c>
      <c r="F144" s="90">
        <f t="shared" ref="F144:F145" si="130">I144+L144+O144+R144+U144+X144+AA144+AD144+AG144+AJ144+AM144+AP144</f>
        <v>0</v>
      </c>
      <c r="G144" s="75">
        <v>0</v>
      </c>
      <c r="H144" s="94">
        <v>0</v>
      </c>
      <c r="I144" s="78">
        <v>0</v>
      </c>
      <c r="J144" s="76">
        <v>0</v>
      </c>
      <c r="K144" s="78">
        <v>0</v>
      </c>
      <c r="L144" s="95">
        <v>0</v>
      </c>
      <c r="M144" s="76">
        <v>0</v>
      </c>
      <c r="N144" s="94">
        <v>0</v>
      </c>
      <c r="O144" s="78">
        <v>0</v>
      </c>
      <c r="P144" s="78">
        <v>0</v>
      </c>
      <c r="Q144" s="78">
        <v>0</v>
      </c>
      <c r="R144" s="95">
        <v>0</v>
      </c>
      <c r="S144" s="76">
        <v>0</v>
      </c>
      <c r="T144" s="94">
        <v>0</v>
      </c>
      <c r="U144" s="95">
        <v>0</v>
      </c>
      <c r="V144" s="76">
        <v>0</v>
      </c>
      <c r="W144" s="94">
        <v>0</v>
      </c>
      <c r="X144" s="78">
        <v>0</v>
      </c>
      <c r="Y144" s="78">
        <v>0</v>
      </c>
      <c r="Z144" s="78">
        <v>0</v>
      </c>
      <c r="AA144" s="78">
        <v>0</v>
      </c>
      <c r="AB144" s="78">
        <v>0</v>
      </c>
      <c r="AC144" s="78">
        <v>0</v>
      </c>
      <c r="AD144" s="78">
        <v>0</v>
      </c>
      <c r="AE144" s="78">
        <v>0</v>
      </c>
      <c r="AF144" s="78">
        <v>0</v>
      </c>
      <c r="AG144" s="78">
        <v>0</v>
      </c>
      <c r="AH144" s="78">
        <v>0</v>
      </c>
      <c r="AI144" s="78">
        <v>0</v>
      </c>
      <c r="AJ144" s="78">
        <v>0</v>
      </c>
      <c r="AK144" s="78">
        <v>0</v>
      </c>
      <c r="AL144" s="78">
        <v>0</v>
      </c>
      <c r="AM144" s="78">
        <v>0</v>
      </c>
      <c r="AN144" s="78">
        <v>0</v>
      </c>
      <c r="AO144" s="78">
        <v>0</v>
      </c>
      <c r="AP144" s="78">
        <v>0</v>
      </c>
      <c r="AQ144" s="78">
        <v>0</v>
      </c>
      <c r="AR144" s="145"/>
      <c r="AS144" s="145"/>
      <c r="AT144" s="5"/>
      <c r="AU144" s="5"/>
      <c r="AV144" s="5"/>
    </row>
    <row r="145" spans="1:48" s="4" customFormat="1" ht="36.75" customHeight="1">
      <c r="A145" s="206"/>
      <c r="B145" s="200"/>
      <c r="C145" s="203"/>
      <c r="D145" s="81" t="s">
        <v>139</v>
      </c>
      <c r="E145" s="75">
        <f>H145+K145+N145+Q145+T145+W145+Z145+AC145+AF145+AI145+AL145+AO145</f>
        <v>40</v>
      </c>
      <c r="F145" s="90">
        <f t="shared" si="130"/>
        <v>40</v>
      </c>
      <c r="G145" s="75">
        <f t="shared" si="126"/>
        <v>100</v>
      </c>
      <c r="H145" s="94">
        <v>0</v>
      </c>
      <c r="I145" s="78">
        <v>0</v>
      </c>
      <c r="J145" s="76">
        <v>0</v>
      </c>
      <c r="K145" s="78">
        <v>0</v>
      </c>
      <c r="L145" s="95">
        <v>0</v>
      </c>
      <c r="M145" s="76">
        <v>0</v>
      </c>
      <c r="N145" s="94">
        <v>0</v>
      </c>
      <c r="O145" s="78">
        <v>0</v>
      </c>
      <c r="P145" s="78">
        <v>0</v>
      </c>
      <c r="Q145" s="78">
        <v>0</v>
      </c>
      <c r="R145" s="95">
        <v>0</v>
      </c>
      <c r="S145" s="76">
        <v>0</v>
      </c>
      <c r="T145" s="94">
        <v>0</v>
      </c>
      <c r="U145" s="95">
        <v>0</v>
      </c>
      <c r="V145" s="76">
        <v>0</v>
      </c>
      <c r="W145" s="94">
        <v>0</v>
      </c>
      <c r="X145" s="78">
        <v>0</v>
      </c>
      <c r="Y145" s="78">
        <v>0</v>
      </c>
      <c r="Z145" s="78">
        <v>0</v>
      </c>
      <c r="AA145" s="78">
        <v>0</v>
      </c>
      <c r="AB145" s="78">
        <v>0</v>
      </c>
      <c r="AC145" s="78">
        <v>20</v>
      </c>
      <c r="AD145" s="78">
        <v>20</v>
      </c>
      <c r="AE145" s="78">
        <f>AD145/AC145*100</f>
        <v>100</v>
      </c>
      <c r="AF145" s="78">
        <v>0</v>
      </c>
      <c r="AG145" s="78">
        <v>0</v>
      </c>
      <c r="AH145" s="78">
        <v>0</v>
      </c>
      <c r="AI145" s="78">
        <v>0</v>
      </c>
      <c r="AJ145" s="78">
        <v>0</v>
      </c>
      <c r="AK145" s="78">
        <v>0</v>
      </c>
      <c r="AL145" s="78">
        <v>20</v>
      </c>
      <c r="AM145" s="78">
        <v>20</v>
      </c>
      <c r="AN145" s="78">
        <f>AM145/AL145*100</f>
        <v>100</v>
      </c>
      <c r="AO145" s="78">
        <v>0</v>
      </c>
      <c r="AP145" s="78">
        <v>0</v>
      </c>
      <c r="AQ145" s="78">
        <v>0</v>
      </c>
      <c r="AR145" s="145"/>
      <c r="AS145" s="145"/>
      <c r="AT145" s="5"/>
      <c r="AU145" s="5"/>
      <c r="AV145" s="5"/>
    </row>
    <row r="146" spans="1:48" s="4" customFormat="1" ht="63" customHeight="1">
      <c r="A146" s="207"/>
      <c r="B146" s="201"/>
      <c r="C146" s="204"/>
      <c r="D146" s="91" t="s">
        <v>140</v>
      </c>
      <c r="E146" s="75">
        <v>0</v>
      </c>
      <c r="F146" s="90">
        <v>0</v>
      </c>
      <c r="G146" s="75">
        <v>0</v>
      </c>
      <c r="H146" s="94">
        <v>0</v>
      </c>
      <c r="I146" s="78">
        <v>0</v>
      </c>
      <c r="J146" s="76">
        <v>0</v>
      </c>
      <c r="K146" s="78">
        <v>0</v>
      </c>
      <c r="L146" s="95">
        <v>0</v>
      </c>
      <c r="M146" s="76">
        <v>0</v>
      </c>
      <c r="N146" s="94">
        <v>0</v>
      </c>
      <c r="O146" s="78">
        <v>0</v>
      </c>
      <c r="P146" s="78">
        <v>0</v>
      </c>
      <c r="Q146" s="78">
        <v>0</v>
      </c>
      <c r="R146" s="95">
        <v>0</v>
      </c>
      <c r="S146" s="76">
        <v>0</v>
      </c>
      <c r="T146" s="94">
        <v>0</v>
      </c>
      <c r="U146" s="95">
        <v>0</v>
      </c>
      <c r="V146" s="76">
        <v>0</v>
      </c>
      <c r="W146" s="94">
        <v>0</v>
      </c>
      <c r="X146" s="78">
        <v>0</v>
      </c>
      <c r="Y146" s="78">
        <v>0</v>
      </c>
      <c r="Z146" s="78">
        <v>0</v>
      </c>
      <c r="AA146" s="78">
        <v>0</v>
      </c>
      <c r="AB146" s="78">
        <v>0</v>
      </c>
      <c r="AC146" s="78">
        <v>0</v>
      </c>
      <c r="AD146" s="78">
        <v>0</v>
      </c>
      <c r="AE146" s="78">
        <v>0</v>
      </c>
      <c r="AF146" s="78">
        <v>0</v>
      </c>
      <c r="AG146" s="78">
        <v>0</v>
      </c>
      <c r="AH146" s="78">
        <v>0</v>
      </c>
      <c r="AI146" s="78">
        <v>0</v>
      </c>
      <c r="AJ146" s="78">
        <v>0</v>
      </c>
      <c r="AK146" s="78">
        <v>0</v>
      </c>
      <c r="AL146" s="78">
        <v>0</v>
      </c>
      <c r="AM146" s="78">
        <v>0</v>
      </c>
      <c r="AN146" s="78">
        <v>0</v>
      </c>
      <c r="AO146" s="78">
        <v>0</v>
      </c>
      <c r="AP146" s="78">
        <v>0</v>
      </c>
      <c r="AQ146" s="78">
        <v>0</v>
      </c>
      <c r="AR146" s="146"/>
      <c r="AS146" s="146"/>
      <c r="AT146" s="5"/>
      <c r="AU146" s="5"/>
      <c r="AV146" s="5"/>
    </row>
    <row r="147" spans="1:48" s="9" customFormat="1" ht="39.950000000000003" customHeight="1">
      <c r="A147" s="205" t="s">
        <v>88</v>
      </c>
      <c r="B147" s="262" t="s">
        <v>127</v>
      </c>
      <c r="C147" s="275" t="s">
        <v>162</v>
      </c>
      <c r="D147" s="263" t="s">
        <v>30</v>
      </c>
      <c r="E147" s="150" t="s">
        <v>43</v>
      </c>
      <c r="F147" s="150" t="s">
        <v>43</v>
      </c>
      <c r="G147" s="150" t="s">
        <v>43</v>
      </c>
      <c r="H147" s="150" t="s">
        <v>43</v>
      </c>
      <c r="I147" s="150" t="s">
        <v>43</v>
      </c>
      <c r="J147" s="150" t="s">
        <v>43</v>
      </c>
      <c r="K147" s="150" t="s">
        <v>43</v>
      </c>
      <c r="L147" s="150" t="s">
        <v>43</v>
      </c>
      <c r="M147" s="150" t="s">
        <v>43</v>
      </c>
      <c r="N147" s="150" t="s">
        <v>43</v>
      </c>
      <c r="O147" s="150" t="s">
        <v>43</v>
      </c>
      <c r="P147" s="150" t="s">
        <v>43</v>
      </c>
      <c r="Q147" s="150" t="s">
        <v>43</v>
      </c>
      <c r="R147" s="150" t="s">
        <v>43</v>
      </c>
      <c r="S147" s="150" t="s">
        <v>43</v>
      </c>
      <c r="T147" s="150" t="s">
        <v>43</v>
      </c>
      <c r="U147" s="150" t="s">
        <v>43</v>
      </c>
      <c r="V147" s="150" t="s">
        <v>43</v>
      </c>
      <c r="W147" s="150" t="s">
        <v>43</v>
      </c>
      <c r="X147" s="150" t="s">
        <v>43</v>
      </c>
      <c r="Y147" s="150" t="s">
        <v>43</v>
      </c>
      <c r="Z147" s="150" t="s">
        <v>43</v>
      </c>
      <c r="AA147" s="150" t="s">
        <v>43</v>
      </c>
      <c r="AB147" s="150" t="s">
        <v>43</v>
      </c>
      <c r="AC147" s="150" t="s">
        <v>43</v>
      </c>
      <c r="AD147" s="150" t="s">
        <v>43</v>
      </c>
      <c r="AE147" s="150" t="s">
        <v>43</v>
      </c>
      <c r="AF147" s="150" t="s">
        <v>43</v>
      </c>
      <c r="AG147" s="150" t="s">
        <v>43</v>
      </c>
      <c r="AH147" s="150" t="s">
        <v>43</v>
      </c>
      <c r="AI147" s="150" t="s">
        <v>43</v>
      </c>
      <c r="AJ147" s="150" t="s">
        <v>43</v>
      </c>
      <c r="AK147" s="150" t="s">
        <v>43</v>
      </c>
      <c r="AL147" s="150" t="s">
        <v>43</v>
      </c>
      <c r="AM147" s="150" t="s">
        <v>43</v>
      </c>
      <c r="AN147" s="150" t="s">
        <v>43</v>
      </c>
      <c r="AO147" s="150" t="s">
        <v>43</v>
      </c>
      <c r="AP147" s="150" t="s">
        <v>43</v>
      </c>
      <c r="AQ147" s="150" t="s">
        <v>43</v>
      </c>
      <c r="AR147" s="144" t="s">
        <v>54</v>
      </c>
      <c r="AS147" s="144"/>
      <c r="AT147" s="5"/>
      <c r="AU147" s="5"/>
      <c r="AV147" s="5"/>
    </row>
    <row r="148" spans="1:48" s="4" customFormat="1" ht="38.25" customHeight="1">
      <c r="A148" s="223"/>
      <c r="B148" s="271"/>
      <c r="C148" s="203"/>
      <c r="D148" s="203"/>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45"/>
      <c r="AS148" s="145"/>
      <c r="AT148" s="5"/>
      <c r="AU148" s="5"/>
      <c r="AV148" s="5"/>
    </row>
    <row r="149" spans="1:48" s="4" customFormat="1" ht="311.25" customHeight="1">
      <c r="A149" s="224"/>
      <c r="B149" s="272"/>
      <c r="C149" s="204"/>
      <c r="D149" s="204"/>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46"/>
      <c r="AS149" s="146"/>
      <c r="AT149" s="5"/>
      <c r="AU149" s="5"/>
      <c r="AV149" s="5"/>
    </row>
    <row r="150" spans="1:48" s="9" customFormat="1" ht="39.950000000000003" customHeight="1">
      <c r="A150" s="205" t="s">
        <v>89</v>
      </c>
      <c r="B150" s="262" t="s">
        <v>128</v>
      </c>
      <c r="C150" s="263" t="s">
        <v>163</v>
      </c>
      <c r="D150" s="263" t="s">
        <v>30</v>
      </c>
      <c r="E150" s="150" t="s">
        <v>43</v>
      </c>
      <c r="F150" s="176" t="s">
        <v>43</v>
      </c>
      <c r="G150" s="150" t="s">
        <v>43</v>
      </c>
      <c r="H150" s="268" t="s">
        <v>43</v>
      </c>
      <c r="I150" s="150" t="s">
        <v>43</v>
      </c>
      <c r="J150" s="150" t="s">
        <v>43</v>
      </c>
      <c r="K150" s="150" t="s">
        <v>43</v>
      </c>
      <c r="L150" s="176" t="s">
        <v>43</v>
      </c>
      <c r="M150" s="176" t="s">
        <v>43</v>
      </c>
      <c r="N150" s="176" t="s">
        <v>43</v>
      </c>
      <c r="O150" s="176" t="s">
        <v>43</v>
      </c>
      <c r="P150" s="176" t="s">
        <v>43</v>
      </c>
      <c r="Q150" s="176" t="s">
        <v>43</v>
      </c>
      <c r="R150" s="176" t="s">
        <v>43</v>
      </c>
      <c r="S150" s="176" t="s">
        <v>43</v>
      </c>
      <c r="T150" s="176" t="s">
        <v>43</v>
      </c>
      <c r="U150" s="176" t="s">
        <v>43</v>
      </c>
      <c r="V150" s="176" t="s">
        <v>43</v>
      </c>
      <c r="W150" s="176" t="s">
        <v>43</v>
      </c>
      <c r="X150" s="176" t="s">
        <v>43</v>
      </c>
      <c r="Y150" s="176" t="s">
        <v>43</v>
      </c>
      <c r="Z150" s="176" t="s">
        <v>43</v>
      </c>
      <c r="AA150" s="176" t="s">
        <v>43</v>
      </c>
      <c r="AB150" s="176" t="s">
        <v>43</v>
      </c>
      <c r="AC150" s="176" t="s">
        <v>43</v>
      </c>
      <c r="AD150" s="176" t="s">
        <v>43</v>
      </c>
      <c r="AE150" s="176" t="s">
        <v>43</v>
      </c>
      <c r="AF150" s="176" t="s">
        <v>43</v>
      </c>
      <c r="AG150" s="176" t="s">
        <v>43</v>
      </c>
      <c r="AH150" s="176" t="s">
        <v>43</v>
      </c>
      <c r="AI150" s="176" t="s">
        <v>43</v>
      </c>
      <c r="AJ150" s="176" t="s">
        <v>43</v>
      </c>
      <c r="AK150" s="176" t="s">
        <v>43</v>
      </c>
      <c r="AL150" s="176" t="s">
        <v>43</v>
      </c>
      <c r="AM150" s="176" t="s">
        <v>43</v>
      </c>
      <c r="AN150" s="176" t="s">
        <v>43</v>
      </c>
      <c r="AO150" s="176" t="s">
        <v>43</v>
      </c>
      <c r="AP150" s="176" t="s">
        <v>43</v>
      </c>
      <c r="AQ150" s="176" t="s">
        <v>43</v>
      </c>
      <c r="AR150" s="186" t="s">
        <v>244</v>
      </c>
      <c r="AS150" s="144"/>
      <c r="AT150" s="5"/>
      <c r="AU150" s="5"/>
      <c r="AV150" s="5"/>
    </row>
    <row r="151" spans="1:48" s="4" customFormat="1" ht="30" customHeight="1">
      <c r="A151" s="223"/>
      <c r="B151" s="271"/>
      <c r="C151" s="203"/>
      <c r="D151" s="203"/>
      <c r="E151" s="157"/>
      <c r="F151" s="177"/>
      <c r="G151" s="157"/>
      <c r="H151" s="269"/>
      <c r="I151" s="200"/>
      <c r="J151" s="200"/>
      <c r="K151" s="200"/>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7"/>
      <c r="AS151" s="145"/>
      <c r="AT151" s="5"/>
      <c r="AU151" s="5"/>
      <c r="AV151" s="5"/>
    </row>
    <row r="152" spans="1:48" s="4" customFormat="1" ht="169.5" customHeight="1">
      <c r="A152" s="224"/>
      <c r="B152" s="272"/>
      <c r="C152" s="204"/>
      <c r="D152" s="204"/>
      <c r="E152" s="158"/>
      <c r="F152" s="178"/>
      <c r="G152" s="158"/>
      <c r="H152" s="270"/>
      <c r="I152" s="201"/>
      <c r="J152" s="201"/>
      <c r="K152" s="201"/>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7"/>
      <c r="AS152" s="146"/>
      <c r="AT152" s="5"/>
      <c r="AU152" s="5"/>
      <c r="AV152" s="5"/>
    </row>
    <row r="153" spans="1:48" s="6" customFormat="1" ht="15" customHeight="1">
      <c r="A153" s="205" t="s">
        <v>37</v>
      </c>
      <c r="B153" s="258" t="s">
        <v>39</v>
      </c>
      <c r="C153" s="293"/>
      <c r="D153" s="74" t="s">
        <v>24</v>
      </c>
      <c r="E153" s="120">
        <f>E154+E155+E156+E157</f>
        <v>320</v>
      </c>
      <c r="F153" s="120">
        <f>F154+F155+F156+F157</f>
        <v>320</v>
      </c>
      <c r="G153" s="118">
        <f>F153/E153*100</f>
        <v>100</v>
      </c>
      <c r="H153" s="120">
        <f>H154+H155+H156+H157</f>
        <v>0</v>
      </c>
      <c r="I153" s="120">
        <f>I154+I155+I156+I157</f>
        <v>0</v>
      </c>
      <c r="J153" s="120">
        <v>0</v>
      </c>
      <c r="K153" s="120">
        <f>K154+K155+K156+K157</f>
        <v>0</v>
      </c>
      <c r="L153" s="120">
        <f>L154+L155+L156+L157</f>
        <v>0</v>
      </c>
      <c r="M153" s="120">
        <v>0</v>
      </c>
      <c r="N153" s="120">
        <f>N154+N155+N156+N157</f>
        <v>10</v>
      </c>
      <c r="O153" s="120">
        <f>O154+O155+O156+O157</f>
        <v>10</v>
      </c>
      <c r="P153" s="120">
        <f>O153/N153*100</f>
        <v>100</v>
      </c>
      <c r="Q153" s="120">
        <f>Q154+Q155+Q156+Q157</f>
        <v>0</v>
      </c>
      <c r="R153" s="120">
        <f>R154+R155+R156+R157</f>
        <v>0</v>
      </c>
      <c r="S153" s="120">
        <v>0</v>
      </c>
      <c r="T153" s="120">
        <f>T154+T155+T156+T157</f>
        <v>10</v>
      </c>
      <c r="U153" s="120">
        <f>U154+U155+U156+U157</f>
        <v>10</v>
      </c>
      <c r="V153" s="120">
        <f>U153/T153*100</f>
        <v>100</v>
      </c>
      <c r="W153" s="120">
        <f>W154+W155+W156+W157</f>
        <v>10</v>
      </c>
      <c r="X153" s="120">
        <f>X154+X155+X156+X157</f>
        <v>10</v>
      </c>
      <c r="Y153" s="118">
        <f>X153/W153*100</f>
        <v>100</v>
      </c>
      <c r="Z153" s="120">
        <f>Z154+Z155+Z156+Z157</f>
        <v>0</v>
      </c>
      <c r="AA153" s="120">
        <f>AA154+AA155+AA156+AA157</f>
        <v>0</v>
      </c>
      <c r="AB153" s="118">
        <v>0</v>
      </c>
      <c r="AC153" s="120">
        <f>AC154+AC155+AC156+AC157</f>
        <v>40</v>
      </c>
      <c r="AD153" s="120">
        <f>AD154+AD155+AD156+AD157</f>
        <v>40</v>
      </c>
      <c r="AE153" s="118">
        <f>AD153/AC153*100</f>
        <v>100</v>
      </c>
      <c r="AF153" s="120">
        <f>AF154+AF155+AF156+AF157</f>
        <v>0</v>
      </c>
      <c r="AG153" s="120">
        <f>AG154+AG155+AG156+AG157</f>
        <v>0</v>
      </c>
      <c r="AH153" s="118">
        <v>0</v>
      </c>
      <c r="AI153" s="120">
        <f>AI154+AI155+AI156+AI157</f>
        <v>0</v>
      </c>
      <c r="AJ153" s="120">
        <f>AJ154+AJ155+AJ156+AJ157</f>
        <v>0</v>
      </c>
      <c r="AK153" s="118">
        <f t="shared" ref="AK153" si="131">AK154+AK155+AK156+AK157</f>
        <v>0</v>
      </c>
      <c r="AL153" s="120">
        <f>AL154+AL155+AL156+AL157</f>
        <v>50</v>
      </c>
      <c r="AM153" s="120">
        <f>AM154+AM155+AM156+AM157</f>
        <v>50</v>
      </c>
      <c r="AN153" s="118">
        <f>AM153/AL153*100</f>
        <v>100</v>
      </c>
      <c r="AO153" s="120">
        <f>AO154+AO155+AO156+AO157</f>
        <v>200</v>
      </c>
      <c r="AP153" s="120">
        <f>AP154+AP155+AP156+AP157</f>
        <v>200</v>
      </c>
      <c r="AQ153" s="118">
        <f>AP153/AO153*100</f>
        <v>100</v>
      </c>
      <c r="AR153" s="164"/>
      <c r="AS153" s="159"/>
      <c r="AT153" s="5"/>
      <c r="AU153" s="5"/>
      <c r="AV153" s="5"/>
    </row>
    <row r="154" spans="1:48" s="6" customFormat="1" ht="30.75" customHeight="1">
      <c r="A154" s="223"/>
      <c r="B154" s="294"/>
      <c r="C154" s="295"/>
      <c r="D154" s="74" t="s">
        <v>25</v>
      </c>
      <c r="E154" s="120">
        <v>0</v>
      </c>
      <c r="F154" s="93">
        <v>0</v>
      </c>
      <c r="G154" s="118">
        <v>0</v>
      </c>
      <c r="H154" s="121"/>
      <c r="I154" s="118">
        <v>0</v>
      </c>
      <c r="J154" s="120">
        <v>0</v>
      </c>
      <c r="K154" s="118">
        <v>0</v>
      </c>
      <c r="L154" s="119">
        <v>0</v>
      </c>
      <c r="M154" s="120">
        <v>0</v>
      </c>
      <c r="N154" s="121">
        <v>0</v>
      </c>
      <c r="O154" s="118">
        <v>0</v>
      </c>
      <c r="P154" s="120">
        <v>0</v>
      </c>
      <c r="Q154" s="118">
        <v>0</v>
      </c>
      <c r="R154" s="119">
        <v>0</v>
      </c>
      <c r="S154" s="120">
        <v>0</v>
      </c>
      <c r="T154" s="121">
        <v>0</v>
      </c>
      <c r="U154" s="119">
        <v>0</v>
      </c>
      <c r="V154" s="120">
        <v>0</v>
      </c>
      <c r="W154" s="121">
        <v>0</v>
      </c>
      <c r="X154" s="118">
        <v>0</v>
      </c>
      <c r="Y154" s="118">
        <v>0</v>
      </c>
      <c r="Z154" s="118">
        <v>0</v>
      </c>
      <c r="AA154" s="118">
        <v>0</v>
      </c>
      <c r="AB154" s="118">
        <v>0</v>
      </c>
      <c r="AC154" s="118">
        <v>0</v>
      </c>
      <c r="AD154" s="118">
        <v>0</v>
      </c>
      <c r="AE154" s="118">
        <v>0</v>
      </c>
      <c r="AF154" s="118">
        <v>0</v>
      </c>
      <c r="AG154" s="118">
        <v>0</v>
      </c>
      <c r="AH154" s="118">
        <v>0</v>
      </c>
      <c r="AI154" s="118">
        <v>0</v>
      </c>
      <c r="AJ154" s="118">
        <v>0</v>
      </c>
      <c r="AK154" s="118">
        <v>0</v>
      </c>
      <c r="AL154" s="118">
        <v>0</v>
      </c>
      <c r="AM154" s="118">
        <v>0</v>
      </c>
      <c r="AN154" s="118">
        <v>0</v>
      </c>
      <c r="AO154" s="118">
        <v>0</v>
      </c>
      <c r="AP154" s="118">
        <v>0</v>
      </c>
      <c r="AQ154" s="118">
        <v>0</v>
      </c>
      <c r="AR154" s="172"/>
      <c r="AS154" s="174"/>
      <c r="AT154" s="5"/>
      <c r="AU154" s="5"/>
      <c r="AV154" s="5"/>
    </row>
    <row r="155" spans="1:48" s="6" customFormat="1" ht="32.25" customHeight="1">
      <c r="A155" s="223"/>
      <c r="B155" s="294"/>
      <c r="C155" s="295"/>
      <c r="D155" s="81" t="s">
        <v>26</v>
      </c>
      <c r="E155" s="120">
        <f>H155+K155+N155+Q155+T155+W155+Z155+AC155+AF155+AI155+AL155+AO155</f>
        <v>80</v>
      </c>
      <c r="F155" s="120">
        <f>I155+L155+O155+R155+U155+X155+AA155+AD155+AG155+AJ155+AM155+AP155</f>
        <v>80</v>
      </c>
      <c r="G155" s="118">
        <f>F155/E155*100</f>
        <v>100</v>
      </c>
      <c r="H155" s="121">
        <f>H171+H182+H187+H192+H200</f>
        <v>0</v>
      </c>
      <c r="I155" s="118">
        <f>I171+I182+I187+I192+I200</f>
        <v>0</v>
      </c>
      <c r="J155" s="120">
        <v>0</v>
      </c>
      <c r="K155" s="121">
        <f>K171+K182+K187+K192+K200</f>
        <v>0</v>
      </c>
      <c r="L155" s="118">
        <f>L171+L182+L187+L192+L200</f>
        <v>0</v>
      </c>
      <c r="M155" s="120">
        <v>0</v>
      </c>
      <c r="N155" s="121">
        <f>N171+N182+N187+N192+N200</f>
        <v>0</v>
      </c>
      <c r="O155" s="118">
        <f>O171+O182+O187+O192+O200</f>
        <v>0</v>
      </c>
      <c r="P155" s="120">
        <v>0</v>
      </c>
      <c r="Q155" s="121">
        <f>Q171+Q182+Q187+Q192+Q200</f>
        <v>0</v>
      </c>
      <c r="R155" s="118">
        <f>R171+R182+R187+R192+R200</f>
        <v>0</v>
      </c>
      <c r="S155" s="120">
        <v>0</v>
      </c>
      <c r="T155" s="121">
        <f>T171+T182+T187+T192+T200</f>
        <v>0</v>
      </c>
      <c r="U155" s="118">
        <f>U171+U182+U187+U192+U200</f>
        <v>0</v>
      </c>
      <c r="V155" s="120">
        <v>0</v>
      </c>
      <c r="W155" s="121">
        <f>W171+W182+W187+W192+W200</f>
        <v>0</v>
      </c>
      <c r="X155" s="118">
        <f>X171+X182+X187+X192+X200</f>
        <v>0</v>
      </c>
      <c r="Y155" s="118">
        <v>0</v>
      </c>
      <c r="Z155" s="121">
        <f>Z171+Z182+Z187+Z192+Z200</f>
        <v>0</v>
      </c>
      <c r="AA155" s="118">
        <f>AA171+AA182+AA187+AA192+AA200</f>
        <v>0</v>
      </c>
      <c r="AB155" s="118">
        <v>0</v>
      </c>
      <c r="AC155" s="121">
        <f>AC171+AC182+AC187+AC192+AC200</f>
        <v>0</v>
      </c>
      <c r="AD155" s="118">
        <f>AD171+AD182+AD187+AD192+AD200</f>
        <v>0</v>
      </c>
      <c r="AE155" s="118">
        <v>0</v>
      </c>
      <c r="AF155" s="121">
        <f>AF171+AF182+AF187+AF192+AF200</f>
        <v>0</v>
      </c>
      <c r="AG155" s="118">
        <f>AG171+AG182+AG187+AG192+AG200</f>
        <v>0</v>
      </c>
      <c r="AH155" s="118">
        <v>0</v>
      </c>
      <c r="AI155" s="121">
        <f>AI171+AI182+AI187+AI192+AI200</f>
        <v>0</v>
      </c>
      <c r="AJ155" s="118">
        <f>AJ171+AJ182+AJ187+AJ192+AJ200</f>
        <v>0</v>
      </c>
      <c r="AK155" s="118">
        <v>0</v>
      </c>
      <c r="AL155" s="121">
        <f>AL171+AL182+AL187+AL192+AL200</f>
        <v>0</v>
      </c>
      <c r="AM155" s="118">
        <f>AM171+AM182+AM187+AM192+AM200</f>
        <v>0</v>
      </c>
      <c r="AN155" s="118">
        <v>0</v>
      </c>
      <c r="AO155" s="121">
        <f>AO171+AO182+AO187+AO192+AO200</f>
        <v>80</v>
      </c>
      <c r="AP155" s="118">
        <f>AP171+AP182+AP187+AP192+AP200</f>
        <v>80</v>
      </c>
      <c r="AQ155" s="118">
        <f>AP155/AO155*100</f>
        <v>100</v>
      </c>
      <c r="AR155" s="172"/>
      <c r="AS155" s="174"/>
      <c r="AT155" s="5"/>
      <c r="AU155" s="5"/>
      <c r="AV155" s="5"/>
    </row>
    <row r="156" spans="1:48" s="6" customFormat="1" ht="45" customHeight="1">
      <c r="A156" s="223"/>
      <c r="B156" s="294"/>
      <c r="C156" s="295"/>
      <c r="D156" s="81" t="s">
        <v>139</v>
      </c>
      <c r="E156" s="120">
        <f>H156+K156+N156+Q156+T156+W156+Z156+AC156+AF156+AI156+AL156+AO156</f>
        <v>240</v>
      </c>
      <c r="F156" s="93">
        <f>I156+L156+O156+R156+U156+X156+AA156+AD156+AG156+AJ156+AM156+AP156</f>
        <v>240</v>
      </c>
      <c r="G156" s="118">
        <f>F156/E156*100</f>
        <v>100</v>
      </c>
      <c r="H156" s="121">
        <f>H172+H183+H188+H193+H201</f>
        <v>0</v>
      </c>
      <c r="I156" s="118">
        <f>I172+I183+I188+I193+I201</f>
        <v>0</v>
      </c>
      <c r="J156" s="120">
        <v>0</v>
      </c>
      <c r="K156" s="121">
        <f>K172+K183+K188+K193+K201</f>
        <v>0</v>
      </c>
      <c r="L156" s="118">
        <f>L172+L183+L188+L193+L201</f>
        <v>0</v>
      </c>
      <c r="M156" s="120">
        <v>0</v>
      </c>
      <c r="N156" s="121">
        <f>N172+N183+N188+N193+N201</f>
        <v>10</v>
      </c>
      <c r="O156" s="118">
        <f>O172+O183+O188+O193+O201</f>
        <v>10</v>
      </c>
      <c r="P156" s="120">
        <f>O156/N156*100</f>
        <v>100</v>
      </c>
      <c r="Q156" s="121">
        <f>Q172+Q183+Q188+Q193+Q201</f>
        <v>0</v>
      </c>
      <c r="R156" s="118">
        <f>R172+R183+R188+R193+R201</f>
        <v>0</v>
      </c>
      <c r="S156" s="120">
        <v>0</v>
      </c>
      <c r="T156" s="121">
        <f>T172+T183+T188+T193+T201</f>
        <v>10</v>
      </c>
      <c r="U156" s="118">
        <f>U172+U183+U188+U193+U201</f>
        <v>10</v>
      </c>
      <c r="V156" s="120">
        <f>U156/T156*100</f>
        <v>100</v>
      </c>
      <c r="W156" s="121">
        <f>W172+W183+W188+W193+W201</f>
        <v>10</v>
      </c>
      <c r="X156" s="118">
        <f>X172+X183+X188+X193+X201</f>
        <v>10</v>
      </c>
      <c r="Y156" s="118">
        <f>X156/W156*100</f>
        <v>100</v>
      </c>
      <c r="Z156" s="121">
        <f>Z172+Z183+Z188+Z193+Z201</f>
        <v>0</v>
      </c>
      <c r="AA156" s="118">
        <f>AA172+AA183+AA188+AA193+AA201</f>
        <v>0</v>
      </c>
      <c r="AB156" s="118">
        <v>0</v>
      </c>
      <c r="AC156" s="121">
        <f>AC172+AC183+AC188+AC193+AC201</f>
        <v>40</v>
      </c>
      <c r="AD156" s="118">
        <f>AD172+AD183+AD188+AD193+AD201</f>
        <v>40</v>
      </c>
      <c r="AE156" s="118">
        <f>AD156/AC156*100</f>
        <v>100</v>
      </c>
      <c r="AF156" s="121">
        <f>AF172+AF183+AF188+AF193+AF201</f>
        <v>0</v>
      </c>
      <c r="AG156" s="118">
        <f>AG172+AG183+AG188+AG193+AG201</f>
        <v>0</v>
      </c>
      <c r="AH156" s="118">
        <v>0</v>
      </c>
      <c r="AI156" s="121">
        <f>AI172+AI183+AI188+AI193+AI201</f>
        <v>0</v>
      </c>
      <c r="AJ156" s="118">
        <f>AJ172+AJ183+AJ188+AJ193+AJ201</f>
        <v>0</v>
      </c>
      <c r="AK156" s="118">
        <v>0</v>
      </c>
      <c r="AL156" s="121">
        <f>AL172+AL183+AL188+AL193+AL201</f>
        <v>50</v>
      </c>
      <c r="AM156" s="118">
        <f>AM172+AM183+AM188+AM193+AM201</f>
        <v>50</v>
      </c>
      <c r="AN156" s="118">
        <f>AM156/AL156*100</f>
        <v>100</v>
      </c>
      <c r="AO156" s="121">
        <f>AO172+AO183+AO188+AO193+AO201</f>
        <v>120</v>
      </c>
      <c r="AP156" s="118">
        <f>AP172+AP183+AP188+AP193+AP201</f>
        <v>120</v>
      </c>
      <c r="AQ156" s="118">
        <f>AP156/AO156*100</f>
        <v>100</v>
      </c>
      <c r="AR156" s="172"/>
      <c r="AS156" s="174"/>
      <c r="AT156" s="5"/>
      <c r="AU156" s="5"/>
      <c r="AV156" s="5"/>
    </row>
    <row r="157" spans="1:48" s="6" customFormat="1" ht="54" customHeight="1">
      <c r="A157" s="224"/>
      <c r="B157" s="296"/>
      <c r="C157" s="297"/>
      <c r="D157" s="91" t="s">
        <v>27</v>
      </c>
      <c r="E157" s="120">
        <v>0</v>
      </c>
      <c r="F157" s="93">
        <v>0</v>
      </c>
      <c r="G157" s="118">
        <v>0</v>
      </c>
      <c r="H157" s="121">
        <v>0</v>
      </c>
      <c r="I157" s="118">
        <v>0</v>
      </c>
      <c r="J157" s="120">
        <v>0</v>
      </c>
      <c r="K157" s="118">
        <v>0</v>
      </c>
      <c r="L157" s="119">
        <v>0</v>
      </c>
      <c r="M157" s="120">
        <v>0</v>
      </c>
      <c r="N157" s="121">
        <v>0</v>
      </c>
      <c r="O157" s="118">
        <v>0</v>
      </c>
      <c r="P157" s="120">
        <v>0</v>
      </c>
      <c r="Q157" s="118">
        <v>0</v>
      </c>
      <c r="R157" s="119">
        <v>0</v>
      </c>
      <c r="S157" s="120">
        <v>0</v>
      </c>
      <c r="T157" s="121">
        <v>0</v>
      </c>
      <c r="U157" s="119">
        <v>0</v>
      </c>
      <c r="V157" s="120">
        <v>0</v>
      </c>
      <c r="W157" s="121">
        <v>0</v>
      </c>
      <c r="X157" s="118">
        <v>0</v>
      </c>
      <c r="Y157" s="118">
        <v>0</v>
      </c>
      <c r="Z157" s="118">
        <v>0</v>
      </c>
      <c r="AA157" s="118">
        <v>0</v>
      </c>
      <c r="AB157" s="118">
        <v>0</v>
      </c>
      <c r="AC157" s="118">
        <v>0</v>
      </c>
      <c r="AD157" s="118">
        <v>0</v>
      </c>
      <c r="AE157" s="118">
        <v>0</v>
      </c>
      <c r="AF157" s="118">
        <v>0</v>
      </c>
      <c r="AG157" s="118">
        <v>0</v>
      </c>
      <c r="AH157" s="118">
        <v>0</v>
      </c>
      <c r="AI157" s="118">
        <v>0</v>
      </c>
      <c r="AJ157" s="118">
        <v>0</v>
      </c>
      <c r="AK157" s="118">
        <v>0</v>
      </c>
      <c r="AL157" s="118">
        <v>0</v>
      </c>
      <c r="AM157" s="118">
        <v>0</v>
      </c>
      <c r="AN157" s="118">
        <v>0</v>
      </c>
      <c r="AO157" s="118">
        <v>0</v>
      </c>
      <c r="AP157" s="118">
        <v>0</v>
      </c>
      <c r="AQ157" s="118">
        <v>0</v>
      </c>
      <c r="AR157" s="173"/>
      <c r="AS157" s="175"/>
      <c r="AT157" s="5"/>
      <c r="AU157" s="5"/>
      <c r="AV157" s="5"/>
    </row>
    <row r="158" spans="1:48" s="4" customFormat="1" ht="15" customHeight="1">
      <c r="A158" s="205" t="s">
        <v>38</v>
      </c>
      <c r="B158" s="262" t="s">
        <v>129</v>
      </c>
      <c r="C158" s="263" t="s">
        <v>151</v>
      </c>
      <c r="D158" s="74" t="s">
        <v>142</v>
      </c>
      <c r="E158" s="75">
        <f>SUM(E161:E162)</f>
        <v>0</v>
      </c>
      <c r="F158" s="90">
        <f>SUM(F161:F162)</f>
        <v>0</v>
      </c>
      <c r="G158" s="75">
        <v>0</v>
      </c>
      <c r="H158" s="94">
        <f>H161+H162</f>
        <v>0</v>
      </c>
      <c r="I158" s="78">
        <f>I161+I162</f>
        <v>0</v>
      </c>
      <c r="J158" s="76">
        <v>0</v>
      </c>
      <c r="K158" s="78">
        <f>K161+K162</f>
        <v>0</v>
      </c>
      <c r="L158" s="95">
        <f>L161+L162</f>
        <v>0</v>
      </c>
      <c r="M158" s="76">
        <v>0</v>
      </c>
      <c r="N158" s="94">
        <f>N161+N162</f>
        <v>0</v>
      </c>
      <c r="O158" s="78">
        <f>O161+O162</f>
        <v>0</v>
      </c>
      <c r="P158" s="78">
        <v>0</v>
      </c>
      <c r="Q158" s="78">
        <v>0</v>
      </c>
      <c r="R158" s="95">
        <v>0</v>
      </c>
      <c r="S158" s="76">
        <v>0</v>
      </c>
      <c r="T158" s="94">
        <v>0</v>
      </c>
      <c r="U158" s="95">
        <v>0</v>
      </c>
      <c r="V158" s="76">
        <v>0</v>
      </c>
      <c r="W158" s="94">
        <v>0</v>
      </c>
      <c r="X158" s="78">
        <v>0</v>
      </c>
      <c r="Y158" s="78">
        <v>0</v>
      </c>
      <c r="Z158" s="78">
        <v>0</v>
      </c>
      <c r="AA158" s="78">
        <v>0</v>
      </c>
      <c r="AB158" s="78">
        <v>0</v>
      </c>
      <c r="AC158" s="78">
        <v>0</v>
      </c>
      <c r="AD158" s="78">
        <v>0</v>
      </c>
      <c r="AE158" s="78">
        <v>0</v>
      </c>
      <c r="AF158" s="78">
        <v>0</v>
      </c>
      <c r="AG158" s="78">
        <v>0</v>
      </c>
      <c r="AH158" s="78">
        <v>0</v>
      </c>
      <c r="AI158" s="78">
        <v>0</v>
      </c>
      <c r="AJ158" s="78">
        <v>0</v>
      </c>
      <c r="AK158" s="78">
        <v>0</v>
      </c>
      <c r="AL158" s="78">
        <v>0</v>
      </c>
      <c r="AM158" s="78">
        <v>0</v>
      </c>
      <c r="AN158" s="78">
        <v>0</v>
      </c>
      <c r="AO158" s="78">
        <v>0</v>
      </c>
      <c r="AP158" s="78">
        <v>0</v>
      </c>
      <c r="AQ158" s="78">
        <v>0</v>
      </c>
      <c r="AR158" s="144" t="s">
        <v>206</v>
      </c>
      <c r="AS158" s="144"/>
      <c r="AT158" s="5"/>
      <c r="AU158" s="5"/>
      <c r="AV158" s="5"/>
    </row>
    <row r="159" spans="1:48" s="4" customFormat="1" ht="24" customHeight="1">
      <c r="A159" s="223"/>
      <c r="B159" s="271"/>
      <c r="C159" s="203"/>
      <c r="D159" s="74" t="s">
        <v>138</v>
      </c>
      <c r="E159" s="75">
        <v>0</v>
      </c>
      <c r="F159" s="90">
        <v>0</v>
      </c>
      <c r="G159" s="75">
        <v>0</v>
      </c>
      <c r="H159" s="94">
        <v>0</v>
      </c>
      <c r="I159" s="78">
        <v>0</v>
      </c>
      <c r="J159" s="76">
        <v>0</v>
      </c>
      <c r="K159" s="78">
        <v>0</v>
      </c>
      <c r="L159" s="95">
        <v>0</v>
      </c>
      <c r="M159" s="76">
        <v>0</v>
      </c>
      <c r="N159" s="94">
        <v>0</v>
      </c>
      <c r="O159" s="78">
        <v>0</v>
      </c>
      <c r="P159" s="78">
        <v>0</v>
      </c>
      <c r="Q159" s="78">
        <v>0</v>
      </c>
      <c r="R159" s="95">
        <v>0</v>
      </c>
      <c r="S159" s="76">
        <v>0</v>
      </c>
      <c r="T159" s="94">
        <v>0</v>
      </c>
      <c r="U159" s="95">
        <v>0</v>
      </c>
      <c r="V159" s="76">
        <v>0</v>
      </c>
      <c r="W159" s="94">
        <v>0</v>
      </c>
      <c r="X159" s="78">
        <v>0</v>
      </c>
      <c r="Y159" s="78">
        <v>0</v>
      </c>
      <c r="Z159" s="78">
        <v>0</v>
      </c>
      <c r="AA159" s="78">
        <v>0</v>
      </c>
      <c r="AB159" s="78">
        <v>0</v>
      </c>
      <c r="AC159" s="78">
        <v>0</v>
      </c>
      <c r="AD159" s="78">
        <v>0</v>
      </c>
      <c r="AE159" s="78">
        <v>0</v>
      </c>
      <c r="AF159" s="78">
        <v>0</v>
      </c>
      <c r="AG159" s="78">
        <v>0</v>
      </c>
      <c r="AH159" s="78">
        <v>0</v>
      </c>
      <c r="AI159" s="78">
        <v>0</v>
      </c>
      <c r="AJ159" s="78">
        <v>0</v>
      </c>
      <c r="AK159" s="78">
        <v>0</v>
      </c>
      <c r="AL159" s="78">
        <v>0</v>
      </c>
      <c r="AM159" s="78">
        <v>0</v>
      </c>
      <c r="AN159" s="78">
        <v>0</v>
      </c>
      <c r="AO159" s="78">
        <v>0</v>
      </c>
      <c r="AP159" s="78">
        <v>0</v>
      </c>
      <c r="AQ159" s="78">
        <v>0</v>
      </c>
      <c r="AR159" s="145"/>
      <c r="AS159" s="145"/>
      <c r="AT159" s="5"/>
      <c r="AU159" s="5"/>
      <c r="AV159" s="5"/>
    </row>
    <row r="160" spans="1:48" s="4" customFormat="1" ht="27.75" customHeight="1">
      <c r="A160" s="223"/>
      <c r="B160" s="271"/>
      <c r="C160" s="203"/>
      <c r="D160" s="81" t="s">
        <v>26</v>
      </c>
      <c r="E160" s="75">
        <v>0</v>
      </c>
      <c r="F160" s="90">
        <v>0</v>
      </c>
      <c r="G160" s="75">
        <v>0</v>
      </c>
      <c r="H160" s="94">
        <v>0</v>
      </c>
      <c r="I160" s="78">
        <v>0</v>
      </c>
      <c r="J160" s="76">
        <v>0</v>
      </c>
      <c r="K160" s="78">
        <v>0</v>
      </c>
      <c r="L160" s="95">
        <v>0</v>
      </c>
      <c r="M160" s="76">
        <v>0</v>
      </c>
      <c r="N160" s="94">
        <v>0</v>
      </c>
      <c r="O160" s="78">
        <v>0</v>
      </c>
      <c r="P160" s="78">
        <v>0</v>
      </c>
      <c r="Q160" s="78">
        <v>0</v>
      </c>
      <c r="R160" s="95">
        <v>0</v>
      </c>
      <c r="S160" s="76">
        <v>0</v>
      </c>
      <c r="T160" s="94">
        <v>0</v>
      </c>
      <c r="U160" s="95">
        <v>0</v>
      </c>
      <c r="V160" s="76">
        <v>0</v>
      </c>
      <c r="W160" s="94">
        <v>0</v>
      </c>
      <c r="X160" s="78">
        <v>0</v>
      </c>
      <c r="Y160" s="78">
        <v>0</v>
      </c>
      <c r="Z160" s="78">
        <v>0</v>
      </c>
      <c r="AA160" s="78">
        <v>0</v>
      </c>
      <c r="AB160" s="78">
        <v>0</v>
      </c>
      <c r="AC160" s="78">
        <v>0</v>
      </c>
      <c r="AD160" s="78">
        <v>0</v>
      </c>
      <c r="AE160" s="78">
        <v>0</v>
      </c>
      <c r="AF160" s="78">
        <v>0</v>
      </c>
      <c r="AG160" s="78">
        <v>0</v>
      </c>
      <c r="AH160" s="78">
        <v>0</v>
      </c>
      <c r="AI160" s="78">
        <v>0</v>
      </c>
      <c r="AJ160" s="78">
        <v>0</v>
      </c>
      <c r="AK160" s="78">
        <v>0</v>
      </c>
      <c r="AL160" s="78">
        <v>0</v>
      </c>
      <c r="AM160" s="78">
        <v>0</v>
      </c>
      <c r="AN160" s="78">
        <v>0</v>
      </c>
      <c r="AO160" s="78">
        <v>0</v>
      </c>
      <c r="AP160" s="78">
        <v>0</v>
      </c>
      <c r="AQ160" s="78">
        <v>0</v>
      </c>
      <c r="AR160" s="145"/>
      <c r="AS160" s="145"/>
      <c r="AT160" s="5"/>
      <c r="AU160" s="5"/>
      <c r="AV160" s="5"/>
    </row>
    <row r="161" spans="1:48" s="4" customFormat="1" ht="30" customHeight="1">
      <c r="A161" s="223"/>
      <c r="B161" s="271"/>
      <c r="C161" s="203"/>
      <c r="D161" s="81" t="s">
        <v>139</v>
      </c>
      <c r="E161" s="75">
        <f>H161+K161+N161+Q161+T161+W161+Z161+AC161+AF161+AI161+AL161+AO161</f>
        <v>0</v>
      </c>
      <c r="F161" s="90">
        <f>I161+L161+O161+R161+U161+X161+AA161+AD161+AG161+AJ161+AM161+AP161</f>
        <v>0</v>
      </c>
      <c r="G161" s="75">
        <v>0</v>
      </c>
      <c r="H161" s="94">
        <v>0</v>
      </c>
      <c r="I161" s="78">
        <v>0</v>
      </c>
      <c r="J161" s="76">
        <v>0</v>
      </c>
      <c r="K161" s="78">
        <v>0</v>
      </c>
      <c r="L161" s="95">
        <v>0</v>
      </c>
      <c r="M161" s="76">
        <v>0</v>
      </c>
      <c r="N161" s="94">
        <v>0</v>
      </c>
      <c r="O161" s="78">
        <v>0</v>
      </c>
      <c r="P161" s="78">
        <v>0</v>
      </c>
      <c r="Q161" s="78">
        <v>0</v>
      </c>
      <c r="R161" s="95">
        <v>0</v>
      </c>
      <c r="S161" s="76">
        <v>0</v>
      </c>
      <c r="T161" s="94">
        <v>0</v>
      </c>
      <c r="U161" s="95">
        <v>0</v>
      </c>
      <c r="V161" s="76">
        <v>0</v>
      </c>
      <c r="W161" s="94">
        <v>0</v>
      </c>
      <c r="X161" s="78">
        <v>0</v>
      </c>
      <c r="Y161" s="78">
        <v>0</v>
      </c>
      <c r="Z161" s="78">
        <v>0</v>
      </c>
      <c r="AA161" s="78">
        <v>0</v>
      </c>
      <c r="AB161" s="78">
        <v>0</v>
      </c>
      <c r="AC161" s="78">
        <v>0</v>
      </c>
      <c r="AD161" s="78">
        <v>0</v>
      </c>
      <c r="AE161" s="78">
        <v>0</v>
      </c>
      <c r="AF161" s="78">
        <v>0</v>
      </c>
      <c r="AG161" s="78">
        <v>0</v>
      </c>
      <c r="AH161" s="78">
        <v>0</v>
      </c>
      <c r="AI161" s="78">
        <v>0</v>
      </c>
      <c r="AJ161" s="78">
        <v>0</v>
      </c>
      <c r="AK161" s="78">
        <v>0</v>
      </c>
      <c r="AL161" s="78">
        <v>0</v>
      </c>
      <c r="AM161" s="78">
        <v>0</v>
      </c>
      <c r="AN161" s="78">
        <v>0</v>
      </c>
      <c r="AO161" s="78">
        <v>0</v>
      </c>
      <c r="AP161" s="78">
        <v>0</v>
      </c>
      <c r="AQ161" s="78">
        <v>0</v>
      </c>
      <c r="AR161" s="145"/>
      <c r="AS161" s="145"/>
      <c r="AT161" s="5"/>
      <c r="AU161" s="5"/>
      <c r="AV161" s="5"/>
    </row>
    <row r="162" spans="1:48" s="4" customFormat="1" ht="188.25" customHeight="1">
      <c r="A162" s="224"/>
      <c r="B162" s="272"/>
      <c r="C162" s="204"/>
      <c r="D162" s="91" t="s">
        <v>140</v>
      </c>
      <c r="E162" s="75">
        <f>H162+K162+N162+Q162+T162+W162+Z162+AC162+AF162+AI162+AL162+AO162</f>
        <v>0</v>
      </c>
      <c r="F162" s="90">
        <f>I162+L162+O162+R162+U162+X162+AA162+AD162+AG162+AJ162+AM162+AP162</f>
        <v>0</v>
      </c>
      <c r="G162" s="75">
        <v>0</v>
      </c>
      <c r="H162" s="94">
        <v>0</v>
      </c>
      <c r="I162" s="78">
        <v>0</v>
      </c>
      <c r="J162" s="76">
        <v>0</v>
      </c>
      <c r="K162" s="78">
        <v>0</v>
      </c>
      <c r="L162" s="95">
        <v>0</v>
      </c>
      <c r="M162" s="76">
        <v>0</v>
      </c>
      <c r="N162" s="94">
        <v>0</v>
      </c>
      <c r="O162" s="78">
        <v>0</v>
      </c>
      <c r="P162" s="78">
        <v>0</v>
      </c>
      <c r="Q162" s="78">
        <v>0</v>
      </c>
      <c r="R162" s="95">
        <v>0</v>
      </c>
      <c r="S162" s="76">
        <v>0</v>
      </c>
      <c r="T162" s="94">
        <v>0</v>
      </c>
      <c r="U162" s="95">
        <v>0</v>
      </c>
      <c r="V162" s="76">
        <v>0</v>
      </c>
      <c r="W162" s="94">
        <v>0</v>
      </c>
      <c r="X162" s="78">
        <v>0</v>
      </c>
      <c r="Y162" s="78">
        <v>0</v>
      </c>
      <c r="Z162" s="78">
        <v>0</v>
      </c>
      <c r="AA162" s="78">
        <v>0</v>
      </c>
      <c r="AB162" s="78">
        <v>0</v>
      </c>
      <c r="AC162" s="78">
        <v>0</v>
      </c>
      <c r="AD162" s="78">
        <v>0</v>
      </c>
      <c r="AE162" s="78">
        <v>0</v>
      </c>
      <c r="AF162" s="78">
        <v>0</v>
      </c>
      <c r="AG162" s="78">
        <v>0</v>
      </c>
      <c r="AH162" s="78">
        <v>0</v>
      </c>
      <c r="AI162" s="78">
        <v>0</v>
      </c>
      <c r="AJ162" s="78">
        <v>0</v>
      </c>
      <c r="AK162" s="78">
        <v>0</v>
      </c>
      <c r="AL162" s="78">
        <v>0</v>
      </c>
      <c r="AM162" s="78">
        <v>0</v>
      </c>
      <c r="AN162" s="78">
        <v>0</v>
      </c>
      <c r="AO162" s="78">
        <v>0</v>
      </c>
      <c r="AP162" s="78">
        <v>0</v>
      </c>
      <c r="AQ162" s="78">
        <v>0</v>
      </c>
      <c r="AR162" s="146"/>
      <c r="AS162" s="146"/>
      <c r="AT162" s="5"/>
      <c r="AU162" s="5"/>
      <c r="AV162" s="5"/>
    </row>
    <row r="163" spans="1:48" s="9" customFormat="1" ht="39.950000000000003" customHeight="1">
      <c r="A163" s="205" t="s">
        <v>90</v>
      </c>
      <c r="B163" s="262" t="s">
        <v>235</v>
      </c>
      <c r="C163" s="263" t="s">
        <v>164</v>
      </c>
      <c r="D163" s="263" t="s">
        <v>30</v>
      </c>
      <c r="E163" s="150" t="s">
        <v>43</v>
      </c>
      <c r="F163" s="150" t="s">
        <v>43</v>
      </c>
      <c r="G163" s="150" t="s">
        <v>43</v>
      </c>
      <c r="H163" s="150" t="s">
        <v>43</v>
      </c>
      <c r="I163" s="150" t="s">
        <v>43</v>
      </c>
      <c r="J163" s="150" t="s">
        <v>43</v>
      </c>
      <c r="K163" s="150" t="s">
        <v>43</v>
      </c>
      <c r="L163" s="150" t="s">
        <v>43</v>
      </c>
      <c r="M163" s="150" t="s">
        <v>43</v>
      </c>
      <c r="N163" s="150" t="s">
        <v>43</v>
      </c>
      <c r="O163" s="150" t="s">
        <v>43</v>
      </c>
      <c r="P163" s="150" t="s">
        <v>43</v>
      </c>
      <c r="Q163" s="150" t="s">
        <v>43</v>
      </c>
      <c r="R163" s="150" t="s">
        <v>43</v>
      </c>
      <c r="S163" s="150" t="s">
        <v>43</v>
      </c>
      <c r="T163" s="150" t="s">
        <v>43</v>
      </c>
      <c r="U163" s="150" t="s">
        <v>43</v>
      </c>
      <c r="V163" s="150" t="s">
        <v>43</v>
      </c>
      <c r="W163" s="150" t="s">
        <v>43</v>
      </c>
      <c r="X163" s="150" t="s">
        <v>43</v>
      </c>
      <c r="Y163" s="150" t="s">
        <v>43</v>
      </c>
      <c r="Z163" s="150" t="s">
        <v>43</v>
      </c>
      <c r="AA163" s="150" t="s">
        <v>43</v>
      </c>
      <c r="AB163" s="150" t="s">
        <v>43</v>
      </c>
      <c r="AC163" s="150" t="s">
        <v>43</v>
      </c>
      <c r="AD163" s="150" t="s">
        <v>43</v>
      </c>
      <c r="AE163" s="150" t="s">
        <v>43</v>
      </c>
      <c r="AF163" s="150" t="s">
        <v>43</v>
      </c>
      <c r="AG163" s="150" t="s">
        <v>43</v>
      </c>
      <c r="AH163" s="150" t="s">
        <v>43</v>
      </c>
      <c r="AI163" s="150" t="s">
        <v>43</v>
      </c>
      <c r="AJ163" s="150" t="s">
        <v>43</v>
      </c>
      <c r="AK163" s="150" t="s">
        <v>43</v>
      </c>
      <c r="AL163" s="150" t="s">
        <v>43</v>
      </c>
      <c r="AM163" s="150" t="s">
        <v>43</v>
      </c>
      <c r="AN163" s="150" t="s">
        <v>43</v>
      </c>
      <c r="AO163" s="150" t="s">
        <v>43</v>
      </c>
      <c r="AP163" s="150" t="s">
        <v>43</v>
      </c>
      <c r="AQ163" s="150" t="s">
        <v>43</v>
      </c>
      <c r="AR163" s="144" t="s">
        <v>56</v>
      </c>
      <c r="AS163" s="144"/>
      <c r="AT163" s="5"/>
      <c r="AU163" s="5"/>
      <c r="AV163" s="5"/>
    </row>
    <row r="164" spans="1:48" s="4" customFormat="1" ht="24" customHeight="1">
      <c r="A164" s="223"/>
      <c r="B164" s="271"/>
      <c r="C164" s="203"/>
      <c r="D164" s="203"/>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45"/>
      <c r="AS164" s="145"/>
      <c r="AT164" s="5"/>
      <c r="AU164" s="5"/>
      <c r="AV164" s="5"/>
    </row>
    <row r="165" spans="1:48" s="4" customFormat="1" ht="336" customHeight="1">
      <c r="A165" s="224"/>
      <c r="B165" s="272"/>
      <c r="C165" s="204"/>
      <c r="D165" s="204"/>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46"/>
      <c r="AS165" s="146"/>
      <c r="AT165" s="5"/>
      <c r="AU165" s="5"/>
      <c r="AV165" s="5"/>
    </row>
    <row r="166" spans="1:48" s="9" customFormat="1" ht="39.950000000000003" customHeight="1">
      <c r="A166" s="205" t="s">
        <v>91</v>
      </c>
      <c r="B166" s="262" t="s">
        <v>130</v>
      </c>
      <c r="C166" s="263" t="s">
        <v>165</v>
      </c>
      <c r="D166" s="263" t="s">
        <v>30</v>
      </c>
      <c r="E166" s="150" t="s">
        <v>43</v>
      </c>
      <c r="F166" s="150" t="s">
        <v>43</v>
      </c>
      <c r="G166" s="150" t="s">
        <v>43</v>
      </c>
      <c r="H166" s="150" t="s">
        <v>43</v>
      </c>
      <c r="I166" s="150" t="s">
        <v>43</v>
      </c>
      <c r="J166" s="150" t="s">
        <v>43</v>
      </c>
      <c r="K166" s="150" t="s">
        <v>43</v>
      </c>
      <c r="L166" s="150" t="s">
        <v>43</v>
      </c>
      <c r="M166" s="150" t="s">
        <v>43</v>
      </c>
      <c r="N166" s="150" t="s">
        <v>43</v>
      </c>
      <c r="O166" s="150" t="s">
        <v>43</v>
      </c>
      <c r="P166" s="150" t="s">
        <v>43</v>
      </c>
      <c r="Q166" s="150" t="s">
        <v>43</v>
      </c>
      <c r="R166" s="150" t="s">
        <v>43</v>
      </c>
      <c r="S166" s="150" t="s">
        <v>43</v>
      </c>
      <c r="T166" s="150" t="s">
        <v>43</v>
      </c>
      <c r="U166" s="150" t="s">
        <v>43</v>
      </c>
      <c r="V166" s="150" t="s">
        <v>43</v>
      </c>
      <c r="W166" s="150" t="s">
        <v>43</v>
      </c>
      <c r="X166" s="150" t="s">
        <v>43</v>
      </c>
      <c r="Y166" s="150" t="s">
        <v>43</v>
      </c>
      <c r="Z166" s="150" t="s">
        <v>43</v>
      </c>
      <c r="AA166" s="150" t="s">
        <v>43</v>
      </c>
      <c r="AB166" s="150" t="s">
        <v>43</v>
      </c>
      <c r="AC166" s="150" t="s">
        <v>43</v>
      </c>
      <c r="AD166" s="150" t="s">
        <v>43</v>
      </c>
      <c r="AE166" s="150" t="s">
        <v>43</v>
      </c>
      <c r="AF166" s="150" t="s">
        <v>43</v>
      </c>
      <c r="AG166" s="150" t="s">
        <v>43</v>
      </c>
      <c r="AH166" s="150" t="s">
        <v>43</v>
      </c>
      <c r="AI166" s="150" t="s">
        <v>43</v>
      </c>
      <c r="AJ166" s="150" t="s">
        <v>43</v>
      </c>
      <c r="AK166" s="150" t="s">
        <v>43</v>
      </c>
      <c r="AL166" s="150" t="s">
        <v>43</v>
      </c>
      <c r="AM166" s="150" t="s">
        <v>43</v>
      </c>
      <c r="AN166" s="150" t="s">
        <v>43</v>
      </c>
      <c r="AO166" s="150" t="s">
        <v>43</v>
      </c>
      <c r="AP166" s="150" t="s">
        <v>43</v>
      </c>
      <c r="AQ166" s="150" t="s">
        <v>43</v>
      </c>
      <c r="AR166" s="144" t="s">
        <v>57</v>
      </c>
      <c r="AS166" s="144"/>
      <c r="AT166" s="5"/>
      <c r="AU166" s="5"/>
      <c r="AV166" s="5"/>
    </row>
    <row r="167" spans="1:48" s="4" customFormat="1" ht="27.75" customHeight="1">
      <c r="A167" s="223"/>
      <c r="B167" s="271"/>
      <c r="C167" s="203"/>
      <c r="D167" s="203"/>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45"/>
      <c r="AS167" s="145"/>
      <c r="AT167" s="5"/>
      <c r="AU167" s="5"/>
      <c r="AV167" s="5"/>
    </row>
    <row r="168" spans="1:48" s="4" customFormat="1" ht="59.25" customHeight="1">
      <c r="A168" s="224"/>
      <c r="B168" s="272"/>
      <c r="C168" s="204"/>
      <c r="D168" s="204"/>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46"/>
      <c r="AS168" s="146"/>
      <c r="AT168" s="5"/>
      <c r="AU168" s="5"/>
      <c r="AV168" s="5"/>
    </row>
    <row r="169" spans="1:48" s="6" customFormat="1" ht="15" customHeight="1">
      <c r="A169" s="205" t="s">
        <v>92</v>
      </c>
      <c r="B169" s="262" t="s">
        <v>131</v>
      </c>
      <c r="C169" s="264" t="s">
        <v>166</v>
      </c>
      <c r="D169" s="74" t="s">
        <v>142</v>
      </c>
      <c r="E169" s="85">
        <f>E171+E172</f>
        <v>200</v>
      </c>
      <c r="F169" s="86">
        <f>F171+F172</f>
        <v>200</v>
      </c>
      <c r="G169" s="75">
        <f t="shared" ref="G169:G172" si="132">F169/E169*100</f>
        <v>100</v>
      </c>
      <c r="H169" s="92">
        <f>H171+H172</f>
        <v>0</v>
      </c>
      <c r="I169" s="76">
        <f t="shared" ref="I169:O169" si="133">I171+I172</f>
        <v>0</v>
      </c>
      <c r="J169" s="76">
        <v>0</v>
      </c>
      <c r="K169" s="76">
        <f t="shared" si="133"/>
        <v>0</v>
      </c>
      <c r="L169" s="93">
        <f t="shared" si="133"/>
        <v>0</v>
      </c>
      <c r="M169" s="76">
        <v>0</v>
      </c>
      <c r="N169" s="92">
        <f t="shared" si="133"/>
        <v>0</v>
      </c>
      <c r="O169" s="76">
        <f t="shared" si="133"/>
        <v>0</v>
      </c>
      <c r="P169" s="76">
        <v>0</v>
      </c>
      <c r="Q169" s="76">
        <v>0</v>
      </c>
      <c r="R169" s="93">
        <v>0</v>
      </c>
      <c r="S169" s="76">
        <v>0</v>
      </c>
      <c r="T169" s="92">
        <v>0</v>
      </c>
      <c r="U169" s="93">
        <v>0</v>
      </c>
      <c r="V169" s="76">
        <v>0</v>
      </c>
      <c r="W169" s="92">
        <v>0</v>
      </c>
      <c r="X169" s="76">
        <v>0</v>
      </c>
      <c r="Y169" s="76">
        <v>0</v>
      </c>
      <c r="Z169" s="76">
        <v>0</v>
      </c>
      <c r="AA169" s="76">
        <v>0</v>
      </c>
      <c r="AB169" s="76">
        <v>0</v>
      </c>
      <c r="AC169" s="76">
        <v>0</v>
      </c>
      <c r="AD169" s="76">
        <v>0</v>
      </c>
      <c r="AE169" s="76">
        <v>0</v>
      </c>
      <c r="AF169" s="76">
        <v>0</v>
      </c>
      <c r="AG169" s="76">
        <v>0</v>
      </c>
      <c r="AH169" s="76">
        <v>0</v>
      </c>
      <c r="AI169" s="76">
        <v>0</v>
      </c>
      <c r="AJ169" s="76">
        <v>0</v>
      </c>
      <c r="AK169" s="76">
        <v>0</v>
      </c>
      <c r="AL169" s="76">
        <v>0</v>
      </c>
      <c r="AM169" s="76">
        <v>0</v>
      </c>
      <c r="AN169" s="76">
        <v>0</v>
      </c>
      <c r="AO169" s="76">
        <f>AO171+AO172</f>
        <v>200</v>
      </c>
      <c r="AP169" s="120">
        <f>AP171+AP172</f>
        <v>200</v>
      </c>
      <c r="AQ169" s="76">
        <f>AP169/AO169*100</f>
        <v>100</v>
      </c>
      <c r="AR169" s="144" t="s">
        <v>202</v>
      </c>
      <c r="AS169" s="144"/>
      <c r="AT169" s="5"/>
      <c r="AU169" s="5"/>
      <c r="AV169" s="5"/>
    </row>
    <row r="170" spans="1:48" s="6" customFormat="1" ht="35.25" customHeight="1">
      <c r="A170" s="206"/>
      <c r="B170" s="200"/>
      <c r="C170" s="203"/>
      <c r="D170" s="74" t="s">
        <v>138</v>
      </c>
      <c r="E170" s="85">
        <v>0</v>
      </c>
      <c r="F170" s="86">
        <v>0</v>
      </c>
      <c r="G170" s="75">
        <v>0</v>
      </c>
      <c r="H170" s="92"/>
      <c r="I170" s="76"/>
      <c r="J170" s="76">
        <v>0</v>
      </c>
      <c r="K170" s="76">
        <v>0</v>
      </c>
      <c r="L170" s="93">
        <v>0</v>
      </c>
      <c r="M170" s="76">
        <v>0</v>
      </c>
      <c r="N170" s="92">
        <v>0</v>
      </c>
      <c r="O170" s="76">
        <v>0</v>
      </c>
      <c r="P170" s="76">
        <v>0</v>
      </c>
      <c r="Q170" s="76">
        <v>0</v>
      </c>
      <c r="R170" s="93">
        <v>0</v>
      </c>
      <c r="S170" s="76">
        <v>0</v>
      </c>
      <c r="T170" s="92">
        <v>0</v>
      </c>
      <c r="U170" s="93">
        <v>0</v>
      </c>
      <c r="V170" s="76">
        <v>0</v>
      </c>
      <c r="W170" s="92">
        <v>0</v>
      </c>
      <c r="X170" s="76">
        <v>0</v>
      </c>
      <c r="Y170" s="76">
        <v>0</v>
      </c>
      <c r="Z170" s="76">
        <v>0</v>
      </c>
      <c r="AA170" s="76">
        <v>0</v>
      </c>
      <c r="AB170" s="76">
        <v>0</v>
      </c>
      <c r="AC170" s="76">
        <v>0</v>
      </c>
      <c r="AD170" s="76">
        <v>0</v>
      </c>
      <c r="AE170" s="76">
        <v>0</v>
      </c>
      <c r="AF170" s="76">
        <v>0</v>
      </c>
      <c r="AG170" s="76">
        <v>0</v>
      </c>
      <c r="AH170" s="76">
        <v>0</v>
      </c>
      <c r="AI170" s="76">
        <v>0</v>
      </c>
      <c r="AJ170" s="76">
        <v>0</v>
      </c>
      <c r="AK170" s="76">
        <v>0</v>
      </c>
      <c r="AL170" s="76">
        <v>0</v>
      </c>
      <c r="AM170" s="76">
        <v>0</v>
      </c>
      <c r="AN170" s="76">
        <v>0</v>
      </c>
      <c r="AO170" s="76">
        <v>0</v>
      </c>
      <c r="AP170" s="76">
        <v>0</v>
      </c>
      <c r="AQ170" s="76">
        <v>0</v>
      </c>
      <c r="AR170" s="145"/>
      <c r="AS170" s="145"/>
      <c r="AT170" s="5"/>
      <c r="AU170" s="5"/>
      <c r="AV170" s="5"/>
    </row>
    <row r="171" spans="1:48" s="4" customFormat="1" ht="27.75" customHeight="1">
      <c r="A171" s="206"/>
      <c r="B171" s="200"/>
      <c r="C171" s="203"/>
      <c r="D171" s="81" t="s">
        <v>26</v>
      </c>
      <c r="E171" s="75">
        <f>H171+K171+N171+Q171+T171+W171+Z171+AC171+AF171+AI171+AL171+AO171</f>
        <v>80</v>
      </c>
      <c r="F171" s="90">
        <f t="shared" ref="F171:F172" si="134">I171+L171+O171+R171+U171+X171+AA171+AD171+AG171+AJ171+AM171+AP171</f>
        <v>80</v>
      </c>
      <c r="G171" s="75">
        <f t="shared" si="132"/>
        <v>100</v>
      </c>
      <c r="H171" s="94">
        <v>0</v>
      </c>
      <c r="I171" s="78">
        <v>0</v>
      </c>
      <c r="J171" s="76">
        <v>0</v>
      </c>
      <c r="K171" s="78">
        <v>0</v>
      </c>
      <c r="L171" s="95">
        <v>0</v>
      </c>
      <c r="M171" s="76">
        <v>0</v>
      </c>
      <c r="N171" s="94">
        <v>0</v>
      </c>
      <c r="O171" s="78">
        <v>0</v>
      </c>
      <c r="P171" s="78">
        <v>0</v>
      </c>
      <c r="Q171" s="78">
        <v>0</v>
      </c>
      <c r="R171" s="95">
        <v>0</v>
      </c>
      <c r="S171" s="76">
        <v>0</v>
      </c>
      <c r="T171" s="94">
        <v>0</v>
      </c>
      <c r="U171" s="95">
        <v>0</v>
      </c>
      <c r="V171" s="76">
        <v>0</v>
      </c>
      <c r="W171" s="94">
        <v>0</v>
      </c>
      <c r="X171" s="78">
        <v>0</v>
      </c>
      <c r="Y171" s="78">
        <v>0</v>
      </c>
      <c r="Z171" s="78">
        <v>0</v>
      </c>
      <c r="AA171" s="78">
        <v>0</v>
      </c>
      <c r="AB171" s="78">
        <v>0</v>
      </c>
      <c r="AC171" s="78">
        <v>0</v>
      </c>
      <c r="AD171" s="78">
        <v>0</v>
      </c>
      <c r="AE171" s="78">
        <v>0</v>
      </c>
      <c r="AF171" s="78">
        <v>0</v>
      </c>
      <c r="AG171" s="78">
        <v>0</v>
      </c>
      <c r="AH171" s="78">
        <v>0</v>
      </c>
      <c r="AI171" s="78">
        <v>0</v>
      </c>
      <c r="AJ171" s="78">
        <v>0</v>
      </c>
      <c r="AK171" s="78">
        <v>0</v>
      </c>
      <c r="AL171" s="78">
        <v>0</v>
      </c>
      <c r="AM171" s="78">
        <v>0</v>
      </c>
      <c r="AN171" s="78">
        <v>0</v>
      </c>
      <c r="AO171" s="78">
        <v>80</v>
      </c>
      <c r="AP171" s="78">
        <v>80</v>
      </c>
      <c r="AQ171" s="78">
        <f>AP171/AO171*100</f>
        <v>100</v>
      </c>
      <c r="AR171" s="145"/>
      <c r="AS171" s="145"/>
      <c r="AT171" s="5"/>
      <c r="AU171" s="5"/>
      <c r="AV171" s="5"/>
    </row>
    <row r="172" spans="1:48" s="4" customFormat="1" ht="45" customHeight="1">
      <c r="A172" s="206"/>
      <c r="B172" s="200"/>
      <c r="C172" s="203"/>
      <c r="D172" s="81" t="s">
        <v>139</v>
      </c>
      <c r="E172" s="75">
        <f>H172+K172+N172+Q172+T172+W172+Z172+AC172+AF172+AI172+AL172+AO172</f>
        <v>120</v>
      </c>
      <c r="F172" s="90">
        <f t="shared" si="134"/>
        <v>120</v>
      </c>
      <c r="G172" s="75">
        <f t="shared" si="132"/>
        <v>100</v>
      </c>
      <c r="H172" s="94">
        <v>0</v>
      </c>
      <c r="I172" s="78">
        <v>0</v>
      </c>
      <c r="J172" s="76">
        <v>0</v>
      </c>
      <c r="K172" s="78">
        <v>0</v>
      </c>
      <c r="L172" s="95">
        <v>0</v>
      </c>
      <c r="M172" s="76">
        <v>0</v>
      </c>
      <c r="N172" s="94">
        <v>0</v>
      </c>
      <c r="O172" s="78">
        <v>0</v>
      </c>
      <c r="P172" s="78">
        <v>0</v>
      </c>
      <c r="Q172" s="78">
        <v>0</v>
      </c>
      <c r="R172" s="95">
        <v>0</v>
      </c>
      <c r="S172" s="76">
        <v>0</v>
      </c>
      <c r="T172" s="94">
        <v>0</v>
      </c>
      <c r="U172" s="95">
        <v>0</v>
      </c>
      <c r="V172" s="76">
        <v>0</v>
      </c>
      <c r="W172" s="94">
        <v>0</v>
      </c>
      <c r="X172" s="78">
        <v>0</v>
      </c>
      <c r="Y172" s="78">
        <v>0</v>
      </c>
      <c r="Z172" s="78">
        <v>0</v>
      </c>
      <c r="AA172" s="78">
        <v>0</v>
      </c>
      <c r="AB172" s="78">
        <v>0</v>
      </c>
      <c r="AC172" s="78">
        <v>0</v>
      </c>
      <c r="AD172" s="78">
        <v>0</v>
      </c>
      <c r="AE172" s="78">
        <v>0</v>
      </c>
      <c r="AF172" s="78">
        <v>0</v>
      </c>
      <c r="AG172" s="78">
        <v>0</v>
      </c>
      <c r="AH172" s="78">
        <v>0</v>
      </c>
      <c r="AI172" s="78">
        <v>0</v>
      </c>
      <c r="AJ172" s="78">
        <v>0</v>
      </c>
      <c r="AK172" s="78">
        <v>0</v>
      </c>
      <c r="AL172" s="78">
        <v>0</v>
      </c>
      <c r="AM172" s="78">
        <v>0</v>
      </c>
      <c r="AN172" s="78">
        <v>0</v>
      </c>
      <c r="AO172" s="78">
        <v>120</v>
      </c>
      <c r="AP172" s="78">
        <v>120</v>
      </c>
      <c r="AQ172" s="78">
        <f>AP172/AO172*100</f>
        <v>100</v>
      </c>
      <c r="AR172" s="145"/>
      <c r="AS172" s="145"/>
      <c r="AT172" s="5"/>
      <c r="AU172" s="5"/>
      <c r="AV172" s="5"/>
    </row>
    <row r="173" spans="1:48" s="4" customFormat="1" ht="43.5" customHeight="1">
      <c r="A173" s="207"/>
      <c r="B173" s="201"/>
      <c r="C173" s="204"/>
      <c r="D173" s="91" t="s">
        <v>143</v>
      </c>
      <c r="E173" s="75">
        <v>0</v>
      </c>
      <c r="F173" s="90">
        <v>0</v>
      </c>
      <c r="G173" s="75">
        <v>0</v>
      </c>
      <c r="H173" s="94">
        <v>0</v>
      </c>
      <c r="I173" s="78">
        <v>0</v>
      </c>
      <c r="J173" s="76">
        <v>0</v>
      </c>
      <c r="K173" s="78">
        <v>0</v>
      </c>
      <c r="L173" s="95">
        <v>0</v>
      </c>
      <c r="M173" s="76">
        <v>0</v>
      </c>
      <c r="N173" s="94">
        <v>0</v>
      </c>
      <c r="O173" s="78">
        <v>0</v>
      </c>
      <c r="P173" s="78">
        <v>0</v>
      </c>
      <c r="Q173" s="78">
        <v>0</v>
      </c>
      <c r="R173" s="95">
        <v>0</v>
      </c>
      <c r="S173" s="76">
        <v>0</v>
      </c>
      <c r="T173" s="94">
        <v>0</v>
      </c>
      <c r="U173" s="95">
        <v>0</v>
      </c>
      <c r="V173" s="76">
        <v>0</v>
      </c>
      <c r="W173" s="94">
        <v>0</v>
      </c>
      <c r="X173" s="78">
        <v>0</v>
      </c>
      <c r="Y173" s="78">
        <v>0</v>
      </c>
      <c r="Z173" s="78">
        <v>0</v>
      </c>
      <c r="AA173" s="78">
        <v>0</v>
      </c>
      <c r="AB173" s="78">
        <v>0</v>
      </c>
      <c r="AC173" s="78">
        <v>0</v>
      </c>
      <c r="AD173" s="78">
        <v>0</v>
      </c>
      <c r="AE173" s="78">
        <v>0</v>
      </c>
      <c r="AF173" s="78">
        <v>0</v>
      </c>
      <c r="AG173" s="78">
        <v>0</v>
      </c>
      <c r="AH173" s="78">
        <v>0</v>
      </c>
      <c r="AI173" s="78">
        <v>0</v>
      </c>
      <c r="AJ173" s="78">
        <v>0</v>
      </c>
      <c r="AK173" s="78">
        <v>0</v>
      </c>
      <c r="AL173" s="78">
        <v>0</v>
      </c>
      <c r="AM173" s="78">
        <v>0</v>
      </c>
      <c r="AN173" s="78">
        <v>0</v>
      </c>
      <c r="AO173" s="78">
        <v>0</v>
      </c>
      <c r="AP173" s="78">
        <v>0</v>
      </c>
      <c r="AQ173" s="78">
        <v>0</v>
      </c>
      <c r="AR173" s="146"/>
      <c r="AS173" s="145"/>
      <c r="AT173" s="5"/>
      <c r="AU173" s="5"/>
      <c r="AV173" s="5"/>
    </row>
    <row r="174" spans="1:48" s="9" customFormat="1" ht="39.950000000000003" customHeight="1">
      <c r="A174" s="205" t="s">
        <v>93</v>
      </c>
      <c r="B174" s="262" t="s">
        <v>132</v>
      </c>
      <c r="C174" s="276" t="s">
        <v>165</v>
      </c>
      <c r="D174" s="263" t="s">
        <v>30</v>
      </c>
      <c r="E174" s="150" t="s">
        <v>43</v>
      </c>
      <c r="F174" s="150" t="s">
        <v>43</v>
      </c>
      <c r="G174" s="150" t="s">
        <v>43</v>
      </c>
      <c r="H174" s="150" t="s">
        <v>43</v>
      </c>
      <c r="I174" s="150" t="s">
        <v>43</v>
      </c>
      <c r="J174" s="150" t="s">
        <v>43</v>
      </c>
      <c r="K174" s="150" t="s">
        <v>43</v>
      </c>
      <c r="L174" s="150" t="s">
        <v>43</v>
      </c>
      <c r="M174" s="150" t="s">
        <v>43</v>
      </c>
      <c r="N174" s="150" t="s">
        <v>43</v>
      </c>
      <c r="O174" s="150" t="s">
        <v>43</v>
      </c>
      <c r="P174" s="150" t="s">
        <v>43</v>
      </c>
      <c r="Q174" s="150" t="s">
        <v>43</v>
      </c>
      <c r="R174" s="150" t="s">
        <v>43</v>
      </c>
      <c r="S174" s="150" t="s">
        <v>43</v>
      </c>
      <c r="T174" s="150" t="s">
        <v>43</v>
      </c>
      <c r="U174" s="150" t="s">
        <v>43</v>
      </c>
      <c r="V174" s="150" t="s">
        <v>43</v>
      </c>
      <c r="W174" s="150" t="s">
        <v>43</v>
      </c>
      <c r="X174" s="150" t="s">
        <v>43</v>
      </c>
      <c r="Y174" s="150" t="s">
        <v>43</v>
      </c>
      <c r="Z174" s="150" t="s">
        <v>43</v>
      </c>
      <c r="AA174" s="150" t="s">
        <v>43</v>
      </c>
      <c r="AB174" s="150" t="s">
        <v>43</v>
      </c>
      <c r="AC174" s="150" t="s">
        <v>43</v>
      </c>
      <c r="AD174" s="150" t="s">
        <v>43</v>
      </c>
      <c r="AE174" s="150" t="s">
        <v>43</v>
      </c>
      <c r="AF174" s="150" t="s">
        <v>43</v>
      </c>
      <c r="AG174" s="150" t="s">
        <v>43</v>
      </c>
      <c r="AH174" s="150" t="s">
        <v>43</v>
      </c>
      <c r="AI174" s="150" t="s">
        <v>43</v>
      </c>
      <c r="AJ174" s="150" t="s">
        <v>43</v>
      </c>
      <c r="AK174" s="150" t="s">
        <v>43</v>
      </c>
      <c r="AL174" s="150" t="s">
        <v>43</v>
      </c>
      <c r="AM174" s="150" t="s">
        <v>43</v>
      </c>
      <c r="AN174" s="150" t="s">
        <v>43</v>
      </c>
      <c r="AO174" s="150" t="s">
        <v>43</v>
      </c>
      <c r="AP174" s="150" t="s">
        <v>43</v>
      </c>
      <c r="AQ174" s="150" t="s">
        <v>43</v>
      </c>
      <c r="AR174" s="144" t="s">
        <v>58</v>
      </c>
      <c r="AS174" s="145"/>
      <c r="AT174" s="5"/>
      <c r="AU174" s="5"/>
      <c r="AV174" s="5"/>
    </row>
    <row r="175" spans="1:48" s="4" customFormat="1" ht="36.75" customHeight="1">
      <c r="A175" s="223"/>
      <c r="B175" s="200"/>
      <c r="C175" s="203"/>
      <c r="D175" s="203"/>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45"/>
      <c r="AS175" s="145"/>
      <c r="AT175" s="5"/>
      <c r="AU175" s="5"/>
      <c r="AV175" s="5"/>
    </row>
    <row r="176" spans="1:48" s="4" customFormat="1" ht="120.75" customHeight="1">
      <c r="A176" s="224"/>
      <c r="B176" s="201"/>
      <c r="C176" s="204"/>
      <c r="D176" s="204"/>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46"/>
      <c r="AS176" s="146"/>
      <c r="AT176" s="5"/>
      <c r="AU176" s="5"/>
      <c r="AV176" s="5"/>
    </row>
    <row r="177" spans="1:48" s="9" customFormat="1" ht="39.950000000000003" customHeight="1">
      <c r="A177" s="205" t="s">
        <v>94</v>
      </c>
      <c r="B177" s="262" t="s">
        <v>133</v>
      </c>
      <c r="C177" s="276" t="s">
        <v>167</v>
      </c>
      <c r="D177" s="263" t="s">
        <v>30</v>
      </c>
      <c r="E177" s="150" t="s">
        <v>43</v>
      </c>
      <c r="F177" s="150" t="s">
        <v>43</v>
      </c>
      <c r="G177" s="150" t="s">
        <v>43</v>
      </c>
      <c r="H177" s="150" t="s">
        <v>43</v>
      </c>
      <c r="I177" s="150" t="s">
        <v>43</v>
      </c>
      <c r="J177" s="150" t="s">
        <v>43</v>
      </c>
      <c r="K177" s="150" t="s">
        <v>43</v>
      </c>
      <c r="L177" s="150" t="s">
        <v>43</v>
      </c>
      <c r="M177" s="150" t="s">
        <v>43</v>
      </c>
      <c r="N177" s="150" t="s">
        <v>43</v>
      </c>
      <c r="O177" s="150" t="s">
        <v>43</v>
      </c>
      <c r="P177" s="150" t="s">
        <v>43</v>
      </c>
      <c r="Q177" s="150" t="s">
        <v>43</v>
      </c>
      <c r="R177" s="150" t="s">
        <v>43</v>
      </c>
      <c r="S177" s="150" t="s">
        <v>43</v>
      </c>
      <c r="T177" s="150" t="s">
        <v>43</v>
      </c>
      <c r="U177" s="150" t="s">
        <v>43</v>
      </c>
      <c r="V177" s="150" t="s">
        <v>43</v>
      </c>
      <c r="W177" s="150" t="s">
        <v>43</v>
      </c>
      <c r="X177" s="150" t="s">
        <v>43</v>
      </c>
      <c r="Y177" s="150" t="s">
        <v>43</v>
      </c>
      <c r="Z177" s="150" t="s">
        <v>43</v>
      </c>
      <c r="AA177" s="150" t="s">
        <v>43</v>
      </c>
      <c r="AB177" s="150" t="s">
        <v>43</v>
      </c>
      <c r="AC177" s="150" t="s">
        <v>43</v>
      </c>
      <c r="AD177" s="150" t="s">
        <v>43</v>
      </c>
      <c r="AE177" s="150" t="s">
        <v>43</v>
      </c>
      <c r="AF177" s="150" t="s">
        <v>43</v>
      </c>
      <c r="AG177" s="150" t="s">
        <v>43</v>
      </c>
      <c r="AH177" s="150" t="s">
        <v>43</v>
      </c>
      <c r="AI177" s="150" t="s">
        <v>43</v>
      </c>
      <c r="AJ177" s="150" t="s">
        <v>43</v>
      </c>
      <c r="AK177" s="150" t="s">
        <v>43</v>
      </c>
      <c r="AL177" s="150" t="s">
        <v>43</v>
      </c>
      <c r="AM177" s="150" t="s">
        <v>43</v>
      </c>
      <c r="AN177" s="150" t="s">
        <v>43</v>
      </c>
      <c r="AO177" s="150" t="s">
        <v>43</v>
      </c>
      <c r="AP177" s="150" t="s">
        <v>43</v>
      </c>
      <c r="AQ177" s="150" t="s">
        <v>43</v>
      </c>
      <c r="AR177" s="144" t="s">
        <v>242</v>
      </c>
      <c r="AS177" s="144"/>
      <c r="AT177" s="5"/>
      <c r="AU177" s="5"/>
      <c r="AV177" s="5"/>
    </row>
    <row r="178" spans="1:48" s="4" customFormat="1" ht="34.5" customHeight="1">
      <c r="A178" s="223"/>
      <c r="B178" s="271"/>
      <c r="C178" s="203"/>
      <c r="D178" s="203"/>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45"/>
      <c r="AS178" s="145"/>
      <c r="AT178" s="5"/>
      <c r="AU178" s="5"/>
      <c r="AV178" s="5"/>
    </row>
    <row r="179" spans="1:48" s="4" customFormat="1" ht="253.5" customHeight="1">
      <c r="A179" s="224"/>
      <c r="B179" s="272"/>
      <c r="C179" s="204"/>
      <c r="D179" s="204"/>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46"/>
      <c r="AS179" s="146"/>
      <c r="AT179" s="5"/>
      <c r="AU179" s="5"/>
      <c r="AV179" s="5"/>
    </row>
    <row r="180" spans="1:48" s="6" customFormat="1" ht="15" customHeight="1">
      <c r="A180" s="205" t="s">
        <v>95</v>
      </c>
      <c r="B180" s="262" t="s">
        <v>232</v>
      </c>
      <c r="C180" s="275" t="s">
        <v>168</v>
      </c>
      <c r="D180" s="74" t="s">
        <v>142</v>
      </c>
      <c r="E180" s="75">
        <f>E182+E183</f>
        <v>10</v>
      </c>
      <c r="F180" s="90">
        <f>F182+F183</f>
        <v>10</v>
      </c>
      <c r="G180" s="75">
        <f t="shared" ref="G180:G188" si="135">F180/E180*100</f>
        <v>100</v>
      </c>
      <c r="H180" s="92">
        <f>H182+H183</f>
        <v>0</v>
      </c>
      <c r="I180" s="76">
        <f t="shared" ref="I180:O180" si="136">I182+I183</f>
        <v>0</v>
      </c>
      <c r="J180" s="76">
        <v>0</v>
      </c>
      <c r="K180" s="76">
        <f t="shared" si="136"/>
        <v>0</v>
      </c>
      <c r="L180" s="93">
        <f t="shared" si="136"/>
        <v>0</v>
      </c>
      <c r="M180" s="76">
        <v>0</v>
      </c>
      <c r="N180" s="92">
        <f t="shared" si="136"/>
        <v>0</v>
      </c>
      <c r="O180" s="76">
        <f t="shared" si="136"/>
        <v>0</v>
      </c>
      <c r="P180" s="76">
        <v>0</v>
      </c>
      <c r="Q180" s="76">
        <v>0</v>
      </c>
      <c r="R180" s="93">
        <v>0</v>
      </c>
      <c r="S180" s="76">
        <v>0</v>
      </c>
      <c r="T180" s="120">
        <f>T182+T183</f>
        <v>10</v>
      </c>
      <c r="U180" s="93">
        <f>U182+U183</f>
        <v>10</v>
      </c>
      <c r="V180" s="76">
        <f>U180/T180*100</f>
        <v>100</v>
      </c>
      <c r="W180" s="92">
        <v>0</v>
      </c>
      <c r="X180" s="76">
        <v>0</v>
      </c>
      <c r="Y180" s="76">
        <v>0</v>
      </c>
      <c r="Z180" s="76">
        <v>0</v>
      </c>
      <c r="AA180" s="76">
        <v>0</v>
      </c>
      <c r="AB180" s="76">
        <v>0</v>
      </c>
      <c r="AC180" s="76">
        <v>0</v>
      </c>
      <c r="AD180" s="76">
        <v>0</v>
      </c>
      <c r="AE180" s="76">
        <v>0</v>
      </c>
      <c r="AF180" s="76">
        <v>0</v>
      </c>
      <c r="AG180" s="76">
        <v>0</v>
      </c>
      <c r="AH180" s="76">
        <v>0</v>
      </c>
      <c r="AI180" s="76">
        <v>0</v>
      </c>
      <c r="AJ180" s="76">
        <v>0</v>
      </c>
      <c r="AK180" s="76">
        <v>0</v>
      </c>
      <c r="AL180" s="76">
        <v>0</v>
      </c>
      <c r="AM180" s="76">
        <v>0</v>
      </c>
      <c r="AN180" s="76">
        <v>0</v>
      </c>
      <c r="AO180" s="76">
        <v>0</v>
      </c>
      <c r="AP180" s="76">
        <v>0</v>
      </c>
      <c r="AQ180" s="76">
        <v>0</v>
      </c>
      <c r="AR180" s="144" t="s">
        <v>207</v>
      </c>
      <c r="AS180" s="144"/>
      <c r="AT180" s="5"/>
      <c r="AU180" s="5"/>
      <c r="AV180" s="5"/>
    </row>
    <row r="181" spans="1:48" s="6" customFormat="1" ht="32.25" customHeight="1">
      <c r="A181" s="206"/>
      <c r="B181" s="200"/>
      <c r="C181" s="203"/>
      <c r="D181" s="74" t="s">
        <v>138</v>
      </c>
      <c r="E181" s="75">
        <v>0</v>
      </c>
      <c r="F181" s="90">
        <v>0</v>
      </c>
      <c r="G181" s="75">
        <v>0</v>
      </c>
      <c r="H181" s="92">
        <v>0</v>
      </c>
      <c r="I181" s="76">
        <v>0</v>
      </c>
      <c r="J181" s="76">
        <v>0</v>
      </c>
      <c r="K181" s="76">
        <v>0</v>
      </c>
      <c r="L181" s="93">
        <v>0</v>
      </c>
      <c r="M181" s="76">
        <v>0</v>
      </c>
      <c r="N181" s="92">
        <v>0</v>
      </c>
      <c r="O181" s="76">
        <v>0</v>
      </c>
      <c r="P181" s="76">
        <v>0</v>
      </c>
      <c r="Q181" s="76">
        <v>0</v>
      </c>
      <c r="R181" s="93">
        <v>0</v>
      </c>
      <c r="S181" s="76">
        <v>0</v>
      </c>
      <c r="T181" s="92">
        <v>0</v>
      </c>
      <c r="U181" s="93">
        <v>0</v>
      </c>
      <c r="V181" s="76">
        <v>0</v>
      </c>
      <c r="W181" s="92">
        <v>0</v>
      </c>
      <c r="X181" s="76">
        <v>0</v>
      </c>
      <c r="Y181" s="76">
        <v>0</v>
      </c>
      <c r="Z181" s="76">
        <v>0</v>
      </c>
      <c r="AA181" s="76">
        <v>0</v>
      </c>
      <c r="AB181" s="76">
        <v>0</v>
      </c>
      <c r="AC181" s="76">
        <v>0</v>
      </c>
      <c r="AD181" s="76">
        <v>0</v>
      </c>
      <c r="AE181" s="76">
        <v>0</v>
      </c>
      <c r="AF181" s="76">
        <v>0</v>
      </c>
      <c r="AG181" s="76">
        <v>0</v>
      </c>
      <c r="AH181" s="76">
        <v>0</v>
      </c>
      <c r="AI181" s="76">
        <v>0</v>
      </c>
      <c r="AJ181" s="76">
        <v>0</v>
      </c>
      <c r="AK181" s="76">
        <v>0</v>
      </c>
      <c r="AL181" s="76">
        <v>0</v>
      </c>
      <c r="AM181" s="76">
        <v>0</v>
      </c>
      <c r="AN181" s="76">
        <v>0</v>
      </c>
      <c r="AO181" s="76">
        <v>0</v>
      </c>
      <c r="AP181" s="76">
        <v>0</v>
      </c>
      <c r="AQ181" s="76">
        <v>0</v>
      </c>
      <c r="AR181" s="145"/>
      <c r="AS181" s="145"/>
      <c r="AT181" s="5"/>
      <c r="AU181" s="5"/>
      <c r="AV181" s="5"/>
    </row>
    <row r="182" spans="1:48" s="4" customFormat="1" ht="27.75" customHeight="1">
      <c r="A182" s="206"/>
      <c r="B182" s="200"/>
      <c r="C182" s="203"/>
      <c r="D182" s="81" t="s">
        <v>26</v>
      </c>
      <c r="E182" s="75">
        <f>H182+K182+N182+Q182+T182+W182+Z182+AC182+AF182+AI182+AL182+AO182</f>
        <v>0</v>
      </c>
      <c r="F182" s="90">
        <f t="shared" ref="F182:F183" si="137">I182+L182+O182+R182+U182+X182+AA182+AD182+AG182+AJ182+AM182+AP182</f>
        <v>0</v>
      </c>
      <c r="G182" s="75">
        <v>0</v>
      </c>
      <c r="H182" s="94">
        <v>0</v>
      </c>
      <c r="I182" s="78">
        <v>0</v>
      </c>
      <c r="J182" s="76">
        <v>0</v>
      </c>
      <c r="K182" s="78">
        <v>0</v>
      </c>
      <c r="L182" s="95">
        <v>0</v>
      </c>
      <c r="M182" s="76">
        <v>0</v>
      </c>
      <c r="N182" s="94">
        <v>0</v>
      </c>
      <c r="O182" s="78">
        <v>0</v>
      </c>
      <c r="P182" s="78">
        <v>0</v>
      </c>
      <c r="Q182" s="78">
        <v>0</v>
      </c>
      <c r="R182" s="95">
        <v>0</v>
      </c>
      <c r="S182" s="76">
        <v>0</v>
      </c>
      <c r="T182" s="94">
        <v>0</v>
      </c>
      <c r="U182" s="95">
        <v>0</v>
      </c>
      <c r="V182" s="76">
        <v>0</v>
      </c>
      <c r="W182" s="94">
        <v>0</v>
      </c>
      <c r="X182" s="78">
        <v>0</v>
      </c>
      <c r="Y182" s="78">
        <v>0</v>
      </c>
      <c r="Z182" s="78">
        <v>0</v>
      </c>
      <c r="AA182" s="78">
        <v>0</v>
      </c>
      <c r="AB182" s="78">
        <v>0</v>
      </c>
      <c r="AC182" s="78">
        <v>0</v>
      </c>
      <c r="AD182" s="78">
        <v>0</v>
      </c>
      <c r="AE182" s="78">
        <v>0</v>
      </c>
      <c r="AF182" s="78">
        <v>0</v>
      </c>
      <c r="AG182" s="78">
        <v>0</v>
      </c>
      <c r="AH182" s="78">
        <v>0</v>
      </c>
      <c r="AI182" s="78">
        <v>0</v>
      </c>
      <c r="AJ182" s="78">
        <v>0</v>
      </c>
      <c r="AK182" s="78">
        <v>0</v>
      </c>
      <c r="AL182" s="78">
        <v>0</v>
      </c>
      <c r="AM182" s="78">
        <v>0</v>
      </c>
      <c r="AN182" s="78">
        <v>0</v>
      </c>
      <c r="AO182" s="78">
        <v>0</v>
      </c>
      <c r="AP182" s="78">
        <v>0</v>
      </c>
      <c r="AQ182" s="78">
        <v>0</v>
      </c>
      <c r="AR182" s="145"/>
      <c r="AS182" s="145"/>
      <c r="AT182" s="5"/>
      <c r="AU182" s="5"/>
      <c r="AV182" s="5"/>
    </row>
    <row r="183" spans="1:48" s="4" customFormat="1" ht="30" customHeight="1">
      <c r="A183" s="206"/>
      <c r="B183" s="200"/>
      <c r="C183" s="203"/>
      <c r="D183" s="81" t="s">
        <v>139</v>
      </c>
      <c r="E183" s="75">
        <f>H183+K183+N183+Q183+T183+W183+Z183+AC183+AF183+AI183+AL183+AO183</f>
        <v>10</v>
      </c>
      <c r="F183" s="90">
        <f t="shared" si="137"/>
        <v>10</v>
      </c>
      <c r="G183" s="75">
        <f t="shared" si="135"/>
        <v>100</v>
      </c>
      <c r="H183" s="94">
        <v>0</v>
      </c>
      <c r="I183" s="78">
        <v>0</v>
      </c>
      <c r="J183" s="76">
        <v>0</v>
      </c>
      <c r="K183" s="78">
        <v>0</v>
      </c>
      <c r="L183" s="95">
        <v>0</v>
      </c>
      <c r="M183" s="76">
        <v>0</v>
      </c>
      <c r="N183" s="94">
        <v>0</v>
      </c>
      <c r="O183" s="78">
        <v>0</v>
      </c>
      <c r="P183" s="78">
        <v>0</v>
      </c>
      <c r="Q183" s="78">
        <v>0</v>
      </c>
      <c r="R183" s="95">
        <v>0</v>
      </c>
      <c r="S183" s="76">
        <v>0</v>
      </c>
      <c r="T183" s="94">
        <v>10</v>
      </c>
      <c r="U183" s="95">
        <v>10</v>
      </c>
      <c r="V183" s="76">
        <f>U183/T183*100</f>
        <v>100</v>
      </c>
      <c r="W183" s="94">
        <v>0</v>
      </c>
      <c r="X183" s="78">
        <v>0</v>
      </c>
      <c r="Y183" s="78">
        <v>0</v>
      </c>
      <c r="Z183" s="78">
        <v>0</v>
      </c>
      <c r="AA183" s="78">
        <v>0</v>
      </c>
      <c r="AB183" s="78">
        <v>0</v>
      </c>
      <c r="AC183" s="78">
        <v>0</v>
      </c>
      <c r="AD183" s="78">
        <v>0</v>
      </c>
      <c r="AE183" s="78">
        <v>0</v>
      </c>
      <c r="AF183" s="78">
        <v>0</v>
      </c>
      <c r="AG183" s="78">
        <v>0</v>
      </c>
      <c r="AH183" s="78">
        <v>0</v>
      </c>
      <c r="AI183" s="78">
        <v>0</v>
      </c>
      <c r="AJ183" s="78">
        <v>0</v>
      </c>
      <c r="AK183" s="78">
        <v>0</v>
      </c>
      <c r="AL183" s="78">
        <v>0</v>
      </c>
      <c r="AM183" s="78">
        <v>0</v>
      </c>
      <c r="AN183" s="78">
        <v>0</v>
      </c>
      <c r="AO183" s="78">
        <v>0</v>
      </c>
      <c r="AP183" s="78">
        <v>0</v>
      </c>
      <c r="AQ183" s="78">
        <v>0</v>
      </c>
      <c r="AR183" s="145"/>
      <c r="AS183" s="145"/>
      <c r="AT183" s="5"/>
      <c r="AU183" s="5"/>
      <c r="AV183" s="5"/>
    </row>
    <row r="184" spans="1:48" s="4" customFormat="1" ht="40.5" customHeight="1">
      <c r="A184" s="207"/>
      <c r="B184" s="201"/>
      <c r="C184" s="204"/>
      <c r="D184" s="91" t="s">
        <v>140</v>
      </c>
      <c r="E184" s="75">
        <v>0</v>
      </c>
      <c r="F184" s="90">
        <v>0</v>
      </c>
      <c r="G184" s="75">
        <v>0</v>
      </c>
      <c r="H184" s="94">
        <v>0</v>
      </c>
      <c r="I184" s="78">
        <v>0</v>
      </c>
      <c r="J184" s="76">
        <v>0</v>
      </c>
      <c r="K184" s="78">
        <v>0</v>
      </c>
      <c r="L184" s="95">
        <v>0</v>
      </c>
      <c r="M184" s="76">
        <v>0</v>
      </c>
      <c r="N184" s="94">
        <v>0</v>
      </c>
      <c r="O184" s="78">
        <v>0</v>
      </c>
      <c r="P184" s="78">
        <v>0</v>
      </c>
      <c r="Q184" s="78">
        <v>0</v>
      </c>
      <c r="R184" s="95">
        <v>0</v>
      </c>
      <c r="S184" s="76">
        <v>0</v>
      </c>
      <c r="T184" s="94">
        <v>0</v>
      </c>
      <c r="U184" s="95">
        <v>0</v>
      </c>
      <c r="V184" s="76">
        <v>0</v>
      </c>
      <c r="W184" s="94">
        <v>0</v>
      </c>
      <c r="X184" s="78">
        <v>0</v>
      </c>
      <c r="Y184" s="78">
        <v>0</v>
      </c>
      <c r="Z184" s="78">
        <v>0</v>
      </c>
      <c r="AA184" s="78">
        <v>0</v>
      </c>
      <c r="AB184" s="78">
        <v>0</v>
      </c>
      <c r="AC184" s="78">
        <v>0</v>
      </c>
      <c r="AD184" s="78">
        <v>0</v>
      </c>
      <c r="AE184" s="78">
        <v>0</v>
      </c>
      <c r="AF184" s="78">
        <v>0</v>
      </c>
      <c r="AG184" s="78">
        <v>0</v>
      </c>
      <c r="AH184" s="78">
        <v>0</v>
      </c>
      <c r="AI184" s="78">
        <v>0</v>
      </c>
      <c r="AJ184" s="78">
        <v>0</v>
      </c>
      <c r="AK184" s="78">
        <v>0</v>
      </c>
      <c r="AL184" s="78">
        <v>0</v>
      </c>
      <c r="AM184" s="78">
        <v>0</v>
      </c>
      <c r="AN184" s="78">
        <v>0</v>
      </c>
      <c r="AO184" s="78">
        <v>0</v>
      </c>
      <c r="AP184" s="78">
        <v>0</v>
      </c>
      <c r="AQ184" s="78">
        <v>0</v>
      </c>
      <c r="AR184" s="146"/>
      <c r="AS184" s="146"/>
      <c r="AT184" s="5"/>
      <c r="AU184" s="5"/>
      <c r="AV184" s="5"/>
    </row>
    <row r="185" spans="1:48" s="6" customFormat="1" ht="15" customHeight="1">
      <c r="A185" s="205" t="s">
        <v>96</v>
      </c>
      <c r="B185" s="262" t="s">
        <v>134</v>
      </c>
      <c r="C185" s="275" t="s">
        <v>169</v>
      </c>
      <c r="D185" s="74" t="s">
        <v>142</v>
      </c>
      <c r="E185" s="75">
        <f>E187+E188</f>
        <v>50</v>
      </c>
      <c r="F185" s="90">
        <f>F187+F188</f>
        <v>50</v>
      </c>
      <c r="G185" s="75">
        <f t="shared" si="135"/>
        <v>100</v>
      </c>
      <c r="H185" s="92">
        <f>H187+H188</f>
        <v>0</v>
      </c>
      <c r="I185" s="76">
        <f t="shared" ref="I185:O185" si="138">I187+I188</f>
        <v>0</v>
      </c>
      <c r="J185" s="76">
        <v>0</v>
      </c>
      <c r="K185" s="76">
        <f t="shared" si="138"/>
        <v>0</v>
      </c>
      <c r="L185" s="93">
        <f t="shared" si="138"/>
        <v>0</v>
      </c>
      <c r="M185" s="76">
        <v>0</v>
      </c>
      <c r="N185" s="92">
        <f t="shared" si="138"/>
        <v>0</v>
      </c>
      <c r="O185" s="76">
        <f t="shared" si="138"/>
        <v>0</v>
      </c>
      <c r="P185" s="76">
        <v>0</v>
      </c>
      <c r="Q185" s="76">
        <v>0</v>
      </c>
      <c r="R185" s="93">
        <v>0</v>
      </c>
      <c r="S185" s="76">
        <v>0</v>
      </c>
      <c r="T185" s="92">
        <v>0</v>
      </c>
      <c r="U185" s="93">
        <v>0</v>
      </c>
      <c r="V185" s="76">
        <v>0</v>
      </c>
      <c r="W185" s="92">
        <v>0</v>
      </c>
      <c r="X185" s="76">
        <v>0</v>
      </c>
      <c r="Y185" s="76">
        <v>0</v>
      </c>
      <c r="Z185" s="76">
        <v>0</v>
      </c>
      <c r="AA185" s="76">
        <v>0</v>
      </c>
      <c r="AB185" s="76">
        <v>0</v>
      </c>
      <c r="AC185" s="76">
        <v>0</v>
      </c>
      <c r="AD185" s="76">
        <v>0</v>
      </c>
      <c r="AE185" s="76">
        <v>0</v>
      </c>
      <c r="AF185" s="76">
        <v>0</v>
      </c>
      <c r="AG185" s="76">
        <v>0</v>
      </c>
      <c r="AH185" s="76">
        <v>0</v>
      </c>
      <c r="AI185" s="76">
        <v>0</v>
      </c>
      <c r="AJ185" s="76">
        <v>0</v>
      </c>
      <c r="AK185" s="76">
        <v>0</v>
      </c>
      <c r="AL185" s="120">
        <f>AL187+AL188</f>
        <v>50</v>
      </c>
      <c r="AM185" s="93">
        <f>AM187+AM188</f>
        <v>50</v>
      </c>
      <c r="AN185" s="76">
        <f>AM185/AL185*100</f>
        <v>100</v>
      </c>
      <c r="AO185" s="76">
        <v>0</v>
      </c>
      <c r="AP185" s="76">
        <v>0</v>
      </c>
      <c r="AQ185" s="76">
        <v>0</v>
      </c>
      <c r="AR185" s="144" t="s">
        <v>210</v>
      </c>
      <c r="AS185" s="144"/>
      <c r="AT185" s="5"/>
      <c r="AU185" s="5"/>
      <c r="AV185" s="5"/>
    </row>
    <row r="186" spans="1:48" s="6" customFormat="1" ht="25.5" customHeight="1">
      <c r="A186" s="223"/>
      <c r="B186" s="200"/>
      <c r="C186" s="203"/>
      <c r="D186" s="74" t="s">
        <v>138</v>
      </c>
      <c r="E186" s="75">
        <v>0</v>
      </c>
      <c r="F186" s="90">
        <v>0</v>
      </c>
      <c r="G186" s="75">
        <v>0</v>
      </c>
      <c r="H186" s="92">
        <v>0</v>
      </c>
      <c r="I186" s="76">
        <v>0</v>
      </c>
      <c r="J186" s="76">
        <v>0</v>
      </c>
      <c r="K186" s="76">
        <v>0</v>
      </c>
      <c r="L186" s="93">
        <v>0</v>
      </c>
      <c r="M186" s="76">
        <v>0</v>
      </c>
      <c r="N186" s="92">
        <v>0</v>
      </c>
      <c r="O186" s="76">
        <v>0</v>
      </c>
      <c r="P186" s="76">
        <v>0</v>
      </c>
      <c r="Q186" s="76">
        <v>0</v>
      </c>
      <c r="R186" s="93">
        <v>0</v>
      </c>
      <c r="S186" s="76">
        <v>0</v>
      </c>
      <c r="T186" s="92">
        <v>0</v>
      </c>
      <c r="U186" s="93">
        <v>0</v>
      </c>
      <c r="V186" s="76">
        <v>0</v>
      </c>
      <c r="W186" s="92">
        <v>0</v>
      </c>
      <c r="X186" s="76">
        <v>0</v>
      </c>
      <c r="Y186" s="76">
        <v>0</v>
      </c>
      <c r="Z186" s="76">
        <v>0</v>
      </c>
      <c r="AA186" s="76">
        <v>0</v>
      </c>
      <c r="AB186" s="76">
        <v>0</v>
      </c>
      <c r="AC186" s="76">
        <v>0</v>
      </c>
      <c r="AD186" s="76">
        <v>0</v>
      </c>
      <c r="AE186" s="76">
        <v>0</v>
      </c>
      <c r="AF186" s="76">
        <v>0</v>
      </c>
      <c r="AG186" s="76">
        <v>0</v>
      </c>
      <c r="AH186" s="76">
        <v>0</v>
      </c>
      <c r="AI186" s="76">
        <v>0</v>
      </c>
      <c r="AJ186" s="76">
        <v>0</v>
      </c>
      <c r="AK186" s="76">
        <v>0</v>
      </c>
      <c r="AL186" s="76">
        <v>0</v>
      </c>
      <c r="AM186" s="76">
        <v>0</v>
      </c>
      <c r="AN186" s="76">
        <v>0</v>
      </c>
      <c r="AO186" s="76">
        <v>0</v>
      </c>
      <c r="AP186" s="76">
        <v>0</v>
      </c>
      <c r="AQ186" s="76">
        <v>0</v>
      </c>
      <c r="AR186" s="145"/>
      <c r="AS186" s="145"/>
      <c r="AT186" s="5"/>
      <c r="AU186" s="5"/>
      <c r="AV186" s="5"/>
    </row>
    <row r="187" spans="1:48" s="4" customFormat="1" ht="24.75" customHeight="1">
      <c r="A187" s="223"/>
      <c r="B187" s="200"/>
      <c r="C187" s="203"/>
      <c r="D187" s="81" t="s">
        <v>26</v>
      </c>
      <c r="E187" s="75">
        <f>H187+K187+N187+Q187+T187+W187+Z187+AC187+AF187+AI187+AL187+AO187</f>
        <v>0</v>
      </c>
      <c r="F187" s="90">
        <f t="shared" ref="F187:F188" si="139">I187+L187+O187+R187+U187+X187+AA187+AD187+AG187+AJ187+AM187+AP187</f>
        <v>0</v>
      </c>
      <c r="G187" s="75">
        <v>0</v>
      </c>
      <c r="H187" s="94">
        <v>0</v>
      </c>
      <c r="I187" s="78">
        <v>0</v>
      </c>
      <c r="J187" s="76">
        <v>0</v>
      </c>
      <c r="K187" s="78">
        <v>0</v>
      </c>
      <c r="L187" s="95">
        <v>0</v>
      </c>
      <c r="M187" s="76">
        <v>0</v>
      </c>
      <c r="N187" s="94">
        <v>0</v>
      </c>
      <c r="O187" s="78">
        <v>0</v>
      </c>
      <c r="P187" s="78">
        <v>0</v>
      </c>
      <c r="Q187" s="78">
        <v>0</v>
      </c>
      <c r="R187" s="95">
        <v>0</v>
      </c>
      <c r="S187" s="76">
        <v>0</v>
      </c>
      <c r="T187" s="94">
        <v>0</v>
      </c>
      <c r="U187" s="95">
        <v>0</v>
      </c>
      <c r="V187" s="76">
        <v>0</v>
      </c>
      <c r="W187" s="94">
        <v>0</v>
      </c>
      <c r="X187" s="78">
        <v>0</v>
      </c>
      <c r="Y187" s="78">
        <v>0</v>
      </c>
      <c r="Z187" s="78">
        <v>0</v>
      </c>
      <c r="AA187" s="78">
        <v>0</v>
      </c>
      <c r="AB187" s="78">
        <v>0</v>
      </c>
      <c r="AC187" s="78">
        <v>0</v>
      </c>
      <c r="AD187" s="78">
        <v>0</v>
      </c>
      <c r="AE187" s="78">
        <v>0</v>
      </c>
      <c r="AF187" s="78">
        <v>0</v>
      </c>
      <c r="AG187" s="78">
        <v>0</v>
      </c>
      <c r="AH187" s="78">
        <v>0</v>
      </c>
      <c r="AI187" s="78">
        <v>0</v>
      </c>
      <c r="AJ187" s="78">
        <v>0</v>
      </c>
      <c r="AK187" s="78">
        <v>0</v>
      </c>
      <c r="AL187" s="78">
        <v>0</v>
      </c>
      <c r="AM187" s="78">
        <v>0</v>
      </c>
      <c r="AN187" s="78">
        <v>0</v>
      </c>
      <c r="AO187" s="78">
        <v>0</v>
      </c>
      <c r="AP187" s="78">
        <v>0</v>
      </c>
      <c r="AQ187" s="78">
        <v>0</v>
      </c>
      <c r="AR187" s="145"/>
      <c r="AS187" s="145"/>
      <c r="AT187" s="5"/>
      <c r="AU187" s="5"/>
      <c r="AV187" s="5"/>
    </row>
    <row r="188" spans="1:48" s="4" customFormat="1" ht="30" customHeight="1">
      <c r="A188" s="223"/>
      <c r="B188" s="200"/>
      <c r="C188" s="203"/>
      <c r="D188" s="81" t="s">
        <v>139</v>
      </c>
      <c r="E188" s="75">
        <f>H188+K188+N188+Q188+T188+W188+Z188+AC188+AF188+AI188+AL188+AO188</f>
        <v>50</v>
      </c>
      <c r="F188" s="90">
        <f t="shared" si="139"/>
        <v>50</v>
      </c>
      <c r="G188" s="75">
        <f t="shared" si="135"/>
        <v>100</v>
      </c>
      <c r="H188" s="94">
        <v>0</v>
      </c>
      <c r="I188" s="78">
        <v>0</v>
      </c>
      <c r="J188" s="76">
        <v>0</v>
      </c>
      <c r="K188" s="78">
        <v>0</v>
      </c>
      <c r="L188" s="95">
        <v>0</v>
      </c>
      <c r="M188" s="76">
        <v>0</v>
      </c>
      <c r="N188" s="94">
        <v>0</v>
      </c>
      <c r="O188" s="78">
        <v>0</v>
      </c>
      <c r="P188" s="78">
        <v>0</v>
      </c>
      <c r="Q188" s="78">
        <v>0</v>
      </c>
      <c r="R188" s="95">
        <v>0</v>
      </c>
      <c r="S188" s="76">
        <v>0</v>
      </c>
      <c r="T188" s="94">
        <v>0</v>
      </c>
      <c r="U188" s="95">
        <v>0</v>
      </c>
      <c r="V188" s="76">
        <v>0</v>
      </c>
      <c r="W188" s="94">
        <v>0</v>
      </c>
      <c r="X188" s="78">
        <v>0</v>
      </c>
      <c r="Y188" s="78">
        <v>0</v>
      </c>
      <c r="Z188" s="78">
        <v>0</v>
      </c>
      <c r="AA188" s="78">
        <v>0</v>
      </c>
      <c r="AB188" s="78">
        <v>0</v>
      </c>
      <c r="AC188" s="78">
        <v>0</v>
      </c>
      <c r="AD188" s="78">
        <v>0</v>
      </c>
      <c r="AE188" s="78">
        <v>0</v>
      </c>
      <c r="AF188" s="78">
        <v>0</v>
      </c>
      <c r="AG188" s="78">
        <v>0</v>
      </c>
      <c r="AH188" s="78">
        <v>0</v>
      </c>
      <c r="AI188" s="78">
        <v>0</v>
      </c>
      <c r="AJ188" s="78">
        <v>0</v>
      </c>
      <c r="AK188" s="78">
        <v>0</v>
      </c>
      <c r="AL188" s="78">
        <v>50</v>
      </c>
      <c r="AM188" s="78">
        <v>50</v>
      </c>
      <c r="AN188" s="78">
        <f>AM188/AL188*100</f>
        <v>100</v>
      </c>
      <c r="AO188" s="78">
        <v>0</v>
      </c>
      <c r="AP188" s="78">
        <v>0</v>
      </c>
      <c r="AQ188" s="78">
        <v>0</v>
      </c>
      <c r="AR188" s="145"/>
      <c r="AS188" s="145"/>
      <c r="AT188" s="5"/>
      <c r="AU188" s="5"/>
      <c r="AV188" s="5"/>
    </row>
    <row r="189" spans="1:48" s="4" customFormat="1" ht="143.25" customHeight="1">
      <c r="A189" s="224"/>
      <c r="B189" s="201"/>
      <c r="C189" s="204"/>
      <c r="D189" s="91" t="s">
        <v>140</v>
      </c>
      <c r="E189" s="75">
        <v>0</v>
      </c>
      <c r="F189" s="90">
        <v>0</v>
      </c>
      <c r="G189" s="75">
        <v>0</v>
      </c>
      <c r="H189" s="94">
        <v>0</v>
      </c>
      <c r="I189" s="78">
        <v>0</v>
      </c>
      <c r="J189" s="76">
        <v>0</v>
      </c>
      <c r="K189" s="78">
        <v>0</v>
      </c>
      <c r="L189" s="95">
        <v>0</v>
      </c>
      <c r="M189" s="76">
        <v>0</v>
      </c>
      <c r="N189" s="94">
        <v>0</v>
      </c>
      <c r="O189" s="78">
        <v>0</v>
      </c>
      <c r="P189" s="78">
        <v>0</v>
      </c>
      <c r="Q189" s="78">
        <v>0</v>
      </c>
      <c r="R189" s="95">
        <v>0</v>
      </c>
      <c r="S189" s="76">
        <v>0</v>
      </c>
      <c r="T189" s="94">
        <v>0</v>
      </c>
      <c r="U189" s="95">
        <v>0</v>
      </c>
      <c r="V189" s="76">
        <v>0</v>
      </c>
      <c r="W189" s="94">
        <v>0</v>
      </c>
      <c r="X189" s="78">
        <v>0</v>
      </c>
      <c r="Y189" s="78">
        <v>0</v>
      </c>
      <c r="Z189" s="78">
        <v>0</v>
      </c>
      <c r="AA189" s="78">
        <v>0</v>
      </c>
      <c r="AB189" s="78">
        <v>0</v>
      </c>
      <c r="AC189" s="78">
        <v>0</v>
      </c>
      <c r="AD189" s="78">
        <v>0</v>
      </c>
      <c r="AE189" s="78">
        <v>0</v>
      </c>
      <c r="AF189" s="78">
        <v>0</v>
      </c>
      <c r="AG189" s="78">
        <v>0</v>
      </c>
      <c r="AH189" s="78">
        <v>0</v>
      </c>
      <c r="AI189" s="78">
        <v>0</v>
      </c>
      <c r="AJ189" s="78">
        <v>0</v>
      </c>
      <c r="AK189" s="78">
        <v>0</v>
      </c>
      <c r="AL189" s="78">
        <v>0</v>
      </c>
      <c r="AM189" s="78">
        <v>0</v>
      </c>
      <c r="AN189" s="78">
        <v>0</v>
      </c>
      <c r="AO189" s="78">
        <v>0</v>
      </c>
      <c r="AP189" s="78">
        <v>0</v>
      </c>
      <c r="AQ189" s="78">
        <v>0</v>
      </c>
      <c r="AR189" s="146"/>
      <c r="AS189" s="146"/>
      <c r="AT189" s="5"/>
      <c r="AU189" s="5"/>
      <c r="AV189" s="5"/>
    </row>
    <row r="190" spans="1:48" s="6" customFormat="1" ht="12.75">
      <c r="A190" s="205" t="s">
        <v>97</v>
      </c>
      <c r="B190" s="298" t="s">
        <v>135</v>
      </c>
      <c r="C190" s="263" t="s">
        <v>136</v>
      </c>
      <c r="D190" s="74" t="s">
        <v>142</v>
      </c>
      <c r="E190" s="75">
        <f>E192+E193</f>
        <v>50</v>
      </c>
      <c r="F190" s="90">
        <f t="shared" ref="F190:O190" si="140">F192+F193</f>
        <v>50</v>
      </c>
      <c r="G190" s="75">
        <f>F190/E190*100</f>
        <v>100</v>
      </c>
      <c r="H190" s="92">
        <f t="shared" si="140"/>
        <v>0</v>
      </c>
      <c r="I190" s="76">
        <f t="shared" si="140"/>
        <v>0</v>
      </c>
      <c r="J190" s="76">
        <v>0</v>
      </c>
      <c r="K190" s="76">
        <f t="shared" si="140"/>
        <v>0</v>
      </c>
      <c r="L190" s="93">
        <f t="shared" si="140"/>
        <v>0</v>
      </c>
      <c r="M190" s="76">
        <v>0</v>
      </c>
      <c r="N190" s="92">
        <f t="shared" si="140"/>
        <v>0</v>
      </c>
      <c r="O190" s="76">
        <f t="shared" si="140"/>
        <v>0</v>
      </c>
      <c r="P190" s="76">
        <v>0</v>
      </c>
      <c r="Q190" s="76">
        <v>0</v>
      </c>
      <c r="R190" s="93">
        <v>0</v>
      </c>
      <c r="S190" s="76">
        <v>0</v>
      </c>
      <c r="T190" s="92">
        <v>0</v>
      </c>
      <c r="U190" s="93">
        <v>0</v>
      </c>
      <c r="V190" s="76">
        <v>0</v>
      </c>
      <c r="W190" s="120">
        <f t="shared" ref="W190:X190" si="141">W192+W193</f>
        <v>10</v>
      </c>
      <c r="X190" s="120">
        <f t="shared" si="141"/>
        <v>10</v>
      </c>
      <c r="Y190" s="76">
        <f>X190/W190*100</f>
        <v>100</v>
      </c>
      <c r="Z190" s="76">
        <v>0</v>
      </c>
      <c r="AA190" s="76">
        <v>0</v>
      </c>
      <c r="AB190" s="76">
        <v>0</v>
      </c>
      <c r="AC190" s="120">
        <f t="shared" ref="AC190:AD190" si="142">AC192+AC193</f>
        <v>40</v>
      </c>
      <c r="AD190" s="120">
        <f t="shared" si="142"/>
        <v>40</v>
      </c>
      <c r="AE190" s="76">
        <f>AD190/AC190*100</f>
        <v>100</v>
      </c>
      <c r="AF190" s="76">
        <v>0</v>
      </c>
      <c r="AG190" s="76">
        <v>0</v>
      </c>
      <c r="AH190" s="76">
        <v>0</v>
      </c>
      <c r="AI190" s="76">
        <v>0</v>
      </c>
      <c r="AJ190" s="76">
        <v>0</v>
      </c>
      <c r="AK190" s="76">
        <v>0</v>
      </c>
      <c r="AL190" s="76">
        <v>0</v>
      </c>
      <c r="AM190" s="76">
        <v>0</v>
      </c>
      <c r="AN190" s="76">
        <v>0</v>
      </c>
      <c r="AO190" s="76">
        <v>0</v>
      </c>
      <c r="AP190" s="76">
        <v>0</v>
      </c>
      <c r="AQ190" s="76">
        <v>0</v>
      </c>
      <c r="AR190" s="144" t="s">
        <v>208</v>
      </c>
      <c r="AS190" s="144"/>
      <c r="AT190" s="5"/>
      <c r="AU190" s="5"/>
      <c r="AV190" s="5"/>
    </row>
    <row r="191" spans="1:48" s="6" customFormat="1" ht="23.25" customHeight="1">
      <c r="A191" s="223"/>
      <c r="B191" s="299"/>
      <c r="C191" s="273"/>
      <c r="D191" s="74" t="s">
        <v>138</v>
      </c>
      <c r="E191" s="75">
        <v>0</v>
      </c>
      <c r="F191" s="90">
        <v>0</v>
      </c>
      <c r="G191" s="75">
        <v>0</v>
      </c>
      <c r="H191" s="92">
        <v>0</v>
      </c>
      <c r="I191" s="76">
        <v>0</v>
      </c>
      <c r="J191" s="76">
        <v>0</v>
      </c>
      <c r="K191" s="76">
        <v>0</v>
      </c>
      <c r="L191" s="93">
        <v>0</v>
      </c>
      <c r="M191" s="76">
        <v>0</v>
      </c>
      <c r="N191" s="92">
        <v>0</v>
      </c>
      <c r="O191" s="76">
        <v>0</v>
      </c>
      <c r="P191" s="76">
        <v>0</v>
      </c>
      <c r="Q191" s="76">
        <v>0</v>
      </c>
      <c r="R191" s="93">
        <v>0</v>
      </c>
      <c r="S191" s="76">
        <v>0</v>
      </c>
      <c r="T191" s="92">
        <v>0</v>
      </c>
      <c r="U191" s="93">
        <v>0</v>
      </c>
      <c r="V191" s="76">
        <v>0</v>
      </c>
      <c r="W191" s="92">
        <v>0</v>
      </c>
      <c r="X191" s="76">
        <v>0</v>
      </c>
      <c r="Y191" s="116">
        <v>0</v>
      </c>
      <c r="Z191" s="76">
        <v>0</v>
      </c>
      <c r="AA191" s="76">
        <v>0</v>
      </c>
      <c r="AB191" s="76">
        <v>0</v>
      </c>
      <c r="AC191" s="76">
        <v>0</v>
      </c>
      <c r="AD191" s="76">
        <v>0</v>
      </c>
      <c r="AE191" s="116">
        <v>0</v>
      </c>
      <c r="AF191" s="76">
        <v>0</v>
      </c>
      <c r="AG191" s="76">
        <v>0</v>
      </c>
      <c r="AH191" s="76">
        <v>0</v>
      </c>
      <c r="AI191" s="76">
        <v>0</v>
      </c>
      <c r="AJ191" s="76">
        <v>0</v>
      </c>
      <c r="AK191" s="76">
        <v>0</v>
      </c>
      <c r="AL191" s="76">
        <v>0</v>
      </c>
      <c r="AM191" s="76">
        <v>0</v>
      </c>
      <c r="AN191" s="76">
        <v>0</v>
      </c>
      <c r="AO191" s="76">
        <v>0</v>
      </c>
      <c r="AP191" s="76">
        <v>0</v>
      </c>
      <c r="AQ191" s="76">
        <v>0</v>
      </c>
      <c r="AR191" s="145"/>
      <c r="AS191" s="145"/>
      <c r="AT191" s="5"/>
      <c r="AU191" s="5"/>
      <c r="AV191" s="5"/>
    </row>
    <row r="192" spans="1:48" s="4" customFormat="1" ht="21">
      <c r="A192" s="223"/>
      <c r="B192" s="299"/>
      <c r="C192" s="273"/>
      <c r="D192" s="81" t="s">
        <v>26</v>
      </c>
      <c r="E192" s="75">
        <f>H192+K192+N192+Q192+T192+W192+Z192+AC192+AF192+AI192+AL192+AO192</f>
        <v>0</v>
      </c>
      <c r="F192" s="90">
        <f t="shared" ref="F192:F193" si="143">I192+L192+O192+R192+U192+X192+AA192+AD192+AG192+AJ192+AM192+AP192</f>
        <v>0</v>
      </c>
      <c r="G192" s="75">
        <v>0</v>
      </c>
      <c r="H192" s="94">
        <v>0</v>
      </c>
      <c r="I192" s="78">
        <v>0</v>
      </c>
      <c r="J192" s="76">
        <v>0</v>
      </c>
      <c r="K192" s="78">
        <v>0</v>
      </c>
      <c r="L192" s="95">
        <v>0</v>
      </c>
      <c r="M192" s="76">
        <v>0</v>
      </c>
      <c r="N192" s="94">
        <v>0</v>
      </c>
      <c r="O192" s="78">
        <v>0</v>
      </c>
      <c r="P192" s="78">
        <v>0</v>
      </c>
      <c r="Q192" s="78">
        <v>0</v>
      </c>
      <c r="R192" s="95">
        <v>0</v>
      </c>
      <c r="S192" s="76">
        <v>0</v>
      </c>
      <c r="T192" s="94">
        <v>0</v>
      </c>
      <c r="U192" s="95">
        <v>0</v>
      </c>
      <c r="V192" s="76">
        <v>0</v>
      </c>
      <c r="W192" s="94">
        <v>0</v>
      </c>
      <c r="X192" s="78">
        <v>0</v>
      </c>
      <c r="Y192" s="116">
        <v>0</v>
      </c>
      <c r="Z192" s="78">
        <v>0</v>
      </c>
      <c r="AA192" s="78">
        <v>0</v>
      </c>
      <c r="AB192" s="78">
        <v>0</v>
      </c>
      <c r="AC192" s="78">
        <v>0</v>
      </c>
      <c r="AD192" s="78">
        <v>0</v>
      </c>
      <c r="AE192" s="116">
        <v>0</v>
      </c>
      <c r="AF192" s="78">
        <v>0</v>
      </c>
      <c r="AG192" s="78">
        <v>0</v>
      </c>
      <c r="AH192" s="78">
        <v>0</v>
      </c>
      <c r="AI192" s="78">
        <v>0</v>
      </c>
      <c r="AJ192" s="78">
        <v>0</v>
      </c>
      <c r="AK192" s="78">
        <v>0</v>
      </c>
      <c r="AL192" s="78">
        <v>0</v>
      </c>
      <c r="AM192" s="78">
        <v>0</v>
      </c>
      <c r="AN192" s="78">
        <v>0</v>
      </c>
      <c r="AO192" s="78">
        <v>0</v>
      </c>
      <c r="AP192" s="78">
        <v>0</v>
      </c>
      <c r="AQ192" s="78">
        <v>0</v>
      </c>
      <c r="AR192" s="145"/>
      <c r="AS192" s="145"/>
      <c r="AT192" s="5"/>
      <c r="AU192" s="5"/>
      <c r="AV192" s="5"/>
    </row>
    <row r="193" spans="1:48" s="4" customFormat="1" ht="19.5" customHeight="1">
      <c r="A193" s="223"/>
      <c r="B193" s="299"/>
      <c r="C193" s="273"/>
      <c r="D193" s="81" t="s">
        <v>139</v>
      </c>
      <c r="E193" s="75">
        <f>H193+K193+N193+Q193+T193+W193+Z193+AC193+AF193+AI193+AL193+AO193</f>
        <v>50</v>
      </c>
      <c r="F193" s="90">
        <f t="shared" si="143"/>
        <v>50</v>
      </c>
      <c r="G193" s="75">
        <f>F193/E193*100</f>
        <v>100</v>
      </c>
      <c r="H193" s="94">
        <v>0</v>
      </c>
      <c r="I193" s="78">
        <v>0</v>
      </c>
      <c r="J193" s="76">
        <v>0</v>
      </c>
      <c r="K193" s="78">
        <v>0</v>
      </c>
      <c r="L193" s="95">
        <v>0</v>
      </c>
      <c r="M193" s="76">
        <v>0</v>
      </c>
      <c r="N193" s="94">
        <v>0</v>
      </c>
      <c r="O193" s="78">
        <v>0</v>
      </c>
      <c r="P193" s="78">
        <v>0</v>
      </c>
      <c r="Q193" s="78">
        <v>0</v>
      </c>
      <c r="R193" s="95">
        <v>0</v>
      </c>
      <c r="S193" s="76">
        <v>0</v>
      </c>
      <c r="T193" s="94">
        <v>0</v>
      </c>
      <c r="U193" s="95">
        <v>0</v>
      </c>
      <c r="V193" s="76">
        <v>0</v>
      </c>
      <c r="W193" s="94">
        <v>10</v>
      </c>
      <c r="X193" s="78">
        <v>10</v>
      </c>
      <c r="Y193" s="116">
        <f t="shared" ref="Y193" si="144">X193/W193*100</f>
        <v>100</v>
      </c>
      <c r="Z193" s="78">
        <v>0</v>
      </c>
      <c r="AA193" s="78">
        <v>0</v>
      </c>
      <c r="AB193" s="78">
        <v>0</v>
      </c>
      <c r="AC193" s="78">
        <v>40</v>
      </c>
      <c r="AD193" s="78">
        <v>40</v>
      </c>
      <c r="AE193" s="116">
        <f t="shared" ref="AE193" si="145">AD193/AC193*100</f>
        <v>100</v>
      </c>
      <c r="AF193" s="78">
        <v>0</v>
      </c>
      <c r="AG193" s="78">
        <v>0</v>
      </c>
      <c r="AH193" s="78">
        <v>0</v>
      </c>
      <c r="AI193" s="78">
        <v>0</v>
      </c>
      <c r="AJ193" s="78">
        <v>0</v>
      </c>
      <c r="AK193" s="78">
        <v>0</v>
      </c>
      <c r="AL193" s="78">
        <v>0</v>
      </c>
      <c r="AM193" s="78">
        <v>0</v>
      </c>
      <c r="AN193" s="78">
        <v>0</v>
      </c>
      <c r="AO193" s="78">
        <v>0</v>
      </c>
      <c r="AP193" s="78">
        <v>0</v>
      </c>
      <c r="AQ193" s="78">
        <v>0</v>
      </c>
      <c r="AR193" s="145"/>
      <c r="AS193" s="145"/>
      <c r="AT193" s="5"/>
      <c r="AU193" s="5"/>
      <c r="AV193" s="5"/>
    </row>
    <row r="194" spans="1:48" s="4" customFormat="1" ht="26.25" customHeight="1">
      <c r="A194" s="224"/>
      <c r="B194" s="300"/>
      <c r="C194" s="274"/>
      <c r="D194" s="91" t="s">
        <v>140</v>
      </c>
      <c r="E194" s="75">
        <v>0</v>
      </c>
      <c r="F194" s="90">
        <v>0</v>
      </c>
      <c r="G194" s="75">
        <v>0</v>
      </c>
      <c r="H194" s="94">
        <v>0</v>
      </c>
      <c r="I194" s="78">
        <v>0</v>
      </c>
      <c r="J194" s="76">
        <v>0</v>
      </c>
      <c r="K194" s="78">
        <v>0</v>
      </c>
      <c r="L194" s="95">
        <v>0</v>
      </c>
      <c r="M194" s="76">
        <v>0</v>
      </c>
      <c r="N194" s="94">
        <v>0</v>
      </c>
      <c r="O194" s="78">
        <v>0</v>
      </c>
      <c r="P194" s="78">
        <v>0</v>
      </c>
      <c r="Q194" s="78">
        <v>0</v>
      </c>
      <c r="R194" s="95">
        <v>0</v>
      </c>
      <c r="S194" s="76">
        <v>0</v>
      </c>
      <c r="T194" s="94">
        <v>0</v>
      </c>
      <c r="U194" s="95">
        <v>0</v>
      </c>
      <c r="V194" s="76">
        <v>0</v>
      </c>
      <c r="W194" s="94">
        <v>0</v>
      </c>
      <c r="X194" s="78">
        <v>0</v>
      </c>
      <c r="Y194" s="116">
        <v>0</v>
      </c>
      <c r="Z194" s="78">
        <v>0</v>
      </c>
      <c r="AA194" s="78">
        <v>0</v>
      </c>
      <c r="AB194" s="78">
        <v>0</v>
      </c>
      <c r="AC194" s="78">
        <v>0</v>
      </c>
      <c r="AD194" s="78">
        <v>0</v>
      </c>
      <c r="AE194" s="116">
        <v>0</v>
      </c>
      <c r="AF194" s="78">
        <v>0</v>
      </c>
      <c r="AG194" s="78">
        <v>0</v>
      </c>
      <c r="AH194" s="78">
        <v>0</v>
      </c>
      <c r="AI194" s="78">
        <v>0</v>
      </c>
      <c r="AJ194" s="78">
        <v>0</v>
      </c>
      <c r="AK194" s="78">
        <v>0</v>
      </c>
      <c r="AL194" s="78">
        <v>0</v>
      </c>
      <c r="AM194" s="78">
        <v>0</v>
      </c>
      <c r="AN194" s="78">
        <v>0</v>
      </c>
      <c r="AO194" s="78">
        <v>0</v>
      </c>
      <c r="AP194" s="78">
        <v>0</v>
      </c>
      <c r="AQ194" s="78">
        <v>0</v>
      </c>
      <c r="AR194" s="146"/>
      <c r="AS194" s="146"/>
      <c r="AT194" s="5"/>
      <c r="AU194" s="5"/>
      <c r="AV194" s="5"/>
    </row>
    <row r="195" spans="1:48" s="9" customFormat="1" ht="39.950000000000003" customHeight="1">
      <c r="A195" s="205" t="s">
        <v>98</v>
      </c>
      <c r="B195" s="262" t="s">
        <v>137</v>
      </c>
      <c r="C195" s="263" t="s">
        <v>170</v>
      </c>
      <c r="D195" s="263" t="s">
        <v>30</v>
      </c>
      <c r="E195" s="150" t="s">
        <v>44</v>
      </c>
      <c r="F195" s="150" t="s">
        <v>44</v>
      </c>
      <c r="G195" s="150" t="s">
        <v>44</v>
      </c>
      <c r="H195" s="150" t="s">
        <v>44</v>
      </c>
      <c r="I195" s="150" t="s">
        <v>44</v>
      </c>
      <c r="J195" s="150" t="s">
        <v>44</v>
      </c>
      <c r="K195" s="150" t="s">
        <v>44</v>
      </c>
      <c r="L195" s="150" t="s">
        <v>44</v>
      </c>
      <c r="M195" s="150" t="s">
        <v>44</v>
      </c>
      <c r="N195" s="150" t="s">
        <v>44</v>
      </c>
      <c r="O195" s="150" t="s">
        <v>44</v>
      </c>
      <c r="P195" s="150" t="s">
        <v>44</v>
      </c>
      <c r="Q195" s="150" t="s">
        <v>44</v>
      </c>
      <c r="R195" s="150" t="s">
        <v>44</v>
      </c>
      <c r="S195" s="150" t="s">
        <v>44</v>
      </c>
      <c r="T195" s="150" t="s">
        <v>44</v>
      </c>
      <c r="U195" s="150" t="s">
        <v>44</v>
      </c>
      <c r="V195" s="150" t="s">
        <v>44</v>
      </c>
      <c r="W195" s="150" t="s">
        <v>44</v>
      </c>
      <c r="X195" s="150" t="s">
        <v>44</v>
      </c>
      <c r="Y195" s="150" t="s">
        <v>44</v>
      </c>
      <c r="Z195" s="150" t="s">
        <v>44</v>
      </c>
      <c r="AA195" s="150" t="s">
        <v>44</v>
      </c>
      <c r="AB195" s="150" t="s">
        <v>44</v>
      </c>
      <c r="AC195" s="150" t="s">
        <v>44</v>
      </c>
      <c r="AD195" s="150" t="s">
        <v>44</v>
      </c>
      <c r="AE195" s="150" t="s">
        <v>44</v>
      </c>
      <c r="AF195" s="150" t="s">
        <v>44</v>
      </c>
      <c r="AG195" s="150" t="s">
        <v>44</v>
      </c>
      <c r="AH195" s="150" t="s">
        <v>44</v>
      </c>
      <c r="AI195" s="150" t="s">
        <v>44</v>
      </c>
      <c r="AJ195" s="150" t="s">
        <v>44</v>
      </c>
      <c r="AK195" s="150" t="s">
        <v>44</v>
      </c>
      <c r="AL195" s="150" t="s">
        <v>44</v>
      </c>
      <c r="AM195" s="150" t="s">
        <v>44</v>
      </c>
      <c r="AN195" s="150" t="s">
        <v>44</v>
      </c>
      <c r="AO195" s="150" t="s">
        <v>44</v>
      </c>
      <c r="AP195" s="150" t="s">
        <v>44</v>
      </c>
      <c r="AQ195" s="150" t="s">
        <v>44</v>
      </c>
      <c r="AR195" s="144" t="s">
        <v>219</v>
      </c>
      <c r="AS195" s="144"/>
      <c r="AT195" s="5"/>
      <c r="AU195" s="5"/>
      <c r="AV195" s="5"/>
    </row>
    <row r="196" spans="1:48" s="4" customFormat="1" ht="57" customHeight="1">
      <c r="A196" s="223"/>
      <c r="B196" s="271"/>
      <c r="C196" s="273"/>
      <c r="D196" s="273"/>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c r="AQ196" s="151"/>
      <c r="AR196" s="145"/>
      <c r="AS196" s="145"/>
      <c r="AT196" s="5"/>
      <c r="AU196" s="5"/>
      <c r="AV196" s="5"/>
    </row>
    <row r="197" spans="1:48" s="4" customFormat="1" ht="285.75" customHeight="1">
      <c r="A197" s="224"/>
      <c r="B197" s="272"/>
      <c r="C197" s="274"/>
      <c r="D197" s="274"/>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45"/>
      <c r="AS197" s="145"/>
      <c r="AT197" s="5"/>
      <c r="AU197" s="5"/>
      <c r="AV197" s="5"/>
    </row>
    <row r="198" spans="1:48" s="4" customFormat="1" ht="15" customHeight="1">
      <c r="A198" s="205" t="s">
        <v>99</v>
      </c>
      <c r="B198" s="262" t="s">
        <v>233</v>
      </c>
      <c r="C198" s="263" t="s">
        <v>171</v>
      </c>
      <c r="D198" s="83" t="s">
        <v>142</v>
      </c>
      <c r="E198" s="75">
        <f>E200+E201</f>
        <v>10</v>
      </c>
      <c r="F198" s="90">
        <f>F200+F201</f>
        <v>10</v>
      </c>
      <c r="G198" s="75">
        <f t="shared" ref="G198:G210" si="146">F198/E198*100</f>
        <v>100</v>
      </c>
      <c r="H198" s="94">
        <f>H200+H201</f>
        <v>0</v>
      </c>
      <c r="I198" s="78">
        <f t="shared" ref="I198:O198" si="147">I200+I201</f>
        <v>0</v>
      </c>
      <c r="J198" s="76">
        <v>0</v>
      </c>
      <c r="K198" s="78">
        <f t="shared" si="147"/>
        <v>0</v>
      </c>
      <c r="L198" s="95">
        <f t="shared" si="147"/>
        <v>0</v>
      </c>
      <c r="M198" s="76">
        <v>0</v>
      </c>
      <c r="N198" s="94">
        <f t="shared" si="147"/>
        <v>10</v>
      </c>
      <c r="O198" s="78">
        <f t="shared" si="147"/>
        <v>10</v>
      </c>
      <c r="P198" s="78">
        <f>O198/N198*100</f>
        <v>100</v>
      </c>
      <c r="Q198" s="78">
        <v>0</v>
      </c>
      <c r="R198" s="95">
        <v>0</v>
      </c>
      <c r="S198" s="76">
        <v>0</v>
      </c>
      <c r="T198" s="94">
        <v>0</v>
      </c>
      <c r="U198" s="95">
        <v>0</v>
      </c>
      <c r="V198" s="76">
        <v>0</v>
      </c>
      <c r="W198" s="94">
        <v>0</v>
      </c>
      <c r="X198" s="78">
        <v>0</v>
      </c>
      <c r="Y198" s="78">
        <v>0</v>
      </c>
      <c r="Z198" s="78">
        <v>0</v>
      </c>
      <c r="AA198" s="78">
        <v>0</v>
      </c>
      <c r="AB198" s="78">
        <v>0</v>
      </c>
      <c r="AC198" s="78">
        <v>0</v>
      </c>
      <c r="AD198" s="78">
        <v>0</v>
      </c>
      <c r="AE198" s="78">
        <v>0</v>
      </c>
      <c r="AF198" s="78">
        <v>0</v>
      </c>
      <c r="AG198" s="78">
        <v>0</v>
      </c>
      <c r="AH198" s="78">
        <v>0</v>
      </c>
      <c r="AI198" s="78">
        <v>0</v>
      </c>
      <c r="AJ198" s="78">
        <v>0</v>
      </c>
      <c r="AK198" s="78">
        <v>0</v>
      </c>
      <c r="AL198" s="78">
        <v>0</v>
      </c>
      <c r="AM198" s="78">
        <v>0</v>
      </c>
      <c r="AN198" s="78">
        <v>0</v>
      </c>
      <c r="AO198" s="78">
        <v>0</v>
      </c>
      <c r="AP198" s="78">
        <v>0</v>
      </c>
      <c r="AQ198" s="95">
        <v>0</v>
      </c>
      <c r="AR198" s="161" t="s">
        <v>209</v>
      </c>
      <c r="AS198" s="160"/>
      <c r="AT198" s="5"/>
      <c r="AU198" s="5"/>
      <c r="AV198" s="5"/>
    </row>
    <row r="199" spans="1:48" s="4" customFormat="1" ht="29.25" customHeight="1">
      <c r="A199" s="223"/>
      <c r="B199" s="271"/>
      <c r="C199" s="273"/>
      <c r="D199" s="74" t="s">
        <v>144</v>
      </c>
      <c r="E199" s="75">
        <v>0</v>
      </c>
      <c r="F199" s="90">
        <v>0</v>
      </c>
      <c r="G199" s="75">
        <v>0</v>
      </c>
      <c r="H199" s="94">
        <v>0</v>
      </c>
      <c r="I199" s="78">
        <v>0</v>
      </c>
      <c r="J199" s="76">
        <v>0</v>
      </c>
      <c r="K199" s="78">
        <v>0</v>
      </c>
      <c r="L199" s="95">
        <v>0</v>
      </c>
      <c r="M199" s="76">
        <v>0</v>
      </c>
      <c r="N199" s="94">
        <v>0</v>
      </c>
      <c r="O199" s="78">
        <v>0</v>
      </c>
      <c r="P199" s="78">
        <v>0</v>
      </c>
      <c r="Q199" s="78">
        <v>0</v>
      </c>
      <c r="R199" s="95">
        <v>0</v>
      </c>
      <c r="S199" s="76">
        <v>0</v>
      </c>
      <c r="T199" s="94">
        <v>0</v>
      </c>
      <c r="U199" s="95">
        <v>0</v>
      </c>
      <c r="V199" s="76">
        <v>0</v>
      </c>
      <c r="W199" s="94">
        <v>0</v>
      </c>
      <c r="X199" s="78">
        <v>0</v>
      </c>
      <c r="Y199" s="78">
        <v>0</v>
      </c>
      <c r="Z199" s="78">
        <v>0</v>
      </c>
      <c r="AA199" s="78">
        <v>0</v>
      </c>
      <c r="AB199" s="78">
        <v>0</v>
      </c>
      <c r="AC199" s="78">
        <v>0</v>
      </c>
      <c r="AD199" s="78">
        <v>0</v>
      </c>
      <c r="AE199" s="78">
        <v>0</v>
      </c>
      <c r="AF199" s="78">
        <v>0</v>
      </c>
      <c r="AG199" s="78">
        <v>0</v>
      </c>
      <c r="AH199" s="78">
        <v>0</v>
      </c>
      <c r="AI199" s="78">
        <v>0</v>
      </c>
      <c r="AJ199" s="78">
        <v>0</v>
      </c>
      <c r="AK199" s="78">
        <v>0</v>
      </c>
      <c r="AL199" s="78">
        <v>0</v>
      </c>
      <c r="AM199" s="78">
        <v>0</v>
      </c>
      <c r="AN199" s="78">
        <v>0</v>
      </c>
      <c r="AO199" s="78">
        <v>0</v>
      </c>
      <c r="AP199" s="78">
        <v>0</v>
      </c>
      <c r="AQ199" s="95">
        <v>0</v>
      </c>
      <c r="AR199" s="162"/>
      <c r="AS199" s="160"/>
      <c r="AT199" s="5"/>
      <c r="AU199" s="5"/>
      <c r="AV199" s="5"/>
    </row>
    <row r="200" spans="1:48" s="4" customFormat="1" ht="31.5" customHeight="1">
      <c r="A200" s="223"/>
      <c r="B200" s="271"/>
      <c r="C200" s="273"/>
      <c r="D200" s="81" t="s">
        <v>26</v>
      </c>
      <c r="E200" s="75">
        <f>H200+K200+N200+Q200+T200+W200+Z200+AC200+AF200+AI200+AL200+AO200</f>
        <v>0</v>
      </c>
      <c r="F200" s="90">
        <f t="shared" ref="F200:F201" si="148">I200+L200+O200+R200+U200+X200+AA200+AD200+AG200+AJ200+AM200+AP200</f>
        <v>0</v>
      </c>
      <c r="G200" s="75">
        <v>0</v>
      </c>
      <c r="H200" s="94">
        <v>0</v>
      </c>
      <c r="I200" s="78">
        <v>0</v>
      </c>
      <c r="J200" s="76">
        <v>0</v>
      </c>
      <c r="K200" s="78">
        <v>0</v>
      </c>
      <c r="L200" s="95">
        <v>0</v>
      </c>
      <c r="M200" s="76">
        <v>0</v>
      </c>
      <c r="N200" s="94">
        <v>0</v>
      </c>
      <c r="O200" s="78">
        <v>0</v>
      </c>
      <c r="P200" s="78">
        <v>0</v>
      </c>
      <c r="Q200" s="78">
        <v>0</v>
      </c>
      <c r="R200" s="95">
        <v>0</v>
      </c>
      <c r="S200" s="76">
        <v>0</v>
      </c>
      <c r="T200" s="94">
        <v>0</v>
      </c>
      <c r="U200" s="95">
        <v>0</v>
      </c>
      <c r="V200" s="76">
        <v>0</v>
      </c>
      <c r="W200" s="94">
        <v>0</v>
      </c>
      <c r="X200" s="78">
        <v>0</v>
      </c>
      <c r="Y200" s="78">
        <v>0</v>
      </c>
      <c r="Z200" s="78">
        <v>0</v>
      </c>
      <c r="AA200" s="78">
        <v>0</v>
      </c>
      <c r="AB200" s="78">
        <v>0</v>
      </c>
      <c r="AC200" s="78">
        <v>0</v>
      </c>
      <c r="AD200" s="78">
        <v>0</v>
      </c>
      <c r="AE200" s="78">
        <v>0</v>
      </c>
      <c r="AF200" s="78">
        <v>0</v>
      </c>
      <c r="AG200" s="78">
        <v>0</v>
      </c>
      <c r="AH200" s="78">
        <v>0</v>
      </c>
      <c r="AI200" s="78">
        <v>0</v>
      </c>
      <c r="AJ200" s="78">
        <v>0</v>
      </c>
      <c r="AK200" s="78">
        <v>0</v>
      </c>
      <c r="AL200" s="78">
        <v>0</v>
      </c>
      <c r="AM200" s="78">
        <v>0</v>
      </c>
      <c r="AN200" s="78">
        <v>0</v>
      </c>
      <c r="AO200" s="78">
        <v>0</v>
      </c>
      <c r="AP200" s="78">
        <v>0</v>
      </c>
      <c r="AQ200" s="95">
        <v>0</v>
      </c>
      <c r="AR200" s="162"/>
      <c r="AS200" s="160"/>
      <c r="AT200" s="5"/>
      <c r="AU200" s="5"/>
      <c r="AV200" s="5"/>
    </row>
    <row r="201" spans="1:48" s="4" customFormat="1" ht="30" customHeight="1">
      <c r="A201" s="223"/>
      <c r="B201" s="271"/>
      <c r="C201" s="273"/>
      <c r="D201" s="81" t="s">
        <v>139</v>
      </c>
      <c r="E201" s="75">
        <f>H201+K201+N201+Q201+T201+W201+Z201+AC201+AF201+AI201+AL201+AO201</f>
        <v>10</v>
      </c>
      <c r="F201" s="90">
        <f t="shared" si="148"/>
        <v>10</v>
      </c>
      <c r="G201" s="75">
        <f t="shared" si="146"/>
        <v>100</v>
      </c>
      <c r="H201" s="94">
        <v>0</v>
      </c>
      <c r="I201" s="78">
        <v>0</v>
      </c>
      <c r="J201" s="76">
        <v>0</v>
      </c>
      <c r="K201" s="78">
        <v>0</v>
      </c>
      <c r="L201" s="95">
        <v>0</v>
      </c>
      <c r="M201" s="76">
        <v>0</v>
      </c>
      <c r="N201" s="94">
        <v>10</v>
      </c>
      <c r="O201" s="78">
        <v>10</v>
      </c>
      <c r="P201" s="78">
        <f t="shared" ref="P201" si="149">O201/N201*100</f>
        <v>100</v>
      </c>
      <c r="Q201" s="78">
        <v>0</v>
      </c>
      <c r="R201" s="95">
        <v>0</v>
      </c>
      <c r="S201" s="76">
        <v>0</v>
      </c>
      <c r="T201" s="94">
        <v>0</v>
      </c>
      <c r="U201" s="95">
        <v>0</v>
      </c>
      <c r="V201" s="76">
        <v>0</v>
      </c>
      <c r="W201" s="94">
        <v>0</v>
      </c>
      <c r="X201" s="78">
        <v>0</v>
      </c>
      <c r="Y201" s="78">
        <v>0</v>
      </c>
      <c r="Z201" s="78">
        <v>0</v>
      </c>
      <c r="AA201" s="78">
        <v>0</v>
      </c>
      <c r="AB201" s="78">
        <v>0</v>
      </c>
      <c r="AC201" s="78">
        <v>0</v>
      </c>
      <c r="AD201" s="78">
        <v>0</v>
      </c>
      <c r="AE201" s="78">
        <v>0</v>
      </c>
      <c r="AF201" s="78">
        <v>0</v>
      </c>
      <c r="AG201" s="78">
        <v>0</v>
      </c>
      <c r="AH201" s="78">
        <v>0</v>
      </c>
      <c r="AI201" s="78">
        <v>0</v>
      </c>
      <c r="AJ201" s="78">
        <v>0</v>
      </c>
      <c r="AK201" s="78">
        <v>0</v>
      </c>
      <c r="AL201" s="78">
        <v>0</v>
      </c>
      <c r="AM201" s="78">
        <v>0</v>
      </c>
      <c r="AN201" s="78">
        <v>0</v>
      </c>
      <c r="AO201" s="78">
        <v>0</v>
      </c>
      <c r="AP201" s="78">
        <v>0</v>
      </c>
      <c r="AQ201" s="95">
        <v>0</v>
      </c>
      <c r="AR201" s="162"/>
      <c r="AS201" s="160"/>
      <c r="AT201" s="5"/>
      <c r="AU201" s="5"/>
      <c r="AV201" s="5"/>
    </row>
    <row r="202" spans="1:48" s="4" customFormat="1" ht="30" customHeight="1">
      <c r="A202" s="224"/>
      <c r="B202" s="272"/>
      <c r="C202" s="274"/>
      <c r="D202" s="91" t="s">
        <v>140</v>
      </c>
      <c r="E202" s="75">
        <v>0</v>
      </c>
      <c r="F202" s="90">
        <v>0</v>
      </c>
      <c r="G202" s="85">
        <v>0</v>
      </c>
      <c r="H202" s="98">
        <v>0</v>
      </c>
      <c r="I202" s="99">
        <v>0</v>
      </c>
      <c r="J202" s="76">
        <v>0</v>
      </c>
      <c r="K202" s="99">
        <v>0</v>
      </c>
      <c r="L202" s="100">
        <v>0</v>
      </c>
      <c r="M202" s="76">
        <v>0</v>
      </c>
      <c r="N202" s="98">
        <v>0</v>
      </c>
      <c r="O202" s="99">
        <v>0</v>
      </c>
      <c r="P202" s="78">
        <v>0</v>
      </c>
      <c r="Q202" s="99">
        <v>0</v>
      </c>
      <c r="R202" s="100">
        <v>0</v>
      </c>
      <c r="S202" s="76">
        <v>0</v>
      </c>
      <c r="T202" s="98">
        <v>0</v>
      </c>
      <c r="U202" s="100">
        <v>0</v>
      </c>
      <c r="V202" s="76">
        <v>0</v>
      </c>
      <c r="W202" s="98">
        <v>0</v>
      </c>
      <c r="X202" s="99">
        <v>0</v>
      </c>
      <c r="Y202" s="99">
        <v>0</v>
      </c>
      <c r="Z202" s="99">
        <v>0</v>
      </c>
      <c r="AA202" s="99">
        <v>0</v>
      </c>
      <c r="AB202" s="99">
        <v>0</v>
      </c>
      <c r="AC202" s="99">
        <v>0</v>
      </c>
      <c r="AD202" s="99">
        <v>0</v>
      </c>
      <c r="AE202" s="99">
        <v>0</v>
      </c>
      <c r="AF202" s="99">
        <v>0</v>
      </c>
      <c r="AG202" s="99">
        <v>0</v>
      </c>
      <c r="AH202" s="99">
        <v>0</v>
      </c>
      <c r="AI202" s="99">
        <v>0</v>
      </c>
      <c r="AJ202" s="99">
        <v>0</v>
      </c>
      <c r="AK202" s="99">
        <v>0</v>
      </c>
      <c r="AL202" s="99">
        <v>0</v>
      </c>
      <c r="AM202" s="99">
        <v>0</v>
      </c>
      <c r="AN202" s="99">
        <v>0</v>
      </c>
      <c r="AO202" s="99">
        <v>0</v>
      </c>
      <c r="AP202" s="99">
        <v>0</v>
      </c>
      <c r="AQ202" s="100">
        <v>0</v>
      </c>
      <c r="AR202" s="163"/>
      <c r="AS202" s="160"/>
      <c r="AT202" s="5"/>
      <c r="AU202" s="5"/>
      <c r="AV202" s="5"/>
    </row>
    <row r="203" spans="1:48" s="4" customFormat="1" ht="30" customHeight="1">
      <c r="A203" s="223" t="s">
        <v>183</v>
      </c>
      <c r="B203" s="262" t="s">
        <v>234</v>
      </c>
      <c r="C203" s="263" t="s">
        <v>184</v>
      </c>
      <c r="D203" s="202" t="s">
        <v>30</v>
      </c>
      <c r="E203" s="165" t="s">
        <v>186</v>
      </c>
      <c r="F203" s="165" t="s">
        <v>186</v>
      </c>
      <c r="G203" s="165" t="s">
        <v>186</v>
      </c>
      <c r="H203" s="165" t="s">
        <v>186</v>
      </c>
      <c r="I203" s="165" t="s">
        <v>186</v>
      </c>
      <c r="J203" s="165" t="s">
        <v>186</v>
      </c>
      <c r="K203" s="165" t="s">
        <v>186</v>
      </c>
      <c r="L203" s="165" t="s">
        <v>186</v>
      </c>
      <c r="M203" s="165" t="s">
        <v>186</v>
      </c>
      <c r="N203" s="165" t="s">
        <v>186</v>
      </c>
      <c r="O203" s="165" t="s">
        <v>186</v>
      </c>
      <c r="P203" s="165" t="s">
        <v>186</v>
      </c>
      <c r="Q203" s="165" t="s">
        <v>186</v>
      </c>
      <c r="R203" s="165" t="s">
        <v>186</v>
      </c>
      <c r="S203" s="165" t="s">
        <v>186</v>
      </c>
      <c r="T203" s="165" t="s">
        <v>186</v>
      </c>
      <c r="U203" s="165" t="s">
        <v>186</v>
      </c>
      <c r="V203" s="165" t="s">
        <v>186</v>
      </c>
      <c r="W203" s="165" t="s">
        <v>186</v>
      </c>
      <c r="X203" s="165" t="s">
        <v>186</v>
      </c>
      <c r="Y203" s="165" t="s">
        <v>186</v>
      </c>
      <c r="Z203" s="165" t="s">
        <v>186</v>
      </c>
      <c r="AA203" s="165" t="s">
        <v>186</v>
      </c>
      <c r="AB203" s="165" t="s">
        <v>186</v>
      </c>
      <c r="AC203" s="165" t="s">
        <v>186</v>
      </c>
      <c r="AD203" s="165" t="s">
        <v>186</v>
      </c>
      <c r="AE203" s="165" t="s">
        <v>186</v>
      </c>
      <c r="AF203" s="165" t="s">
        <v>186</v>
      </c>
      <c r="AG203" s="165" t="s">
        <v>186</v>
      </c>
      <c r="AH203" s="165" t="s">
        <v>186</v>
      </c>
      <c r="AI203" s="165" t="s">
        <v>186</v>
      </c>
      <c r="AJ203" s="188" t="s">
        <v>186</v>
      </c>
      <c r="AK203" s="165" t="s">
        <v>186</v>
      </c>
      <c r="AL203" s="165" t="s">
        <v>186</v>
      </c>
      <c r="AM203" s="165" t="s">
        <v>186</v>
      </c>
      <c r="AN203" s="165" t="s">
        <v>186</v>
      </c>
      <c r="AO203" s="165" t="s">
        <v>186</v>
      </c>
      <c r="AP203" s="165" t="s">
        <v>186</v>
      </c>
      <c r="AQ203" s="165" t="s">
        <v>186</v>
      </c>
      <c r="AR203" s="144" t="s">
        <v>185</v>
      </c>
      <c r="AS203" s="160"/>
      <c r="AT203" s="5"/>
      <c r="AU203" s="5"/>
      <c r="AV203" s="5"/>
    </row>
    <row r="204" spans="1:48" s="4" customFormat="1" ht="30" customHeight="1">
      <c r="A204" s="223"/>
      <c r="B204" s="271"/>
      <c r="C204" s="273"/>
      <c r="D204" s="25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89"/>
      <c r="AK204" s="166"/>
      <c r="AL204" s="166"/>
      <c r="AM204" s="166"/>
      <c r="AN204" s="166"/>
      <c r="AO204" s="166"/>
      <c r="AP204" s="166"/>
      <c r="AQ204" s="166"/>
      <c r="AR204" s="145"/>
      <c r="AS204" s="160"/>
      <c r="AT204" s="5"/>
      <c r="AU204" s="5"/>
      <c r="AV204" s="5"/>
    </row>
    <row r="205" spans="1:48" s="4" customFormat="1" ht="30" customHeight="1">
      <c r="A205" s="223"/>
      <c r="B205" s="271"/>
      <c r="C205" s="273"/>
      <c r="D205" s="25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89"/>
      <c r="AK205" s="166"/>
      <c r="AL205" s="166"/>
      <c r="AM205" s="166"/>
      <c r="AN205" s="166"/>
      <c r="AO205" s="166"/>
      <c r="AP205" s="166"/>
      <c r="AQ205" s="166"/>
      <c r="AR205" s="145"/>
      <c r="AS205" s="160"/>
      <c r="AT205" s="5"/>
      <c r="AU205" s="5"/>
      <c r="AV205" s="5"/>
    </row>
    <row r="206" spans="1:48" s="4" customFormat="1" ht="96.75" customHeight="1">
      <c r="A206" s="224"/>
      <c r="B206" s="272"/>
      <c r="C206" s="274"/>
      <c r="D206" s="25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90"/>
      <c r="AK206" s="167"/>
      <c r="AL206" s="167"/>
      <c r="AM206" s="167"/>
      <c r="AN206" s="167"/>
      <c r="AO206" s="167"/>
      <c r="AP206" s="167"/>
      <c r="AQ206" s="167"/>
      <c r="AR206" s="146"/>
      <c r="AS206" s="160"/>
      <c r="AT206" s="5"/>
      <c r="AU206" s="5"/>
      <c r="AV206" s="5"/>
    </row>
    <row r="207" spans="1:48" s="6" customFormat="1" ht="15" customHeight="1">
      <c r="A207" s="153"/>
      <c r="B207" s="154" t="s">
        <v>40</v>
      </c>
      <c r="C207" s="154"/>
      <c r="D207" s="74" t="s">
        <v>142</v>
      </c>
      <c r="E207" s="75">
        <f>E208+E209+E210+E211</f>
        <v>11763.699999999999</v>
      </c>
      <c r="F207" s="75">
        <f>F208+F209+F210+F211</f>
        <v>11501.7</v>
      </c>
      <c r="G207" s="75">
        <f t="shared" si="146"/>
        <v>97.772809575218702</v>
      </c>
      <c r="H207" s="102">
        <f>H208+H209+H210+H211</f>
        <v>183.9</v>
      </c>
      <c r="I207" s="102">
        <f>I208+I209+I210+I211</f>
        <v>64.8</v>
      </c>
      <c r="J207" s="102">
        <f t="shared" ref="J207:J209" si="150">I207/H207*100</f>
        <v>35.236541598694942</v>
      </c>
      <c r="K207" s="120">
        <f>K208+K209+K210+K211</f>
        <v>961.4</v>
      </c>
      <c r="L207" s="120">
        <f>L208+L209+L210+L211</f>
        <v>949.90000000000009</v>
      </c>
      <c r="M207" s="102">
        <f>L207/K207*100</f>
        <v>98.803827751196181</v>
      </c>
      <c r="N207" s="120">
        <f>N208+N209+N210+N211</f>
        <v>1121.7</v>
      </c>
      <c r="O207" s="120">
        <f>O208+O209+O210+O211</f>
        <v>1128.9000000000001</v>
      </c>
      <c r="P207" s="102">
        <f>O207/N207*100</f>
        <v>100.64188285637871</v>
      </c>
      <c r="Q207" s="120">
        <f>Q208+Q209+Q210+Q211</f>
        <v>881.8</v>
      </c>
      <c r="R207" s="120">
        <f>R208+R209+R210+R211</f>
        <v>821.8</v>
      </c>
      <c r="S207" s="120">
        <f>R207/Q207*100</f>
        <v>93.195735994556586</v>
      </c>
      <c r="T207" s="120">
        <f>T208+T209+T210+T211</f>
        <v>724.30000000000007</v>
      </c>
      <c r="U207" s="120">
        <f>U208+U209+U210+U211</f>
        <v>689.30000000000007</v>
      </c>
      <c r="V207" s="120">
        <f>U207/T207*100</f>
        <v>95.167748170647528</v>
      </c>
      <c r="W207" s="120">
        <f>W208+W209+W210+W211</f>
        <v>1033.8000000000002</v>
      </c>
      <c r="X207" s="120">
        <f>X208+X209+X210+X211</f>
        <v>990.7</v>
      </c>
      <c r="Y207" s="120">
        <f>X207/W207*100</f>
        <v>95.830915070613258</v>
      </c>
      <c r="Z207" s="120">
        <f>Z208+Z209+Z210+Z211</f>
        <v>613.79999999999995</v>
      </c>
      <c r="AA207" s="120">
        <f>AA208+AA209+AA210+AA211</f>
        <v>635.80000000000007</v>
      </c>
      <c r="AB207" s="120">
        <f>AA207/Z207*100</f>
        <v>103.58422939068102</v>
      </c>
      <c r="AC207" s="120">
        <f>AC208+AC209+AC210+AC211</f>
        <v>884.3</v>
      </c>
      <c r="AD207" s="120">
        <f>AD208+AD209+AD210+AD211</f>
        <v>867.4</v>
      </c>
      <c r="AE207" s="120">
        <f>AD207/AC207*100</f>
        <v>98.088883862942438</v>
      </c>
      <c r="AF207" s="120">
        <f>AF208+AF209+AF210+AF211</f>
        <v>945.10000000000014</v>
      </c>
      <c r="AG207" s="120">
        <f>AG208+AG209+AG210+AG211</f>
        <v>932.5</v>
      </c>
      <c r="AH207" s="120">
        <f>AG207/AF207*100</f>
        <v>98.666807745212139</v>
      </c>
      <c r="AI207" s="120">
        <f>AI208+AI209+AI210+AI211</f>
        <v>986.69999999999993</v>
      </c>
      <c r="AJ207" s="120">
        <f>AJ208+AJ209+AJ210+AJ211</f>
        <v>682.7</v>
      </c>
      <c r="AK207" s="120">
        <f>AJ207/AI207*100</f>
        <v>69.190230059795283</v>
      </c>
      <c r="AL207" s="120">
        <f>AL208+AL209+AL210+AL211</f>
        <v>1101.2</v>
      </c>
      <c r="AM207" s="120">
        <f>AM208+AM209+AM210+AM211</f>
        <v>995.7</v>
      </c>
      <c r="AN207" s="120">
        <f>AM207/AL207*100</f>
        <v>90.419542317471851</v>
      </c>
      <c r="AO207" s="120">
        <f>AO208+AO209+AO210+AO211</f>
        <v>2325.6999999999998</v>
      </c>
      <c r="AP207" s="120">
        <f>AP208+AP209+AP210+AP211</f>
        <v>2742.2</v>
      </c>
      <c r="AQ207" s="120">
        <f>AP207/AO207*100</f>
        <v>117.90858666208024</v>
      </c>
      <c r="AR207" s="155"/>
      <c r="AS207" s="156"/>
      <c r="AT207" s="5"/>
      <c r="AU207" s="5"/>
      <c r="AV207" s="5"/>
    </row>
    <row r="208" spans="1:48" s="6" customFormat="1" ht="27" customHeight="1">
      <c r="A208" s="153"/>
      <c r="B208" s="154"/>
      <c r="C208" s="154"/>
      <c r="D208" s="74" t="s">
        <v>138</v>
      </c>
      <c r="E208" s="75">
        <f>H208+K208+N208+Q208+T208+W208+Z208+AC208+AF208+AI208+AL208+AO208</f>
        <v>0</v>
      </c>
      <c r="F208" s="75">
        <f>I208+L208+O208+R208+U208+X208+AA208+AD208+AG208+AJ208+AM208+AP208</f>
        <v>0</v>
      </c>
      <c r="G208" s="75">
        <v>0</v>
      </c>
      <c r="H208" s="102">
        <f>H11+H67</f>
        <v>0</v>
      </c>
      <c r="I208" s="102">
        <f>I11+I67</f>
        <v>0</v>
      </c>
      <c r="J208" s="102">
        <v>0</v>
      </c>
      <c r="K208" s="120">
        <f>K11+K67</f>
        <v>0</v>
      </c>
      <c r="L208" s="120">
        <f>L11+L67</f>
        <v>0</v>
      </c>
      <c r="M208" s="102">
        <v>0</v>
      </c>
      <c r="N208" s="120">
        <f>N11+N67</f>
        <v>0</v>
      </c>
      <c r="O208" s="120">
        <f>O11+O67</f>
        <v>0</v>
      </c>
      <c r="P208" s="102">
        <v>0</v>
      </c>
      <c r="Q208" s="120">
        <f>Q11+Q67</f>
        <v>0</v>
      </c>
      <c r="R208" s="120">
        <f>R11+R67</f>
        <v>0</v>
      </c>
      <c r="S208" s="120">
        <v>0</v>
      </c>
      <c r="T208" s="120">
        <f>T11+T67</f>
        <v>0</v>
      </c>
      <c r="U208" s="120">
        <f>U11+U67</f>
        <v>0</v>
      </c>
      <c r="V208" s="120">
        <v>0</v>
      </c>
      <c r="W208" s="120">
        <f>W11+W67</f>
        <v>0</v>
      </c>
      <c r="X208" s="120">
        <f>X11+X67</f>
        <v>0</v>
      </c>
      <c r="Y208" s="120">
        <v>0</v>
      </c>
      <c r="Z208" s="120">
        <f>Z11+Z67</f>
        <v>0</v>
      </c>
      <c r="AA208" s="120">
        <f>AA11+AA67</f>
        <v>0</v>
      </c>
      <c r="AB208" s="120">
        <v>0</v>
      </c>
      <c r="AC208" s="120">
        <f>AC11+AC67</f>
        <v>0</v>
      </c>
      <c r="AD208" s="120">
        <f>AD11+AD67</f>
        <v>0</v>
      </c>
      <c r="AE208" s="120">
        <v>0</v>
      </c>
      <c r="AF208" s="120">
        <f>AF11+AF67</f>
        <v>0</v>
      </c>
      <c r="AG208" s="120">
        <f>AG11+AG67</f>
        <v>0</v>
      </c>
      <c r="AH208" s="120">
        <v>0</v>
      </c>
      <c r="AI208" s="120">
        <f>AI11+AI67</f>
        <v>0</v>
      </c>
      <c r="AJ208" s="120">
        <f>AJ11+AJ67</f>
        <v>0</v>
      </c>
      <c r="AK208" s="120">
        <v>0</v>
      </c>
      <c r="AL208" s="120">
        <f>AL11+AL67</f>
        <v>0</v>
      </c>
      <c r="AM208" s="120">
        <f>AM11+AM67</f>
        <v>0</v>
      </c>
      <c r="AN208" s="120">
        <v>0</v>
      </c>
      <c r="AO208" s="120">
        <f>AO11+AO67</f>
        <v>0</v>
      </c>
      <c r="AP208" s="120">
        <f>AP11+AP67</f>
        <v>0</v>
      </c>
      <c r="AQ208" s="120">
        <v>0</v>
      </c>
      <c r="AR208" s="155"/>
      <c r="AS208" s="156"/>
      <c r="AT208" s="5"/>
      <c r="AU208" s="5"/>
      <c r="AV208" s="5"/>
    </row>
    <row r="209" spans="1:48" s="6" customFormat="1" ht="28.5" customHeight="1">
      <c r="A209" s="153"/>
      <c r="B209" s="154"/>
      <c r="C209" s="154"/>
      <c r="D209" s="81" t="s">
        <v>26</v>
      </c>
      <c r="E209" s="75">
        <f>H209+K209+N209+Q209+T209+W209+Z209+AC209+AF209+AI209+AL209+AO209</f>
        <v>9586.1999999999989</v>
      </c>
      <c r="F209" s="75">
        <f>I209+L209+O209+R209+U209+X209+AA209+AD209+AG209+AJ209+AM209+AP209</f>
        <v>9368</v>
      </c>
      <c r="G209" s="75">
        <f t="shared" si="146"/>
        <v>97.723811312094483</v>
      </c>
      <c r="H209" s="102">
        <f t="shared" ref="H209:I211" si="151">H12+H68+H91+H117+H155</f>
        <v>183.9</v>
      </c>
      <c r="I209" s="102">
        <f t="shared" si="151"/>
        <v>64.8</v>
      </c>
      <c r="J209" s="102">
        <f t="shared" si="150"/>
        <v>35.236541598694942</v>
      </c>
      <c r="K209" s="120">
        <f t="shared" ref="K209:L211" si="152">K12+K68+K91+K117+K155</f>
        <v>867.3</v>
      </c>
      <c r="L209" s="120">
        <f t="shared" si="152"/>
        <v>855.80000000000007</v>
      </c>
      <c r="M209" s="102">
        <f t="shared" ref="M209:M210" si="153">L209/K209*100</f>
        <v>98.674045889542271</v>
      </c>
      <c r="N209" s="120">
        <f t="shared" ref="N209:O211" si="154">N12+N68+N91+N117+N155</f>
        <v>988</v>
      </c>
      <c r="O209" s="120">
        <f t="shared" si="154"/>
        <v>1002</v>
      </c>
      <c r="P209" s="102">
        <f t="shared" ref="P209:P210" si="155">O209/N209*100</f>
        <v>101.41700404858301</v>
      </c>
      <c r="Q209" s="120">
        <f t="shared" ref="Q209:R211" si="156">Q12+Q68+Q91+Q117+Q155</f>
        <v>650.5</v>
      </c>
      <c r="R209" s="120">
        <f t="shared" si="156"/>
        <v>595</v>
      </c>
      <c r="S209" s="120">
        <f t="shared" ref="S209:S210" si="157">R209/Q209*100</f>
        <v>91.468101460415056</v>
      </c>
      <c r="T209" s="120">
        <f t="shared" ref="T209:U211" si="158">T12+T68+T91+T117+T155</f>
        <v>602.90000000000009</v>
      </c>
      <c r="U209" s="120">
        <f t="shared" si="158"/>
        <v>568.70000000000005</v>
      </c>
      <c r="V209" s="120">
        <f t="shared" ref="V209:V210" si="159">U209/T209*100</f>
        <v>94.327417482169508</v>
      </c>
      <c r="W209" s="120">
        <f t="shared" ref="W209:X211" si="160">W12+W68+W91+W117+W155</f>
        <v>862.40000000000009</v>
      </c>
      <c r="X209" s="120">
        <f t="shared" si="160"/>
        <v>824.9</v>
      </c>
      <c r="Y209" s="120">
        <f t="shared" ref="Y209:Y210" si="161">X209/W209*100</f>
        <v>95.651669758812602</v>
      </c>
      <c r="Z209" s="120">
        <f t="shared" ref="Z209:AA211" si="162">Z12+Z68+Z91+Z117+Z155</f>
        <v>512.9</v>
      </c>
      <c r="AA209" s="120">
        <f t="shared" si="162"/>
        <v>533.70000000000005</v>
      </c>
      <c r="AB209" s="120">
        <f t="shared" ref="AB209:AB210" si="163">AA209/Z209*100</f>
        <v>104.05537141743031</v>
      </c>
      <c r="AC209" s="120">
        <f t="shared" ref="AC209:AD211" si="164">AC12+AC68+AC91+AC117+AC155</f>
        <v>707.9</v>
      </c>
      <c r="AD209" s="120">
        <f t="shared" si="164"/>
        <v>692.3</v>
      </c>
      <c r="AE209" s="120">
        <f t="shared" ref="AE209:AE210" si="165">AD209/AC209*100</f>
        <v>97.796298912275731</v>
      </c>
      <c r="AF209" s="120">
        <f t="shared" ref="AF209:AG211" si="166">AF12+AF68+AF91+AF117+AF155</f>
        <v>743.40000000000009</v>
      </c>
      <c r="AG209" s="120">
        <f t="shared" si="166"/>
        <v>732.3</v>
      </c>
      <c r="AH209" s="120">
        <f t="shared" ref="AH209:AH210" si="167">AG209/AF209*100</f>
        <v>98.506860371267138</v>
      </c>
      <c r="AI209" s="120">
        <f t="shared" ref="AI209:AJ211" si="168">AI12+AI68+AI91+AI117+AI155</f>
        <v>816.8</v>
      </c>
      <c r="AJ209" s="120">
        <f t="shared" si="168"/>
        <v>584</v>
      </c>
      <c r="AK209" s="120">
        <f t="shared" ref="AK209:AK210" si="169">AJ209/AI209*100</f>
        <v>71.498530852105773</v>
      </c>
      <c r="AL209" s="120">
        <f t="shared" ref="AL209:AM211" si="170">AL12+AL68+AL91+AL117+AL155</f>
        <v>917.5</v>
      </c>
      <c r="AM209" s="120">
        <f t="shared" si="170"/>
        <v>763.5</v>
      </c>
      <c r="AN209" s="120">
        <f t="shared" ref="AN209:AN210" si="171">AM209/AL209*100</f>
        <v>83.21525885558583</v>
      </c>
      <c r="AO209" s="120">
        <f t="shared" ref="AO209:AP211" si="172">AO12+AO68+AO91+AO117+AO155</f>
        <v>1732.7</v>
      </c>
      <c r="AP209" s="120">
        <f t="shared" si="172"/>
        <v>2151</v>
      </c>
      <c r="AQ209" s="120">
        <f>AP209/AO209*100</f>
        <v>124.14151324522422</v>
      </c>
      <c r="AR209" s="155"/>
      <c r="AS209" s="156"/>
      <c r="AT209" s="5"/>
      <c r="AU209" s="5"/>
      <c r="AV209" s="5"/>
    </row>
    <row r="210" spans="1:48" s="6" customFormat="1" ht="30" customHeight="1">
      <c r="A210" s="153"/>
      <c r="B210" s="154"/>
      <c r="C210" s="154"/>
      <c r="D210" s="81" t="s">
        <v>139</v>
      </c>
      <c r="E210" s="75">
        <f t="shared" ref="E210:F212" si="173">H210+K210+N210+Q210+T210+W210+Z210+AC210+AF210+AI210+AL210+AO210</f>
        <v>2177.5</v>
      </c>
      <c r="F210" s="75">
        <f t="shared" si="173"/>
        <v>2133.7000000000003</v>
      </c>
      <c r="G210" s="75">
        <f t="shared" si="146"/>
        <v>97.988518943742847</v>
      </c>
      <c r="H210" s="102">
        <f t="shared" si="151"/>
        <v>0</v>
      </c>
      <c r="I210" s="102">
        <f t="shared" si="151"/>
        <v>0</v>
      </c>
      <c r="J210" s="102">
        <v>0</v>
      </c>
      <c r="K210" s="120">
        <f t="shared" si="152"/>
        <v>94.1</v>
      </c>
      <c r="L210" s="120">
        <f t="shared" si="152"/>
        <v>94.1</v>
      </c>
      <c r="M210" s="102">
        <f t="shared" si="153"/>
        <v>100</v>
      </c>
      <c r="N210" s="120">
        <f t="shared" si="154"/>
        <v>133.69999999999999</v>
      </c>
      <c r="O210" s="120">
        <f t="shared" si="154"/>
        <v>126.9</v>
      </c>
      <c r="P210" s="102">
        <f t="shared" si="155"/>
        <v>94.913986537023192</v>
      </c>
      <c r="Q210" s="120">
        <f t="shared" si="156"/>
        <v>231.3</v>
      </c>
      <c r="R210" s="120">
        <f t="shared" si="156"/>
        <v>226.8</v>
      </c>
      <c r="S210" s="120">
        <f t="shared" si="157"/>
        <v>98.054474708171199</v>
      </c>
      <c r="T210" s="120">
        <f t="shared" si="158"/>
        <v>121.4</v>
      </c>
      <c r="U210" s="120">
        <f t="shared" si="158"/>
        <v>120.60000000000001</v>
      </c>
      <c r="V210" s="120">
        <f t="shared" si="159"/>
        <v>99.341021416803954</v>
      </c>
      <c r="W210" s="120">
        <f t="shared" si="160"/>
        <v>171.4</v>
      </c>
      <c r="X210" s="120">
        <f t="shared" si="160"/>
        <v>165.8</v>
      </c>
      <c r="Y210" s="120">
        <f t="shared" si="161"/>
        <v>96.732788798133029</v>
      </c>
      <c r="Z210" s="120">
        <f t="shared" si="162"/>
        <v>100.9</v>
      </c>
      <c r="AA210" s="120">
        <f t="shared" si="162"/>
        <v>102.10000000000001</v>
      </c>
      <c r="AB210" s="120">
        <f t="shared" si="163"/>
        <v>101.18929633300297</v>
      </c>
      <c r="AC210" s="120">
        <f t="shared" si="164"/>
        <v>176.4</v>
      </c>
      <c r="AD210" s="120">
        <f t="shared" si="164"/>
        <v>175.10000000000002</v>
      </c>
      <c r="AE210" s="120">
        <f t="shared" si="165"/>
        <v>99.263038548752846</v>
      </c>
      <c r="AF210" s="120">
        <f t="shared" si="166"/>
        <v>201.70000000000002</v>
      </c>
      <c r="AG210" s="120">
        <f t="shared" si="166"/>
        <v>200.20000000000002</v>
      </c>
      <c r="AH210" s="120">
        <f t="shared" si="167"/>
        <v>99.256321269211696</v>
      </c>
      <c r="AI210" s="120">
        <f t="shared" si="168"/>
        <v>169.9</v>
      </c>
      <c r="AJ210" s="120">
        <f t="shared" si="168"/>
        <v>98.7</v>
      </c>
      <c r="AK210" s="120">
        <f t="shared" si="169"/>
        <v>58.092995879929369</v>
      </c>
      <c r="AL210" s="120">
        <f t="shared" si="170"/>
        <v>183.7</v>
      </c>
      <c r="AM210" s="120">
        <f t="shared" si="170"/>
        <v>232.2</v>
      </c>
      <c r="AN210" s="120">
        <f t="shared" si="171"/>
        <v>126.40174197060425</v>
      </c>
      <c r="AO210" s="120">
        <f t="shared" si="172"/>
        <v>593</v>
      </c>
      <c r="AP210" s="120">
        <f t="shared" si="172"/>
        <v>591.20000000000005</v>
      </c>
      <c r="AQ210" s="120">
        <f>AP210/AO210*100</f>
        <v>99.696458684654317</v>
      </c>
      <c r="AR210" s="155"/>
      <c r="AS210" s="156"/>
      <c r="AT210" s="5"/>
      <c r="AU210" s="5"/>
      <c r="AV210" s="5"/>
    </row>
    <row r="211" spans="1:48" s="6" customFormat="1" ht="30" customHeight="1">
      <c r="A211" s="153"/>
      <c r="B211" s="154"/>
      <c r="C211" s="154"/>
      <c r="D211" s="81" t="s">
        <v>140</v>
      </c>
      <c r="E211" s="75">
        <f t="shared" si="173"/>
        <v>0</v>
      </c>
      <c r="F211" s="75">
        <f t="shared" si="173"/>
        <v>0</v>
      </c>
      <c r="G211" s="75">
        <v>0</v>
      </c>
      <c r="H211" s="120">
        <f t="shared" si="151"/>
        <v>0</v>
      </c>
      <c r="I211" s="120">
        <f t="shared" si="151"/>
        <v>0</v>
      </c>
      <c r="J211" s="102">
        <v>0</v>
      </c>
      <c r="K211" s="120">
        <f t="shared" si="152"/>
        <v>0</v>
      </c>
      <c r="L211" s="120">
        <f t="shared" si="152"/>
        <v>0</v>
      </c>
      <c r="M211" s="102">
        <v>0</v>
      </c>
      <c r="N211" s="120">
        <f t="shared" si="154"/>
        <v>0</v>
      </c>
      <c r="O211" s="120">
        <f t="shared" si="154"/>
        <v>0</v>
      </c>
      <c r="P211" s="102">
        <v>0</v>
      </c>
      <c r="Q211" s="120">
        <f t="shared" si="156"/>
        <v>0</v>
      </c>
      <c r="R211" s="120">
        <f t="shared" si="156"/>
        <v>0</v>
      </c>
      <c r="S211" s="102">
        <v>0</v>
      </c>
      <c r="T211" s="120">
        <f t="shared" si="158"/>
        <v>0</v>
      </c>
      <c r="U211" s="120">
        <f t="shared" si="158"/>
        <v>0</v>
      </c>
      <c r="V211" s="102">
        <v>0</v>
      </c>
      <c r="W211" s="120">
        <f t="shared" si="160"/>
        <v>0</v>
      </c>
      <c r="X211" s="120">
        <f t="shared" si="160"/>
        <v>0</v>
      </c>
      <c r="Y211" s="102">
        <v>0</v>
      </c>
      <c r="Z211" s="120">
        <f t="shared" si="162"/>
        <v>0</v>
      </c>
      <c r="AA211" s="120">
        <f t="shared" si="162"/>
        <v>0</v>
      </c>
      <c r="AB211" s="102">
        <v>0</v>
      </c>
      <c r="AC211" s="120">
        <f t="shared" si="164"/>
        <v>0</v>
      </c>
      <c r="AD211" s="120">
        <f t="shared" si="164"/>
        <v>0</v>
      </c>
      <c r="AE211" s="102">
        <v>0</v>
      </c>
      <c r="AF211" s="120">
        <f t="shared" si="166"/>
        <v>0</v>
      </c>
      <c r="AG211" s="120">
        <f t="shared" si="166"/>
        <v>0</v>
      </c>
      <c r="AH211" s="102">
        <v>0</v>
      </c>
      <c r="AI211" s="120">
        <f t="shared" si="168"/>
        <v>0</v>
      </c>
      <c r="AJ211" s="120">
        <f t="shared" si="168"/>
        <v>0</v>
      </c>
      <c r="AK211" s="102">
        <v>0</v>
      </c>
      <c r="AL211" s="120">
        <f t="shared" si="170"/>
        <v>0</v>
      </c>
      <c r="AM211" s="120">
        <f t="shared" si="170"/>
        <v>0</v>
      </c>
      <c r="AN211" s="102">
        <v>0</v>
      </c>
      <c r="AO211" s="120">
        <f t="shared" si="172"/>
        <v>0</v>
      </c>
      <c r="AP211" s="120">
        <f t="shared" si="172"/>
        <v>0</v>
      </c>
      <c r="AQ211" s="93">
        <v>0</v>
      </c>
      <c r="AR211" s="155"/>
      <c r="AS211" s="156"/>
      <c r="AT211" s="5"/>
      <c r="AU211" s="5"/>
      <c r="AV211" s="5"/>
    </row>
    <row r="212" spans="1:48" s="4" customFormat="1" ht="31.5">
      <c r="A212" s="214"/>
      <c r="B212" s="289"/>
      <c r="C212" s="289"/>
      <c r="D212" s="91" t="s">
        <v>188</v>
      </c>
      <c r="E212" s="75">
        <f t="shared" si="173"/>
        <v>0</v>
      </c>
      <c r="F212" s="75">
        <f t="shared" si="173"/>
        <v>86</v>
      </c>
      <c r="G212" s="75">
        <v>0</v>
      </c>
      <c r="H212" s="120"/>
      <c r="I212" s="120"/>
      <c r="J212" s="120"/>
      <c r="K212" s="78"/>
      <c r="L212" s="78"/>
      <c r="M212" s="120"/>
      <c r="N212" s="78"/>
      <c r="O212" s="78">
        <v>86</v>
      </c>
      <c r="P212" s="78"/>
      <c r="Q212" s="78"/>
      <c r="R212" s="78"/>
      <c r="S212" s="120"/>
      <c r="T212" s="78"/>
      <c r="U212" s="78"/>
      <c r="V212" s="120"/>
      <c r="W212" s="78"/>
      <c r="X212" s="78"/>
      <c r="Y212" s="78"/>
      <c r="Z212" s="78"/>
      <c r="AA212" s="78"/>
      <c r="AB212" s="78"/>
      <c r="AC212" s="78"/>
      <c r="AD212" s="78">
        <v>0</v>
      </c>
      <c r="AE212" s="78">
        <v>0</v>
      </c>
      <c r="AF212" s="78">
        <v>0</v>
      </c>
      <c r="AG212" s="78">
        <v>0</v>
      </c>
      <c r="AH212" s="78">
        <v>0</v>
      </c>
      <c r="AI212" s="78">
        <v>0</v>
      </c>
      <c r="AJ212" s="78">
        <v>0</v>
      </c>
      <c r="AK212" s="78">
        <v>0</v>
      </c>
      <c r="AL212" s="78">
        <v>0</v>
      </c>
      <c r="AM212" s="78">
        <v>0</v>
      </c>
      <c r="AN212" s="78">
        <v>0</v>
      </c>
      <c r="AO212" s="78">
        <v>0</v>
      </c>
      <c r="AP212" s="97">
        <v>0</v>
      </c>
      <c r="AQ212" s="97">
        <v>0</v>
      </c>
      <c r="AR212" s="164"/>
      <c r="AS212" s="159"/>
      <c r="AT212" s="5"/>
      <c r="AU212" s="5"/>
      <c r="AV212" s="5"/>
    </row>
    <row r="213" spans="1:48" s="6" customFormat="1" ht="15" hidden="1" customHeight="1">
      <c r="A213" s="153"/>
      <c r="B213" s="154" t="s">
        <v>224</v>
      </c>
      <c r="C213" s="154"/>
      <c r="D213" s="74" t="s">
        <v>142</v>
      </c>
      <c r="E213" s="75">
        <f>E214+E215+E216+E217</f>
        <v>0</v>
      </c>
      <c r="F213" s="75">
        <f>F214+F215+F216+F217</f>
        <v>0</v>
      </c>
      <c r="G213" s="75">
        <v>0</v>
      </c>
      <c r="H213" s="120">
        <f>H214+H215+H216+H217</f>
        <v>0</v>
      </c>
      <c r="I213" s="120">
        <f>I214+I215+I216+I217</f>
        <v>0</v>
      </c>
      <c r="J213" s="120">
        <v>0</v>
      </c>
      <c r="K213" s="120">
        <f>K214+K215+K216+K217</f>
        <v>0</v>
      </c>
      <c r="L213" s="120">
        <f>L214+L215+L216+L217</f>
        <v>0</v>
      </c>
      <c r="M213" s="120">
        <v>0</v>
      </c>
      <c r="N213" s="120">
        <f>N214+N215+N216+N217</f>
        <v>0</v>
      </c>
      <c r="O213" s="120">
        <f>O214+O215+O216+O217</f>
        <v>0</v>
      </c>
      <c r="P213" s="120">
        <v>0</v>
      </c>
      <c r="Q213" s="120">
        <f>Q214+Q215+Q216+Q217</f>
        <v>0</v>
      </c>
      <c r="R213" s="120">
        <f>R214+R215+R216+R217</f>
        <v>0</v>
      </c>
      <c r="S213" s="120">
        <v>0</v>
      </c>
      <c r="T213" s="120">
        <f>T214+T215+T216+T217</f>
        <v>0</v>
      </c>
      <c r="U213" s="120">
        <f>U214+U215+U216+U217</f>
        <v>0</v>
      </c>
      <c r="V213" s="120">
        <v>0</v>
      </c>
      <c r="W213" s="120">
        <f>W214+W215+W216+W217</f>
        <v>0</v>
      </c>
      <c r="X213" s="120">
        <f>X214+X215+X216+X217</f>
        <v>0</v>
      </c>
      <c r="Y213" s="120">
        <v>0</v>
      </c>
      <c r="Z213" s="120">
        <f>Z214+Z215+Z216+Z217</f>
        <v>0</v>
      </c>
      <c r="AA213" s="120">
        <f>AA214+AA215+AA216+AA217</f>
        <v>0</v>
      </c>
      <c r="AB213" s="120">
        <v>0</v>
      </c>
      <c r="AC213" s="120">
        <f>AC214+AC215+AC216+AC217</f>
        <v>0</v>
      </c>
      <c r="AD213" s="120">
        <f>AD214+AD215+AD216+AD217</f>
        <v>0</v>
      </c>
      <c r="AE213" s="120">
        <v>0</v>
      </c>
      <c r="AF213" s="120">
        <f>AF214+AF215+AF216+AF217</f>
        <v>0</v>
      </c>
      <c r="AG213" s="120">
        <f>AG214+AG215+AG216+AG217</f>
        <v>0</v>
      </c>
      <c r="AH213" s="120">
        <v>0</v>
      </c>
      <c r="AI213" s="120">
        <f>AI214+AI215+AI216+AI217</f>
        <v>0</v>
      </c>
      <c r="AJ213" s="120">
        <f>AJ214+AJ215+AJ216+AJ217</f>
        <v>0</v>
      </c>
      <c r="AK213" s="120">
        <v>0</v>
      </c>
      <c r="AL213" s="120">
        <f>AL214+AL215+AL216+AL217</f>
        <v>0</v>
      </c>
      <c r="AM213" s="120">
        <f>AM214+AM215+AM216+AM217</f>
        <v>0</v>
      </c>
      <c r="AN213" s="120">
        <v>0</v>
      </c>
      <c r="AO213" s="120">
        <f>AO214+AO215+AO216+AO217</f>
        <v>0</v>
      </c>
      <c r="AP213" s="120">
        <f>AP214+AP215+AP216+AP217</f>
        <v>0</v>
      </c>
      <c r="AQ213" s="120">
        <v>0</v>
      </c>
      <c r="AR213" s="155"/>
      <c r="AS213" s="156"/>
      <c r="AT213" s="5"/>
      <c r="AU213" s="5"/>
      <c r="AV213" s="5"/>
    </row>
    <row r="214" spans="1:48" s="6" customFormat="1" ht="27" hidden="1" customHeight="1">
      <c r="A214" s="153"/>
      <c r="B214" s="154"/>
      <c r="C214" s="154"/>
      <c r="D214" s="74" t="s">
        <v>138</v>
      </c>
      <c r="E214" s="75">
        <f>H214+K214+N214+Q214+T214+W214+Z214+AC214+AF214+AI214+AL214+AO214</f>
        <v>0</v>
      </c>
      <c r="F214" s="75">
        <f>I214+L214+O214+R214+U214+X214+AA214+AD214+AG214+AJ214+AM214+AP214</f>
        <v>0</v>
      </c>
      <c r="G214" s="75">
        <v>0</v>
      </c>
      <c r="H214" s="120">
        <v>0</v>
      </c>
      <c r="I214" s="120">
        <v>0</v>
      </c>
      <c r="J214" s="120">
        <v>0</v>
      </c>
      <c r="K214" s="120">
        <v>0</v>
      </c>
      <c r="L214" s="120">
        <v>0</v>
      </c>
      <c r="M214" s="120">
        <v>0</v>
      </c>
      <c r="N214" s="120">
        <v>0</v>
      </c>
      <c r="O214" s="120">
        <v>0</v>
      </c>
      <c r="P214" s="120">
        <v>0</v>
      </c>
      <c r="Q214" s="120">
        <v>0</v>
      </c>
      <c r="R214" s="120">
        <v>0</v>
      </c>
      <c r="S214" s="120">
        <v>0</v>
      </c>
      <c r="T214" s="120">
        <v>0</v>
      </c>
      <c r="U214" s="120">
        <v>0</v>
      </c>
      <c r="V214" s="120">
        <v>0</v>
      </c>
      <c r="W214" s="120">
        <v>0</v>
      </c>
      <c r="X214" s="120">
        <v>0</v>
      </c>
      <c r="Y214" s="120">
        <v>0</v>
      </c>
      <c r="Z214" s="120">
        <v>0</v>
      </c>
      <c r="AA214" s="120">
        <v>0</v>
      </c>
      <c r="AB214" s="120">
        <v>0</v>
      </c>
      <c r="AC214" s="120">
        <v>0</v>
      </c>
      <c r="AD214" s="120">
        <v>0</v>
      </c>
      <c r="AE214" s="120">
        <v>0</v>
      </c>
      <c r="AF214" s="120">
        <v>0</v>
      </c>
      <c r="AG214" s="120">
        <v>0</v>
      </c>
      <c r="AH214" s="120">
        <v>0</v>
      </c>
      <c r="AI214" s="120">
        <v>0</v>
      </c>
      <c r="AJ214" s="120">
        <v>0</v>
      </c>
      <c r="AK214" s="120">
        <v>0</v>
      </c>
      <c r="AL214" s="120">
        <v>0</v>
      </c>
      <c r="AM214" s="120">
        <v>0</v>
      </c>
      <c r="AN214" s="120">
        <v>0</v>
      </c>
      <c r="AO214" s="120">
        <v>0</v>
      </c>
      <c r="AP214" s="120">
        <v>0</v>
      </c>
      <c r="AQ214" s="120">
        <v>0</v>
      </c>
      <c r="AR214" s="155"/>
      <c r="AS214" s="156"/>
      <c r="AT214" s="5"/>
      <c r="AU214" s="5"/>
      <c r="AV214" s="5"/>
    </row>
    <row r="215" spans="1:48" s="6" customFormat="1" ht="28.5" hidden="1" customHeight="1">
      <c r="A215" s="153"/>
      <c r="B215" s="154"/>
      <c r="C215" s="154"/>
      <c r="D215" s="81" t="s">
        <v>26</v>
      </c>
      <c r="E215" s="75">
        <f>H215+K215+N215+Q215+T215+W215+Z215+AC215+AF215+AI215+AL215+AO215</f>
        <v>0</v>
      </c>
      <c r="F215" s="75">
        <f>I215+L215+O215+R215+U215+X215+AA215+AD215+AG215+AJ215+AM215+AP215</f>
        <v>0</v>
      </c>
      <c r="G215" s="75">
        <v>0</v>
      </c>
      <c r="H215" s="120">
        <v>0</v>
      </c>
      <c r="I215" s="120">
        <v>0</v>
      </c>
      <c r="J215" s="120">
        <v>0</v>
      </c>
      <c r="K215" s="120">
        <v>0</v>
      </c>
      <c r="L215" s="120">
        <v>0</v>
      </c>
      <c r="M215" s="120">
        <v>0</v>
      </c>
      <c r="N215" s="120">
        <v>0</v>
      </c>
      <c r="O215" s="120">
        <v>0</v>
      </c>
      <c r="P215" s="120">
        <v>0</v>
      </c>
      <c r="Q215" s="120">
        <v>0</v>
      </c>
      <c r="R215" s="120">
        <v>0</v>
      </c>
      <c r="S215" s="120">
        <v>0</v>
      </c>
      <c r="T215" s="120">
        <v>0</v>
      </c>
      <c r="U215" s="120">
        <v>0</v>
      </c>
      <c r="V215" s="120">
        <v>0</v>
      </c>
      <c r="W215" s="120">
        <v>0</v>
      </c>
      <c r="X215" s="120">
        <v>0</v>
      </c>
      <c r="Y215" s="120">
        <v>0</v>
      </c>
      <c r="Z215" s="120">
        <v>0</v>
      </c>
      <c r="AA215" s="120">
        <v>0</v>
      </c>
      <c r="AB215" s="120">
        <v>0</v>
      </c>
      <c r="AC215" s="120">
        <v>0</v>
      </c>
      <c r="AD215" s="120">
        <v>0</v>
      </c>
      <c r="AE215" s="120">
        <v>0</v>
      </c>
      <c r="AF215" s="120">
        <v>0</v>
      </c>
      <c r="AG215" s="120">
        <v>0</v>
      </c>
      <c r="AH215" s="120">
        <v>0</v>
      </c>
      <c r="AI215" s="120">
        <v>0</v>
      </c>
      <c r="AJ215" s="120">
        <v>0</v>
      </c>
      <c r="AK215" s="120">
        <v>0</v>
      </c>
      <c r="AL215" s="120">
        <v>0</v>
      </c>
      <c r="AM215" s="120">
        <v>0</v>
      </c>
      <c r="AN215" s="120">
        <v>0</v>
      </c>
      <c r="AO215" s="120">
        <v>0</v>
      </c>
      <c r="AP215" s="120">
        <v>0</v>
      </c>
      <c r="AQ215" s="120">
        <v>0</v>
      </c>
      <c r="AR215" s="155"/>
      <c r="AS215" s="156"/>
      <c r="AT215" s="5"/>
      <c r="AU215" s="5"/>
      <c r="AV215" s="5"/>
    </row>
    <row r="216" spans="1:48" s="6" customFormat="1" ht="30" hidden="1" customHeight="1">
      <c r="A216" s="153"/>
      <c r="B216" s="154"/>
      <c r="C216" s="154"/>
      <c r="D216" s="81" t="s">
        <v>139</v>
      </c>
      <c r="E216" s="75">
        <f t="shared" ref="E216:E217" si="174">H216+K216+N216+Q216+T216+W216+Z216+AC216+AF216+AI216+AL216+AO216</f>
        <v>0</v>
      </c>
      <c r="F216" s="75">
        <f t="shared" ref="F216:F217" si="175">I216+L216+O216+R216+U216+X216+AA216+AD216+AG216+AJ216+AM216+AP216</f>
        <v>0</v>
      </c>
      <c r="G216" s="75">
        <v>0</v>
      </c>
      <c r="H216" s="120">
        <v>0</v>
      </c>
      <c r="I216" s="120">
        <v>0</v>
      </c>
      <c r="J216" s="120">
        <v>0</v>
      </c>
      <c r="K216" s="120">
        <v>0</v>
      </c>
      <c r="L216" s="120">
        <v>0</v>
      </c>
      <c r="M216" s="120">
        <v>0</v>
      </c>
      <c r="N216" s="120">
        <v>0</v>
      </c>
      <c r="O216" s="120">
        <v>0</v>
      </c>
      <c r="P216" s="120">
        <v>0</v>
      </c>
      <c r="Q216" s="120">
        <v>0</v>
      </c>
      <c r="R216" s="120">
        <v>0</v>
      </c>
      <c r="S216" s="120">
        <v>0</v>
      </c>
      <c r="T216" s="120">
        <v>0</v>
      </c>
      <c r="U216" s="120">
        <v>0</v>
      </c>
      <c r="V216" s="120">
        <v>0</v>
      </c>
      <c r="W216" s="120">
        <v>0</v>
      </c>
      <c r="X216" s="120">
        <v>0</v>
      </c>
      <c r="Y216" s="120">
        <v>0</v>
      </c>
      <c r="Z216" s="120">
        <v>0</v>
      </c>
      <c r="AA216" s="120">
        <v>0</v>
      </c>
      <c r="AB216" s="120">
        <v>0</v>
      </c>
      <c r="AC216" s="120">
        <v>0</v>
      </c>
      <c r="AD216" s="120">
        <v>0</v>
      </c>
      <c r="AE216" s="120">
        <v>0</v>
      </c>
      <c r="AF216" s="120">
        <v>0</v>
      </c>
      <c r="AG216" s="120">
        <v>0</v>
      </c>
      <c r="AH216" s="120">
        <v>0</v>
      </c>
      <c r="AI216" s="120">
        <v>0</v>
      </c>
      <c r="AJ216" s="120">
        <v>0</v>
      </c>
      <c r="AK216" s="120">
        <v>0</v>
      </c>
      <c r="AL216" s="120">
        <v>0</v>
      </c>
      <c r="AM216" s="120">
        <v>0</v>
      </c>
      <c r="AN216" s="120">
        <v>0</v>
      </c>
      <c r="AO216" s="120">
        <v>0</v>
      </c>
      <c r="AP216" s="120">
        <v>0</v>
      </c>
      <c r="AQ216" s="120">
        <v>0</v>
      </c>
      <c r="AR216" s="155"/>
      <c r="AS216" s="156"/>
      <c r="AT216" s="5"/>
      <c r="AU216" s="5"/>
      <c r="AV216" s="5"/>
    </row>
    <row r="217" spans="1:48" s="6" customFormat="1" ht="30" hidden="1" customHeight="1">
      <c r="A217" s="153"/>
      <c r="B217" s="154"/>
      <c r="C217" s="154"/>
      <c r="D217" s="81" t="s">
        <v>140</v>
      </c>
      <c r="E217" s="75">
        <f t="shared" si="174"/>
        <v>0</v>
      </c>
      <c r="F217" s="75">
        <f t="shared" si="175"/>
        <v>0</v>
      </c>
      <c r="G217" s="75">
        <v>0</v>
      </c>
      <c r="H217" s="120">
        <v>0</v>
      </c>
      <c r="I217" s="120">
        <v>0</v>
      </c>
      <c r="J217" s="120">
        <v>0</v>
      </c>
      <c r="K217" s="120">
        <v>0</v>
      </c>
      <c r="L217" s="120">
        <v>0</v>
      </c>
      <c r="M217" s="120">
        <v>0</v>
      </c>
      <c r="N217" s="120">
        <v>0</v>
      </c>
      <c r="O217" s="120">
        <v>0</v>
      </c>
      <c r="P217" s="120">
        <v>0</v>
      </c>
      <c r="Q217" s="120">
        <v>0</v>
      </c>
      <c r="R217" s="120">
        <v>0</v>
      </c>
      <c r="S217" s="120">
        <v>0</v>
      </c>
      <c r="T217" s="120">
        <v>0</v>
      </c>
      <c r="U217" s="120">
        <v>0</v>
      </c>
      <c r="V217" s="120">
        <v>0</v>
      </c>
      <c r="W217" s="120">
        <v>0</v>
      </c>
      <c r="X217" s="120">
        <v>0</v>
      </c>
      <c r="Y217" s="120">
        <v>0</v>
      </c>
      <c r="Z217" s="120">
        <v>0</v>
      </c>
      <c r="AA217" s="120">
        <v>0</v>
      </c>
      <c r="AB217" s="120">
        <v>0</v>
      </c>
      <c r="AC217" s="120">
        <v>0</v>
      </c>
      <c r="AD217" s="120">
        <v>0</v>
      </c>
      <c r="AE217" s="120">
        <v>0</v>
      </c>
      <c r="AF217" s="120">
        <v>0</v>
      </c>
      <c r="AG217" s="120">
        <v>0</v>
      </c>
      <c r="AH217" s="120">
        <v>0</v>
      </c>
      <c r="AI217" s="120">
        <v>0</v>
      </c>
      <c r="AJ217" s="120">
        <v>0</v>
      </c>
      <c r="AK217" s="120">
        <v>0</v>
      </c>
      <c r="AL217" s="120">
        <v>0</v>
      </c>
      <c r="AM217" s="120">
        <v>0</v>
      </c>
      <c r="AN217" s="120">
        <v>0</v>
      </c>
      <c r="AO217" s="120">
        <v>0</v>
      </c>
      <c r="AP217" s="120">
        <v>0</v>
      </c>
      <c r="AQ217" s="120">
        <v>0</v>
      </c>
      <c r="AR217" s="155"/>
      <c r="AS217" s="156"/>
      <c r="AT217" s="5"/>
      <c r="AU217" s="5"/>
      <c r="AV217" s="5"/>
    </row>
    <row r="218" spans="1:48" s="6" customFormat="1" ht="15" hidden="1" customHeight="1">
      <c r="A218" s="153"/>
      <c r="B218" s="154" t="s">
        <v>225</v>
      </c>
      <c r="C218" s="154"/>
      <c r="D218" s="74" t="s">
        <v>142</v>
      </c>
      <c r="E218" s="75">
        <f>E219+E220+E221+E222</f>
        <v>11763.699999999999</v>
      </c>
      <c r="F218" s="75">
        <f>F219+F220+F221+F222</f>
        <v>11501.7</v>
      </c>
      <c r="G218" s="75">
        <f t="shared" ref="G218" si="176">F218/E218*100</f>
        <v>97.772809575218702</v>
      </c>
      <c r="H218" s="120">
        <f>H219+H220+H221+H222</f>
        <v>183.9</v>
      </c>
      <c r="I218" s="120">
        <f>I219+I220+I221+I222</f>
        <v>64.8</v>
      </c>
      <c r="J218" s="120">
        <f t="shared" ref="J218" si="177">I218/H218*100</f>
        <v>35.236541598694942</v>
      </c>
      <c r="K218" s="120">
        <f>K219+K220+K221+K222</f>
        <v>961.4</v>
      </c>
      <c r="L218" s="120">
        <f>L219+L220+L221+L222</f>
        <v>949.90000000000009</v>
      </c>
      <c r="M218" s="120">
        <f>L218/K218*100</f>
        <v>98.803827751196181</v>
      </c>
      <c r="N218" s="120">
        <f>N219+N220+N221+N222</f>
        <v>1121.7</v>
      </c>
      <c r="O218" s="120">
        <f>O219+O220+O221+O222</f>
        <v>1128.9000000000001</v>
      </c>
      <c r="P218" s="120">
        <f>O218/N218*100</f>
        <v>100.64188285637871</v>
      </c>
      <c r="Q218" s="120">
        <f>Q219+Q220+Q221+Q222</f>
        <v>881.8</v>
      </c>
      <c r="R218" s="120">
        <f>R219+R220+R221+R222</f>
        <v>821.8</v>
      </c>
      <c r="S218" s="120">
        <f>R218/Q218*100</f>
        <v>93.195735994556586</v>
      </c>
      <c r="T218" s="120">
        <f>T219+T220+T221+T222</f>
        <v>724.30000000000007</v>
      </c>
      <c r="U218" s="120">
        <f>U219+U220+U221+U222</f>
        <v>689.30000000000007</v>
      </c>
      <c r="V218" s="120">
        <f>U218/T218*100</f>
        <v>95.167748170647528</v>
      </c>
      <c r="W218" s="120">
        <f>W219+W220+W221+W222</f>
        <v>1033.8000000000002</v>
      </c>
      <c r="X218" s="120">
        <f>X219+X220+X221+X222</f>
        <v>990.7</v>
      </c>
      <c r="Y218" s="120">
        <f>X218/W218*100</f>
        <v>95.830915070613258</v>
      </c>
      <c r="Z218" s="120">
        <f>Z219+Z220+Z221+Z222</f>
        <v>613.79999999999995</v>
      </c>
      <c r="AA218" s="120">
        <f>AA219+AA220+AA221+AA222</f>
        <v>635.80000000000007</v>
      </c>
      <c r="AB218" s="120">
        <f>AA218/Z218*100</f>
        <v>103.58422939068102</v>
      </c>
      <c r="AC218" s="120">
        <f>AC219+AC220+AC221+AC222</f>
        <v>884.3</v>
      </c>
      <c r="AD218" s="120">
        <f>AD219+AD220+AD221+AD222</f>
        <v>867.4</v>
      </c>
      <c r="AE218" s="120">
        <f>AD218/AC218*100</f>
        <v>98.088883862942438</v>
      </c>
      <c r="AF218" s="120">
        <f>AF219+AF220+AF221+AF222</f>
        <v>945.10000000000014</v>
      </c>
      <c r="AG218" s="120">
        <f>AG219+AG220+AG221+AG222</f>
        <v>932.5</v>
      </c>
      <c r="AH218" s="120">
        <f>AG218/AF218*100</f>
        <v>98.666807745212139</v>
      </c>
      <c r="AI218" s="120">
        <f>AI219+AI220+AI221+AI222</f>
        <v>986.69999999999993</v>
      </c>
      <c r="AJ218" s="120">
        <f>AJ219+AJ220+AJ221+AJ222</f>
        <v>682.7</v>
      </c>
      <c r="AK218" s="120">
        <f>AJ218/AI218*100</f>
        <v>69.190230059795283</v>
      </c>
      <c r="AL218" s="120">
        <f>AL219+AL220+AL221+AL222</f>
        <v>1101.2</v>
      </c>
      <c r="AM218" s="120">
        <f>AM219+AM220+AM221+AM222</f>
        <v>995.7</v>
      </c>
      <c r="AN218" s="120">
        <f>AM218/AL218*100</f>
        <v>90.419542317471851</v>
      </c>
      <c r="AO218" s="120">
        <f>AO219+AO220+AO221+AO222</f>
        <v>2325.6999999999998</v>
      </c>
      <c r="AP218" s="120">
        <f>AP219+AP220+AP221+AP222</f>
        <v>2742.2</v>
      </c>
      <c r="AQ218" s="120">
        <f>AP218/AO218*100</f>
        <v>117.90858666208024</v>
      </c>
      <c r="AR218" s="155"/>
      <c r="AS218" s="156"/>
      <c r="AT218" s="5"/>
      <c r="AU218" s="5"/>
      <c r="AV218" s="5"/>
    </row>
    <row r="219" spans="1:48" s="6" customFormat="1" ht="27" hidden="1" customHeight="1">
      <c r="A219" s="153"/>
      <c r="B219" s="154"/>
      <c r="C219" s="154"/>
      <c r="D219" s="74" t="s">
        <v>138</v>
      </c>
      <c r="E219" s="75">
        <f>H219+K219+N219+Q219+T219+W219+Z219+AC219+AF219+AI219+AL219+AO219</f>
        <v>0</v>
      </c>
      <c r="F219" s="75">
        <f>I219+L219+O219+R219+U219+X219+AA219+AD219+AG219+AJ219+AM219+AP219</f>
        <v>0</v>
      </c>
      <c r="G219" s="75">
        <v>0</v>
      </c>
      <c r="H219" s="120">
        <f t="shared" ref="H219:I222" si="178">H208</f>
        <v>0</v>
      </c>
      <c r="I219" s="120">
        <f t="shared" si="178"/>
        <v>0</v>
      </c>
      <c r="J219" s="120">
        <v>0</v>
      </c>
      <c r="K219" s="120">
        <f t="shared" ref="K219:L222" si="179">K208</f>
        <v>0</v>
      </c>
      <c r="L219" s="120">
        <f t="shared" si="179"/>
        <v>0</v>
      </c>
      <c r="M219" s="120">
        <v>0</v>
      </c>
      <c r="N219" s="120">
        <f t="shared" ref="N219:O222" si="180">N208</f>
        <v>0</v>
      </c>
      <c r="O219" s="120">
        <f t="shared" si="180"/>
        <v>0</v>
      </c>
      <c r="P219" s="120">
        <v>0</v>
      </c>
      <c r="Q219" s="120">
        <f t="shared" ref="Q219:R222" si="181">Q208</f>
        <v>0</v>
      </c>
      <c r="R219" s="120">
        <f t="shared" si="181"/>
        <v>0</v>
      </c>
      <c r="S219" s="120">
        <v>0</v>
      </c>
      <c r="T219" s="120">
        <f t="shared" ref="T219:U222" si="182">T208</f>
        <v>0</v>
      </c>
      <c r="U219" s="120">
        <f t="shared" si="182"/>
        <v>0</v>
      </c>
      <c r="V219" s="120">
        <v>0</v>
      </c>
      <c r="W219" s="120">
        <f t="shared" ref="W219:X222" si="183">W208</f>
        <v>0</v>
      </c>
      <c r="X219" s="120">
        <f t="shared" si="183"/>
        <v>0</v>
      </c>
      <c r="Y219" s="120">
        <v>0</v>
      </c>
      <c r="Z219" s="120">
        <f t="shared" ref="Z219:AA222" si="184">Z208</f>
        <v>0</v>
      </c>
      <c r="AA219" s="120">
        <f t="shared" si="184"/>
        <v>0</v>
      </c>
      <c r="AB219" s="120">
        <v>0</v>
      </c>
      <c r="AC219" s="120">
        <f t="shared" ref="AC219:AD222" si="185">AC208</f>
        <v>0</v>
      </c>
      <c r="AD219" s="120">
        <f t="shared" si="185"/>
        <v>0</v>
      </c>
      <c r="AE219" s="120">
        <v>0</v>
      </c>
      <c r="AF219" s="120">
        <f t="shared" ref="AF219:AG222" si="186">AF208</f>
        <v>0</v>
      </c>
      <c r="AG219" s="120">
        <f t="shared" si="186"/>
        <v>0</v>
      </c>
      <c r="AH219" s="120">
        <v>0</v>
      </c>
      <c r="AI219" s="120">
        <f t="shared" ref="AI219:AJ222" si="187">AI208</f>
        <v>0</v>
      </c>
      <c r="AJ219" s="120">
        <f t="shared" si="187"/>
        <v>0</v>
      </c>
      <c r="AK219" s="120">
        <v>0</v>
      </c>
      <c r="AL219" s="120">
        <f t="shared" ref="AL219:AM222" si="188">AL208</f>
        <v>0</v>
      </c>
      <c r="AM219" s="120">
        <f t="shared" si="188"/>
        <v>0</v>
      </c>
      <c r="AN219" s="120">
        <v>0</v>
      </c>
      <c r="AO219" s="120">
        <f t="shared" ref="AO219:AP222" si="189">AO208</f>
        <v>0</v>
      </c>
      <c r="AP219" s="120">
        <f t="shared" si="189"/>
        <v>0</v>
      </c>
      <c r="AQ219" s="120">
        <v>0</v>
      </c>
      <c r="AR219" s="155"/>
      <c r="AS219" s="156"/>
      <c r="AT219" s="5"/>
      <c r="AU219" s="5"/>
      <c r="AV219" s="5"/>
    </row>
    <row r="220" spans="1:48" s="6" customFormat="1" ht="28.5" hidden="1" customHeight="1">
      <c r="A220" s="153"/>
      <c r="B220" s="154"/>
      <c r="C220" s="154"/>
      <c r="D220" s="81" t="s">
        <v>26</v>
      </c>
      <c r="E220" s="75">
        <f>H220+K220+N220+Q220+T220+W220+Z220+AC220+AF220+AI220+AL220+AO220</f>
        <v>9586.1999999999989</v>
      </c>
      <c r="F220" s="75">
        <f>I220+L220+O220+R220+U220+X220+AA220+AD220+AG220+AJ220+AM220+AP220</f>
        <v>9368</v>
      </c>
      <c r="G220" s="75">
        <f t="shared" ref="G220:G221" si="190">F220/E220*100</f>
        <v>97.723811312094483</v>
      </c>
      <c r="H220" s="120">
        <f t="shared" si="178"/>
        <v>183.9</v>
      </c>
      <c r="I220" s="120">
        <f t="shared" si="178"/>
        <v>64.8</v>
      </c>
      <c r="J220" s="120">
        <f t="shared" ref="J220" si="191">I220/H220*100</f>
        <v>35.236541598694942</v>
      </c>
      <c r="K220" s="120">
        <f t="shared" si="179"/>
        <v>867.3</v>
      </c>
      <c r="L220" s="120">
        <f t="shared" si="179"/>
        <v>855.80000000000007</v>
      </c>
      <c r="M220" s="120">
        <f t="shared" ref="M220:M221" si="192">L220/K220*100</f>
        <v>98.674045889542271</v>
      </c>
      <c r="N220" s="120">
        <f t="shared" si="180"/>
        <v>988</v>
      </c>
      <c r="O220" s="120">
        <f t="shared" si="180"/>
        <v>1002</v>
      </c>
      <c r="P220" s="120">
        <f t="shared" ref="P220:P221" si="193">O220/N220*100</f>
        <v>101.41700404858301</v>
      </c>
      <c r="Q220" s="120">
        <f t="shared" si="181"/>
        <v>650.5</v>
      </c>
      <c r="R220" s="120">
        <f t="shared" si="181"/>
        <v>595</v>
      </c>
      <c r="S220" s="120">
        <f t="shared" ref="S220:S221" si="194">R220/Q220*100</f>
        <v>91.468101460415056</v>
      </c>
      <c r="T220" s="120">
        <f t="shared" si="182"/>
        <v>602.90000000000009</v>
      </c>
      <c r="U220" s="120">
        <f t="shared" si="182"/>
        <v>568.70000000000005</v>
      </c>
      <c r="V220" s="120">
        <f t="shared" ref="V220:V221" si="195">U220/T220*100</f>
        <v>94.327417482169508</v>
      </c>
      <c r="W220" s="120">
        <f t="shared" si="183"/>
        <v>862.40000000000009</v>
      </c>
      <c r="X220" s="120">
        <f t="shared" si="183"/>
        <v>824.9</v>
      </c>
      <c r="Y220" s="120">
        <f t="shared" ref="Y220:Y221" si="196">X220/W220*100</f>
        <v>95.651669758812602</v>
      </c>
      <c r="Z220" s="120">
        <f t="shared" si="184"/>
        <v>512.9</v>
      </c>
      <c r="AA220" s="120">
        <f t="shared" si="184"/>
        <v>533.70000000000005</v>
      </c>
      <c r="AB220" s="120">
        <f t="shared" ref="AB220:AB221" si="197">AA220/Z220*100</f>
        <v>104.05537141743031</v>
      </c>
      <c r="AC220" s="120">
        <f t="shared" si="185"/>
        <v>707.9</v>
      </c>
      <c r="AD220" s="120">
        <f t="shared" si="185"/>
        <v>692.3</v>
      </c>
      <c r="AE220" s="120">
        <f t="shared" ref="AE220:AE221" si="198">AD220/AC220*100</f>
        <v>97.796298912275731</v>
      </c>
      <c r="AF220" s="120">
        <f t="shared" si="186"/>
        <v>743.40000000000009</v>
      </c>
      <c r="AG220" s="120">
        <f t="shared" si="186"/>
        <v>732.3</v>
      </c>
      <c r="AH220" s="120">
        <f t="shared" ref="AH220:AH221" si="199">AG220/AF220*100</f>
        <v>98.506860371267138</v>
      </c>
      <c r="AI220" s="120">
        <f t="shared" si="187"/>
        <v>816.8</v>
      </c>
      <c r="AJ220" s="120">
        <f t="shared" si="187"/>
        <v>584</v>
      </c>
      <c r="AK220" s="120">
        <f t="shared" ref="AK220:AK221" si="200">AJ220/AI220*100</f>
        <v>71.498530852105773</v>
      </c>
      <c r="AL220" s="120">
        <f t="shared" si="188"/>
        <v>917.5</v>
      </c>
      <c r="AM220" s="120">
        <f t="shared" si="188"/>
        <v>763.5</v>
      </c>
      <c r="AN220" s="120">
        <f t="shared" ref="AN220:AN221" si="201">AM220/AL220*100</f>
        <v>83.21525885558583</v>
      </c>
      <c r="AO220" s="120">
        <f t="shared" si="189"/>
        <v>1732.7</v>
      </c>
      <c r="AP220" s="120">
        <f t="shared" si="189"/>
        <v>2151</v>
      </c>
      <c r="AQ220" s="120">
        <f>AP220/AO220*100</f>
        <v>124.14151324522422</v>
      </c>
      <c r="AR220" s="155"/>
      <c r="AS220" s="156"/>
      <c r="AT220" s="5"/>
      <c r="AU220" s="5"/>
      <c r="AV220" s="5"/>
    </row>
    <row r="221" spans="1:48" s="6" customFormat="1" ht="30" hidden="1" customHeight="1">
      <c r="A221" s="153"/>
      <c r="B221" s="154"/>
      <c r="C221" s="154"/>
      <c r="D221" s="81" t="s">
        <v>139</v>
      </c>
      <c r="E221" s="75">
        <f t="shared" ref="E221:E222" si="202">H221+K221+N221+Q221+T221+W221+Z221+AC221+AF221+AI221+AL221+AO221</f>
        <v>2177.5</v>
      </c>
      <c r="F221" s="75">
        <f t="shared" ref="F221:F222" si="203">I221+L221+O221+R221+U221+X221+AA221+AD221+AG221+AJ221+AM221+AP221</f>
        <v>2133.7000000000003</v>
      </c>
      <c r="G221" s="75">
        <f t="shared" si="190"/>
        <v>97.988518943742847</v>
      </c>
      <c r="H221" s="120">
        <f t="shared" si="178"/>
        <v>0</v>
      </c>
      <c r="I221" s="120">
        <f t="shared" si="178"/>
        <v>0</v>
      </c>
      <c r="J221" s="120">
        <v>0</v>
      </c>
      <c r="K221" s="120">
        <f t="shared" si="179"/>
        <v>94.1</v>
      </c>
      <c r="L221" s="120">
        <f t="shared" si="179"/>
        <v>94.1</v>
      </c>
      <c r="M221" s="120">
        <f t="shared" si="192"/>
        <v>100</v>
      </c>
      <c r="N221" s="120">
        <f t="shared" si="180"/>
        <v>133.69999999999999</v>
      </c>
      <c r="O221" s="120">
        <f t="shared" si="180"/>
        <v>126.9</v>
      </c>
      <c r="P221" s="120">
        <f t="shared" si="193"/>
        <v>94.913986537023192</v>
      </c>
      <c r="Q221" s="120">
        <f t="shared" si="181"/>
        <v>231.3</v>
      </c>
      <c r="R221" s="120">
        <f t="shared" si="181"/>
        <v>226.8</v>
      </c>
      <c r="S221" s="120">
        <f t="shared" si="194"/>
        <v>98.054474708171199</v>
      </c>
      <c r="T221" s="120">
        <f t="shared" si="182"/>
        <v>121.4</v>
      </c>
      <c r="U221" s="120">
        <f t="shared" si="182"/>
        <v>120.60000000000001</v>
      </c>
      <c r="V221" s="120">
        <f t="shared" si="195"/>
        <v>99.341021416803954</v>
      </c>
      <c r="W221" s="120">
        <f t="shared" si="183"/>
        <v>171.4</v>
      </c>
      <c r="X221" s="120">
        <f t="shared" si="183"/>
        <v>165.8</v>
      </c>
      <c r="Y221" s="120">
        <f t="shared" si="196"/>
        <v>96.732788798133029</v>
      </c>
      <c r="Z221" s="120">
        <f t="shared" si="184"/>
        <v>100.9</v>
      </c>
      <c r="AA221" s="120">
        <f t="shared" si="184"/>
        <v>102.10000000000001</v>
      </c>
      <c r="AB221" s="120">
        <f t="shared" si="197"/>
        <v>101.18929633300297</v>
      </c>
      <c r="AC221" s="120">
        <f t="shared" si="185"/>
        <v>176.4</v>
      </c>
      <c r="AD221" s="120">
        <f t="shared" si="185"/>
        <v>175.10000000000002</v>
      </c>
      <c r="AE221" s="120">
        <f t="shared" si="198"/>
        <v>99.263038548752846</v>
      </c>
      <c r="AF221" s="120">
        <f t="shared" si="186"/>
        <v>201.70000000000002</v>
      </c>
      <c r="AG221" s="120">
        <f t="shared" si="186"/>
        <v>200.20000000000002</v>
      </c>
      <c r="AH221" s="120">
        <f t="shared" si="199"/>
        <v>99.256321269211696</v>
      </c>
      <c r="AI221" s="120">
        <f t="shared" si="187"/>
        <v>169.9</v>
      </c>
      <c r="AJ221" s="120">
        <f t="shared" si="187"/>
        <v>98.7</v>
      </c>
      <c r="AK221" s="120">
        <f t="shared" si="200"/>
        <v>58.092995879929369</v>
      </c>
      <c r="AL221" s="120">
        <f t="shared" si="188"/>
        <v>183.7</v>
      </c>
      <c r="AM221" s="120">
        <f t="shared" si="188"/>
        <v>232.2</v>
      </c>
      <c r="AN221" s="120">
        <f t="shared" si="201"/>
        <v>126.40174197060425</v>
      </c>
      <c r="AO221" s="120">
        <f t="shared" si="189"/>
        <v>593</v>
      </c>
      <c r="AP221" s="120">
        <f t="shared" si="189"/>
        <v>591.20000000000005</v>
      </c>
      <c r="AQ221" s="120">
        <f>AP221/AO221*100</f>
        <v>99.696458684654317</v>
      </c>
      <c r="AR221" s="155"/>
      <c r="AS221" s="156"/>
      <c r="AT221" s="5"/>
      <c r="AU221" s="5"/>
      <c r="AV221" s="5"/>
    </row>
    <row r="222" spans="1:48" s="6" customFormat="1" ht="30" hidden="1" customHeight="1">
      <c r="A222" s="153"/>
      <c r="B222" s="154"/>
      <c r="C222" s="154"/>
      <c r="D222" s="81" t="s">
        <v>140</v>
      </c>
      <c r="E222" s="75">
        <f t="shared" si="202"/>
        <v>0</v>
      </c>
      <c r="F222" s="75">
        <f t="shared" si="203"/>
        <v>0</v>
      </c>
      <c r="G222" s="75">
        <v>0</v>
      </c>
      <c r="H222" s="120">
        <f t="shared" si="178"/>
        <v>0</v>
      </c>
      <c r="I222" s="120">
        <f t="shared" si="178"/>
        <v>0</v>
      </c>
      <c r="J222" s="120">
        <v>0</v>
      </c>
      <c r="K222" s="120">
        <f t="shared" si="179"/>
        <v>0</v>
      </c>
      <c r="L222" s="120">
        <f t="shared" si="179"/>
        <v>0</v>
      </c>
      <c r="M222" s="120">
        <v>0</v>
      </c>
      <c r="N222" s="120">
        <f t="shared" si="180"/>
        <v>0</v>
      </c>
      <c r="O222" s="120">
        <f t="shared" si="180"/>
        <v>0</v>
      </c>
      <c r="P222" s="120">
        <v>0</v>
      </c>
      <c r="Q222" s="120">
        <f t="shared" si="181"/>
        <v>0</v>
      </c>
      <c r="R222" s="120">
        <f t="shared" si="181"/>
        <v>0</v>
      </c>
      <c r="S222" s="120">
        <v>0</v>
      </c>
      <c r="T222" s="120">
        <f t="shared" si="182"/>
        <v>0</v>
      </c>
      <c r="U222" s="120">
        <f t="shared" si="182"/>
        <v>0</v>
      </c>
      <c r="V222" s="120">
        <v>0</v>
      </c>
      <c r="W222" s="120">
        <f t="shared" si="183"/>
        <v>0</v>
      </c>
      <c r="X222" s="120">
        <f t="shared" si="183"/>
        <v>0</v>
      </c>
      <c r="Y222" s="120">
        <v>0</v>
      </c>
      <c r="Z222" s="120">
        <f t="shared" si="184"/>
        <v>0</v>
      </c>
      <c r="AA222" s="120">
        <f t="shared" si="184"/>
        <v>0</v>
      </c>
      <c r="AB222" s="120">
        <v>0</v>
      </c>
      <c r="AC222" s="120">
        <f t="shared" si="185"/>
        <v>0</v>
      </c>
      <c r="AD222" s="120">
        <f t="shared" si="185"/>
        <v>0</v>
      </c>
      <c r="AE222" s="120">
        <v>0</v>
      </c>
      <c r="AF222" s="120">
        <f t="shared" si="186"/>
        <v>0</v>
      </c>
      <c r="AG222" s="120">
        <f t="shared" si="186"/>
        <v>0</v>
      </c>
      <c r="AH222" s="120">
        <v>0</v>
      </c>
      <c r="AI222" s="120">
        <f t="shared" si="187"/>
        <v>0</v>
      </c>
      <c r="AJ222" s="120">
        <f t="shared" si="187"/>
        <v>0</v>
      </c>
      <c r="AK222" s="120">
        <v>0</v>
      </c>
      <c r="AL222" s="120">
        <f t="shared" si="188"/>
        <v>0</v>
      </c>
      <c r="AM222" s="120">
        <f t="shared" si="188"/>
        <v>0</v>
      </c>
      <c r="AN222" s="120">
        <v>0</v>
      </c>
      <c r="AO222" s="120">
        <f t="shared" si="189"/>
        <v>0</v>
      </c>
      <c r="AP222" s="120">
        <f t="shared" si="189"/>
        <v>0</v>
      </c>
      <c r="AQ222" s="93">
        <v>0</v>
      </c>
      <c r="AR222" s="155"/>
      <c r="AS222" s="156"/>
      <c r="AT222" s="5"/>
      <c r="AU222" s="5"/>
      <c r="AV222" s="5"/>
    </row>
    <row r="223" spans="1:48" s="6" customFormat="1" ht="30" customHeight="1">
      <c r="A223" s="123"/>
      <c r="B223" s="133" t="s">
        <v>224</v>
      </c>
      <c r="C223" s="134"/>
      <c r="D223" s="130">
        <v>0</v>
      </c>
      <c r="E223" s="75">
        <v>0</v>
      </c>
      <c r="F223" s="75">
        <v>0</v>
      </c>
      <c r="G223" s="75">
        <v>0</v>
      </c>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93"/>
      <c r="AR223" s="124"/>
      <c r="AS223" s="125"/>
      <c r="AT223" s="5"/>
      <c r="AU223" s="5"/>
      <c r="AV223" s="5"/>
    </row>
    <row r="224" spans="1:48" s="6" customFormat="1" ht="30" customHeight="1">
      <c r="A224" s="123"/>
      <c r="B224" s="129" t="s">
        <v>225</v>
      </c>
      <c r="C224" s="128"/>
      <c r="D224" s="130">
        <v>0</v>
      </c>
      <c r="E224" s="75">
        <v>0</v>
      </c>
      <c r="F224" s="75">
        <v>0</v>
      </c>
      <c r="G224" s="75">
        <v>0</v>
      </c>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93"/>
      <c r="AR224" s="124"/>
      <c r="AS224" s="125"/>
      <c r="AT224" s="5"/>
      <c r="AU224" s="5"/>
      <c r="AV224" s="5"/>
    </row>
    <row r="225" spans="1:48" s="4" customFormat="1" ht="15.75">
      <c r="A225" s="111"/>
      <c r="B225" s="287" t="s">
        <v>189</v>
      </c>
      <c r="C225" s="288"/>
      <c r="D225" s="130">
        <v>0</v>
      </c>
      <c r="E225" s="75">
        <v>0</v>
      </c>
      <c r="F225" s="75">
        <v>0</v>
      </c>
      <c r="G225" s="75">
        <v>0</v>
      </c>
      <c r="H225" s="78"/>
      <c r="I225" s="78"/>
      <c r="J225" s="110"/>
      <c r="K225" s="78"/>
      <c r="L225" s="78"/>
      <c r="M225" s="110"/>
      <c r="N225" s="78"/>
      <c r="O225" s="78"/>
      <c r="P225" s="78"/>
      <c r="Q225" s="78"/>
      <c r="R225" s="78"/>
      <c r="S225" s="110"/>
      <c r="T225" s="78"/>
      <c r="U225" s="78"/>
      <c r="V225" s="110"/>
      <c r="W225" s="78"/>
      <c r="X225" s="78"/>
      <c r="Y225" s="78"/>
      <c r="Z225" s="78"/>
      <c r="AA225" s="78"/>
      <c r="AB225" s="78"/>
      <c r="AC225" s="78"/>
      <c r="AD225" s="78"/>
      <c r="AE225" s="78"/>
      <c r="AF225" s="78"/>
      <c r="AG225" s="78"/>
      <c r="AH225" s="78"/>
      <c r="AI225" s="78"/>
      <c r="AJ225" s="78"/>
      <c r="AK225" s="78"/>
      <c r="AL225" s="78"/>
      <c r="AM225" s="78"/>
      <c r="AN225" s="78"/>
      <c r="AO225" s="78"/>
      <c r="AP225" s="97"/>
      <c r="AQ225" s="97"/>
      <c r="AR225" s="112"/>
      <c r="AS225" s="113"/>
      <c r="AT225" s="5"/>
      <c r="AU225" s="5"/>
      <c r="AV225" s="5"/>
    </row>
    <row r="226" spans="1:48" s="4" customFormat="1" ht="26.25" customHeight="1">
      <c r="A226" s="135" t="s">
        <v>190</v>
      </c>
      <c r="B226" s="136"/>
      <c r="C226" s="137"/>
      <c r="D226" s="109" t="s">
        <v>142</v>
      </c>
      <c r="E226" s="82">
        <f>E230+E229+E228+E227</f>
        <v>1767.2</v>
      </c>
      <c r="F226" s="82">
        <f t="shared" ref="F226:I226" si="204">F230+F229+F228+F227</f>
        <v>1767.1999999999998</v>
      </c>
      <c r="G226" s="82">
        <f>F226/E226*100</f>
        <v>99.999999999999986</v>
      </c>
      <c r="H226" s="78">
        <f t="shared" si="204"/>
        <v>14.9</v>
      </c>
      <c r="I226" s="78">
        <f t="shared" si="204"/>
        <v>14.9</v>
      </c>
      <c r="J226" s="78">
        <f>I226/H226*100</f>
        <v>100</v>
      </c>
      <c r="K226" s="78">
        <f t="shared" ref="K226:L226" si="205">K230+K229+K228+K227</f>
        <v>120</v>
      </c>
      <c r="L226" s="78">
        <f t="shared" si="205"/>
        <v>119.7</v>
      </c>
      <c r="M226" s="78">
        <f>L226/K226*100</f>
        <v>99.75</v>
      </c>
      <c r="N226" s="78">
        <f t="shared" ref="N226:O226" si="206">N230+N229+N228+N227</f>
        <v>250.00000000000003</v>
      </c>
      <c r="O226" s="78">
        <f t="shared" si="206"/>
        <v>230.8</v>
      </c>
      <c r="P226" s="78">
        <f>O226/N226*100</f>
        <v>92.32</v>
      </c>
      <c r="Q226" s="78">
        <f t="shared" ref="Q226:R226" si="207">Q230+Q229+Q228+Q227</f>
        <v>98.2</v>
      </c>
      <c r="R226" s="78">
        <f t="shared" si="207"/>
        <v>87.3</v>
      </c>
      <c r="S226" s="78">
        <f>R226/Q226*100</f>
        <v>88.900203665987775</v>
      </c>
      <c r="T226" s="78">
        <f t="shared" ref="T226:U226" si="208">T230+T229+T228+T227</f>
        <v>166.20000000000002</v>
      </c>
      <c r="U226" s="78">
        <f t="shared" si="208"/>
        <v>165.49999999999997</v>
      </c>
      <c r="V226" s="78">
        <f>U226/T226*100</f>
        <v>99.578820697954242</v>
      </c>
      <c r="W226" s="78">
        <f t="shared" ref="W226:X226" si="209">W230+W229+W228+W227</f>
        <v>140.10000000000002</v>
      </c>
      <c r="X226" s="78">
        <f t="shared" si="209"/>
        <v>131.69999999999999</v>
      </c>
      <c r="Y226" s="78">
        <f>X226/W226*100</f>
        <v>94.004282655246229</v>
      </c>
      <c r="Z226" s="78">
        <f t="shared" ref="Z226:AA226" si="210">Z230+Z229+Z228+Z227</f>
        <v>156.20000000000002</v>
      </c>
      <c r="AA226" s="78">
        <f t="shared" si="210"/>
        <v>162</v>
      </c>
      <c r="AB226" s="78">
        <f>AA226/Z226*100</f>
        <v>103.71318822023045</v>
      </c>
      <c r="AC226" s="78">
        <f t="shared" ref="AC226:AD226" si="211">AC230+AC229+AC228+AC227</f>
        <v>101.2</v>
      </c>
      <c r="AD226" s="78">
        <f t="shared" si="211"/>
        <v>100.10000000000001</v>
      </c>
      <c r="AE226" s="78">
        <f>AD226/AC226*100</f>
        <v>98.913043478260875</v>
      </c>
      <c r="AF226" s="78">
        <f t="shared" ref="AF226:AG226" si="212">AF230+AF229+AF228+AF227</f>
        <v>280.2</v>
      </c>
      <c r="AG226" s="78">
        <f t="shared" si="212"/>
        <v>265.5</v>
      </c>
      <c r="AH226" s="78">
        <f>AG226/AF226*100</f>
        <v>94.753747323340477</v>
      </c>
      <c r="AI226" s="78">
        <f t="shared" ref="AI226:AJ226" si="213">AI230+AI229+AI228+AI227</f>
        <v>152.20000000000002</v>
      </c>
      <c r="AJ226" s="78">
        <f t="shared" si="213"/>
        <v>151.5</v>
      </c>
      <c r="AK226" s="78">
        <f>AJ226/AI226*100</f>
        <v>99.540078843626802</v>
      </c>
      <c r="AL226" s="78">
        <f t="shared" ref="AL226:AM226" si="214">AL230+AL229+AL228+AL227</f>
        <v>112.60000000000001</v>
      </c>
      <c r="AM226" s="78">
        <f t="shared" si="214"/>
        <v>111.4</v>
      </c>
      <c r="AN226" s="78">
        <f>AM226/AL226*100</f>
        <v>98.93428063943162</v>
      </c>
      <c r="AO226" s="78">
        <f t="shared" ref="AO226:AP226" si="215">AO230+AO229+AO228+AO227</f>
        <v>175.39999999999998</v>
      </c>
      <c r="AP226" s="78">
        <f t="shared" si="215"/>
        <v>226.79999999999998</v>
      </c>
      <c r="AQ226" s="78">
        <f>AP226/AO226*100</f>
        <v>129.30444697833522</v>
      </c>
      <c r="AR226" s="144"/>
      <c r="AS226" s="147"/>
      <c r="AT226" s="5"/>
      <c r="AU226" s="5"/>
      <c r="AV226" s="5"/>
    </row>
    <row r="227" spans="1:48" s="4" customFormat="1" ht="21" customHeight="1">
      <c r="A227" s="138"/>
      <c r="B227" s="139"/>
      <c r="C227" s="140"/>
      <c r="D227" s="109" t="s">
        <v>138</v>
      </c>
      <c r="E227" s="82">
        <f>H227+K227+N227+Q227+T227+W227+Z227+AC227+AF227+AI227+AL227+AO227</f>
        <v>0</v>
      </c>
      <c r="F227" s="82">
        <f>I227+L227+O227+R227+U227+X227+AA227+AD227+AG227+AJ227+AM227+AP227</f>
        <v>0</v>
      </c>
      <c r="G227" s="82">
        <v>0</v>
      </c>
      <c r="H227" s="78">
        <f>H16</f>
        <v>0</v>
      </c>
      <c r="I227" s="78">
        <f>I16</f>
        <v>0</v>
      </c>
      <c r="J227" s="78">
        <v>0</v>
      </c>
      <c r="K227" s="78">
        <f>K16</f>
        <v>0</v>
      </c>
      <c r="L227" s="78">
        <f>L16</f>
        <v>0</v>
      </c>
      <c r="M227" s="78">
        <v>0</v>
      </c>
      <c r="N227" s="78">
        <f>N16</f>
        <v>0</v>
      </c>
      <c r="O227" s="78">
        <f>O16</f>
        <v>0</v>
      </c>
      <c r="P227" s="78">
        <v>0</v>
      </c>
      <c r="Q227" s="78">
        <f>Q16</f>
        <v>0</v>
      </c>
      <c r="R227" s="78">
        <f>R16</f>
        <v>0</v>
      </c>
      <c r="S227" s="78">
        <v>0</v>
      </c>
      <c r="T227" s="78">
        <f>T16</f>
        <v>0</v>
      </c>
      <c r="U227" s="78">
        <f>U16</f>
        <v>0</v>
      </c>
      <c r="V227" s="78">
        <v>0</v>
      </c>
      <c r="W227" s="78">
        <f>W16</f>
        <v>0</v>
      </c>
      <c r="X227" s="78">
        <f>X16</f>
        <v>0</v>
      </c>
      <c r="Y227" s="78">
        <v>0</v>
      </c>
      <c r="Z227" s="78">
        <f>Z16</f>
        <v>0</v>
      </c>
      <c r="AA227" s="78">
        <f>AA16</f>
        <v>0</v>
      </c>
      <c r="AB227" s="78">
        <v>0</v>
      </c>
      <c r="AC227" s="78">
        <f>AC16</f>
        <v>0</v>
      </c>
      <c r="AD227" s="78">
        <f>AD16</f>
        <v>0</v>
      </c>
      <c r="AE227" s="78">
        <v>0</v>
      </c>
      <c r="AF227" s="78">
        <f>AF16</f>
        <v>0</v>
      </c>
      <c r="AG227" s="78">
        <f>AG16</f>
        <v>0</v>
      </c>
      <c r="AH227" s="78">
        <v>0</v>
      </c>
      <c r="AI227" s="78">
        <f>AI16</f>
        <v>0</v>
      </c>
      <c r="AJ227" s="78">
        <f>AJ16</f>
        <v>0</v>
      </c>
      <c r="AK227" s="78">
        <v>0</v>
      </c>
      <c r="AL227" s="78">
        <f>AL16</f>
        <v>0</v>
      </c>
      <c r="AM227" s="78">
        <f>AM16</f>
        <v>0</v>
      </c>
      <c r="AN227" s="78">
        <v>0</v>
      </c>
      <c r="AO227" s="78">
        <f>AO16</f>
        <v>0</v>
      </c>
      <c r="AP227" s="78">
        <f>AP16</f>
        <v>0</v>
      </c>
      <c r="AQ227" s="78">
        <v>0</v>
      </c>
      <c r="AR227" s="145"/>
      <c r="AS227" s="148"/>
      <c r="AT227" s="5"/>
      <c r="AU227" s="5"/>
      <c r="AV227" s="5"/>
    </row>
    <row r="228" spans="1:48" s="4" customFormat="1" ht="21.75" customHeight="1">
      <c r="A228" s="138"/>
      <c r="B228" s="139"/>
      <c r="C228" s="140"/>
      <c r="D228" s="79" t="s">
        <v>26</v>
      </c>
      <c r="E228" s="82">
        <f t="shared" ref="E228:E230" si="216">H228+K228+N228+Q228+T228+W228+Z228+AC228+AF228+AI228+AL228+AO228</f>
        <v>1717.4</v>
      </c>
      <c r="F228" s="82">
        <f t="shared" ref="F228:F230" si="217">I228+L228+O228+R228+U228+X228+AA228+AD228+AG228+AJ228+AM228+AP228</f>
        <v>1717.3999999999999</v>
      </c>
      <c r="G228" s="82">
        <f t="shared" ref="G228:G249" si="218">F228/E228*100</f>
        <v>99.999999999999986</v>
      </c>
      <c r="H228" s="78">
        <v>14.9</v>
      </c>
      <c r="I228" s="78">
        <v>14.9</v>
      </c>
      <c r="J228" s="78">
        <f>I228/H228*100</f>
        <v>100</v>
      </c>
      <c r="K228" s="78">
        <v>120</v>
      </c>
      <c r="L228" s="78">
        <v>119.7</v>
      </c>
      <c r="M228" s="78">
        <f>L228/K228*100</f>
        <v>99.75</v>
      </c>
      <c r="N228" s="78">
        <f>N17+233.8</f>
        <v>245.10000000000002</v>
      </c>
      <c r="O228" s="78">
        <v>230.8</v>
      </c>
      <c r="P228" s="78">
        <f>O228/N228*100</f>
        <v>94.165646674826604</v>
      </c>
      <c r="Q228" s="78">
        <f>Q17+82</f>
        <v>93.3</v>
      </c>
      <c r="R228" s="78">
        <f>R17+81.9</f>
        <v>85.7</v>
      </c>
      <c r="S228" s="78">
        <f>R228/Q228*100</f>
        <v>91.854233654876751</v>
      </c>
      <c r="T228" s="78">
        <f>T17+150</f>
        <v>161.30000000000001</v>
      </c>
      <c r="U228" s="78">
        <f>U17+148.1</f>
        <v>160.29999999999998</v>
      </c>
      <c r="V228" s="78">
        <f>U228/T228*100</f>
        <v>99.380037197768118</v>
      </c>
      <c r="W228" s="78">
        <f>W17+123.9</f>
        <v>135.20000000000002</v>
      </c>
      <c r="X228" s="78">
        <f>X17+110.1</f>
        <v>125.19999999999999</v>
      </c>
      <c r="Y228" s="78">
        <f>X228/W228*100</f>
        <v>92.603550295857971</v>
      </c>
      <c r="Z228" s="78">
        <f>Z17+140</f>
        <v>151.30000000000001</v>
      </c>
      <c r="AA228" s="78">
        <f>AA17+139.8</f>
        <v>155.30000000000001</v>
      </c>
      <c r="AB228" s="78">
        <f>AA228/Z228*100</f>
        <v>102.64375413086584</v>
      </c>
      <c r="AC228" s="78">
        <f>AC17+85</f>
        <v>96.3</v>
      </c>
      <c r="AD228" s="78">
        <f>AD17+84.5</f>
        <v>95.4</v>
      </c>
      <c r="AE228" s="78">
        <f>AD228/AC228*100</f>
        <v>99.065420560747668</v>
      </c>
      <c r="AF228" s="78">
        <f>AF17+264</f>
        <v>275.3</v>
      </c>
      <c r="AG228" s="78">
        <f>AG17+243.9</f>
        <v>259.10000000000002</v>
      </c>
      <c r="AH228" s="78">
        <f>AG228/AF228*100</f>
        <v>94.115510352342895</v>
      </c>
      <c r="AI228" s="78">
        <f>AI17+136</f>
        <v>147.30000000000001</v>
      </c>
      <c r="AJ228" s="78">
        <f>AJ17+135.9</f>
        <v>146.80000000000001</v>
      </c>
      <c r="AK228" s="78">
        <f>AJ228/AI228*100</f>
        <v>99.660556687033264</v>
      </c>
      <c r="AL228" s="78">
        <f>AL17+96.4</f>
        <v>107.7</v>
      </c>
      <c r="AM228" s="78">
        <f>AM17+96.4</f>
        <v>106.9</v>
      </c>
      <c r="AN228" s="78">
        <f>AM228/AL228*100</f>
        <v>99.257195914577537</v>
      </c>
      <c r="AO228" s="78">
        <f>AO17+155.2</f>
        <v>169.7</v>
      </c>
      <c r="AP228" s="78">
        <f>AP17+195.2</f>
        <v>217.29999999999998</v>
      </c>
      <c r="AQ228" s="78">
        <f>AP228/AO228*100</f>
        <v>128.04949911608722</v>
      </c>
      <c r="AR228" s="145"/>
      <c r="AS228" s="148"/>
      <c r="AT228" s="5"/>
      <c r="AU228" s="5"/>
      <c r="AV228" s="5"/>
    </row>
    <row r="229" spans="1:48" s="4" customFormat="1" ht="15.75" customHeight="1">
      <c r="A229" s="138"/>
      <c r="B229" s="139"/>
      <c r="C229" s="140"/>
      <c r="D229" s="79" t="s">
        <v>139</v>
      </c>
      <c r="E229" s="82">
        <f t="shared" si="216"/>
        <v>49.8</v>
      </c>
      <c r="F229" s="82">
        <f t="shared" si="217"/>
        <v>49.800000000000004</v>
      </c>
      <c r="G229" s="82">
        <v>0</v>
      </c>
      <c r="H229" s="78">
        <f t="shared" ref="H229:I229" si="219">H18</f>
        <v>0</v>
      </c>
      <c r="I229" s="78">
        <f t="shared" si="219"/>
        <v>0</v>
      </c>
      <c r="J229" s="78">
        <v>0</v>
      </c>
      <c r="K229" s="78">
        <f t="shared" ref="K229:L229" si="220">K18</f>
        <v>0</v>
      </c>
      <c r="L229" s="78">
        <f t="shared" si="220"/>
        <v>0</v>
      </c>
      <c r="M229" s="78">
        <v>0</v>
      </c>
      <c r="N229" s="78">
        <f t="shared" ref="N229:O229" si="221">N18</f>
        <v>4.9000000000000004</v>
      </c>
      <c r="O229" s="78">
        <f t="shared" si="221"/>
        <v>0</v>
      </c>
      <c r="P229" s="78">
        <v>0</v>
      </c>
      <c r="Q229" s="78">
        <f t="shared" ref="Q229:R229" si="222">Q18</f>
        <v>4.9000000000000004</v>
      </c>
      <c r="R229" s="78">
        <f t="shared" si="222"/>
        <v>1.6</v>
      </c>
      <c r="S229" s="78">
        <f>R229/Q229*100</f>
        <v>32.653061224489797</v>
      </c>
      <c r="T229" s="78">
        <f t="shared" ref="T229:U229" si="223">T18</f>
        <v>4.9000000000000004</v>
      </c>
      <c r="U229" s="78">
        <f t="shared" si="223"/>
        <v>5.2</v>
      </c>
      <c r="V229" s="78">
        <f>U229/T229*100</f>
        <v>106.12244897959184</v>
      </c>
      <c r="W229" s="78">
        <f t="shared" ref="W229:X229" si="224">W18</f>
        <v>4.9000000000000004</v>
      </c>
      <c r="X229" s="78">
        <f t="shared" si="224"/>
        <v>6.5</v>
      </c>
      <c r="Y229" s="78">
        <f>X229/W229*100</f>
        <v>132.65306122448979</v>
      </c>
      <c r="Z229" s="78">
        <f t="shared" ref="Z229:AA229" si="225">Z18</f>
        <v>4.9000000000000004</v>
      </c>
      <c r="AA229" s="78">
        <f t="shared" si="225"/>
        <v>6.7</v>
      </c>
      <c r="AB229" s="78">
        <f>AA229/Z229*100</f>
        <v>136.73469387755102</v>
      </c>
      <c r="AC229" s="78">
        <f t="shared" ref="AC229:AD229" si="226">AC18</f>
        <v>4.9000000000000004</v>
      </c>
      <c r="AD229" s="78">
        <f t="shared" si="226"/>
        <v>4.7</v>
      </c>
      <c r="AE229" s="78">
        <f>AD229/AC229*100</f>
        <v>95.918367346938766</v>
      </c>
      <c r="AF229" s="78">
        <f t="shared" ref="AF229:AG229" si="227">AF18</f>
        <v>4.9000000000000004</v>
      </c>
      <c r="AG229" s="78">
        <f t="shared" si="227"/>
        <v>6.4</v>
      </c>
      <c r="AH229" s="78">
        <f>AG229/AF229*100</f>
        <v>130.61224489795919</v>
      </c>
      <c r="AI229" s="78">
        <f t="shared" ref="AI229:AJ229" si="228">AI18</f>
        <v>4.9000000000000004</v>
      </c>
      <c r="AJ229" s="78">
        <f t="shared" si="228"/>
        <v>4.7</v>
      </c>
      <c r="AK229" s="78">
        <f>AJ229/AI229*100</f>
        <v>95.918367346938766</v>
      </c>
      <c r="AL229" s="78">
        <f t="shared" ref="AL229:AM229" si="229">AL18</f>
        <v>4.9000000000000004</v>
      </c>
      <c r="AM229" s="78">
        <f t="shared" si="229"/>
        <v>4.5</v>
      </c>
      <c r="AN229" s="78">
        <f>AM229/AL229*100</f>
        <v>91.836734693877546</v>
      </c>
      <c r="AO229" s="78">
        <f t="shared" ref="AO229:AP229" si="230">AO18</f>
        <v>5.7</v>
      </c>
      <c r="AP229" s="78">
        <f t="shared" si="230"/>
        <v>9.5</v>
      </c>
      <c r="AQ229" s="78">
        <f>AP229/AO229*100</f>
        <v>166.66666666666666</v>
      </c>
      <c r="AR229" s="145"/>
      <c r="AS229" s="148"/>
      <c r="AT229" s="5"/>
      <c r="AU229" s="5"/>
      <c r="AV229" s="5"/>
    </row>
    <row r="230" spans="1:48" s="4" customFormat="1" ht="23.25" customHeight="1">
      <c r="A230" s="141"/>
      <c r="B230" s="142"/>
      <c r="C230" s="143"/>
      <c r="D230" s="79" t="s">
        <v>140</v>
      </c>
      <c r="E230" s="82">
        <f t="shared" si="216"/>
        <v>0</v>
      </c>
      <c r="F230" s="82">
        <f t="shared" si="217"/>
        <v>0</v>
      </c>
      <c r="G230" s="82">
        <v>0</v>
      </c>
      <c r="H230" s="78">
        <f t="shared" ref="H230:I230" si="231">H19</f>
        <v>0</v>
      </c>
      <c r="I230" s="78">
        <f t="shared" si="231"/>
        <v>0</v>
      </c>
      <c r="J230" s="78">
        <v>0</v>
      </c>
      <c r="K230" s="78">
        <f t="shared" ref="K230:L230" si="232">K19</f>
        <v>0</v>
      </c>
      <c r="L230" s="78">
        <f t="shared" si="232"/>
        <v>0</v>
      </c>
      <c r="M230" s="78">
        <v>0</v>
      </c>
      <c r="N230" s="78">
        <f t="shared" ref="N230:O230" si="233">N19</f>
        <v>0</v>
      </c>
      <c r="O230" s="78">
        <f t="shared" si="233"/>
        <v>0</v>
      </c>
      <c r="P230" s="78">
        <v>0</v>
      </c>
      <c r="Q230" s="78">
        <f t="shared" ref="Q230:R230" si="234">Q19</f>
        <v>0</v>
      </c>
      <c r="R230" s="78">
        <f t="shared" si="234"/>
        <v>0</v>
      </c>
      <c r="S230" s="78">
        <v>0</v>
      </c>
      <c r="T230" s="78">
        <f t="shared" ref="T230:U230" si="235">T19</f>
        <v>0</v>
      </c>
      <c r="U230" s="78">
        <f t="shared" si="235"/>
        <v>0</v>
      </c>
      <c r="V230" s="78">
        <v>0</v>
      </c>
      <c r="W230" s="78">
        <f t="shared" ref="W230:X230" si="236">W19</f>
        <v>0</v>
      </c>
      <c r="X230" s="78">
        <f t="shared" si="236"/>
        <v>0</v>
      </c>
      <c r="Y230" s="78">
        <v>0</v>
      </c>
      <c r="Z230" s="78">
        <f t="shared" ref="Z230:AA230" si="237">Z19</f>
        <v>0</v>
      </c>
      <c r="AA230" s="78">
        <f t="shared" si="237"/>
        <v>0</v>
      </c>
      <c r="AB230" s="78">
        <v>0</v>
      </c>
      <c r="AC230" s="78">
        <f t="shared" ref="AC230:AD230" si="238">AC19</f>
        <v>0</v>
      </c>
      <c r="AD230" s="78">
        <f t="shared" si="238"/>
        <v>0</v>
      </c>
      <c r="AE230" s="78">
        <v>0</v>
      </c>
      <c r="AF230" s="78">
        <f t="shared" ref="AF230:AG230" si="239">AF19</f>
        <v>0</v>
      </c>
      <c r="AG230" s="78">
        <f t="shared" si="239"/>
        <v>0</v>
      </c>
      <c r="AH230" s="78">
        <v>0</v>
      </c>
      <c r="AI230" s="78">
        <f t="shared" ref="AI230:AJ230" si="240">AI19</f>
        <v>0</v>
      </c>
      <c r="AJ230" s="78">
        <f t="shared" si="240"/>
        <v>0</v>
      </c>
      <c r="AK230" s="78">
        <v>0</v>
      </c>
      <c r="AL230" s="78">
        <f t="shared" ref="AL230:AM230" si="241">AL19</f>
        <v>0</v>
      </c>
      <c r="AM230" s="78">
        <f t="shared" si="241"/>
        <v>0</v>
      </c>
      <c r="AN230" s="78">
        <v>0</v>
      </c>
      <c r="AO230" s="78">
        <f t="shared" ref="AO230:AP230" si="242">AO19</f>
        <v>0</v>
      </c>
      <c r="AP230" s="78">
        <f t="shared" si="242"/>
        <v>0</v>
      </c>
      <c r="AQ230" s="78">
        <v>0</v>
      </c>
      <c r="AR230" s="146"/>
      <c r="AS230" s="149"/>
      <c r="AT230" s="5"/>
      <c r="AU230" s="5"/>
      <c r="AV230" s="5"/>
    </row>
    <row r="231" spans="1:48" s="4" customFormat="1" ht="64.5" customHeight="1">
      <c r="A231" s="135" t="s">
        <v>191</v>
      </c>
      <c r="B231" s="136"/>
      <c r="C231" s="137"/>
      <c r="D231" s="109" t="s">
        <v>142</v>
      </c>
      <c r="E231" s="82">
        <f t="shared" ref="E231:F231" si="243">E235+E234+E233+E232</f>
        <v>9651.2000000000007</v>
      </c>
      <c r="F231" s="82">
        <f t="shared" si="243"/>
        <v>9389.2000000000007</v>
      </c>
      <c r="G231" s="82">
        <f t="shared" si="218"/>
        <v>97.285311671087541</v>
      </c>
      <c r="H231" s="82">
        <f>H235+H234+H233+H232</f>
        <v>169</v>
      </c>
      <c r="I231" s="82">
        <f>I235+I234+I233+I232</f>
        <v>49.9</v>
      </c>
      <c r="J231" s="82">
        <f>I231/H231*100</f>
        <v>29.526627218934909</v>
      </c>
      <c r="K231" s="82">
        <f>K235+K234+K233+K232</f>
        <v>827.3</v>
      </c>
      <c r="L231" s="82">
        <f>L235+L234+L233+L232</f>
        <v>816.1</v>
      </c>
      <c r="M231" s="82">
        <f>L231/K231*100</f>
        <v>98.646198476973296</v>
      </c>
      <c r="N231" s="82">
        <f>N235+N234+N233+N232</f>
        <v>851.59999999999991</v>
      </c>
      <c r="O231" s="82">
        <f>O235+O234+O233+O232</f>
        <v>880.30000000000007</v>
      </c>
      <c r="P231" s="82">
        <f>O231/N231*100</f>
        <v>103.37012682010337</v>
      </c>
      <c r="Q231" s="82">
        <f>Q235+Q234+Q233+Q232</f>
        <v>667.6</v>
      </c>
      <c r="R231" s="82">
        <f>R235+R234+R233+R232</f>
        <v>618.5</v>
      </c>
      <c r="S231" s="82">
        <f>R231/Q231*100</f>
        <v>92.645296584781306</v>
      </c>
      <c r="T231" s="82">
        <f>T235+T234+T233+T232</f>
        <v>541.70000000000005</v>
      </c>
      <c r="U231" s="82">
        <f>U235+U234+U233+U232</f>
        <v>507.40000000000009</v>
      </c>
      <c r="V231" s="82">
        <f>U231/T231*100</f>
        <v>93.66808196418684</v>
      </c>
      <c r="W231" s="82">
        <f>W235+W234+W233+W232</f>
        <v>875.7</v>
      </c>
      <c r="X231" s="82">
        <f>X235+X234+X233+X232</f>
        <v>841.7</v>
      </c>
      <c r="Y231" s="82">
        <f>X231/W231*100</f>
        <v>96.117391800845041</v>
      </c>
      <c r="Z231" s="82">
        <f>Z235+Z234+Z233+Z232</f>
        <v>446.4</v>
      </c>
      <c r="AA231" s="82">
        <f>AA235+AA234+AA233+AA232</f>
        <v>462.6</v>
      </c>
      <c r="AB231" s="82">
        <f>AA231/Z231*100</f>
        <v>103.62903225806453</v>
      </c>
      <c r="AC231" s="82">
        <f>AC235+AC234+AC233+AC232</f>
        <v>756.5</v>
      </c>
      <c r="AD231" s="82">
        <f>AD235+AD234+AD233+AD232</f>
        <v>740.7</v>
      </c>
      <c r="AE231" s="82">
        <f>AD231/AC231*100</f>
        <v>97.911434236616003</v>
      </c>
      <c r="AF231" s="82">
        <f>AF235+AF234+AF233+AF232</f>
        <v>612.30000000000007</v>
      </c>
      <c r="AG231" s="82">
        <f>AG235+AG234+AG233+AG232</f>
        <v>616.19999999999993</v>
      </c>
      <c r="AH231" s="82">
        <f>AG231/AF231*100</f>
        <v>100.63694267515922</v>
      </c>
      <c r="AI231" s="82">
        <f>AI235+AI234+AI233+AI232</f>
        <v>817.7</v>
      </c>
      <c r="AJ231" s="82">
        <f>AJ235+AJ234+AJ233+AJ232</f>
        <v>514.4</v>
      </c>
      <c r="AK231" s="82">
        <f>AJ231/AI231*100</f>
        <v>62.90815702580408</v>
      </c>
      <c r="AL231" s="82">
        <f>AL235+AL234+AL233+AL232</f>
        <v>966.99999999999989</v>
      </c>
      <c r="AM231" s="82">
        <f>AM235+AM234+AM233+AM232</f>
        <v>862.7</v>
      </c>
      <c r="AN231" s="82">
        <f>AM231/AL231*100</f>
        <v>89.21406411582214</v>
      </c>
      <c r="AO231" s="82">
        <f>AO235+AO234+AO233+AO232</f>
        <v>2118.3999999999996</v>
      </c>
      <c r="AP231" s="82">
        <f>AP235+AP234+AP233+AP232</f>
        <v>2478.6999999999998</v>
      </c>
      <c r="AQ231" s="82">
        <f>AP231/AO231*100</f>
        <v>117.00811933534744</v>
      </c>
      <c r="AR231" s="144"/>
      <c r="AS231" s="147"/>
      <c r="AT231" s="5"/>
      <c r="AU231" s="5"/>
      <c r="AV231" s="5"/>
    </row>
    <row r="232" spans="1:48" s="4" customFormat="1" ht="64.5" customHeight="1">
      <c r="A232" s="138"/>
      <c r="B232" s="139"/>
      <c r="C232" s="140"/>
      <c r="D232" s="109" t="s">
        <v>138</v>
      </c>
      <c r="E232" s="82">
        <f>H232+K232+N232+Q232+T232+W232+Z232+AC232+AF232+AI232+AL232+AO232</f>
        <v>0</v>
      </c>
      <c r="F232" s="82">
        <f>I232+L232+O232+R232+U232+X232+AA232+AD232+AG232+AJ232+AM232+AP232</f>
        <v>0</v>
      </c>
      <c r="G232" s="82">
        <v>0</v>
      </c>
      <c r="H232" s="78">
        <f>H208-H227-H237-H242-H247</f>
        <v>0</v>
      </c>
      <c r="I232" s="78">
        <f>I208-I227-I237-I242-I247</f>
        <v>0</v>
      </c>
      <c r="J232" s="82">
        <v>0</v>
      </c>
      <c r="K232" s="78">
        <f>K208-K227-K237-K242-K247</f>
        <v>0</v>
      </c>
      <c r="L232" s="78">
        <f>L208-L227-L237-L242-L247</f>
        <v>0</v>
      </c>
      <c r="M232" s="82">
        <v>0</v>
      </c>
      <c r="N232" s="78">
        <f>N208-N227-N237-N242-N247</f>
        <v>0</v>
      </c>
      <c r="O232" s="78">
        <f>O208-O227-O237-O242-O247</f>
        <v>0</v>
      </c>
      <c r="P232" s="82">
        <v>0</v>
      </c>
      <c r="Q232" s="78">
        <f>Q208-Q227-Q237-Q242-Q247</f>
        <v>0</v>
      </c>
      <c r="R232" s="78">
        <f>R208-R227-R237-R242-R247</f>
        <v>0</v>
      </c>
      <c r="S232" s="82">
        <v>0</v>
      </c>
      <c r="T232" s="78">
        <f>T208-T227-T237-T242-T247</f>
        <v>0</v>
      </c>
      <c r="U232" s="78">
        <f>U208-U227-U237-U242-U247</f>
        <v>0</v>
      </c>
      <c r="V232" s="82">
        <v>0</v>
      </c>
      <c r="W232" s="78">
        <f>W208-W227-W237-W242-W247</f>
        <v>0</v>
      </c>
      <c r="X232" s="78">
        <f>X208-X227-X237-X242-X247</f>
        <v>0</v>
      </c>
      <c r="Y232" s="82">
        <v>0</v>
      </c>
      <c r="Z232" s="78">
        <f>Z208-Z227-Z237-Z242-Z247</f>
        <v>0</v>
      </c>
      <c r="AA232" s="78">
        <f>AA208-AA227-AA237-AA242-AA247</f>
        <v>0</v>
      </c>
      <c r="AB232" s="82">
        <v>0</v>
      </c>
      <c r="AC232" s="78">
        <f>AC208-AC227-AC237-AC242-AC247</f>
        <v>0</v>
      </c>
      <c r="AD232" s="78">
        <f>AD208-AD227-AD237-AD242-AD247</f>
        <v>0</v>
      </c>
      <c r="AE232" s="82">
        <v>0</v>
      </c>
      <c r="AF232" s="78">
        <f>AF208-AF227-AF237-AF242-AF247</f>
        <v>0</v>
      </c>
      <c r="AG232" s="78">
        <f>AG208-AG227-AG237-AG242-AG247</f>
        <v>0</v>
      </c>
      <c r="AH232" s="82">
        <v>0</v>
      </c>
      <c r="AI232" s="78">
        <f>AI208-AI227-AI237-AI242-AI247</f>
        <v>0</v>
      </c>
      <c r="AJ232" s="78">
        <f>AJ208-AJ227-AJ237-AJ242-AJ247</f>
        <v>0</v>
      </c>
      <c r="AK232" s="82">
        <v>0</v>
      </c>
      <c r="AL232" s="78">
        <f>AL208-AL227-AL237-AL242-AL247</f>
        <v>0</v>
      </c>
      <c r="AM232" s="78">
        <f>AM208-AM227-AM237-AM242-AM247</f>
        <v>0</v>
      </c>
      <c r="AN232" s="82">
        <v>0</v>
      </c>
      <c r="AO232" s="78">
        <f>AO208-AO227-AO237-AO242-AO247</f>
        <v>0</v>
      </c>
      <c r="AP232" s="78">
        <f>AP208-AP227-AP237-AP242-AP247</f>
        <v>0</v>
      </c>
      <c r="AQ232" s="82">
        <v>0</v>
      </c>
      <c r="AR232" s="145"/>
      <c r="AS232" s="148"/>
      <c r="AT232" s="5"/>
      <c r="AU232" s="5"/>
      <c r="AV232" s="5"/>
    </row>
    <row r="233" spans="1:48" s="4" customFormat="1" ht="54" customHeight="1">
      <c r="A233" s="138"/>
      <c r="B233" s="139"/>
      <c r="C233" s="140"/>
      <c r="D233" s="79" t="s">
        <v>26</v>
      </c>
      <c r="E233" s="82">
        <f t="shared" ref="E233:E235" si="244">H233+K233+N233+Q233+T233+W233+Z233+AC233+AF233+AI233+AL233+AO233</f>
        <v>7678.5</v>
      </c>
      <c r="F233" s="82">
        <f t="shared" ref="F233:F235" si="245">I233+L233+O233+R233+U233+X233+AA233+AD233+AG233+AJ233+AM233+AP233</f>
        <v>7460.3</v>
      </c>
      <c r="G233" s="82">
        <f t="shared" si="218"/>
        <v>97.158299146968801</v>
      </c>
      <c r="H233" s="78">
        <f t="shared" ref="H233:I233" si="246">H209-H228-H238-H243-H248</f>
        <v>169</v>
      </c>
      <c r="I233" s="78">
        <f t="shared" si="246"/>
        <v>49.9</v>
      </c>
      <c r="J233" s="82">
        <f>I233/H233*100</f>
        <v>29.526627218934909</v>
      </c>
      <c r="K233" s="78">
        <f t="shared" ref="K233:L233" si="247">K209-K228-K238-K243-K248</f>
        <v>733.19999999999993</v>
      </c>
      <c r="L233" s="78">
        <f t="shared" si="247"/>
        <v>722</v>
      </c>
      <c r="M233" s="82">
        <f t="shared" ref="M233:M234" si="248">L233/K233*100</f>
        <v>98.472449536279328</v>
      </c>
      <c r="N233" s="78">
        <f t="shared" ref="N233:O233" si="249">N209-N228-N238-N243-N248</f>
        <v>722.8</v>
      </c>
      <c r="O233" s="78">
        <f t="shared" si="249"/>
        <v>753.40000000000009</v>
      </c>
      <c r="P233" s="82">
        <f t="shared" ref="P233:P234" si="250">O233/N233*100</f>
        <v>104.23353624792475</v>
      </c>
      <c r="Q233" s="78">
        <f t="shared" ref="Q233:R233" si="251">Q209-Q228-Q238-Q243-Q248</f>
        <v>541.20000000000005</v>
      </c>
      <c r="R233" s="78">
        <f t="shared" si="251"/>
        <v>493.3</v>
      </c>
      <c r="S233" s="82">
        <f t="shared" ref="S233:S234" si="252">R233/Q233*100</f>
        <v>91.149297856614922</v>
      </c>
      <c r="T233" s="78">
        <f t="shared" ref="T233:U233" si="253">T209-T228-T238-T243-T248</f>
        <v>425.2000000000001</v>
      </c>
      <c r="U233" s="78">
        <f t="shared" si="253"/>
        <v>392.00000000000011</v>
      </c>
      <c r="V233" s="82">
        <f t="shared" ref="V233:V234" si="254">U233/T233*100</f>
        <v>92.19190968955786</v>
      </c>
      <c r="W233" s="78">
        <f t="shared" ref="W233:X233" si="255">W209-W228-W238-W243-W248</f>
        <v>709.2</v>
      </c>
      <c r="X233" s="78">
        <f t="shared" si="255"/>
        <v>682.40000000000009</v>
      </c>
      <c r="Y233" s="82">
        <f t="shared" ref="Y233:Y234" si="256">X233/W233*100</f>
        <v>96.221094190637345</v>
      </c>
      <c r="Z233" s="78">
        <f t="shared" ref="Z233:AA233" si="257">Z209-Z228-Z238-Z243-Z248</f>
        <v>350.4</v>
      </c>
      <c r="AA233" s="78">
        <f t="shared" si="257"/>
        <v>367.20000000000005</v>
      </c>
      <c r="AB233" s="82">
        <f t="shared" ref="AB233:AB234" si="258">AA233/Z233*100</f>
        <v>104.79452054794523</v>
      </c>
      <c r="AC233" s="78">
        <f t="shared" ref="AC233:AD233" si="259">AC209-AC228-AC238-AC243-AC248</f>
        <v>600</v>
      </c>
      <c r="AD233" s="78">
        <f t="shared" si="259"/>
        <v>585.29999999999995</v>
      </c>
      <c r="AE233" s="82">
        <f t="shared" ref="AE233:AE234" si="260">AD233/AC233*100</f>
        <v>97.55</v>
      </c>
      <c r="AF233" s="78">
        <f t="shared" ref="AF233:AG233" si="261">AF209-AF228-AF238-AF243-AF248</f>
        <v>455.50000000000006</v>
      </c>
      <c r="AG233" s="78">
        <f t="shared" si="261"/>
        <v>462.39999999999992</v>
      </c>
      <c r="AH233" s="82">
        <f t="shared" ref="AH233:AH234" si="262">AG233/AF233*100</f>
        <v>101.51481888035123</v>
      </c>
      <c r="AI233" s="78">
        <f t="shared" ref="AI233:AJ233" si="263">AI209-AI228-AI238-AI243-AI248</f>
        <v>652.70000000000005</v>
      </c>
      <c r="AJ233" s="78">
        <f t="shared" si="263"/>
        <v>420.4</v>
      </c>
      <c r="AK233" s="82">
        <f t="shared" ref="AK233:AK234" si="264">AJ233/AI233*100</f>
        <v>64.409376436341347</v>
      </c>
      <c r="AL233" s="78">
        <f t="shared" ref="AL233:AM233" si="265">AL209-AL228-AL238-AL243-AL248</f>
        <v>788.19999999999993</v>
      </c>
      <c r="AM233" s="78">
        <f t="shared" si="265"/>
        <v>635</v>
      </c>
      <c r="AN233" s="82">
        <f t="shared" ref="AN233:AN234" si="266">AM233/AL233*100</f>
        <v>80.563308804871866</v>
      </c>
      <c r="AO233" s="78">
        <f t="shared" ref="AO233:AP233" si="267">AO209-AO228-AO238-AO243-AO248</f>
        <v>1531.1</v>
      </c>
      <c r="AP233" s="78">
        <f t="shared" si="267"/>
        <v>1897</v>
      </c>
      <c r="AQ233" s="82">
        <f t="shared" ref="AQ233:AQ234" si="268">AP233/AO233*100</f>
        <v>123.8978512180785</v>
      </c>
      <c r="AR233" s="145"/>
      <c r="AS233" s="148"/>
      <c r="AT233" s="5"/>
      <c r="AU233" s="5"/>
      <c r="AV233" s="5"/>
    </row>
    <row r="234" spans="1:48" s="4" customFormat="1" ht="51.75" customHeight="1">
      <c r="A234" s="138"/>
      <c r="B234" s="139"/>
      <c r="C234" s="140"/>
      <c r="D234" s="79" t="s">
        <v>139</v>
      </c>
      <c r="E234" s="82">
        <f t="shared" si="244"/>
        <v>1972.6999999999998</v>
      </c>
      <c r="F234" s="82">
        <f t="shared" si="245"/>
        <v>1928.9</v>
      </c>
      <c r="G234" s="82">
        <f t="shared" si="218"/>
        <v>97.779692806813017</v>
      </c>
      <c r="H234" s="78">
        <f t="shared" ref="H234:I234" si="269">H210-H229-H239-H244-H249</f>
        <v>0</v>
      </c>
      <c r="I234" s="78">
        <f t="shared" si="269"/>
        <v>0</v>
      </c>
      <c r="J234" s="82">
        <v>0</v>
      </c>
      <c r="K234" s="78">
        <f t="shared" ref="K234:L234" si="270">K210-K229-K239-K244-K249</f>
        <v>94.1</v>
      </c>
      <c r="L234" s="78">
        <f t="shared" si="270"/>
        <v>94.1</v>
      </c>
      <c r="M234" s="82">
        <f t="shared" si="248"/>
        <v>100</v>
      </c>
      <c r="N234" s="78">
        <f t="shared" ref="N234:O234" si="271">N210-N229-N239-N244-N249</f>
        <v>128.79999999999998</v>
      </c>
      <c r="O234" s="78">
        <f t="shared" si="271"/>
        <v>126.9</v>
      </c>
      <c r="P234" s="82">
        <f t="shared" si="250"/>
        <v>98.524844720496901</v>
      </c>
      <c r="Q234" s="78">
        <f t="shared" ref="Q234:R234" si="272">Q210-Q229-Q239-Q244-Q249</f>
        <v>126.4</v>
      </c>
      <c r="R234" s="78">
        <f t="shared" si="272"/>
        <v>125.20000000000002</v>
      </c>
      <c r="S234" s="82">
        <f t="shared" si="252"/>
        <v>99.050632911392412</v>
      </c>
      <c r="T234" s="78">
        <f t="shared" ref="T234:U234" si="273">T210-T229-T239-T244-T249</f>
        <v>116.5</v>
      </c>
      <c r="U234" s="78">
        <f t="shared" si="273"/>
        <v>115.4</v>
      </c>
      <c r="V234" s="82">
        <f t="shared" si="254"/>
        <v>99.055793991416323</v>
      </c>
      <c r="W234" s="78">
        <f t="shared" ref="W234:X234" si="274">W210-W229-W239-W244-W249</f>
        <v>166.5</v>
      </c>
      <c r="X234" s="78">
        <f t="shared" si="274"/>
        <v>159.30000000000001</v>
      </c>
      <c r="Y234" s="82">
        <f t="shared" si="256"/>
        <v>95.675675675675691</v>
      </c>
      <c r="Z234" s="78">
        <f t="shared" ref="Z234:AA234" si="275">Z210-Z229-Z239-Z244-Z249</f>
        <v>96</v>
      </c>
      <c r="AA234" s="78">
        <f t="shared" si="275"/>
        <v>95.4</v>
      </c>
      <c r="AB234" s="82">
        <f t="shared" si="258"/>
        <v>99.375</v>
      </c>
      <c r="AC234" s="78">
        <f t="shared" ref="AC234:AD234" si="276">AC210-AC229-AC239-AC244-AC249</f>
        <v>156.5</v>
      </c>
      <c r="AD234" s="78">
        <f t="shared" si="276"/>
        <v>155.40000000000003</v>
      </c>
      <c r="AE234" s="82">
        <f t="shared" si="260"/>
        <v>99.297124600638995</v>
      </c>
      <c r="AF234" s="78">
        <f t="shared" ref="AF234:AG234" si="277">AF210-AF229-AF239-AF244-AF249</f>
        <v>156.80000000000001</v>
      </c>
      <c r="AG234" s="78">
        <f t="shared" si="277"/>
        <v>153.80000000000001</v>
      </c>
      <c r="AH234" s="82">
        <f t="shared" si="262"/>
        <v>98.08673469387756</v>
      </c>
      <c r="AI234" s="78">
        <f t="shared" ref="AI234:AJ234" si="278">AI210-AI229-AI239-AI244-AI249</f>
        <v>165</v>
      </c>
      <c r="AJ234" s="78">
        <f t="shared" si="278"/>
        <v>94</v>
      </c>
      <c r="AK234" s="82">
        <f t="shared" si="264"/>
        <v>56.969696969696969</v>
      </c>
      <c r="AL234" s="78">
        <f t="shared" ref="AL234:AM234" si="279">AL210-AL229-AL239-AL244-AL249</f>
        <v>178.79999999999998</v>
      </c>
      <c r="AM234" s="78">
        <f t="shared" si="279"/>
        <v>227.7</v>
      </c>
      <c r="AN234" s="82">
        <f t="shared" si="266"/>
        <v>127.34899328859062</v>
      </c>
      <c r="AO234" s="78">
        <f t="shared" ref="AO234:AP234" si="280">AO210-AO229-AO239-AO244-AO249</f>
        <v>587.29999999999995</v>
      </c>
      <c r="AP234" s="78">
        <f t="shared" si="280"/>
        <v>581.70000000000005</v>
      </c>
      <c r="AQ234" s="82">
        <f t="shared" si="268"/>
        <v>99.046483909415983</v>
      </c>
      <c r="AR234" s="145"/>
      <c r="AS234" s="148"/>
      <c r="AT234" s="5"/>
      <c r="AU234" s="5"/>
      <c r="AV234" s="5"/>
    </row>
    <row r="235" spans="1:48" s="4" customFormat="1" ht="50.25" customHeight="1">
      <c r="A235" s="141"/>
      <c r="B235" s="142"/>
      <c r="C235" s="143"/>
      <c r="D235" s="79" t="s">
        <v>140</v>
      </c>
      <c r="E235" s="82">
        <f t="shared" si="244"/>
        <v>0</v>
      </c>
      <c r="F235" s="82">
        <f t="shared" si="245"/>
        <v>0</v>
      </c>
      <c r="G235" s="82">
        <v>0</v>
      </c>
      <c r="H235" s="78">
        <f t="shared" ref="H235:I235" si="281">H211-H230-H240-H245-H250</f>
        <v>0</v>
      </c>
      <c r="I235" s="78">
        <f t="shared" si="281"/>
        <v>0</v>
      </c>
      <c r="J235" s="82">
        <v>0</v>
      </c>
      <c r="K235" s="78">
        <f t="shared" ref="K235:L235" si="282">K211-K230-K240-K245-K250</f>
        <v>0</v>
      </c>
      <c r="L235" s="78">
        <f t="shared" si="282"/>
        <v>0</v>
      </c>
      <c r="M235" s="82">
        <v>0</v>
      </c>
      <c r="N235" s="78">
        <f t="shared" ref="N235:O235" si="283">N211-N230-N240-N245-N250</f>
        <v>0</v>
      </c>
      <c r="O235" s="78">
        <f t="shared" si="283"/>
        <v>0</v>
      </c>
      <c r="P235" s="82">
        <v>0</v>
      </c>
      <c r="Q235" s="78">
        <f t="shared" ref="Q235:R235" si="284">Q211-Q230-Q240-Q245-Q250</f>
        <v>0</v>
      </c>
      <c r="R235" s="78">
        <f t="shared" si="284"/>
        <v>0</v>
      </c>
      <c r="S235" s="82">
        <v>0</v>
      </c>
      <c r="T235" s="78">
        <f t="shared" ref="T235:U235" si="285">T211-T230-T240-T245-T250</f>
        <v>0</v>
      </c>
      <c r="U235" s="78">
        <f t="shared" si="285"/>
        <v>0</v>
      </c>
      <c r="V235" s="82">
        <v>0</v>
      </c>
      <c r="W235" s="78">
        <f t="shared" ref="W235:X235" si="286">W211-W230-W240-W245-W250</f>
        <v>0</v>
      </c>
      <c r="X235" s="78">
        <f t="shared" si="286"/>
        <v>0</v>
      </c>
      <c r="Y235" s="82">
        <v>0</v>
      </c>
      <c r="Z235" s="78">
        <f t="shared" ref="Z235:AA235" si="287">Z211-Z230-Z240-Z245-Z250</f>
        <v>0</v>
      </c>
      <c r="AA235" s="78">
        <f t="shared" si="287"/>
        <v>0</v>
      </c>
      <c r="AB235" s="82">
        <v>0</v>
      </c>
      <c r="AC235" s="78">
        <f t="shared" ref="AC235:AD235" si="288">AC211-AC230-AC240-AC245-AC250</f>
        <v>0</v>
      </c>
      <c r="AD235" s="78">
        <f t="shared" si="288"/>
        <v>0</v>
      </c>
      <c r="AE235" s="82">
        <v>0</v>
      </c>
      <c r="AF235" s="78">
        <f t="shared" ref="AF235:AG235" si="289">AF211-AF230-AF240-AF245-AF250</f>
        <v>0</v>
      </c>
      <c r="AG235" s="78">
        <f t="shared" si="289"/>
        <v>0</v>
      </c>
      <c r="AH235" s="82">
        <v>0</v>
      </c>
      <c r="AI235" s="78">
        <f t="shared" ref="AI235:AJ235" si="290">AI211-AI230-AI240-AI245-AI250</f>
        <v>0</v>
      </c>
      <c r="AJ235" s="78">
        <f t="shared" si="290"/>
        <v>0</v>
      </c>
      <c r="AK235" s="82">
        <v>0</v>
      </c>
      <c r="AL235" s="78">
        <f t="shared" ref="AL235:AM235" si="291">AL211-AL230-AL240-AL245-AL250</f>
        <v>0</v>
      </c>
      <c r="AM235" s="78">
        <f t="shared" si="291"/>
        <v>0</v>
      </c>
      <c r="AN235" s="82">
        <v>0</v>
      </c>
      <c r="AO235" s="78">
        <f t="shared" ref="AO235:AP235" si="292">AO211-AO230-AO240-AO245-AO250</f>
        <v>0</v>
      </c>
      <c r="AP235" s="78">
        <f t="shared" si="292"/>
        <v>0</v>
      </c>
      <c r="AQ235" s="82">
        <v>0</v>
      </c>
      <c r="AR235" s="146"/>
      <c r="AS235" s="149"/>
      <c r="AT235" s="5"/>
      <c r="AU235" s="5"/>
      <c r="AV235" s="5"/>
    </row>
    <row r="236" spans="1:48" s="4" customFormat="1" ht="15.75" customHeight="1">
      <c r="A236" s="135" t="s">
        <v>192</v>
      </c>
      <c r="B236" s="136"/>
      <c r="C236" s="137"/>
      <c r="D236" s="109" t="s">
        <v>142</v>
      </c>
      <c r="E236" s="78">
        <f t="shared" ref="E236" si="293">E240+E239+E238+E237</f>
        <v>140</v>
      </c>
      <c r="F236" s="78">
        <f t="shared" ref="F236" si="294">F240+F239+F238+F237</f>
        <v>140</v>
      </c>
      <c r="G236" s="78">
        <f t="shared" si="218"/>
        <v>100</v>
      </c>
      <c r="H236" s="78">
        <f>H240+H239+H238+H237</f>
        <v>0</v>
      </c>
      <c r="I236" s="78">
        <f t="shared" ref="I236" si="295">I240+I239+I238+I237</f>
        <v>0</v>
      </c>
      <c r="J236" s="78">
        <v>0</v>
      </c>
      <c r="K236" s="78">
        <f>K240+K239+K238+K237</f>
        <v>0</v>
      </c>
      <c r="L236" s="78">
        <f t="shared" ref="L236" si="296">L240+L239+L238+L237</f>
        <v>0</v>
      </c>
      <c r="M236" s="78">
        <v>0</v>
      </c>
      <c r="N236" s="78">
        <f>N240+N239+N238+N237</f>
        <v>0</v>
      </c>
      <c r="O236" s="78">
        <f t="shared" ref="O236" si="297">O240+O239+O238+O237</f>
        <v>0</v>
      </c>
      <c r="P236" s="78">
        <v>0</v>
      </c>
      <c r="Q236" s="78">
        <f>Q240+Q239+Q238+Q237</f>
        <v>100</v>
      </c>
      <c r="R236" s="78">
        <f t="shared" ref="R236" si="298">R240+R239+R238+R237</f>
        <v>100</v>
      </c>
      <c r="S236" s="78">
        <f t="shared" ref="S236:S239" si="299">R236/Q236*100</f>
        <v>100</v>
      </c>
      <c r="T236" s="78">
        <f>T240+T239+T238+T237</f>
        <v>0</v>
      </c>
      <c r="U236" s="78">
        <f t="shared" ref="U236" si="300">U240+U239+U238+U237</f>
        <v>0</v>
      </c>
      <c r="V236" s="78">
        <v>0</v>
      </c>
      <c r="W236" s="78">
        <f>W240+W239+W238+W237</f>
        <v>0</v>
      </c>
      <c r="X236" s="78">
        <f t="shared" ref="X236" si="301">X240+X239+X238+X237</f>
        <v>0</v>
      </c>
      <c r="Y236" s="78">
        <v>0</v>
      </c>
      <c r="Z236" s="78">
        <f>Z240+Z239+Z238+Z237</f>
        <v>0</v>
      </c>
      <c r="AA236" s="78">
        <f t="shared" ref="AA236" si="302">AA240+AA239+AA238+AA237</f>
        <v>0</v>
      </c>
      <c r="AB236" s="78">
        <v>0</v>
      </c>
      <c r="AC236" s="78">
        <f>AC240+AC239+AC238+AC237</f>
        <v>0</v>
      </c>
      <c r="AD236" s="78">
        <f t="shared" ref="AD236" si="303">AD240+AD239+AD238+AD237</f>
        <v>0</v>
      </c>
      <c r="AE236" s="78">
        <v>0</v>
      </c>
      <c r="AF236" s="78">
        <f>AF240+AF239+AF238+AF237</f>
        <v>40</v>
      </c>
      <c r="AG236" s="78">
        <f t="shared" ref="AG236" si="304">AG240+AG239+AG238+AG237</f>
        <v>40</v>
      </c>
      <c r="AH236" s="78">
        <f t="shared" ref="AH236:AH239" si="305">AG236/AF236*100</f>
        <v>100</v>
      </c>
      <c r="AI236" s="78">
        <f>AI240+AI239+AI238+AI237</f>
        <v>0</v>
      </c>
      <c r="AJ236" s="78">
        <f t="shared" ref="AJ236" si="306">AJ240+AJ239+AJ238+AJ237</f>
        <v>0</v>
      </c>
      <c r="AK236" s="78">
        <v>0</v>
      </c>
      <c r="AL236" s="78">
        <f>AL240+AL239+AL238+AL237</f>
        <v>0</v>
      </c>
      <c r="AM236" s="78">
        <f t="shared" ref="AM236" si="307">AM240+AM239+AM238+AM237</f>
        <v>0</v>
      </c>
      <c r="AN236" s="78">
        <v>0</v>
      </c>
      <c r="AO236" s="78">
        <f>AO240+AO239+AO238+AO237</f>
        <v>0</v>
      </c>
      <c r="AP236" s="78">
        <f t="shared" ref="AP236" si="308">AP240+AP239+AP238+AP237</f>
        <v>0</v>
      </c>
      <c r="AQ236" s="78">
        <v>0</v>
      </c>
      <c r="AR236" s="144"/>
      <c r="AS236" s="147"/>
      <c r="AT236" s="5"/>
      <c r="AU236" s="5"/>
      <c r="AV236" s="5"/>
    </row>
    <row r="237" spans="1:48" s="4" customFormat="1" ht="25.5" customHeight="1">
      <c r="A237" s="138"/>
      <c r="B237" s="139"/>
      <c r="C237" s="140"/>
      <c r="D237" s="109" t="s">
        <v>138</v>
      </c>
      <c r="E237" s="78">
        <f t="shared" ref="E237:E240" si="309">H237+K237+N237+Q237+T237+W237+Z237+AC237+AF237+AI237+AL237+AO237</f>
        <v>0</v>
      </c>
      <c r="F237" s="78">
        <f t="shared" ref="F237:F240" si="310">I237+L237+O237+R237+U237+X237+AA237+AD237+AG237+AJ237+AM237+AP237</f>
        <v>0</v>
      </c>
      <c r="G237" s="78">
        <v>0</v>
      </c>
      <c r="H237" s="78">
        <v>0</v>
      </c>
      <c r="I237" s="78">
        <v>0</v>
      </c>
      <c r="J237" s="78">
        <v>0</v>
      </c>
      <c r="K237" s="78">
        <v>0</v>
      </c>
      <c r="L237" s="78">
        <v>0</v>
      </c>
      <c r="M237" s="78">
        <v>0</v>
      </c>
      <c r="N237" s="78">
        <v>0</v>
      </c>
      <c r="O237" s="78">
        <v>0</v>
      </c>
      <c r="P237" s="78">
        <v>0</v>
      </c>
      <c r="Q237" s="78">
        <v>0</v>
      </c>
      <c r="R237" s="78">
        <v>0</v>
      </c>
      <c r="S237" s="78">
        <v>0</v>
      </c>
      <c r="T237" s="78">
        <v>0</v>
      </c>
      <c r="U237" s="78">
        <v>0</v>
      </c>
      <c r="V237" s="78">
        <v>0</v>
      </c>
      <c r="W237" s="78">
        <v>0</v>
      </c>
      <c r="X237" s="78">
        <v>0</v>
      </c>
      <c r="Y237" s="78">
        <v>0</v>
      </c>
      <c r="Z237" s="78">
        <v>0</v>
      </c>
      <c r="AA237" s="78">
        <v>0</v>
      </c>
      <c r="AB237" s="78">
        <v>0</v>
      </c>
      <c r="AC237" s="78">
        <v>0</v>
      </c>
      <c r="AD237" s="78">
        <v>0</v>
      </c>
      <c r="AE237" s="78">
        <v>0</v>
      </c>
      <c r="AF237" s="78">
        <v>0</v>
      </c>
      <c r="AG237" s="78">
        <v>0</v>
      </c>
      <c r="AH237" s="78">
        <v>0</v>
      </c>
      <c r="AI237" s="78">
        <v>0</v>
      </c>
      <c r="AJ237" s="78">
        <v>0</v>
      </c>
      <c r="AK237" s="78">
        <v>0</v>
      </c>
      <c r="AL237" s="78">
        <v>0</v>
      </c>
      <c r="AM237" s="78">
        <v>0</v>
      </c>
      <c r="AN237" s="78">
        <v>0</v>
      </c>
      <c r="AO237" s="78">
        <v>0</v>
      </c>
      <c r="AP237" s="78">
        <v>0</v>
      </c>
      <c r="AQ237" s="78">
        <v>0</v>
      </c>
      <c r="AR237" s="145"/>
      <c r="AS237" s="148"/>
      <c r="AT237" s="5"/>
      <c r="AU237" s="5"/>
      <c r="AV237" s="5"/>
    </row>
    <row r="238" spans="1:48" s="4" customFormat="1" ht="26.25" customHeight="1">
      <c r="A238" s="138"/>
      <c r="B238" s="139"/>
      <c r="C238" s="140"/>
      <c r="D238" s="79" t="s">
        <v>26</v>
      </c>
      <c r="E238" s="78">
        <f t="shared" si="309"/>
        <v>0</v>
      </c>
      <c r="F238" s="78">
        <f t="shared" si="310"/>
        <v>0</v>
      </c>
      <c r="G238" s="78">
        <v>0</v>
      </c>
      <c r="H238" s="78">
        <v>0</v>
      </c>
      <c r="I238" s="78">
        <v>0</v>
      </c>
      <c r="J238" s="78">
        <v>0</v>
      </c>
      <c r="K238" s="78">
        <v>0</v>
      </c>
      <c r="L238" s="78">
        <v>0</v>
      </c>
      <c r="M238" s="78">
        <v>0</v>
      </c>
      <c r="N238" s="78">
        <v>0</v>
      </c>
      <c r="O238" s="78">
        <v>0</v>
      </c>
      <c r="P238" s="78">
        <v>0</v>
      </c>
      <c r="Q238" s="78">
        <v>0</v>
      </c>
      <c r="R238" s="78">
        <v>0</v>
      </c>
      <c r="S238" s="78">
        <v>0</v>
      </c>
      <c r="T238" s="78">
        <v>0</v>
      </c>
      <c r="U238" s="78">
        <v>0</v>
      </c>
      <c r="V238" s="78">
        <v>0</v>
      </c>
      <c r="W238" s="78">
        <v>0</v>
      </c>
      <c r="X238" s="78">
        <v>0</v>
      </c>
      <c r="Y238" s="78">
        <v>0</v>
      </c>
      <c r="Z238" s="78">
        <v>0</v>
      </c>
      <c r="AA238" s="78">
        <v>0</v>
      </c>
      <c r="AB238" s="78">
        <v>0</v>
      </c>
      <c r="AC238" s="78">
        <v>0</v>
      </c>
      <c r="AD238" s="78">
        <v>0</v>
      </c>
      <c r="AE238" s="78">
        <v>0</v>
      </c>
      <c r="AF238" s="78">
        <v>0</v>
      </c>
      <c r="AG238" s="78">
        <v>0</v>
      </c>
      <c r="AH238" s="78">
        <v>0</v>
      </c>
      <c r="AI238" s="78">
        <v>0</v>
      </c>
      <c r="AJ238" s="78">
        <v>0</v>
      </c>
      <c r="AK238" s="78">
        <v>0</v>
      </c>
      <c r="AL238" s="78">
        <v>0</v>
      </c>
      <c r="AM238" s="78">
        <v>0</v>
      </c>
      <c r="AN238" s="78">
        <v>0</v>
      </c>
      <c r="AO238" s="78">
        <v>0</v>
      </c>
      <c r="AP238" s="78">
        <v>0</v>
      </c>
      <c r="AQ238" s="78">
        <v>0</v>
      </c>
      <c r="AR238" s="145"/>
      <c r="AS238" s="148"/>
      <c r="AT238" s="5"/>
      <c r="AU238" s="5"/>
      <c r="AV238" s="5"/>
    </row>
    <row r="239" spans="1:48" s="4" customFormat="1" ht="15.75" customHeight="1">
      <c r="A239" s="138"/>
      <c r="B239" s="139"/>
      <c r="C239" s="140"/>
      <c r="D239" s="79" t="s">
        <v>139</v>
      </c>
      <c r="E239" s="78">
        <f t="shared" si="309"/>
        <v>140</v>
      </c>
      <c r="F239" s="78">
        <f t="shared" si="310"/>
        <v>140</v>
      </c>
      <c r="G239" s="78">
        <f t="shared" si="218"/>
        <v>100</v>
      </c>
      <c r="H239" s="78">
        <v>0</v>
      </c>
      <c r="I239" s="78">
        <v>0</v>
      </c>
      <c r="J239" s="78">
        <v>0</v>
      </c>
      <c r="K239" s="78">
        <v>0</v>
      </c>
      <c r="L239" s="78">
        <v>0</v>
      </c>
      <c r="M239" s="78">
        <v>0</v>
      </c>
      <c r="N239" s="78">
        <v>0</v>
      </c>
      <c r="O239" s="78">
        <v>0</v>
      </c>
      <c r="P239" s="78">
        <v>0</v>
      </c>
      <c r="Q239" s="78">
        <v>100</v>
      </c>
      <c r="R239" s="78">
        <v>100</v>
      </c>
      <c r="S239" s="78">
        <f t="shared" si="299"/>
        <v>100</v>
      </c>
      <c r="T239" s="78">
        <v>0</v>
      </c>
      <c r="U239" s="78">
        <v>0</v>
      </c>
      <c r="V239" s="78">
        <v>0</v>
      </c>
      <c r="W239" s="78">
        <v>0</v>
      </c>
      <c r="X239" s="78">
        <v>0</v>
      </c>
      <c r="Y239" s="78">
        <v>0</v>
      </c>
      <c r="Z239" s="78">
        <v>0</v>
      </c>
      <c r="AA239" s="78">
        <v>0</v>
      </c>
      <c r="AB239" s="78">
        <v>0</v>
      </c>
      <c r="AC239" s="78">
        <v>0</v>
      </c>
      <c r="AD239" s="78">
        <v>0</v>
      </c>
      <c r="AE239" s="78">
        <v>0</v>
      </c>
      <c r="AF239" s="78">
        <v>40</v>
      </c>
      <c r="AG239" s="78">
        <v>40</v>
      </c>
      <c r="AH239" s="78">
        <f t="shared" si="305"/>
        <v>100</v>
      </c>
      <c r="AI239" s="78">
        <v>0</v>
      </c>
      <c r="AJ239" s="78">
        <v>0</v>
      </c>
      <c r="AK239" s="78">
        <v>0</v>
      </c>
      <c r="AL239" s="78">
        <v>0</v>
      </c>
      <c r="AM239" s="78">
        <v>0</v>
      </c>
      <c r="AN239" s="78">
        <v>0</v>
      </c>
      <c r="AO239" s="78">
        <v>0</v>
      </c>
      <c r="AP239" s="78">
        <v>0</v>
      </c>
      <c r="AQ239" s="78">
        <v>0</v>
      </c>
      <c r="AR239" s="145"/>
      <c r="AS239" s="148"/>
      <c r="AT239" s="5"/>
      <c r="AU239" s="5"/>
      <c r="AV239" s="5"/>
    </row>
    <row r="240" spans="1:48" s="4" customFormat="1" ht="25.5" customHeight="1">
      <c r="A240" s="141"/>
      <c r="B240" s="142"/>
      <c r="C240" s="143"/>
      <c r="D240" s="79" t="s">
        <v>140</v>
      </c>
      <c r="E240" s="78">
        <f t="shared" si="309"/>
        <v>0</v>
      </c>
      <c r="F240" s="78">
        <f t="shared" si="310"/>
        <v>0</v>
      </c>
      <c r="G240" s="78">
        <v>0</v>
      </c>
      <c r="H240" s="78">
        <v>0</v>
      </c>
      <c r="I240" s="78">
        <v>0</v>
      </c>
      <c r="J240" s="78">
        <v>0</v>
      </c>
      <c r="K240" s="78">
        <v>0</v>
      </c>
      <c r="L240" s="78">
        <v>0</v>
      </c>
      <c r="M240" s="78">
        <v>0</v>
      </c>
      <c r="N240" s="78">
        <v>0</v>
      </c>
      <c r="O240" s="78">
        <v>0</v>
      </c>
      <c r="P240" s="78">
        <v>0</v>
      </c>
      <c r="Q240" s="78">
        <v>0</v>
      </c>
      <c r="R240" s="78">
        <v>0</v>
      </c>
      <c r="S240" s="78">
        <v>0</v>
      </c>
      <c r="T240" s="78">
        <v>0</v>
      </c>
      <c r="U240" s="78">
        <v>0</v>
      </c>
      <c r="V240" s="78">
        <v>0</v>
      </c>
      <c r="W240" s="78">
        <v>0</v>
      </c>
      <c r="X240" s="78">
        <v>0</v>
      </c>
      <c r="Y240" s="78">
        <v>0</v>
      </c>
      <c r="Z240" s="78">
        <v>0</v>
      </c>
      <c r="AA240" s="78">
        <v>0</v>
      </c>
      <c r="AB240" s="78">
        <v>0</v>
      </c>
      <c r="AC240" s="78">
        <v>0</v>
      </c>
      <c r="AD240" s="78">
        <v>0</v>
      </c>
      <c r="AE240" s="78">
        <v>0</v>
      </c>
      <c r="AF240" s="78">
        <v>0</v>
      </c>
      <c r="AG240" s="78">
        <v>0</v>
      </c>
      <c r="AH240" s="78">
        <v>0</v>
      </c>
      <c r="AI240" s="78">
        <v>0</v>
      </c>
      <c r="AJ240" s="78">
        <v>0</v>
      </c>
      <c r="AK240" s="78">
        <v>0</v>
      </c>
      <c r="AL240" s="78">
        <v>0</v>
      </c>
      <c r="AM240" s="78">
        <v>0</v>
      </c>
      <c r="AN240" s="78">
        <v>0</v>
      </c>
      <c r="AO240" s="78">
        <v>0</v>
      </c>
      <c r="AP240" s="78">
        <v>0</v>
      </c>
      <c r="AQ240" s="78">
        <v>0</v>
      </c>
      <c r="AR240" s="146"/>
      <c r="AS240" s="149"/>
      <c r="AT240" s="5"/>
      <c r="AU240" s="5"/>
      <c r="AV240" s="5"/>
    </row>
    <row r="241" spans="1:48" s="4" customFormat="1" ht="15.75" customHeight="1">
      <c r="A241" s="135" t="s">
        <v>193</v>
      </c>
      <c r="B241" s="136"/>
      <c r="C241" s="137"/>
      <c r="D241" s="109" t="s">
        <v>142</v>
      </c>
      <c r="E241" s="78">
        <f t="shared" ref="E241" si="311">E245+E244+E243+E242</f>
        <v>190.29999999999998</v>
      </c>
      <c r="F241" s="78">
        <f t="shared" ref="F241" si="312">F245+F244+F243+F242</f>
        <v>190.3</v>
      </c>
      <c r="G241" s="78">
        <f t="shared" si="218"/>
        <v>100.00000000000003</v>
      </c>
      <c r="H241" s="78">
        <f>H245+H244+H243+H242</f>
        <v>0</v>
      </c>
      <c r="I241" s="78">
        <f t="shared" ref="I241" si="313">I245+I244+I243+I242</f>
        <v>0</v>
      </c>
      <c r="J241" s="78">
        <v>0</v>
      </c>
      <c r="K241" s="78">
        <f>K245+K244+K243+K242</f>
        <v>14.1</v>
      </c>
      <c r="L241" s="78">
        <f t="shared" ref="L241" si="314">L245+L244+L243+L242</f>
        <v>14.1</v>
      </c>
      <c r="M241" s="78">
        <f>L241/K241*100</f>
        <v>100</v>
      </c>
      <c r="N241" s="78">
        <f>N245+N244+N243+N242</f>
        <v>20.100000000000001</v>
      </c>
      <c r="O241" s="78">
        <f t="shared" ref="O241" si="315">O245+O244+O243+O242</f>
        <v>17.8</v>
      </c>
      <c r="P241" s="78">
        <f>O241/N241*100</f>
        <v>88.557213930348254</v>
      </c>
      <c r="Q241" s="78">
        <f>Q245+Q244+Q243+Q242</f>
        <v>16</v>
      </c>
      <c r="R241" s="78">
        <f t="shared" ref="R241" si="316">R245+R244+R243+R242</f>
        <v>16</v>
      </c>
      <c r="S241" s="78">
        <f>R241/Q241*100</f>
        <v>100</v>
      </c>
      <c r="T241" s="78">
        <f>T245+T244+T243+T242</f>
        <v>16.399999999999999</v>
      </c>
      <c r="U241" s="78">
        <f t="shared" ref="U241" si="317">U245+U244+U243+U242</f>
        <v>16.399999999999999</v>
      </c>
      <c r="V241" s="78">
        <f>U241/T241*100</f>
        <v>100</v>
      </c>
      <c r="W241" s="78">
        <f>W245+W244+W243+W242</f>
        <v>18</v>
      </c>
      <c r="X241" s="78">
        <f t="shared" ref="X241" si="318">X245+X244+X243+X242</f>
        <v>17.3</v>
      </c>
      <c r="Y241" s="78">
        <f>X241/W241*100</f>
        <v>96.111111111111114</v>
      </c>
      <c r="Z241" s="78">
        <f>Z245+Z244+Z243+Z242</f>
        <v>11.2</v>
      </c>
      <c r="AA241" s="78">
        <f t="shared" ref="AA241" si="319">AA245+AA244+AA243+AA242</f>
        <v>11.2</v>
      </c>
      <c r="AB241" s="78">
        <f>AA241/Z241*100</f>
        <v>100</v>
      </c>
      <c r="AC241" s="78">
        <f>AC245+AC244+AC243+AC242</f>
        <v>11.6</v>
      </c>
      <c r="AD241" s="78">
        <f t="shared" ref="AD241" si="320">AD245+AD244+AD243+AD242</f>
        <v>11.6</v>
      </c>
      <c r="AE241" s="78">
        <f>AD241/AC241*100</f>
        <v>100</v>
      </c>
      <c r="AF241" s="78">
        <f>AF245+AF244+AF243+AF242</f>
        <v>12.6</v>
      </c>
      <c r="AG241" s="78">
        <f t="shared" ref="AG241" si="321">AG245+AG244+AG243+AG242</f>
        <v>10.8</v>
      </c>
      <c r="AH241" s="78">
        <f>AG241/AF241*100</f>
        <v>85.714285714285722</v>
      </c>
      <c r="AI241" s="78">
        <f>AI245+AI244+AI243+AI242</f>
        <v>16.8</v>
      </c>
      <c r="AJ241" s="78">
        <f t="shared" ref="AJ241" si="322">AJ245+AJ244+AJ243+AJ242</f>
        <v>16.8</v>
      </c>
      <c r="AK241" s="78">
        <f>AJ241/AI241*100</f>
        <v>100</v>
      </c>
      <c r="AL241" s="78">
        <f>AL245+AL244+AL243+AL242</f>
        <v>21.6</v>
      </c>
      <c r="AM241" s="78">
        <f t="shared" ref="AM241" si="323">AM245+AM244+AM243+AM242</f>
        <v>21.6</v>
      </c>
      <c r="AN241" s="78">
        <f>AM241/AL241*100</f>
        <v>100</v>
      </c>
      <c r="AO241" s="78">
        <f>AO245+AO244+AO243+AO242</f>
        <v>31.9</v>
      </c>
      <c r="AP241" s="78">
        <f t="shared" ref="AP241" si="324">AP245+AP244+AP243+AP242</f>
        <v>36.700000000000003</v>
      </c>
      <c r="AQ241" s="78">
        <f>AP241/AO241*100</f>
        <v>115.04702194357368</v>
      </c>
      <c r="AR241" s="144"/>
      <c r="AS241" s="147"/>
      <c r="AT241" s="5"/>
      <c r="AU241" s="5"/>
      <c r="AV241" s="5"/>
    </row>
    <row r="242" spans="1:48" s="4" customFormat="1" ht="24.75" customHeight="1">
      <c r="A242" s="138"/>
      <c r="B242" s="139"/>
      <c r="C242" s="140"/>
      <c r="D242" s="109" t="s">
        <v>138</v>
      </c>
      <c r="E242" s="78">
        <f t="shared" ref="E242:E245" si="325">H242+K242+N242+Q242+T242+W242+Z242+AC242+AF242+AI242+AL242+AO242</f>
        <v>0</v>
      </c>
      <c r="F242" s="78">
        <f t="shared" ref="F242:F245" si="326">I242+L242+O242+R242+U242+X242+AA242+AD242+AG242+AJ242+AM242+AP242</f>
        <v>0</v>
      </c>
      <c r="G242" s="78">
        <v>0</v>
      </c>
      <c r="H242" s="78">
        <f>H51+H26</f>
        <v>0</v>
      </c>
      <c r="I242" s="78">
        <f>I51+I26</f>
        <v>0</v>
      </c>
      <c r="J242" s="78">
        <v>0</v>
      </c>
      <c r="K242" s="78">
        <f>K51+K26</f>
        <v>0</v>
      </c>
      <c r="L242" s="78">
        <f>L51+L26</f>
        <v>0</v>
      </c>
      <c r="M242" s="78">
        <v>0</v>
      </c>
      <c r="N242" s="78">
        <f>N51+N26</f>
        <v>0</v>
      </c>
      <c r="O242" s="78">
        <f>O51+O26</f>
        <v>0</v>
      </c>
      <c r="P242" s="78">
        <v>0</v>
      </c>
      <c r="Q242" s="78">
        <f>Q51+Q26</f>
        <v>0</v>
      </c>
      <c r="R242" s="78">
        <f>R51+R26</f>
        <v>0</v>
      </c>
      <c r="S242" s="78">
        <v>0</v>
      </c>
      <c r="T242" s="78">
        <f>T51+T26</f>
        <v>0</v>
      </c>
      <c r="U242" s="78">
        <f>U51+U26</f>
        <v>0</v>
      </c>
      <c r="V242" s="78">
        <v>0</v>
      </c>
      <c r="W242" s="78">
        <f>W51+W26</f>
        <v>0</v>
      </c>
      <c r="X242" s="78">
        <f>X51+X26</f>
        <v>0</v>
      </c>
      <c r="Y242" s="78">
        <v>0</v>
      </c>
      <c r="Z242" s="78">
        <f>Z51+Z26</f>
        <v>0</v>
      </c>
      <c r="AA242" s="78">
        <f>AA51+AA26</f>
        <v>0</v>
      </c>
      <c r="AB242" s="78">
        <v>0</v>
      </c>
      <c r="AC242" s="78">
        <f>AC51+AC26</f>
        <v>0</v>
      </c>
      <c r="AD242" s="78">
        <f>AD51+AD26</f>
        <v>0</v>
      </c>
      <c r="AE242" s="78">
        <v>0</v>
      </c>
      <c r="AF242" s="78">
        <f>AF51+AF26</f>
        <v>0</v>
      </c>
      <c r="AG242" s="78">
        <f>AG51+AG26</f>
        <v>0</v>
      </c>
      <c r="AH242" s="78">
        <v>0</v>
      </c>
      <c r="AI242" s="78">
        <f>AI51+AI26</f>
        <v>0</v>
      </c>
      <c r="AJ242" s="78">
        <f>AJ51+AJ26</f>
        <v>0</v>
      </c>
      <c r="AK242" s="78">
        <v>0</v>
      </c>
      <c r="AL242" s="78">
        <f>AL51+AL26</f>
        <v>0</v>
      </c>
      <c r="AM242" s="78">
        <f>AM51+AM26</f>
        <v>0</v>
      </c>
      <c r="AN242" s="78">
        <v>0</v>
      </c>
      <c r="AO242" s="78">
        <f>AO51+AO26</f>
        <v>0</v>
      </c>
      <c r="AP242" s="78">
        <f>AP51+AP26</f>
        <v>0</v>
      </c>
      <c r="AQ242" s="78">
        <v>0</v>
      </c>
      <c r="AR242" s="145"/>
      <c r="AS242" s="148"/>
      <c r="AT242" s="5"/>
      <c r="AU242" s="5"/>
      <c r="AV242" s="5"/>
    </row>
    <row r="243" spans="1:48" s="4" customFormat="1" ht="24" customHeight="1">
      <c r="A243" s="138"/>
      <c r="B243" s="139"/>
      <c r="C243" s="140"/>
      <c r="D243" s="79" t="s">
        <v>26</v>
      </c>
      <c r="E243" s="78">
        <f t="shared" si="325"/>
        <v>190.29999999999998</v>
      </c>
      <c r="F243" s="78">
        <f t="shared" si="326"/>
        <v>190.3</v>
      </c>
      <c r="G243" s="78">
        <f t="shared" si="218"/>
        <v>100.00000000000003</v>
      </c>
      <c r="H243" s="78">
        <v>0</v>
      </c>
      <c r="I243" s="78">
        <v>0</v>
      </c>
      <c r="J243" s="78">
        <v>0</v>
      </c>
      <c r="K243" s="78">
        <v>14.1</v>
      </c>
      <c r="L243" s="78">
        <v>14.1</v>
      </c>
      <c r="M243" s="78">
        <f>L243/K243*100</f>
        <v>100</v>
      </c>
      <c r="N243" s="78">
        <v>20.100000000000001</v>
      </c>
      <c r="O243" s="78">
        <v>17.8</v>
      </c>
      <c r="P243" s="78">
        <f>O243/N243*100</f>
        <v>88.557213930348254</v>
      </c>
      <c r="Q243" s="78">
        <v>16</v>
      </c>
      <c r="R243" s="78">
        <v>16</v>
      </c>
      <c r="S243" s="78">
        <f>R243/Q243*100</f>
        <v>100</v>
      </c>
      <c r="T243" s="78">
        <v>16.399999999999999</v>
      </c>
      <c r="U243" s="78">
        <v>16.399999999999999</v>
      </c>
      <c r="V243" s="78">
        <f>U243/T243*100</f>
        <v>100</v>
      </c>
      <c r="W243" s="78">
        <v>18</v>
      </c>
      <c r="X243" s="78">
        <v>17.3</v>
      </c>
      <c r="Y243" s="78">
        <f>X243/W243*100</f>
        <v>96.111111111111114</v>
      </c>
      <c r="Z243" s="78">
        <v>11.2</v>
      </c>
      <c r="AA243" s="78">
        <v>11.2</v>
      </c>
      <c r="AB243" s="78">
        <f>AA243/Z243*100</f>
        <v>100</v>
      </c>
      <c r="AC243" s="78">
        <v>11.6</v>
      </c>
      <c r="AD243" s="78">
        <v>11.6</v>
      </c>
      <c r="AE243" s="78">
        <f>AD243/AC243*100</f>
        <v>100</v>
      </c>
      <c r="AF243" s="78">
        <v>12.6</v>
      </c>
      <c r="AG243" s="78">
        <v>10.8</v>
      </c>
      <c r="AH243" s="78">
        <f>AG243/AF243*100</f>
        <v>85.714285714285722</v>
      </c>
      <c r="AI243" s="78">
        <v>16.8</v>
      </c>
      <c r="AJ243" s="78">
        <v>16.8</v>
      </c>
      <c r="AK243" s="78">
        <f>AJ243/AI243*100</f>
        <v>100</v>
      </c>
      <c r="AL243" s="78">
        <v>21.6</v>
      </c>
      <c r="AM243" s="78">
        <v>21.6</v>
      </c>
      <c r="AN243" s="78">
        <f>AM243/AL243*100</f>
        <v>100</v>
      </c>
      <c r="AO243" s="78">
        <v>31.9</v>
      </c>
      <c r="AP243" s="78">
        <v>36.700000000000003</v>
      </c>
      <c r="AQ243" s="78">
        <f>AP243/AO243*100</f>
        <v>115.04702194357368</v>
      </c>
      <c r="AR243" s="145"/>
      <c r="AS243" s="148"/>
      <c r="AT243" s="5"/>
      <c r="AU243" s="5"/>
      <c r="AV243" s="5"/>
    </row>
    <row r="244" spans="1:48" s="4" customFormat="1" ht="15.75" customHeight="1">
      <c r="A244" s="138"/>
      <c r="B244" s="139"/>
      <c r="C244" s="140"/>
      <c r="D244" s="79" t="s">
        <v>139</v>
      </c>
      <c r="E244" s="78">
        <f t="shared" si="325"/>
        <v>0</v>
      </c>
      <c r="F244" s="78">
        <f t="shared" si="326"/>
        <v>0</v>
      </c>
      <c r="G244" s="78">
        <v>0</v>
      </c>
      <c r="H244" s="78">
        <f t="shared" ref="H244:I244" si="327">H53+H28</f>
        <v>0</v>
      </c>
      <c r="I244" s="78">
        <f t="shared" si="327"/>
        <v>0</v>
      </c>
      <c r="J244" s="78">
        <v>0</v>
      </c>
      <c r="K244" s="78">
        <f t="shared" ref="K244:L244" si="328">K53+K28</f>
        <v>0</v>
      </c>
      <c r="L244" s="78">
        <f t="shared" si="328"/>
        <v>0</v>
      </c>
      <c r="M244" s="78">
        <v>0</v>
      </c>
      <c r="N244" s="78">
        <f t="shared" ref="N244:O244" si="329">N53+N28</f>
        <v>0</v>
      </c>
      <c r="O244" s="78">
        <f t="shared" si="329"/>
        <v>0</v>
      </c>
      <c r="P244" s="78">
        <v>0</v>
      </c>
      <c r="Q244" s="78">
        <f t="shared" ref="Q244:R244" si="330">Q53+Q28</f>
        <v>0</v>
      </c>
      <c r="R244" s="78">
        <f t="shared" si="330"/>
        <v>0</v>
      </c>
      <c r="S244" s="78">
        <v>0</v>
      </c>
      <c r="T244" s="78">
        <f t="shared" ref="T244:U244" si="331">T53+T28</f>
        <v>0</v>
      </c>
      <c r="U244" s="78">
        <f t="shared" si="331"/>
        <v>0</v>
      </c>
      <c r="V244" s="78">
        <v>0</v>
      </c>
      <c r="W244" s="78">
        <f t="shared" ref="W244:X244" si="332">W53+W28</f>
        <v>0</v>
      </c>
      <c r="X244" s="78">
        <f t="shared" si="332"/>
        <v>0</v>
      </c>
      <c r="Y244" s="78">
        <v>0</v>
      </c>
      <c r="Z244" s="78">
        <f t="shared" ref="Z244:AA244" si="333">Z53+Z28</f>
        <v>0</v>
      </c>
      <c r="AA244" s="78">
        <f t="shared" si="333"/>
        <v>0</v>
      </c>
      <c r="AB244" s="78">
        <v>0</v>
      </c>
      <c r="AC244" s="78">
        <f t="shared" ref="AC244:AD244" si="334">AC53+AC28</f>
        <v>0</v>
      </c>
      <c r="AD244" s="78">
        <f t="shared" si="334"/>
        <v>0</v>
      </c>
      <c r="AE244" s="78">
        <v>0</v>
      </c>
      <c r="AF244" s="78">
        <f t="shared" ref="AF244:AG244" si="335">AF53+AF28</f>
        <v>0</v>
      </c>
      <c r="AG244" s="78">
        <f t="shared" si="335"/>
        <v>0</v>
      </c>
      <c r="AH244" s="78">
        <v>0</v>
      </c>
      <c r="AI244" s="78">
        <f t="shared" ref="AI244:AJ244" si="336">AI53+AI28</f>
        <v>0</v>
      </c>
      <c r="AJ244" s="78">
        <f t="shared" si="336"/>
        <v>0</v>
      </c>
      <c r="AK244" s="78">
        <v>0</v>
      </c>
      <c r="AL244" s="78">
        <f t="shared" ref="AL244:AM244" si="337">AL53+AL28</f>
        <v>0</v>
      </c>
      <c r="AM244" s="78">
        <f t="shared" si="337"/>
        <v>0</v>
      </c>
      <c r="AN244" s="78">
        <v>0</v>
      </c>
      <c r="AO244" s="78">
        <f t="shared" ref="AO244:AP244" si="338">AO53+AO28</f>
        <v>0</v>
      </c>
      <c r="AP244" s="78">
        <f t="shared" si="338"/>
        <v>0</v>
      </c>
      <c r="AQ244" s="78">
        <v>0</v>
      </c>
      <c r="AR244" s="145"/>
      <c r="AS244" s="148"/>
      <c r="AT244" s="5"/>
      <c r="AU244" s="5"/>
      <c r="AV244" s="5"/>
    </row>
    <row r="245" spans="1:48" s="4" customFormat="1" ht="24" customHeight="1">
      <c r="A245" s="141"/>
      <c r="B245" s="142"/>
      <c r="C245" s="143"/>
      <c r="D245" s="79" t="s">
        <v>140</v>
      </c>
      <c r="E245" s="78">
        <f t="shared" si="325"/>
        <v>0</v>
      </c>
      <c r="F245" s="78">
        <f t="shared" si="326"/>
        <v>0</v>
      </c>
      <c r="G245" s="78">
        <v>0</v>
      </c>
      <c r="H245" s="78">
        <f t="shared" ref="H245:I245" si="339">H54+H29</f>
        <v>0</v>
      </c>
      <c r="I245" s="78">
        <f t="shared" si="339"/>
        <v>0</v>
      </c>
      <c r="J245" s="78">
        <v>0</v>
      </c>
      <c r="K245" s="78">
        <f t="shared" ref="K245:L245" si="340">K54+K29</f>
        <v>0</v>
      </c>
      <c r="L245" s="78">
        <f t="shared" si="340"/>
        <v>0</v>
      </c>
      <c r="M245" s="78">
        <v>0</v>
      </c>
      <c r="N245" s="78">
        <f t="shared" ref="N245:O245" si="341">N54+N29</f>
        <v>0</v>
      </c>
      <c r="O245" s="78">
        <f t="shared" si="341"/>
        <v>0</v>
      </c>
      <c r="P245" s="78">
        <v>0</v>
      </c>
      <c r="Q245" s="78">
        <f t="shared" ref="Q245:R245" si="342">Q54+Q29</f>
        <v>0</v>
      </c>
      <c r="R245" s="78">
        <f t="shared" si="342"/>
        <v>0</v>
      </c>
      <c r="S245" s="78">
        <v>0</v>
      </c>
      <c r="T245" s="78">
        <f t="shared" ref="T245:U245" si="343">T54+T29</f>
        <v>0</v>
      </c>
      <c r="U245" s="78">
        <f t="shared" si="343"/>
        <v>0</v>
      </c>
      <c r="V245" s="78">
        <v>0</v>
      </c>
      <c r="W245" s="78">
        <f t="shared" ref="W245:X245" si="344">W54+W29</f>
        <v>0</v>
      </c>
      <c r="X245" s="78">
        <f t="shared" si="344"/>
        <v>0</v>
      </c>
      <c r="Y245" s="78">
        <v>0</v>
      </c>
      <c r="Z245" s="78">
        <f t="shared" ref="Z245:AA245" si="345">Z54+Z29</f>
        <v>0</v>
      </c>
      <c r="AA245" s="78">
        <f t="shared" si="345"/>
        <v>0</v>
      </c>
      <c r="AB245" s="78">
        <v>0</v>
      </c>
      <c r="AC245" s="78">
        <f t="shared" ref="AC245:AD245" si="346">AC54+AC29</f>
        <v>0</v>
      </c>
      <c r="AD245" s="78">
        <f t="shared" si="346"/>
        <v>0</v>
      </c>
      <c r="AE245" s="78">
        <v>0</v>
      </c>
      <c r="AF245" s="78">
        <f t="shared" ref="AF245:AG245" si="347">AF54+AF29</f>
        <v>0</v>
      </c>
      <c r="AG245" s="78">
        <f t="shared" si="347"/>
        <v>0</v>
      </c>
      <c r="AH245" s="78">
        <v>0</v>
      </c>
      <c r="AI245" s="78">
        <f t="shared" ref="AI245:AJ245" si="348">AI54+AI29</f>
        <v>0</v>
      </c>
      <c r="AJ245" s="78">
        <f t="shared" si="348"/>
        <v>0</v>
      </c>
      <c r="AK245" s="78">
        <v>0</v>
      </c>
      <c r="AL245" s="78">
        <f t="shared" ref="AL245:AM245" si="349">AL54+AL29</f>
        <v>0</v>
      </c>
      <c r="AM245" s="78">
        <f t="shared" si="349"/>
        <v>0</v>
      </c>
      <c r="AN245" s="78">
        <v>0</v>
      </c>
      <c r="AO245" s="78">
        <f t="shared" ref="AO245:AP245" si="350">AO54+AO29</f>
        <v>0</v>
      </c>
      <c r="AP245" s="78">
        <f t="shared" si="350"/>
        <v>0</v>
      </c>
      <c r="AQ245" s="78">
        <v>0</v>
      </c>
      <c r="AR245" s="146"/>
      <c r="AS245" s="149"/>
      <c r="AT245" s="5"/>
      <c r="AU245" s="5"/>
      <c r="AV245" s="5"/>
    </row>
    <row r="246" spans="1:48" s="4" customFormat="1" ht="15.75" customHeight="1">
      <c r="A246" s="135" t="s">
        <v>194</v>
      </c>
      <c r="B246" s="136"/>
      <c r="C246" s="137"/>
      <c r="D246" s="109" t="s">
        <v>142</v>
      </c>
      <c r="E246" s="78">
        <f>E250+E249+E248+E247</f>
        <v>15</v>
      </c>
      <c r="F246" s="78">
        <f t="shared" ref="F246" si="351">F250+F249+F248+F247</f>
        <v>15</v>
      </c>
      <c r="G246" s="78">
        <f t="shared" si="218"/>
        <v>100</v>
      </c>
      <c r="H246" s="78">
        <f>H250+H249+H248+H247</f>
        <v>0</v>
      </c>
      <c r="I246" s="78">
        <f t="shared" ref="I246" si="352">I250+I249+I248+I247</f>
        <v>0</v>
      </c>
      <c r="J246" s="78">
        <v>0</v>
      </c>
      <c r="K246" s="78">
        <f>K250+K249+K248+K247</f>
        <v>0</v>
      </c>
      <c r="L246" s="78">
        <f t="shared" ref="L246" si="353">L250+L249+L248+L247</f>
        <v>0</v>
      </c>
      <c r="M246" s="78">
        <v>0</v>
      </c>
      <c r="N246" s="78">
        <f>N250+N249+N248+N247</f>
        <v>0</v>
      </c>
      <c r="O246" s="78">
        <f t="shared" ref="O246" si="354">O250+O249+O248+O247</f>
        <v>0</v>
      </c>
      <c r="P246" s="78">
        <v>0</v>
      </c>
      <c r="Q246" s="78">
        <f>Q250+Q249+Q248+Q247</f>
        <v>0</v>
      </c>
      <c r="R246" s="78">
        <f t="shared" ref="R246" si="355">R250+R249+R248+R247</f>
        <v>0</v>
      </c>
      <c r="S246" s="78">
        <v>0</v>
      </c>
      <c r="T246" s="78">
        <f>T250+T249+T248+T247</f>
        <v>0</v>
      </c>
      <c r="U246" s="78">
        <f t="shared" ref="U246" si="356">U250+U249+U248+U247</f>
        <v>0</v>
      </c>
      <c r="V246" s="78">
        <v>0</v>
      </c>
      <c r="W246" s="78">
        <f>W250+W249+W248+W247</f>
        <v>0</v>
      </c>
      <c r="X246" s="78">
        <f t="shared" ref="X246" si="357">X250+X249+X248+X247</f>
        <v>0</v>
      </c>
      <c r="Y246" s="78">
        <v>0</v>
      </c>
      <c r="Z246" s="78">
        <f>Z250+Z249+Z248+Z247</f>
        <v>0</v>
      </c>
      <c r="AA246" s="78">
        <f t="shared" ref="AA246" si="358">AA250+AA249+AA248+AA247</f>
        <v>0</v>
      </c>
      <c r="AB246" s="78">
        <v>0</v>
      </c>
      <c r="AC246" s="78">
        <f>AC250+AC249+AC248+AC247</f>
        <v>15</v>
      </c>
      <c r="AD246" s="78">
        <f t="shared" ref="AD246" si="359">AD250+AD249+AD248+AD247</f>
        <v>15</v>
      </c>
      <c r="AE246" s="78">
        <f t="shared" ref="AE246" si="360">AD246/AC246*100</f>
        <v>100</v>
      </c>
      <c r="AF246" s="78">
        <f>AF250+AF249+AF248+AF247</f>
        <v>0</v>
      </c>
      <c r="AG246" s="78">
        <f t="shared" ref="AG246" si="361">AG250+AG249+AG248+AG247</f>
        <v>0</v>
      </c>
      <c r="AH246" s="78">
        <v>0</v>
      </c>
      <c r="AI246" s="78">
        <f>AI250+AI249+AI248+AI247</f>
        <v>0</v>
      </c>
      <c r="AJ246" s="78">
        <f t="shared" ref="AJ246" si="362">AJ250+AJ249+AJ248+AJ247</f>
        <v>0</v>
      </c>
      <c r="AK246" s="78">
        <v>0</v>
      </c>
      <c r="AL246" s="78">
        <f>AL250+AL249+AL248+AL247</f>
        <v>0</v>
      </c>
      <c r="AM246" s="78">
        <f t="shared" ref="AM246" si="363">AM250+AM249+AM248+AM247</f>
        <v>0</v>
      </c>
      <c r="AN246" s="78">
        <v>0</v>
      </c>
      <c r="AO246" s="78">
        <f>AO250+AO249+AO248+AO247</f>
        <v>0</v>
      </c>
      <c r="AP246" s="78">
        <f t="shared" ref="AP246" si="364">AP250+AP249+AP248+AP247</f>
        <v>0</v>
      </c>
      <c r="AQ246" s="78">
        <v>0</v>
      </c>
      <c r="AR246" s="144"/>
      <c r="AS246" s="147"/>
      <c r="AT246" s="5"/>
      <c r="AU246" s="5"/>
      <c r="AV246" s="5"/>
    </row>
    <row r="247" spans="1:48" s="4" customFormat="1" ht="25.5" customHeight="1">
      <c r="A247" s="138"/>
      <c r="B247" s="139"/>
      <c r="C247" s="140"/>
      <c r="D247" s="109" t="s">
        <v>138</v>
      </c>
      <c r="E247" s="78">
        <f t="shared" ref="E247:E250" si="365">H247+K247+N247+Q247+T247+W247+Z247+AC247+AF247+AI247+AL247+AO247</f>
        <v>0</v>
      </c>
      <c r="F247" s="78">
        <f t="shared" ref="F247:F250" si="366">I247+L247+O247+R247+U247+X247+AA247+AD247+AG247+AJ247+AM247+AP247</f>
        <v>0</v>
      </c>
      <c r="G247" s="78">
        <v>0</v>
      </c>
      <c r="H247" s="78">
        <f>H107</f>
        <v>0</v>
      </c>
      <c r="I247" s="78">
        <f>I107</f>
        <v>0</v>
      </c>
      <c r="J247" s="78">
        <v>0</v>
      </c>
      <c r="K247" s="78">
        <f>K107</f>
        <v>0</v>
      </c>
      <c r="L247" s="78">
        <f>L107</f>
        <v>0</v>
      </c>
      <c r="M247" s="78">
        <v>0</v>
      </c>
      <c r="N247" s="78">
        <f>N107</f>
        <v>0</v>
      </c>
      <c r="O247" s="78">
        <f>O107</f>
        <v>0</v>
      </c>
      <c r="P247" s="78">
        <v>0</v>
      </c>
      <c r="Q247" s="78">
        <f>Q107</f>
        <v>0</v>
      </c>
      <c r="R247" s="78">
        <f>R107</f>
        <v>0</v>
      </c>
      <c r="S247" s="78">
        <v>0</v>
      </c>
      <c r="T247" s="78">
        <f>T107</f>
        <v>0</v>
      </c>
      <c r="U247" s="78">
        <f>U107</f>
        <v>0</v>
      </c>
      <c r="V247" s="78">
        <v>0</v>
      </c>
      <c r="W247" s="78">
        <f>W107</f>
        <v>0</v>
      </c>
      <c r="X247" s="78">
        <f>X107</f>
        <v>0</v>
      </c>
      <c r="Y247" s="78">
        <v>0</v>
      </c>
      <c r="Z247" s="78">
        <f>Z107</f>
        <v>0</v>
      </c>
      <c r="AA247" s="78">
        <f>AA107</f>
        <v>0</v>
      </c>
      <c r="AB247" s="78">
        <v>0</v>
      </c>
      <c r="AC247" s="78">
        <f>AC107</f>
        <v>0</v>
      </c>
      <c r="AD247" s="78">
        <f>AD107</f>
        <v>0</v>
      </c>
      <c r="AE247" s="78">
        <v>0</v>
      </c>
      <c r="AF247" s="78">
        <f>AF107</f>
        <v>0</v>
      </c>
      <c r="AG247" s="78">
        <f>AG107</f>
        <v>0</v>
      </c>
      <c r="AH247" s="78">
        <v>0</v>
      </c>
      <c r="AI247" s="78">
        <f>AI107</f>
        <v>0</v>
      </c>
      <c r="AJ247" s="78">
        <f>AJ107</f>
        <v>0</v>
      </c>
      <c r="AK247" s="78">
        <v>0</v>
      </c>
      <c r="AL247" s="78">
        <f>AL107</f>
        <v>0</v>
      </c>
      <c r="AM247" s="78">
        <f>AM107</f>
        <v>0</v>
      </c>
      <c r="AN247" s="78">
        <v>0</v>
      </c>
      <c r="AO247" s="78">
        <f>AO107</f>
        <v>0</v>
      </c>
      <c r="AP247" s="78">
        <f>AP107</f>
        <v>0</v>
      </c>
      <c r="AQ247" s="78">
        <v>0</v>
      </c>
      <c r="AR247" s="145"/>
      <c r="AS247" s="148"/>
      <c r="AT247" s="5"/>
      <c r="AU247" s="5"/>
      <c r="AV247" s="5"/>
    </row>
    <row r="248" spans="1:48" s="4" customFormat="1" ht="27.75" customHeight="1">
      <c r="A248" s="138"/>
      <c r="B248" s="139"/>
      <c r="C248" s="140"/>
      <c r="D248" s="79" t="s">
        <v>26</v>
      </c>
      <c r="E248" s="78">
        <f t="shared" si="365"/>
        <v>0</v>
      </c>
      <c r="F248" s="78">
        <f t="shared" si="366"/>
        <v>0</v>
      </c>
      <c r="G248" s="78">
        <v>0</v>
      </c>
      <c r="H248" s="78">
        <f t="shared" ref="H248:I248" si="367">H108</f>
        <v>0</v>
      </c>
      <c r="I248" s="78">
        <f t="shared" si="367"/>
        <v>0</v>
      </c>
      <c r="J248" s="78">
        <v>0</v>
      </c>
      <c r="K248" s="78">
        <f t="shared" ref="K248:L248" si="368">K108</f>
        <v>0</v>
      </c>
      <c r="L248" s="78">
        <f t="shared" si="368"/>
        <v>0</v>
      </c>
      <c r="M248" s="78">
        <v>0</v>
      </c>
      <c r="N248" s="78">
        <f t="shared" ref="N248:O248" si="369">N108</f>
        <v>0</v>
      </c>
      <c r="O248" s="78">
        <f t="shared" si="369"/>
        <v>0</v>
      </c>
      <c r="P248" s="78">
        <v>0</v>
      </c>
      <c r="Q248" s="78">
        <f t="shared" ref="Q248:R248" si="370">Q108</f>
        <v>0</v>
      </c>
      <c r="R248" s="78">
        <f t="shared" si="370"/>
        <v>0</v>
      </c>
      <c r="S248" s="78">
        <v>0</v>
      </c>
      <c r="T248" s="78">
        <f t="shared" ref="T248:U248" si="371">T108</f>
        <v>0</v>
      </c>
      <c r="U248" s="78">
        <f t="shared" si="371"/>
        <v>0</v>
      </c>
      <c r="V248" s="78">
        <v>0</v>
      </c>
      <c r="W248" s="78">
        <f t="shared" ref="W248:X248" si="372">W108</f>
        <v>0</v>
      </c>
      <c r="X248" s="78">
        <f t="shared" si="372"/>
        <v>0</v>
      </c>
      <c r="Y248" s="78">
        <v>0</v>
      </c>
      <c r="Z248" s="78">
        <f t="shared" ref="Z248:AA248" si="373">Z108</f>
        <v>0</v>
      </c>
      <c r="AA248" s="78">
        <f t="shared" si="373"/>
        <v>0</v>
      </c>
      <c r="AB248" s="78">
        <v>0</v>
      </c>
      <c r="AC248" s="78">
        <f t="shared" ref="AC248:AD248" si="374">AC108</f>
        <v>0</v>
      </c>
      <c r="AD248" s="78">
        <f t="shared" si="374"/>
        <v>0</v>
      </c>
      <c r="AE248" s="78">
        <v>0</v>
      </c>
      <c r="AF248" s="78">
        <f t="shared" ref="AF248:AG248" si="375">AF108</f>
        <v>0</v>
      </c>
      <c r="AG248" s="78">
        <f t="shared" si="375"/>
        <v>0</v>
      </c>
      <c r="AH248" s="78">
        <v>0</v>
      </c>
      <c r="AI248" s="78">
        <f t="shared" ref="AI248:AJ248" si="376">AI108</f>
        <v>0</v>
      </c>
      <c r="AJ248" s="78">
        <f t="shared" si="376"/>
        <v>0</v>
      </c>
      <c r="AK248" s="78">
        <v>0</v>
      </c>
      <c r="AL248" s="78">
        <f t="shared" ref="AL248:AM248" si="377">AL108</f>
        <v>0</v>
      </c>
      <c r="AM248" s="78">
        <f t="shared" si="377"/>
        <v>0</v>
      </c>
      <c r="AN248" s="78">
        <v>0</v>
      </c>
      <c r="AO248" s="78">
        <f t="shared" ref="AO248:AP248" si="378">AO108</f>
        <v>0</v>
      </c>
      <c r="AP248" s="78">
        <f t="shared" si="378"/>
        <v>0</v>
      </c>
      <c r="AQ248" s="78">
        <v>0</v>
      </c>
      <c r="AR248" s="145"/>
      <c r="AS248" s="148"/>
      <c r="AT248" s="5"/>
      <c r="AU248" s="5"/>
      <c r="AV248" s="5"/>
    </row>
    <row r="249" spans="1:48" s="4" customFormat="1" ht="15.75" customHeight="1">
      <c r="A249" s="138"/>
      <c r="B249" s="139"/>
      <c r="C249" s="140"/>
      <c r="D249" s="79" t="s">
        <v>139</v>
      </c>
      <c r="E249" s="78">
        <f t="shared" si="365"/>
        <v>15</v>
      </c>
      <c r="F249" s="78">
        <f t="shared" si="366"/>
        <v>15</v>
      </c>
      <c r="G249" s="78">
        <f t="shared" si="218"/>
        <v>100</v>
      </c>
      <c r="H249" s="78">
        <f t="shared" ref="H249:I249" si="379">H109</f>
        <v>0</v>
      </c>
      <c r="I249" s="78">
        <f t="shared" si="379"/>
        <v>0</v>
      </c>
      <c r="J249" s="78">
        <v>0</v>
      </c>
      <c r="K249" s="78">
        <f t="shared" ref="K249:L249" si="380">K109</f>
        <v>0</v>
      </c>
      <c r="L249" s="78">
        <f t="shared" si="380"/>
        <v>0</v>
      </c>
      <c r="M249" s="78">
        <v>0</v>
      </c>
      <c r="N249" s="78">
        <f t="shared" ref="N249:O249" si="381">N109</f>
        <v>0</v>
      </c>
      <c r="O249" s="78">
        <f t="shared" si="381"/>
        <v>0</v>
      </c>
      <c r="P249" s="78">
        <v>0</v>
      </c>
      <c r="Q249" s="78">
        <f t="shared" ref="Q249:R249" si="382">Q109</f>
        <v>0</v>
      </c>
      <c r="R249" s="78">
        <f t="shared" si="382"/>
        <v>0</v>
      </c>
      <c r="S249" s="78">
        <v>0</v>
      </c>
      <c r="T249" s="78">
        <f t="shared" ref="T249:U249" si="383">T109</f>
        <v>0</v>
      </c>
      <c r="U249" s="78">
        <f t="shared" si="383"/>
        <v>0</v>
      </c>
      <c r="V249" s="78">
        <v>0</v>
      </c>
      <c r="W249" s="78">
        <f t="shared" ref="W249:X249" si="384">W109</f>
        <v>0</v>
      </c>
      <c r="X249" s="78">
        <f t="shared" si="384"/>
        <v>0</v>
      </c>
      <c r="Y249" s="78">
        <v>0</v>
      </c>
      <c r="Z249" s="78">
        <f t="shared" ref="Z249:AA249" si="385">Z109</f>
        <v>0</v>
      </c>
      <c r="AA249" s="78">
        <f t="shared" si="385"/>
        <v>0</v>
      </c>
      <c r="AB249" s="78">
        <v>0</v>
      </c>
      <c r="AC249" s="78">
        <f t="shared" ref="AC249:AD249" si="386">AC109</f>
        <v>15</v>
      </c>
      <c r="AD249" s="78">
        <f t="shared" si="386"/>
        <v>15</v>
      </c>
      <c r="AE249" s="78">
        <v>0</v>
      </c>
      <c r="AF249" s="78">
        <f t="shared" ref="AF249:AG249" si="387">AF109</f>
        <v>0</v>
      </c>
      <c r="AG249" s="78">
        <f t="shared" si="387"/>
        <v>0</v>
      </c>
      <c r="AH249" s="78">
        <v>0</v>
      </c>
      <c r="AI249" s="78">
        <f t="shared" ref="AI249:AJ249" si="388">AI109</f>
        <v>0</v>
      </c>
      <c r="AJ249" s="78">
        <f t="shared" si="388"/>
        <v>0</v>
      </c>
      <c r="AK249" s="78">
        <v>0</v>
      </c>
      <c r="AL249" s="78">
        <f t="shared" ref="AL249:AM249" si="389">AL109</f>
        <v>0</v>
      </c>
      <c r="AM249" s="78">
        <f t="shared" si="389"/>
        <v>0</v>
      </c>
      <c r="AN249" s="78">
        <v>0</v>
      </c>
      <c r="AO249" s="78">
        <f t="shared" ref="AO249:AP249" si="390">AO109</f>
        <v>0</v>
      </c>
      <c r="AP249" s="78">
        <f t="shared" si="390"/>
        <v>0</v>
      </c>
      <c r="AQ249" s="78">
        <v>0</v>
      </c>
      <c r="AR249" s="145"/>
      <c r="AS249" s="148"/>
      <c r="AT249" s="5"/>
      <c r="AU249" s="5"/>
      <c r="AV249" s="5"/>
    </row>
    <row r="250" spans="1:48" s="4" customFormat="1" ht="21.75" customHeight="1">
      <c r="A250" s="141"/>
      <c r="B250" s="142"/>
      <c r="C250" s="143"/>
      <c r="D250" s="79" t="s">
        <v>140</v>
      </c>
      <c r="E250" s="78">
        <f t="shared" si="365"/>
        <v>0</v>
      </c>
      <c r="F250" s="78">
        <f t="shared" si="366"/>
        <v>0</v>
      </c>
      <c r="G250" s="78">
        <v>0</v>
      </c>
      <c r="H250" s="78">
        <f t="shared" ref="H250:I250" si="391">H110</f>
        <v>0</v>
      </c>
      <c r="I250" s="78">
        <f t="shared" si="391"/>
        <v>0</v>
      </c>
      <c r="J250" s="78">
        <v>0</v>
      </c>
      <c r="K250" s="78">
        <f t="shared" ref="K250:L250" si="392">K110</f>
        <v>0</v>
      </c>
      <c r="L250" s="78">
        <f t="shared" si="392"/>
        <v>0</v>
      </c>
      <c r="M250" s="78">
        <v>0</v>
      </c>
      <c r="N250" s="78">
        <f t="shared" ref="N250:O250" si="393">N110</f>
        <v>0</v>
      </c>
      <c r="O250" s="78">
        <f t="shared" si="393"/>
        <v>0</v>
      </c>
      <c r="P250" s="78">
        <v>0</v>
      </c>
      <c r="Q250" s="78">
        <f t="shared" ref="Q250:R250" si="394">Q110</f>
        <v>0</v>
      </c>
      <c r="R250" s="78">
        <f t="shared" si="394"/>
        <v>0</v>
      </c>
      <c r="S250" s="78">
        <v>0</v>
      </c>
      <c r="T250" s="78">
        <f t="shared" ref="T250:U250" si="395">T110</f>
        <v>0</v>
      </c>
      <c r="U250" s="78">
        <f t="shared" si="395"/>
        <v>0</v>
      </c>
      <c r="V250" s="78">
        <v>0</v>
      </c>
      <c r="W250" s="78">
        <f t="shared" ref="W250:X250" si="396">W110</f>
        <v>0</v>
      </c>
      <c r="X250" s="78">
        <f t="shared" si="396"/>
        <v>0</v>
      </c>
      <c r="Y250" s="78">
        <v>0</v>
      </c>
      <c r="Z250" s="78">
        <f t="shared" ref="Z250:AA250" si="397">Z110</f>
        <v>0</v>
      </c>
      <c r="AA250" s="78">
        <f t="shared" si="397"/>
        <v>0</v>
      </c>
      <c r="AB250" s="78">
        <v>0</v>
      </c>
      <c r="AC250" s="78">
        <f t="shared" ref="AC250:AD250" si="398">AC110</f>
        <v>0</v>
      </c>
      <c r="AD250" s="78">
        <f t="shared" si="398"/>
        <v>0</v>
      </c>
      <c r="AE250" s="78">
        <v>0</v>
      </c>
      <c r="AF250" s="78">
        <f t="shared" ref="AF250:AG250" si="399">AF110</f>
        <v>0</v>
      </c>
      <c r="AG250" s="78">
        <f t="shared" si="399"/>
        <v>0</v>
      </c>
      <c r="AH250" s="78">
        <v>0</v>
      </c>
      <c r="AI250" s="78">
        <f t="shared" ref="AI250:AJ250" si="400">AI110</f>
        <v>0</v>
      </c>
      <c r="AJ250" s="78">
        <f t="shared" si="400"/>
        <v>0</v>
      </c>
      <c r="AK250" s="78">
        <v>0</v>
      </c>
      <c r="AL250" s="78">
        <f t="shared" ref="AL250:AM250" si="401">AL110</f>
        <v>0</v>
      </c>
      <c r="AM250" s="78">
        <f t="shared" si="401"/>
        <v>0</v>
      </c>
      <c r="AN250" s="78">
        <v>0</v>
      </c>
      <c r="AO250" s="78">
        <f t="shared" ref="AO250:AP250" si="402">AO110</f>
        <v>0</v>
      </c>
      <c r="AP250" s="78">
        <f t="shared" si="402"/>
        <v>0</v>
      </c>
      <c r="AQ250" s="78">
        <v>0</v>
      </c>
      <c r="AR250" s="146"/>
      <c r="AS250" s="149"/>
      <c r="AT250" s="5"/>
      <c r="AU250" s="5"/>
      <c r="AV250" s="5"/>
    </row>
    <row r="251" spans="1:48" s="14" customFormat="1">
      <c r="A251" s="53"/>
      <c r="B251" s="54"/>
      <c r="C251" s="54"/>
      <c r="D251" s="55"/>
      <c r="E251" s="54"/>
      <c r="F251" s="54"/>
      <c r="G251" s="54"/>
      <c r="H251" s="54"/>
      <c r="I251" s="54"/>
      <c r="J251" s="54"/>
      <c r="K251" s="54"/>
      <c r="L251" s="54"/>
      <c r="M251" s="54"/>
      <c r="N251" s="54"/>
      <c r="O251" s="54"/>
      <c r="P251" s="54"/>
      <c r="Q251" s="54"/>
      <c r="R251" s="54"/>
      <c r="S251" s="54"/>
      <c r="T251" s="54"/>
      <c r="U251" s="54"/>
      <c r="V251" s="54"/>
      <c r="W251" s="54"/>
      <c r="X251" s="54"/>
      <c r="Z251" s="106"/>
      <c r="AA251" s="54"/>
      <c r="AB251" s="54"/>
      <c r="AC251" s="54"/>
      <c r="AD251" s="54"/>
      <c r="AE251" s="54"/>
      <c r="AF251" s="54"/>
      <c r="AG251" s="54"/>
      <c r="AH251" s="54"/>
      <c r="AI251" s="54"/>
      <c r="AJ251" s="54"/>
      <c r="AK251" s="54"/>
      <c r="AL251" s="54"/>
      <c r="AM251" s="54"/>
      <c r="AN251" s="54"/>
      <c r="AO251" s="54"/>
      <c r="AP251" s="54"/>
      <c r="AQ251" s="54"/>
    </row>
    <row r="252" spans="1:48" s="14" customFormat="1" ht="15" customHeight="1">
      <c r="A252" s="279" t="s">
        <v>51</v>
      </c>
      <c r="B252" s="279"/>
      <c r="C252" s="279"/>
      <c r="D252" s="279"/>
      <c r="E252" s="279"/>
      <c r="F252" s="56"/>
      <c r="G252" s="280" t="s">
        <v>45</v>
      </c>
      <c r="H252" s="280"/>
      <c r="I252" s="280"/>
      <c r="J252" s="280"/>
      <c r="K252" s="280"/>
      <c r="L252" s="280"/>
      <c r="M252" s="280"/>
      <c r="N252" s="56"/>
      <c r="O252" s="56"/>
      <c r="P252" s="54"/>
      <c r="Q252" s="54"/>
      <c r="R252" s="54"/>
      <c r="S252" s="54"/>
      <c r="T252" s="54"/>
      <c r="U252" s="54"/>
      <c r="V252" s="54"/>
      <c r="W252" s="54"/>
      <c r="X252" s="54"/>
      <c r="Y252" s="54"/>
      <c r="Z252" s="106"/>
      <c r="AA252" s="54"/>
      <c r="AB252" s="54"/>
      <c r="AC252" s="54"/>
      <c r="AD252" s="54"/>
      <c r="AE252" s="54"/>
      <c r="AF252" s="54"/>
      <c r="AG252" s="54"/>
      <c r="AH252" s="54"/>
      <c r="AI252" s="54"/>
      <c r="AJ252" s="54"/>
      <c r="AK252" s="54"/>
      <c r="AL252" s="54"/>
      <c r="AM252" s="54"/>
      <c r="AN252" s="54"/>
      <c r="AO252" s="54"/>
      <c r="AP252" s="54"/>
      <c r="AQ252" s="54"/>
    </row>
    <row r="253" spans="1:48" s="14" customFormat="1" ht="62.25" customHeight="1">
      <c r="A253" s="278" t="s">
        <v>231</v>
      </c>
      <c r="B253" s="278"/>
      <c r="C253" s="278"/>
      <c r="D253" s="278"/>
      <c r="E253" s="278"/>
      <c r="F253" s="56"/>
      <c r="G253" s="57"/>
      <c r="H253" s="57"/>
      <c r="I253" s="57"/>
      <c r="J253" s="57"/>
      <c r="K253" s="57"/>
      <c r="L253" s="57"/>
      <c r="M253" s="57"/>
      <c r="N253" s="56"/>
      <c r="O253" s="56"/>
      <c r="P253" s="54"/>
      <c r="Q253" s="54"/>
      <c r="R253" s="54"/>
      <c r="S253" s="54"/>
      <c r="T253" s="54"/>
      <c r="U253" s="54"/>
      <c r="V253" s="54"/>
      <c r="W253" s="54"/>
      <c r="X253" s="54"/>
      <c r="Y253" s="54"/>
      <c r="Z253" s="106"/>
      <c r="AA253" s="54"/>
      <c r="AB253" s="54"/>
      <c r="AC253" s="54"/>
      <c r="AD253" s="54"/>
      <c r="AE253" s="54"/>
      <c r="AF253" s="55"/>
      <c r="AG253" s="54"/>
      <c r="AH253" s="54"/>
      <c r="AI253" s="54"/>
      <c r="AJ253" s="54"/>
      <c r="AK253" s="54"/>
      <c r="AL253" s="54"/>
      <c r="AM253" s="54"/>
      <c r="AN253" s="54"/>
      <c r="AO253" s="55"/>
      <c r="AP253" s="54"/>
      <c r="AQ253" s="54"/>
    </row>
    <row r="254" spans="1:48" s="14" customFormat="1" ht="24" customHeight="1">
      <c r="A254" s="281" t="s">
        <v>212</v>
      </c>
      <c r="B254" s="281"/>
      <c r="C254" s="281"/>
      <c r="D254" s="281"/>
      <c r="E254" s="56"/>
      <c r="F254" s="56"/>
      <c r="G254" s="282" t="s">
        <v>46</v>
      </c>
      <c r="H254" s="283"/>
      <c r="I254" s="283"/>
      <c r="J254" s="283"/>
      <c r="K254" s="283"/>
      <c r="L254" s="283"/>
      <c r="M254" s="283"/>
      <c r="N254" s="283"/>
      <c r="O254" s="283"/>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row>
    <row r="255" spans="1:48" s="14" customFormat="1" ht="18" customHeight="1">
      <c r="A255" s="281" t="s">
        <v>47</v>
      </c>
      <c r="B255" s="281"/>
      <c r="C255" s="281"/>
      <c r="D255" s="281"/>
      <c r="E255" s="281"/>
      <c r="F255" s="56"/>
      <c r="G255" s="284" t="s">
        <v>48</v>
      </c>
      <c r="H255" s="285"/>
      <c r="I255" s="285"/>
      <c r="J255" s="285"/>
      <c r="K255" s="285"/>
      <c r="L255" s="285"/>
      <c r="M255" s="285"/>
      <c r="N255" s="285"/>
      <c r="O255" s="285"/>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row>
    <row r="256" spans="1:48" s="14" customFormat="1">
      <c r="A256" s="53"/>
      <c r="B256" s="58" t="s">
        <v>50</v>
      </c>
      <c r="C256" s="59"/>
      <c r="D256" s="56"/>
      <c r="E256" s="56"/>
      <c r="F256" s="56"/>
      <c r="G256" s="56"/>
      <c r="H256" s="56"/>
      <c r="I256" s="56"/>
      <c r="J256" s="56"/>
      <c r="K256" s="56" t="s">
        <v>49</v>
      </c>
      <c r="L256" s="56"/>
      <c r="M256" s="277"/>
      <c r="N256" s="277"/>
      <c r="O256" s="56"/>
      <c r="P256" s="56"/>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row>
    <row r="257" spans="1:44" s="14" customFormat="1" ht="23.25" customHeight="1">
      <c r="A257" s="281" t="s">
        <v>227</v>
      </c>
      <c r="B257" s="281"/>
      <c r="C257" s="281"/>
      <c r="D257" s="281"/>
      <c r="E257" s="281"/>
      <c r="F257" s="281"/>
      <c r="G257" s="281"/>
      <c r="H257" s="281"/>
      <c r="I257" s="56"/>
      <c r="J257" s="56"/>
      <c r="K257" s="56"/>
      <c r="L257" s="56"/>
      <c r="M257" s="56"/>
      <c r="N257" s="56"/>
      <c r="O257" s="56"/>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row>
    <row r="258" spans="1:44" s="14" customFormat="1" ht="14.25" customHeight="1">
      <c r="A258" s="286"/>
      <c r="B258" s="286"/>
      <c r="C258" s="286"/>
      <c r="D258" s="286"/>
      <c r="E258" s="286"/>
      <c r="F258" s="286"/>
      <c r="G258" s="286"/>
      <c r="H258" s="286"/>
      <c r="I258" s="56"/>
      <c r="J258" s="56"/>
      <c r="K258" s="56"/>
      <c r="L258" s="56"/>
      <c r="M258" s="56"/>
      <c r="N258" s="56"/>
      <c r="O258" s="56"/>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row>
    <row r="259" spans="1:44" s="14" customFormat="1">
      <c r="A259" s="286"/>
      <c r="B259" s="286"/>
      <c r="C259" s="286"/>
      <c r="D259" s="286"/>
      <c r="E259" s="286"/>
      <c r="F259" s="286"/>
      <c r="G259" s="286"/>
      <c r="H259" s="286"/>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row>
    <row r="260" spans="1:44" s="4" customFormat="1" ht="15.75">
      <c r="A260" s="60"/>
      <c r="B260" s="61"/>
      <c r="C260" s="61"/>
      <c r="D260" s="62"/>
      <c r="E260" s="63"/>
      <c r="F260" s="63"/>
      <c r="G260" s="63"/>
      <c r="H260" s="63"/>
      <c r="I260" s="61"/>
      <c r="J260" s="63"/>
      <c r="K260" s="63"/>
      <c r="L260" s="63"/>
      <c r="M260" s="63"/>
      <c r="N260" s="63"/>
      <c r="O260" s="63"/>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12"/>
    </row>
    <row r="261" spans="1:44" s="4" customFormat="1" ht="15.75">
      <c r="A261" s="60"/>
      <c r="B261" s="61"/>
      <c r="C261" s="61"/>
      <c r="D261" s="62"/>
      <c r="E261" s="63"/>
      <c r="F261" s="63"/>
      <c r="G261" s="63"/>
      <c r="H261" s="63"/>
      <c r="I261" s="63"/>
      <c r="J261" s="63"/>
      <c r="K261" s="63"/>
      <c r="L261" s="63"/>
      <c r="M261" s="63"/>
      <c r="N261" s="63"/>
      <c r="O261" s="63"/>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12"/>
    </row>
    <row r="262" spans="1:44" s="4" customFormat="1" ht="15.75">
      <c r="A262" s="60"/>
      <c r="B262" s="61"/>
      <c r="C262" s="61"/>
      <c r="D262" s="62"/>
      <c r="E262" s="63"/>
      <c r="F262" s="63"/>
      <c r="G262" s="63"/>
      <c r="H262" s="63"/>
      <c r="I262" s="63"/>
      <c r="J262" s="63"/>
      <c r="K262" s="63"/>
      <c r="L262" s="63"/>
      <c r="M262" s="63"/>
      <c r="N262" s="63"/>
      <c r="O262" s="63"/>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12"/>
    </row>
    <row r="263" spans="1:44" s="4" customFormat="1" ht="15.75">
      <c r="A263" s="60"/>
      <c r="B263" s="61"/>
      <c r="C263" s="61"/>
      <c r="D263" s="62"/>
      <c r="E263" s="63"/>
      <c r="F263" s="63"/>
      <c r="G263" s="63"/>
      <c r="H263" s="63"/>
      <c r="I263" s="63"/>
      <c r="J263" s="63"/>
      <c r="K263" s="63"/>
      <c r="L263" s="63"/>
      <c r="M263" s="63"/>
      <c r="N263" s="63"/>
      <c r="O263" s="63"/>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12"/>
    </row>
    <row r="264" spans="1:44" s="4" customFormat="1" ht="15.75">
      <c r="A264" s="64"/>
      <c r="B264" s="61"/>
      <c r="C264" s="61"/>
      <c r="D264" s="62"/>
      <c r="E264" s="63"/>
      <c r="F264" s="63"/>
      <c r="G264" s="63"/>
      <c r="H264" s="63"/>
      <c r="I264" s="63"/>
      <c r="J264" s="63"/>
      <c r="K264" s="63"/>
      <c r="L264" s="63"/>
      <c r="M264" s="63"/>
      <c r="N264" s="63"/>
      <c r="O264" s="63"/>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12"/>
    </row>
    <row r="265" spans="1:44" s="8" customFormat="1" ht="15.75">
      <c r="A265" s="64"/>
      <c r="B265" s="65"/>
      <c r="C265" s="65"/>
      <c r="D265" s="66"/>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13"/>
    </row>
    <row r="266" spans="1:44" s="8" customFormat="1" ht="15.75">
      <c r="A266" s="64"/>
      <c r="B266" s="65"/>
      <c r="C266" s="65"/>
      <c r="D266" s="66"/>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13"/>
    </row>
    <row r="267" spans="1:44" s="4" customFormat="1" ht="12.75">
      <c r="A267" s="67"/>
      <c r="B267" s="68"/>
      <c r="C267" s="68"/>
      <c r="D267" s="62"/>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12"/>
    </row>
    <row r="268" spans="1:44" s="4" customFormat="1" ht="12.75">
      <c r="A268" s="67"/>
      <c r="B268" s="68"/>
      <c r="C268" s="68"/>
      <c r="D268" s="62"/>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12"/>
    </row>
    <row r="269" spans="1:44" s="4" customFormat="1" ht="12.75">
      <c r="A269" s="67"/>
      <c r="B269" s="68"/>
      <c r="C269" s="68"/>
      <c r="D269" s="62"/>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12"/>
    </row>
    <row r="270" spans="1:44" s="4" customFormat="1" ht="12.75">
      <c r="A270" s="67"/>
      <c r="B270" s="68"/>
      <c r="C270" s="68"/>
      <c r="D270" s="62"/>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12"/>
    </row>
    <row r="271" spans="1:44" s="4" customFormat="1" ht="12.75">
      <c r="A271" s="67"/>
      <c r="B271" s="68"/>
      <c r="C271" s="68"/>
      <c r="D271" s="62"/>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12"/>
    </row>
    <row r="272" spans="1:44" s="4" customFormat="1" ht="12.75">
      <c r="A272" s="67"/>
      <c r="B272" s="68"/>
      <c r="C272" s="68"/>
      <c r="D272" s="62"/>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12"/>
    </row>
    <row r="273" spans="1:44" s="4" customFormat="1" ht="12.75">
      <c r="A273" s="67"/>
      <c r="B273" s="68"/>
      <c r="C273" s="68"/>
      <c r="D273" s="62"/>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12"/>
    </row>
    <row r="274" spans="1:44" s="4" customFormat="1" ht="12.75">
      <c r="A274" s="67"/>
      <c r="B274" s="68"/>
      <c r="C274" s="68"/>
      <c r="D274" s="62"/>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12"/>
    </row>
    <row r="275" spans="1:44" s="4" customFormat="1" ht="12.75">
      <c r="A275" s="67"/>
      <c r="B275" s="68"/>
      <c r="C275" s="68"/>
      <c r="D275" s="62"/>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12"/>
    </row>
    <row r="276" spans="1:44" s="4" customFormat="1" ht="12.75">
      <c r="A276" s="67"/>
      <c r="B276" s="68"/>
      <c r="C276" s="68"/>
      <c r="D276" s="62"/>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12"/>
    </row>
    <row r="277" spans="1:44" s="4" customFormat="1" ht="12.75">
      <c r="A277" s="67"/>
      <c r="B277" s="68"/>
      <c r="C277" s="68"/>
      <c r="D277" s="62"/>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12"/>
    </row>
    <row r="278" spans="1:44" s="4" customFormat="1" ht="12.75">
      <c r="A278" s="67"/>
      <c r="B278" s="68"/>
      <c r="C278" s="68"/>
      <c r="D278" s="62"/>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12"/>
    </row>
    <row r="279" spans="1:44" s="4" customFormat="1" ht="12.75">
      <c r="A279" s="67"/>
      <c r="B279" s="68"/>
      <c r="C279" s="68"/>
      <c r="D279" s="62"/>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12"/>
    </row>
    <row r="280" spans="1:44" s="4" customFormat="1" ht="12.75">
      <c r="A280" s="67"/>
      <c r="B280" s="68"/>
      <c r="C280" s="68"/>
      <c r="D280" s="62"/>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12"/>
    </row>
    <row r="281" spans="1:44" s="4" customFormat="1" ht="12.75">
      <c r="A281" s="67"/>
      <c r="B281" s="68"/>
      <c r="C281" s="68"/>
      <c r="D281" s="62"/>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12"/>
    </row>
    <row r="282" spans="1:44" s="4" customFormat="1" ht="12.75">
      <c r="A282" s="67"/>
      <c r="B282" s="68"/>
      <c r="C282" s="68"/>
      <c r="D282" s="62"/>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12"/>
    </row>
    <row r="283" spans="1:44" s="4" customFormat="1" ht="12.75">
      <c r="A283" s="67"/>
      <c r="B283" s="68"/>
      <c r="C283" s="68"/>
      <c r="D283" s="62"/>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12"/>
    </row>
    <row r="284" spans="1:44" s="4" customFormat="1" ht="12.75">
      <c r="A284" s="67"/>
      <c r="B284" s="68"/>
      <c r="C284" s="68"/>
      <c r="D284" s="62"/>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12"/>
    </row>
    <row r="285" spans="1:44" s="4" customFormat="1" ht="12.75">
      <c r="A285" s="67"/>
      <c r="B285" s="68"/>
      <c r="C285" s="68"/>
      <c r="D285" s="62"/>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12"/>
    </row>
    <row r="286" spans="1:44" s="4" customFormat="1" ht="12.75">
      <c r="A286" s="67"/>
      <c r="B286" s="68"/>
      <c r="C286" s="68"/>
      <c r="D286" s="62"/>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12"/>
    </row>
    <row r="287" spans="1:44" s="4" customFormat="1" ht="12.75">
      <c r="A287" s="67"/>
      <c r="B287" s="68"/>
      <c r="C287" s="68"/>
      <c r="D287" s="62"/>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12"/>
    </row>
    <row r="288" spans="1:44" s="4" customFormat="1" ht="12.75">
      <c r="A288" s="67"/>
      <c r="B288" s="68"/>
      <c r="C288" s="68"/>
      <c r="D288" s="62"/>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12"/>
    </row>
    <row r="289" spans="1:44" s="4" customFormat="1" ht="12.75">
      <c r="A289" s="67"/>
      <c r="B289" s="68"/>
      <c r="C289" s="68"/>
      <c r="D289" s="62"/>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12"/>
    </row>
    <row r="290" spans="1:44" s="4" customFormat="1" ht="12.75">
      <c r="A290" s="67"/>
      <c r="B290" s="68"/>
      <c r="C290" s="68"/>
      <c r="D290" s="62"/>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12"/>
    </row>
    <row r="291" spans="1:44" s="4" customFormat="1" ht="12.75">
      <c r="A291" s="67"/>
      <c r="B291" s="68"/>
      <c r="C291" s="68"/>
      <c r="D291" s="62"/>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12"/>
    </row>
    <row r="292" spans="1:44" s="4" customFormat="1" ht="12.75">
      <c r="A292" s="67"/>
      <c r="B292" s="68"/>
      <c r="C292" s="68"/>
      <c r="D292" s="62"/>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12"/>
    </row>
    <row r="293" spans="1:44" s="4" customFormat="1" ht="12.75">
      <c r="A293" s="67"/>
      <c r="B293" s="68"/>
      <c r="C293" s="68"/>
      <c r="D293" s="62"/>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12"/>
    </row>
    <row r="294" spans="1:44" s="4" customFormat="1" ht="12.75">
      <c r="A294" s="67"/>
      <c r="B294" s="68"/>
      <c r="C294" s="68"/>
      <c r="D294" s="62"/>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12"/>
    </row>
    <row r="295" spans="1:44" s="4" customFormat="1" ht="12.75">
      <c r="A295" s="67"/>
      <c r="B295" s="68"/>
      <c r="C295" s="68"/>
      <c r="D295" s="62"/>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12"/>
    </row>
    <row r="296" spans="1:44" s="4" customFormat="1" ht="12.75">
      <c r="A296" s="67"/>
      <c r="B296" s="68"/>
      <c r="C296" s="68"/>
      <c r="D296" s="62"/>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12"/>
    </row>
    <row r="297" spans="1:44" s="4" customFormat="1" ht="12.75">
      <c r="A297" s="67"/>
      <c r="B297" s="68"/>
      <c r="C297" s="68"/>
      <c r="D297" s="62"/>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12"/>
    </row>
    <row r="298" spans="1:44" s="4" customFormat="1" ht="12.75">
      <c r="A298" s="67"/>
      <c r="B298" s="68"/>
      <c r="C298" s="68"/>
      <c r="D298" s="62"/>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12"/>
    </row>
    <row r="299" spans="1:44" s="4" customFormat="1" ht="12.75">
      <c r="A299" s="67"/>
      <c r="B299" s="68"/>
      <c r="C299" s="68"/>
      <c r="D299" s="62"/>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12"/>
    </row>
    <row r="300" spans="1:44" s="4" customFormat="1" ht="12.75">
      <c r="A300" s="67"/>
      <c r="B300" s="68"/>
      <c r="C300" s="68"/>
      <c r="D300" s="62"/>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12"/>
    </row>
    <row r="301" spans="1:44" s="4" customFormat="1" ht="12.75">
      <c r="A301" s="67"/>
      <c r="B301" s="68"/>
      <c r="C301" s="68"/>
      <c r="D301" s="62"/>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12"/>
    </row>
    <row r="302" spans="1:44" s="4" customFormat="1" ht="12.75">
      <c r="A302" s="67"/>
      <c r="B302" s="68"/>
      <c r="C302" s="68"/>
      <c r="D302" s="62"/>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12"/>
    </row>
    <row r="303" spans="1:44" s="4" customFormat="1" ht="12.75">
      <c r="A303" s="67"/>
      <c r="B303" s="68"/>
      <c r="C303" s="68"/>
      <c r="D303" s="62"/>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12"/>
    </row>
    <row r="304" spans="1:44" s="4" customFormat="1" ht="12.75">
      <c r="A304" s="67"/>
      <c r="B304" s="68"/>
      <c r="C304" s="68"/>
      <c r="D304" s="62"/>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12"/>
    </row>
    <row r="305" spans="1:44" s="4" customFormat="1" ht="12.75">
      <c r="A305" s="67"/>
      <c r="B305" s="68"/>
      <c r="C305" s="68"/>
      <c r="D305" s="62"/>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12"/>
    </row>
    <row r="306" spans="1:44" s="4" customFormat="1" ht="12.75">
      <c r="A306" s="67"/>
      <c r="B306" s="68"/>
      <c r="C306" s="68"/>
      <c r="D306" s="62"/>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12"/>
    </row>
    <row r="307" spans="1:44" s="4" customFormat="1" ht="12.75">
      <c r="A307" s="67"/>
      <c r="B307" s="68"/>
      <c r="C307" s="68"/>
      <c r="D307" s="62"/>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12"/>
    </row>
    <row r="308" spans="1:44" s="4" customFormat="1" ht="12.75">
      <c r="A308" s="67"/>
      <c r="B308" s="68"/>
      <c r="C308" s="68"/>
      <c r="D308" s="62"/>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12"/>
    </row>
    <row r="309" spans="1:44" s="4" customFormat="1" ht="12.75">
      <c r="A309" s="67"/>
      <c r="B309" s="68"/>
      <c r="C309" s="68"/>
      <c r="D309" s="62"/>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12"/>
    </row>
    <row r="310" spans="1:44" s="4" customFormat="1" ht="12.75">
      <c r="A310" s="67"/>
      <c r="B310" s="68"/>
      <c r="C310" s="68"/>
      <c r="D310" s="62"/>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12"/>
    </row>
    <row r="311" spans="1:44" s="4" customFormat="1" ht="12.75">
      <c r="A311" s="67"/>
      <c r="B311" s="68"/>
      <c r="C311" s="68"/>
      <c r="D311" s="62"/>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12"/>
    </row>
    <row r="312" spans="1:44" s="4" customFormat="1" ht="12.75">
      <c r="A312" s="67"/>
      <c r="B312" s="68"/>
      <c r="C312" s="68"/>
      <c r="D312" s="62"/>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12"/>
    </row>
    <row r="313" spans="1:44" s="4" customFormat="1" ht="12.75">
      <c r="A313" s="67"/>
      <c r="B313" s="68"/>
      <c r="C313" s="68"/>
      <c r="D313" s="62"/>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12"/>
    </row>
    <row r="314" spans="1:44" s="4" customFormat="1" ht="12.75">
      <c r="A314" s="67"/>
      <c r="B314" s="68"/>
      <c r="C314" s="68"/>
      <c r="D314" s="62"/>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12"/>
    </row>
    <row r="315" spans="1:44" s="4" customFormat="1" ht="12.75">
      <c r="A315" s="67"/>
      <c r="B315" s="68"/>
      <c r="C315" s="68"/>
      <c r="D315" s="62"/>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12"/>
    </row>
    <row r="316" spans="1:44" s="4" customFormat="1" ht="12.75">
      <c r="A316" s="67"/>
      <c r="B316" s="68"/>
      <c r="C316" s="68"/>
      <c r="D316" s="62"/>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12"/>
    </row>
    <row r="317" spans="1:44" s="4" customFormat="1" ht="12.75">
      <c r="A317" s="67"/>
      <c r="B317" s="68"/>
      <c r="C317" s="68"/>
      <c r="D317" s="62"/>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12"/>
    </row>
    <row r="318" spans="1:44" s="4" customFormat="1" ht="12.75">
      <c r="A318" s="67"/>
      <c r="B318" s="68"/>
      <c r="C318" s="68"/>
      <c r="D318" s="62"/>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12"/>
    </row>
    <row r="319" spans="1:44" s="4" customFormat="1" ht="12.75">
      <c r="A319" s="67"/>
      <c r="B319" s="68"/>
      <c r="C319" s="68"/>
      <c r="D319" s="62"/>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12"/>
    </row>
    <row r="320" spans="1:44" s="4" customFormat="1" ht="12.75">
      <c r="A320" s="67"/>
      <c r="B320" s="68"/>
      <c r="C320" s="68"/>
      <c r="D320" s="62"/>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12"/>
    </row>
    <row r="321" spans="1:44" s="4" customFormat="1" ht="12.75">
      <c r="A321" s="67"/>
      <c r="B321" s="68"/>
      <c r="C321" s="68"/>
      <c r="D321" s="62"/>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12"/>
    </row>
    <row r="322" spans="1:44" s="4" customFormat="1" ht="12.75">
      <c r="A322" s="67"/>
      <c r="B322" s="68"/>
      <c r="C322" s="68"/>
      <c r="D322" s="62"/>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12"/>
    </row>
    <row r="323" spans="1:44" s="4" customFormat="1" ht="12.75">
      <c r="A323" s="67"/>
      <c r="B323" s="68"/>
      <c r="C323" s="68"/>
      <c r="D323" s="62"/>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12"/>
    </row>
    <row r="324" spans="1:44" s="4" customFormat="1" ht="12.75">
      <c r="A324" s="67"/>
      <c r="B324" s="68"/>
      <c r="C324" s="68"/>
      <c r="D324" s="62"/>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12"/>
    </row>
    <row r="325" spans="1:44" s="4" customFormat="1" ht="12.75">
      <c r="A325" s="67"/>
      <c r="B325" s="68"/>
      <c r="C325" s="68"/>
      <c r="D325" s="62"/>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12"/>
    </row>
    <row r="326" spans="1:44" s="4" customFormat="1" ht="12.75">
      <c r="A326" s="67"/>
      <c r="B326" s="68"/>
      <c r="C326" s="68"/>
      <c r="D326" s="62"/>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12"/>
    </row>
    <row r="327" spans="1:44" s="4" customFormat="1" ht="12.75">
      <c r="A327" s="67"/>
      <c r="B327" s="68"/>
      <c r="C327" s="68"/>
      <c r="D327" s="62"/>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12"/>
    </row>
    <row r="328" spans="1:44" s="4" customFormat="1" ht="12.75">
      <c r="A328" s="67"/>
      <c r="B328" s="68"/>
      <c r="C328" s="68"/>
      <c r="D328" s="62"/>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12"/>
    </row>
    <row r="329" spans="1:44" s="4" customFormat="1" ht="12.75">
      <c r="A329" s="67"/>
      <c r="B329" s="68"/>
      <c r="C329" s="68"/>
      <c r="D329" s="62"/>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12"/>
    </row>
    <row r="330" spans="1:44" s="4" customFormat="1" ht="12.75">
      <c r="A330" s="67"/>
      <c r="B330" s="68"/>
      <c r="C330" s="68"/>
      <c r="D330" s="62"/>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12"/>
    </row>
    <row r="331" spans="1:44" s="4" customFormat="1" ht="12.75">
      <c r="A331" s="67"/>
      <c r="B331" s="68"/>
      <c r="C331" s="68"/>
      <c r="D331" s="62"/>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12"/>
    </row>
    <row r="332" spans="1:44" s="4" customFormat="1" ht="12.75">
      <c r="A332" s="67"/>
      <c r="B332" s="68"/>
      <c r="C332" s="68"/>
      <c r="D332" s="62"/>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12"/>
    </row>
    <row r="333" spans="1:44" s="4" customFormat="1" ht="12.75">
      <c r="A333" s="67"/>
      <c r="B333" s="68"/>
      <c r="C333" s="68"/>
      <c r="D333" s="62"/>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12"/>
    </row>
    <row r="334" spans="1:44" s="4" customFormat="1" ht="12.75">
      <c r="A334" s="67"/>
      <c r="B334" s="68"/>
      <c r="C334" s="68"/>
      <c r="D334" s="62"/>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12"/>
    </row>
    <row r="335" spans="1:44" s="4" customFormat="1" ht="12.75">
      <c r="A335" s="67"/>
      <c r="B335" s="68"/>
      <c r="C335" s="68"/>
      <c r="D335" s="62"/>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12"/>
    </row>
    <row r="336" spans="1:44" s="4" customFormat="1" ht="12.75">
      <c r="A336" s="67"/>
      <c r="B336" s="68"/>
      <c r="C336" s="68"/>
      <c r="D336" s="62"/>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12"/>
    </row>
    <row r="337" spans="1:44" s="4" customFormat="1" ht="12.75">
      <c r="A337" s="67"/>
      <c r="B337" s="68"/>
      <c r="C337" s="68"/>
      <c r="D337" s="62"/>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12"/>
    </row>
    <row r="338" spans="1:44" s="4" customFormat="1" ht="12.75">
      <c r="A338" s="67"/>
      <c r="B338" s="68"/>
      <c r="C338" s="68"/>
      <c r="D338" s="62"/>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12"/>
    </row>
    <row r="339" spans="1:44" s="4" customFormat="1" ht="12.75">
      <c r="A339" s="67"/>
      <c r="B339" s="68"/>
      <c r="C339" s="68"/>
      <c r="D339" s="62"/>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12"/>
    </row>
    <row r="340" spans="1:44" s="4" customFormat="1" ht="12.75">
      <c r="A340" s="67"/>
      <c r="B340" s="68"/>
      <c r="C340" s="68"/>
      <c r="D340" s="62"/>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12"/>
    </row>
    <row r="341" spans="1:44" s="4" customFormat="1" ht="12.75">
      <c r="A341" s="67"/>
      <c r="B341" s="68"/>
      <c r="C341" s="68"/>
      <c r="D341" s="62"/>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12"/>
    </row>
    <row r="342" spans="1:44" s="4" customFormat="1" ht="12.75">
      <c r="A342" s="67"/>
      <c r="B342" s="68"/>
      <c r="C342" s="68"/>
      <c r="D342" s="62"/>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12"/>
    </row>
    <row r="343" spans="1:44" s="4" customFormat="1" ht="12.75">
      <c r="A343" s="67"/>
      <c r="B343" s="68"/>
      <c r="C343" s="68"/>
      <c r="D343" s="62"/>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12"/>
    </row>
    <row r="344" spans="1:44" s="4" customFormat="1" ht="12.75">
      <c r="A344" s="67"/>
      <c r="B344" s="68"/>
      <c r="C344" s="68"/>
      <c r="D344" s="62"/>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12"/>
    </row>
    <row r="345" spans="1:44" s="4" customFormat="1" ht="12.75">
      <c r="A345" s="67"/>
      <c r="B345" s="68"/>
      <c r="C345" s="68"/>
      <c r="D345" s="62"/>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12"/>
    </row>
    <row r="346" spans="1:44" s="4" customFormat="1" ht="12.75">
      <c r="A346" s="67"/>
      <c r="B346" s="68"/>
      <c r="C346" s="68"/>
      <c r="D346" s="62"/>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12"/>
    </row>
    <row r="347" spans="1:44" s="4" customFormat="1" ht="12.75">
      <c r="A347" s="67"/>
      <c r="B347" s="68"/>
      <c r="C347" s="68"/>
      <c r="D347" s="62"/>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12"/>
    </row>
    <row r="348" spans="1:44" s="4" customFormat="1" ht="12.75">
      <c r="A348" s="67"/>
      <c r="B348" s="68"/>
      <c r="C348" s="68"/>
      <c r="D348" s="62"/>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12"/>
    </row>
    <row r="349" spans="1:44" s="4" customFormat="1" ht="12.75">
      <c r="A349" s="67"/>
      <c r="B349" s="68"/>
      <c r="C349" s="68"/>
      <c r="D349" s="62"/>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12"/>
    </row>
    <row r="350" spans="1:44" s="4" customFormat="1" ht="12.75">
      <c r="A350" s="67"/>
      <c r="B350" s="68"/>
      <c r="C350" s="68"/>
      <c r="D350" s="62"/>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12"/>
    </row>
    <row r="351" spans="1:44" s="4" customFormat="1" ht="12.75">
      <c r="A351" s="67"/>
      <c r="B351" s="68"/>
      <c r="C351" s="68"/>
      <c r="D351" s="62"/>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12"/>
    </row>
    <row r="352" spans="1:44" s="4" customFormat="1" ht="12.75">
      <c r="A352" s="67"/>
      <c r="B352" s="68"/>
      <c r="C352" s="68"/>
      <c r="D352" s="62"/>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12"/>
    </row>
    <row r="353" spans="1:44" s="4" customFormat="1" ht="12.75">
      <c r="A353" s="67"/>
      <c r="B353" s="68"/>
      <c r="C353" s="68"/>
      <c r="D353" s="62"/>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12"/>
    </row>
    <row r="354" spans="1:44" s="4" customFormat="1" ht="12.75">
      <c r="A354" s="67"/>
      <c r="B354" s="68"/>
      <c r="C354" s="68"/>
      <c r="D354" s="62"/>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12"/>
    </row>
    <row r="355" spans="1:44" s="4" customFormat="1" ht="12.75">
      <c r="A355" s="67"/>
      <c r="B355" s="68"/>
      <c r="C355" s="68"/>
      <c r="D355" s="62"/>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12"/>
    </row>
    <row r="356" spans="1:44" s="4" customFormat="1" ht="12.75">
      <c r="A356" s="67"/>
      <c r="B356" s="68"/>
      <c r="C356" s="68"/>
      <c r="D356" s="62"/>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12"/>
    </row>
    <row r="357" spans="1:44" s="4" customFormat="1" ht="12.75">
      <c r="A357" s="67"/>
      <c r="B357" s="68"/>
      <c r="C357" s="68"/>
      <c r="D357" s="62"/>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12"/>
    </row>
    <row r="358" spans="1:44" s="4" customFormat="1" ht="12.75">
      <c r="A358" s="67"/>
      <c r="B358" s="68"/>
      <c r="C358" s="68"/>
      <c r="D358" s="62"/>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12"/>
    </row>
    <row r="359" spans="1:44" s="4" customFormat="1" ht="12.75">
      <c r="A359" s="67"/>
      <c r="B359" s="68"/>
      <c r="C359" s="68"/>
      <c r="D359" s="62"/>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12"/>
    </row>
    <row r="360" spans="1:44" s="4" customFormat="1" ht="12.75">
      <c r="A360" s="67"/>
      <c r="B360" s="68"/>
      <c r="C360" s="68"/>
      <c r="D360" s="62"/>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12"/>
    </row>
    <row r="361" spans="1:44" s="4" customFormat="1" ht="12.75">
      <c r="A361" s="67"/>
      <c r="B361" s="68"/>
      <c r="C361" s="68"/>
      <c r="D361" s="62"/>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12"/>
    </row>
    <row r="362" spans="1:44" s="4" customFormat="1" ht="12.75">
      <c r="A362" s="67"/>
      <c r="B362" s="68"/>
      <c r="C362" s="68"/>
      <c r="D362" s="62"/>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12"/>
    </row>
    <row r="363" spans="1:44" s="4" customFormat="1" ht="12.75">
      <c r="A363" s="67"/>
      <c r="B363" s="68"/>
      <c r="C363" s="68"/>
      <c r="D363" s="62"/>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12"/>
    </row>
    <row r="364" spans="1:44" s="4" customFormat="1" ht="12.75">
      <c r="A364" s="67"/>
      <c r="B364" s="68"/>
      <c r="C364" s="68"/>
      <c r="D364" s="62"/>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12"/>
    </row>
    <row r="365" spans="1:44" s="4" customFormat="1" ht="12.75">
      <c r="A365" s="67"/>
      <c r="B365" s="68"/>
      <c r="C365" s="68"/>
      <c r="D365" s="62"/>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12"/>
    </row>
    <row r="366" spans="1:44" s="4" customFormat="1" ht="12.75">
      <c r="A366" s="67"/>
      <c r="B366" s="68"/>
      <c r="C366" s="68"/>
      <c r="D366" s="62"/>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12"/>
    </row>
    <row r="367" spans="1:44" s="4" customFormat="1" ht="12.75">
      <c r="A367" s="67"/>
      <c r="B367" s="68"/>
      <c r="C367" s="68"/>
      <c r="D367" s="62"/>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12"/>
    </row>
    <row r="368" spans="1:44" s="4" customFormat="1" ht="12.75">
      <c r="A368" s="67"/>
      <c r="B368" s="68"/>
      <c r="C368" s="68"/>
      <c r="D368" s="62"/>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12"/>
    </row>
    <row r="369" spans="1:44" s="4" customFormat="1" ht="12.75">
      <c r="A369" s="67"/>
      <c r="B369" s="68"/>
      <c r="C369" s="68"/>
      <c r="D369" s="62"/>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12"/>
    </row>
    <row r="370" spans="1:44" s="4" customFormat="1" ht="12.75">
      <c r="A370" s="67"/>
      <c r="B370" s="68"/>
      <c r="C370" s="68"/>
      <c r="D370" s="62"/>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12"/>
    </row>
    <row r="371" spans="1:44" s="4" customFormat="1" ht="12.75">
      <c r="A371" s="67"/>
      <c r="B371" s="68"/>
      <c r="C371" s="68"/>
      <c r="D371" s="62"/>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12"/>
    </row>
    <row r="372" spans="1:44" s="4" customFormat="1" ht="12.75">
      <c r="A372" s="67"/>
      <c r="B372" s="68"/>
      <c r="C372" s="68"/>
      <c r="D372" s="62"/>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12"/>
    </row>
    <row r="373" spans="1:44" s="4" customFormat="1" ht="12.75">
      <c r="A373" s="67"/>
      <c r="B373" s="68"/>
      <c r="C373" s="68"/>
      <c r="D373" s="62"/>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12"/>
    </row>
    <row r="374" spans="1:44" s="4" customFormat="1" ht="12.75">
      <c r="A374" s="67"/>
      <c r="B374" s="68"/>
      <c r="C374" s="68"/>
      <c r="D374" s="62"/>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12"/>
    </row>
    <row r="375" spans="1:44" s="4" customFormat="1" ht="12.75">
      <c r="A375" s="67"/>
      <c r="B375" s="68"/>
      <c r="C375" s="68"/>
      <c r="D375" s="62"/>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12"/>
    </row>
    <row r="376" spans="1:44" s="4" customFormat="1" ht="12.75">
      <c r="A376" s="67"/>
      <c r="B376" s="68"/>
      <c r="C376" s="68"/>
      <c r="D376" s="62"/>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12"/>
    </row>
    <row r="377" spans="1:44" s="4" customFormat="1" ht="12.75">
      <c r="A377" s="67"/>
      <c r="B377" s="68"/>
      <c r="C377" s="68"/>
      <c r="D377" s="62"/>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12"/>
    </row>
    <row r="378" spans="1:44" s="4" customFormat="1" ht="12.75">
      <c r="A378" s="67"/>
      <c r="B378" s="68"/>
      <c r="C378" s="68"/>
      <c r="D378" s="62"/>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12"/>
    </row>
    <row r="379" spans="1:44" s="4" customFormat="1" ht="12.75">
      <c r="A379" s="67"/>
      <c r="B379" s="68"/>
      <c r="C379" s="68"/>
      <c r="D379" s="62"/>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12"/>
    </row>
    <row r="380" spans="1:44" s="4" customFormat="1" ht="12.75">
      <c r="A380" s="67"/>
      <c r="B380" s="68"/>
      <c r="C380" s="68"/>
      <c r="D380" s="62"/>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12"/>
    </row>
    <row r="381" spans="1:44" s="4" customFormat="1" ht="12.75">
      <c r="A381" s="67"/>
      <c r="B381" s="68"/>
      <c r="C381" s="68"/>
      <c r="D381" s="62"/>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12"/>
    </row>
    <row r="382" spans="1:44" s="4" customFormat="1" ht="12.75">
      <c r="A382" s="67"/>
      <c r="B382" s="68"/>
      <c r="C382" s="68"/>
      <c r="D382" s="62"/>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12"/>
    </row>
    <row r="383" spans="1:44" s="4" customFormat="1" ht="12.75">
      <c r="A383" s="67"/>
      <c r="B383" s="68"/>
      <c r="C383" s="68"/>
      <c r="D383" s="62"/>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12"/>
    </row>
    <row r="384" spans="1:44" s="4" customFormat="1" ht="12.75">
      <c r="A384" s="67"/>
      <c r="B384" s="68"/>
      <c r="C384" s="68"/>
      <c r="D384" s="62"/>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12"/>
    </row>
    <row r="385" spans="1:44" s="4" customFormat="1" ht="12.75">
      <c r="A385" s="67"/>
      <c r="B385" s="68"/>
      <c r="C385" s="68"/>
      <c r="D385" s="62"/>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12"/>
    </row>
    <row r="386" spans="1:44" s="4" customFormat="1" ht="12.75">
      <c r="A386" s="67"/>
      <c r="B386" s="68"/>
      <c r="C386" s="68"/>
      <c r="D386" s="62"/>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12"/>
    </row>
    <row r="387" spans="1:44" s="4" customFormat="1" ht="12.75">
      <c r="A387" s="67"/>
      <c r="B387" s="68"/>
      <c r="C387" s="68"/>
      <c r="D387" s="62"/>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12"/>
    </row>
    <row r="388" spans="1:44" s="4" customFormat="1" ht="12.75">
      <c r="A388" s="67"/>
      <c r="B388" s="68"/>
      <c r="C388" s="68"/>
      <c r="D388" s="62"/>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12"/>
    </row>
    <row r="389" spans="1:44">
      <c r="A389" s="69"/>
      <c r="B389" s="70"/>
      <c r="C389" s="70"/>
      <c r="D389" s="62"/>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row>
    <row r="390" spans="1:44">
      <c r="A390" s="69"/>
      <c r="B390" s="70"/>
      <c r="C390" s="70"/>
      <c r="D390" s="62"/>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row>
    <row r="391" spans="1:44">
      <c r="A391" s="69"/>
      <c r="B391" s="70"/>
      <c r="C391" s="70"/>
      <c r="D391" s="62"/>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row>
    <row r="392" spans="1:44">
      <c r="A392" s="69"/>
      <c r="B392" s="70"/>
      <c r="C392" s="70"/>
      <c r="D392" s="62"/>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row>
    <row r="393" spans="1:44">
      <c r="A393" s="69"/>
      <c r="B393" s="70"/>
      <c r="C393" s="70"/>
      <c r="D393" s="62"/>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row>
    <row r="394" spans="1:44">
      <c r="A394" s="69"/>
      <c r="B394" s="70"/>
      <c r="C394" s="70"/>
      <c r="D394" s="62"/>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row>
    <row r="395" spans="1:44">
      <c r="A395" s="69"/>
      <c r="B395" s="70"/>
      <c r="C395" s="70"/>
      <c r="D395" s="62"/>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row>
    <row r="396" spans="1:44">
      <c r="A396" s="69"/>
      <c r="B396" s="70"/>
      <c r="C396" s="70"/>
      <c r="D396" s="62"/>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row>
    <row r="397" spans="1:44">
      <c r="A397" s="69"/>
      <c r="B397" s="70"/>
      <c r="C397" s="70"/>
      <c r="D397" s="62"/>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row>
    <row r="398" spans="1:44">
      <c r="A398" s="69"/>
      <c r="B398" s="70"/>
      <c r="C398" s="70"/>
      <c r="D398" s="62"/>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row>
    <row r="399" spans="1:44">
      <c r="A399" s="69"/>
      <c r="B399" s="70"/>
      <c r="C399" s="70"/>
      <c r="D399" s="62"/>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row>
    <row r="400" spans="1:44">
      <c r="A400" s="69"/>
      <c r="B400" s="70"/>
      <c r="C400" s="70"/>
      <c r="D400" s="62"/>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row>
    <row r="401" spans="1:43">
      <c r="A401" s="69"/>
      <c r="B401" s="70"/>
      <c r="C401" s="70"/>
      <c r="D401" s="62"/>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row>
    <row r="402" spans="1:43">
      <c r="A402" s="69"/>
      <c r="B402" s="70"/>
      <c r="C402" s="70"/>
      <c r="D402" s="62"/>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row>
    <row r="403" spans="1:43">
      <c r="A403" s="69"/>
      <c r="B403" s="70"/>
      <c r="C403" s="70"/>
      <c r="D403" s="62"/>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row>
    <row r="404" spans="1:43">
      <c r="A404" s="69"/>
      <c r="B404" s="70"/>
      <c r="C404" s="70"/>
      <c r="D404" s="62"/>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row>
    <row r="405" spans="1:43">
      <c r="A405" s="69"/>
      <c r="B405" s="70"/>
      <c r="C405" s="70"/>
      <c r="D405" s="62"/>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row>
    <row r="406" spans="1:43">
      <c r="A406" s="69"/>
      <c r="B406" s="70"/>
      <c r="C406" s="70"/>
      <c r="D406" s="62"/>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row>
    <row r="407" spans="1:43">
      <c r="A407" s="69"/>
      <c r="B407" s="70"/>
      <c r="C407" s="70"/>
      <c r="D407" s="62"/>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row>
    <row r="408" spans="1:43">
      <c r="A408" s="69"/>
      <c r="B408" s="70"/>
      <c r="C408" s="70"/>
      <c r="D408" s="62"/>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row>
    <row r="409" spans="1:43">
      <c r="A409" s="69"/>
      <c r="B409" s="70"/>
      <c r="C409" s="70"/>
      <c r="D409" s="62"/>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row>
    <row r="410" spans="1:43">
      <c r="A410" s="69"/>
      <c r="B410" s="70"/>
      <c r="C410" s="70"/>
      <c r="D410" s="62"/>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row>
    <row r="411" spans="1:43">
      <c r="A411" s="69"/>
      <c r="B411" s="70"/>
      <c r="C411" s="70"/>
      <c r="D411" s="62"/>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row>
    <row r="412" spans="1:43">
      <c r="A412" s="69"/>
      <c r="B412" s="70"/>
      <c r="C412" s="70"/>
      <c r="D412" s="62"/>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row>
    <row r="413" spans="1:43">
      <c r="A413" s="69"/>
      <c r="B413" s="70"/>
      <c r="C413" s="70"/>
      <c r="D413" s="62"/>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row>
    <row r="414" spans="1:43">
      <c r="A414" s="69"/>
      <c r="B414" s="70"/>
      <c r="C414" s="70"/>
      <c r="D414" s="62"/>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row>
    <row r="415" spans="1:43">
      <c r="A415" s="69"/>
      <c r="B415" s="70"/>
      <c r="C415" s="70"/>
      <c r="D415" s="62"/>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row>
    <row r="416" spans="1:43">
      <c r="A416" s="69"/>
      <c r="B416" s="70"/>
      <c r="C416" s="70"/>
      <c r="D416" s="62"/>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row>
    <row r="417" spans="1:43">
      <c r="A417" s="69"/>
      <c r="B417" s="70"/>
      <c r="C417" s="70"/>
      <c r="D417" s="62"/>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row>
    <row r="418" spans="1:43">
      <c r="A418" s="69"/>
      <c r="B418" s="70"/>
      <c r="C418" s="70"/>
      <c r="D418" s="62"/>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row>
    <row r="419" spans="1:43">
      <c r="A419" s="69"/>
      <c r="B419" s="70"/>
      <c r="C419" s="70"/>
      <c r="D419" s="62"/>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row>
    <row r="420" spans="1:43">
      <c r="A420" s="69"/>
      <c r="B420" s="70"/>
      <c r="C420" s="70"/>
      <c r="D420" s="62"/>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row>
    <row r="421" spans="1:43">
      <c r="A421" s="69"/>
      <c r="B421" s="70"/>
      <c r="C421" s="70"/>
      <c r="D421" s="62"/>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row>
    <row r="422" spans="1:43">
      <c r="A422" s="69"/>
      <c r="B422" s="70"/>
      <c r="C422" s="70"/>
      <c r="D422" s="62"/>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row>
    <row r="423" spans="1:43">
      <c r="A423" s="69"/>
      <c r="B423" s="70"/>
      <c r="C423" s="70"/>
      <c r="D423" s="62"/>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row>
    <row r="424" spans="1:43">
      <c r="A424" s="69"/>
      <c r="B424" s="70"/>
      <c r="C424" s="70"/>
      <c r="D424" s="62"/>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row>
    <row r="425" spans="1:43">
      <c r="A425" s="69"/>
      <c r="B425" s="70"/>
      <c r="C425" s="70"/>
      <c r="D425" s="62"/>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row>
    <row r="426" spans="1:43">
      <c r="A426" s="69"/>
      <c r="B426" s="70"/>
      <c r="C426" s="70"/>
      <c r="D426" s="62"/>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row>
    <row r="427" spans="1:43">
      <c r="A427" s="69"/>
      <c r="B427" s="70"/>
      <c r="C427" s="70"/>
      <c r="D427" s="62"/>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row>
    <row r="428" spans="1:43">
      <c r="A428" s="69"/>
      <c r="B428" s="70"/>
      <c r="C428" s="70"/>
      <c r="D428" s="62"/>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row>
    <row r="429" spans="1:43">
      <c r="A429" s="69"/>
      <c r="B429" s="70"/>
      <c r="C429" s="70"/>
      <c r="D429" s="62"/>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row>
    <row r="430" spans="1:43">
      <c r="A430" s="69"/>
      <c r="B430" s="70"/>
      <c r="C430" s="70"/>
      <c r="D430" s="62"/>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row>
    <row r="431" spans="1:43">
      <c r="A431" s="69"/>
      <c r="B431" s="70"/>
      <c r="C431" s="70"/>
      <c r="D431" s="62"/>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row>
    <row r="432" spans="1:43">
      <c r="A432" s="69"/>
      <c r="B432" s="70"/>
      <c r="C432" s="70"/>
      <c r="D432" s="62"/>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row>
    <row r="433" spans="1:43">
      <c r="A433" s="69"/>
      <c r="B433" s="70"/>
      <c r="C433" s="70"/>
      <c r="D433" s="62"/>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row>
    <row r="434" spans="1:43">
      <c r="A434" s="69"/>
      <c r="B434" s="70"/>
      <c r="C434" s="70"/>
      <c r="D434" s="62"/>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row>
    <row r="435" spans="1:43">
      <c r="A435" s="69"/>
      <c r="B435" s="70"/>
      <c r="C435" s="70"/>
      <c r="D435" s="62"/>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row>
    <row r="436" spans="1:43">
      <c r="A436" s="69"/>
      <c r="B436" s="70"/>
      <c r="C436" s="70"/>
      <c r="D436" s="62"/>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row>
    <row r="437" spans="1:43">
      <c r="A437" s="69"/>
      <c r="B437" s="70"/>
      <c r="C437" s="70"/>
      <c r="D437" s="62"/>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row>
    <row r="438" spans="1:43">
      <c r="A438" s="69"/>
      <c r="B438" s="70"/>
      <c r="C438" s="70"/>
      <c r="D438" s="62"/>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row>
    <row r="439" spans="1:43">
      <c r="A439" s="69"/>
      <c r="B439" s="70"/>
      <c r="C439" s="70"/>
      <c r="D439" s="62"/>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row>
    <row r="440" spans="1:43">
      <c r="A440" s="69"/>
      <c r="B440" s="70"/>
      <c r="C440" s="70"/>
      <c r="D440" s="62"/>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row>
    <row r="441" spans="1:43">
      <c r="A441" s="69"/>
      <c r="B441" s="70"/>
      <c r="C441" s="70"/>
      <c r="D441" s="62"/>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row>
  </sheetData>
  <autoFilter ref="A9:AV211"/>
  <mergeCells count="962">
    <mergeCell ref="C174:C176"/>
    <mergeCell ref="I174:I176"/>
    <mergeCell ref="I166:I168"/>
    <mergeCell ref="C166:C168"/>
    <mergeCell ref="D166:D168"/>
    <mergeCell ref="C169:C173"/>
    <mergeCell ref="K174:K176"/>
    <mergeCell ref="K166:K168"/>
    <mergeCell ref="K163:K165"/>
    <mergeCell ref="J174:J176"/>
    <mergeCell ref="J166:J168"/>
    <mergeCell ref="F166:F168"/>
    <mergeCell ref="F174:F176"/>
    <mergeCell ref="I163:I165"/>
    <mergeCell ref="L163:L165"/>
    <mergeCell ref="L166:L168"/>
    <mergeCell ref="AQ55:AQ57"/>
    <mergeCell ref="AP58:AP60"/>
    <mergeCell ref="AQ58:AQ60"/>
    <mergeCell ref="Q150:Q152"/>
    <mergeCell ref="R150:R152"/>
    <mergeCell ref="I112:I114"/>
    <mergeCell ref="J112:J114"/>
    <mergeCell ref="K112:K114"/>
    <mergeCell ref="L112:L114"/>
    <mergeCell ref="N112:N114"/>
    <mergeCell ref="O112:O114"/>
    <mergeCell ref="P112:P114"/>
    <mergeCell ref="P120:P122"/>
    <mergeCell ref="O120:O122"/>
    <mergeCell ref="M112:M114"/>
    <mergeCell ref="N120:N122"/>
    <mergeCell ref="M120:M122"/>
    <mergeCell ref="L134:L136"/>
    <mergeCell ref="M147:M149"/>
    <mergeCell ref="M134:M136"/>
    <mergeCell ref="P103:P105"/>
    <mergeCell ref="AK100:AK102"/>
    <mergeCell ref="G177:G179"/>
    <mergeCell ref="V150:V152"/>
    <mergeCell ref="N166:N168"/>
    <mergeCell ref="O166:O168"/>
    <mergeCell ref="P166:P168"/>
    <mergeCell ref="N163:N165"/>
    <mergeCell ref="M150:M152"/>
    <mergeCell ref="P174:P176"/>
    <mergeCell ref="O123:O125"/>
    <mergeCell ref="P123:P125"/>
    <mergeCell ref="N147:N149"/>
    <mergeCell ref="O147:O149"/>
    <mergeCell ref="P147:P149"/>
    <mergeCell ref="K134:K136"/>
    <mergeCell ref="J134:J136"/>
    <mergeCell ref="J147:J149"/>
    <mergeCell ref="L123:L125"/>
    <mergeCell ref="N126:N128"/>
    <mergeCell ref="N123:N125"/>
    <mergeCell ref="Q134:Q136"/>
    <mergeCell ref="R134:R136"/>
    <mergeCell ref="S134:S136"/>
    <mergeCell ref="T134:T136"/>
    <mergeCell ref="U134:U136"/>
    <mergeCell ref="C158:C162"/>
    <mergeCell ref="A150:A152"/>
    <mergeCell ref="B150:B152"/>
    <mergeCell ref="C150:C152"/>
    <mergeCell ref="S150:S152"/>
    <mergeCell ref="I195:I197"/>
    <mergeCell ref="K195:K197"/>
    <mergeCell ref="L195:L197"/>
    <mergeCell ref="C163:C165"/>
    <mergeCell ref="D163:D165"/>
    <mergeCell ref="A158:A162"/>
    <mergeCell ref="B158:B162"/>
    <mergeCell ref="B153:C157"/>
    <mergeCell ref="A153:A157"/>
    <mergeCell ref="P195:P197"/>
    <mergeCell ref="J150:J152"/>
    <mergeCell ref="D174:D176"/>
    <mergeCell ref="D150:D152"/>
    <mergeCell ref="E163:E165"/>
    <mergeCell ref="F163:F165"/>
    <mergeCell ref="G163:G165"/>
    <mergeCell ref="H163:H165"/>
    <mergeCell ref="B190:B194"/>
    <mergeCell ref="O163:O165"/>
    <mergeCell ref="G203:G206"/>
    <mergeCell ref="O203:O206"/>
    <mergeCell ref="I177:I179"/>
    <mergeCell ref="G174:G176"/>
    <mergeCell ref="H174:H176"/>
    <mergeCell ref="E177:E179"/>
    <mergeCell ref="F177:F179"/>
    <mergeCell ref="AB150:AB152"/>
    <mergeCell ref="AC150:AC152"/>
    <mergeCell ref="K150:K152"/>
    <mergeCell ref="L150:L152"/>
    <mergeCell ref="N150:N152"/>
    <mergeCell ref="O150:O152"/>
    <mergeCell ref="P150:P152"/>
    <mergeCell ref="J163:J165"/>
    <mergeCell ref="P163:P165"/>
    <mergeCell ref="M166:M168"/>
    <mergeCell ref="M163:M165"/>
    <mergeCell ref="L174:L176"/>
    <mergeCell ref="N174:N176"/>
    <mergeCell ref="O174:O176"/>
    <mergeCell ref="M174:M176"/>
    <mergeCell ref="N195:N197"/>
    <mergeCell ref="O195:O197"/>
    <mergeCell ref="AR83:AR87"/>
    <mergeCell ref="AS83:AS87"/>
    <mergeCell ref="AR103:AR105"/>
    <mergeCell ref="AR112:AR114"/>
    <mergeCell ref="AR120:AR122"/>
    <mergeCell ref="AR95:AR99"/>
    <mergeCell ref="AR100:AR102"/>
    <mergeCell ref="AP100:AP102"/>
    <mergeCell ref="AQ100:AQ102"/>
    <mergeCell ref="AP103:AP105"/>
    <mergeCell ref="AQ103:AQ105"/>
    <mergeCell ref="AP112:AP114"/>
    <mergeCell ref="AQ112:AQ114"/>
    <mergeCell ref="AP120:AP122"/>
    <mergeCell ref="AQ120:AQ122"/>
    <mergeCell ref="AS112:AS114"/>
    <mergeCell ref="AR115:AR119"/>
    <mergeCell ref="AS120:AS122"/>
    <mergeCell ref="A259:H259"/>
    <mergeCell ref="A258:H258"/>
    <mergeCell ref="A257:H257"/>
    <mergeCell ref="H177:H179"/>
    <mergeCell ref="G166:G168"/>
    <mergeCell ref="H166:H168"/>
    <mergeCell ref="E174:E176"/>
    <mergeCell ref="E166:E168"/>
    <mergeCell ref="A174:A176"/>
    <mergeCell ref="B174:B176"/>
    <mergeCell ref="A169:A173"/>
    <mergeCell ref="A166:A168"/>
    <mergeCell ref="B166:B168"/>
    <mergeCell ref="B169:B173"/>
    <mergeCell ref="A177:A179"/>
    <mergeCell ref="B225:C225"/>
    <mergeCell ref="F195:F197"/>
    <mergeCell ref="G195:G197"/>
    <mergeCell ref="H195:H197"/>
    <mergeCell ref="A190:A194"/>
    <mergeCell ref="C190:C194"/>
    <mergeCell ref="A185:A189"/>
    <mergeCell ref="A207:A212"/>
    <mergeCell ref="B207:C212"/>
    <mergeCell ref="M256:N256"/>
    <mergeCell ref="H203:H206"/>
    <mergeCell ref="I203:I206"/>
    <mergeCell ref="J203:J206"/>
    <mergeCell ref="K203:K206"/>
    <mergeCell ref="A195:A197"/>
    <mergeCell ref="B195:B197"/>
    <mergeCell ref="C195:C197"/>
    <mergeCell ref="E195:E197"/>
    <mergeCell ref="C203:C206"/>
    <mergeCell ref="A203:A206"/>
    <mergeCell ref="B198:B202"/>
    <mergeCell ref="B203:B206"/>
    <mergeCell ref="A253:E253"/>
    <mergeCell ref="A252:E252"/>
    <mergeCell ref="G252:M252"/>
    <mergeCell ref="A254:D254"/>
    <mergeCell ref="G254:O254"/>
    <mergeCell ref="A255:E255"/>
    <mergeCell ref="G255:O255"/>
    <mergeCell ref="E203:E206"/>
    <mergeCell ref="F203:F206"/>
    <mergeCell ref="J195:J197"/>
    <mergeCell ref="M195:M197"/>
    <mergeCell ref="E147:E149"/>
    <mergeCell ref="F147:F149"/>
    <mergeCell ref="G147:G149"/>
    <mergeCell ref="H147:H149"/>
    <mergeCell ref="I147:I149"/>
    <mergeCell ref="E150:E152"/>
    <mergeCell ref="F150:F152"/>
    <mergeCell ref="G150:G152"/>
    <mergeCell ref="H150:H152"/>
    <mergeCell ref="I150:I152"/>
    <mergeCell ref="H120:H122"/>
    <mergeCell ref="L120:L122"/>
    <mergeCell ref="K126:K128"/>
    <mergeCell ref="L126:L128"/>
    <mergeCell ref="J123:J125"/>
    <mergeCell ref="M123:M125"/>
    <mergeCell ref="J126:J128"/>
    <mergeCell ref="M126:M128"/>
    <mergeCell ref="E123:E125"/>
    <mergeCell ref="C137:C141"/>
    <mergeCell ref="A142:A146"/>
    <mergeCell ref="B142:B146"/>
    <mergeCell ref="C142:C146"/>
    <mergeCell ref="L147:L149"/>
    <mergeCell ref="K147:K149"/>
    <mergeCell ref="D203:D206"/>
    <mergeCell ref="D195:D197"/>
    <mergeCell ref="A147:A149"/>
    <mergeCell ref="B147:B149"/>
    <mergeCell ref="B177:B179"/>
    <mergeCell ref="B185:B189"/>
    <mergeCell ref="C185:C189"/>
    <mergeCell ref="A180:A184"/>
    <mergeCell ref="B180:B184"/>
    <mergeCell ref="C180:C184"/>
    <mergeCell ref="C177:C179"/>
    <mergeCell ref="D177:D179"/>
    <mergeCell ref="C198:C202"/>
    <mergeCell ref="A198:A202"/>
    <mergeCell ref="C147:C149"/>
    <mergeCell ref="D147:D149"/>
    <mergeCell ref="A163:A165"/>
    <mergeCell ref="B163:B165"/>
    <mergeCell ref="B129:B133"/>
    <mergeCell ref="C129:C133"/>
    <mergeCell ref="A129:A133"/>
    <mergeCell ref="E134:E136"/>
    <mergeCell ref="F134:F136"/>
    <mergeCell ref="G134:G136"/>
    <mergeCell ref="H134:H136"/>
    <mergeCell ref="A134:A136"/>
    <mergeCell ref="B134:B136"/>
    <mergeCell ref="C134:C136"/>
    <mergeCell ref="A137:A141"/>
    <mergeCell ref="B137:B141"/>
    <mergeCell ref="I134:I136"/>
    <mergeCell ref="D134:D136"/>
    <mergeCell ref="F123:F125"/>
    <mergeCell ref="G123:G125"/>
    <mergeCell ref="H123:H125"/>
    <mergeCell ref="I120:I122"/>
    <mergeCell ref="K120:K122"/>
    <mergeCell ref="I126:I128"/>
    <mergeCell ref="I123:I125"/>
    <mergeCell ref="K123:K125"/>
    <mergeCell ref="D126:D128"/>
    <mergeCell ref="E126:E128"/>
    <mergeCell ref="F126:F128"/>
    <mergeCell ref="A126:A128"/>
    <mergeCell ref="B126:B128"/>
    <mergeCell ref="C126:C128"/>
    <mergeCell ref="G126:G128"/>
    <mergeCell ref="H126:H128"/>
    <mergeCell ref="J120:J122"/>
    <mergeCell ref="E120:E122"/>
    <mergeCell ref="F120:F122"/>
    <mergeCell ref="G120:G122"/>
    <mergeCell ref="B115:C119"/>
    <mergeCell ref="A123:A125"/>
    <mergeCell ref="B123:B125"/>
    <mergeCell ref="C123:C125"/>
    <mergeCell ref="C112:C114"/>
    <mergeCell ref="D123:D125"/>
    <mergeCell ref="A120:A122"/>
    <mergeCell ref="B120:B122"/>
    <mergeCell ref="C120:C122"/>
    <mergeCell ref="D120:D122"/>
    <mergeCell ref="A115:A119"/>
    <mergeCell ref="D103:D105"/>
    <mergeCell ref="D112:D114"/>
    <mergeCell ref="E103:E105"/>
    <mergeCell ref="A103:A105"/>
    <mergeCell ref="B103:B105"/>
    <mergeCell ref="C103:C105"/>
    <mergeCell ref="F103:F105"/>
    <mergeCell ref="G103:G105"/>
    <mergeCell ref="H103:H105"/>
    <mergeCell ref="A112:A114"/>
    <mergeCell ref="B112:B114"/>
    <mergeCell ref="A106:A111"/>
    <mergeCell ref="B106:B111"/>
    <mergeCell ref="C106:C111"/>
    <mergeCell ref="AJ103:AJ105"/>
    <mergeCell ref="E112:E114"/>
    <mergeCell ref="F112:F114"/>
    <mergeCell ref="G112:G114"/>
    <mergeCell ref="H112:H114"/>
    <mergeCell ref="AF103:AF105"/>
    <mergeCell ref="AG103:AG105"/>
    <mergeCell ref="AH103:AH105"/>
    <mergeCell ref="AI103:AI105"/>
    <mergeCell ref="Z103:Z105"/>
    <mergeCell ref="AA103:AA105"/>
    <mergeCell ref="AB103:AB105"/>
    <mergeCell ref="AC103:AC105"/>
    <mergeCell ref="AD103:AD105"/>
    <mergeCell ref="AE103:AE105"/>
    <mergeCell ref="I103:I105"/>
    <mergeCell ref="J103:J105"/>
    <mergeCell ref="K103:K105"/>
    <mergeCell ref="L103:L105"/>
    <mergeCell ref="N103:N105"/>
    <mergeCell ref="O103:O105"/>
    <mergeCell ref="M103:M105"/>
    <mergeCell ref="V103:V105"/>
    <mergeCell ref="W103:W105"/>
    <mergeCell ref="X103:X105"/>
    <mergeCell ref="Y103:Y105"/>
    <mergeCell ref="A50:A54"/>
    <mergeCell ref="B50:B54"/>
    <mergeCell ref="A66:A70"/>
    <mergeCell ref="A61:A65"/>
    <mergeCell ref="D100:D102"/>
    <mergeCell ref="H100:H102"/>
    <mergeCell ref="C50:C54"/>
    <mergeCell ref="H55:H57"/>
    <mergeCell ref="I55:I57"/>
    <mergeCell ref="B83:B87"/>
    <mergeCell ref="C83:C87"/>
    <mergeCell ref="A83:A87"/>
    <mergeCell ref="B66:C70"/>
    <mergeCell ref="A71:A75"/>
    <mergeCell ref="B71:B75"/>
    <mergeCell ref="C71:C75"/>
    <mergeCell ref="A76:A80"/>
    <mergeCell ref="B76:B80"/>
    <mergeCell ref="C76:C80"/>
    <mergeCell ref="A100:A102"/>
    <mergeCell ref="B100:B102"/>
    <mergeCell ref="C100:C102"/>
    <mergeCell ref="I100:I102"/>
    <mergeCell ref="AL100:AL102"/>
    <mergeCell ref="AM100:AM102"/>
    <mergeCell ref="S100:S102"/>
    <mergeCell ref="T100:T102"/>
    <mergeCell ref="U100:U102"/>
    <mergeCell ref="V100:V102"/>
    <mergeCell ref="W100:W102"/>
    <mergeCell ref="X100:X102"/>
    <mergeCell ref="AN100:AN102"/>
    <mergeCell ref="J100:J102"/>
    <mergeCell ref="K100:K102"/>
    <mergeCell ref="L100:L102"/>
    <mergeCell ref="N100:N102"/>
    <mergeCell ref="O100:O102"/>
    <mergeCell ref="AH100:AH102"/>
    <mergeCell ref="M100:M102"/>
    <mergeCell ref="AA100:AA102"/>
    <mergeCell ref="AB100:AB102"/>
    <mergeCell ref="AC100:AC102"/>
    <mergeCell ref="AD100:AD102"/>
    <mergeCell ref="AE100:AE102"/>
    <mergeCell ref="AF100:AF102"/>
    <mergeCell ref="AG100:AG102"/>
    <mergeCell ref="P100:P102"/>
    <mergeCell ref="AJ100:AJ102"/>
    <mergeCell ref="AI100:AI102"/>
    <mergeCell ref="Y100:Y102"/>
    <mergeCell ref="Z100:Z102"/>
    <mergeCell ref="Q100:Q102"/>
    <mergeCell ref="R100:R102"/>
    <mergeCell ref="AR76:AR80"/>
    <mergeCell ref="AR61:AR65"/>
    <mergeCell ref="AS55:AS57"/>
    <mergeCell ref="A58:A60"/>
    <mergeCell ref="B58:B60"/>
    <mergeCell ref="C58:C60"/>
    <mergeCell ref="D58:D60"/>
    <mergeCell ref="AR58:AR60"/>
    <mergeCell ref="AS58:AS60"/>
    <mergeCell ref="A55:A57"/>
    <mergeCell ref="B55:B57"/>
    <mergeCell ref="C55:C57"/>
    <mergeCell ref="D55:D57"/>
    <mergeCell ref="AR55:AR57"/>
    <mergeCell ref="AS61:AS65"/>
    <mergeCell ref="AR71:AR75"/>
    <mergeCell ref="AS76:AS80"/>
    <mergeCell ref="AS71:AS75"/>
    <mergeCell ref="AS66:AS70"/>
    <mergeCell ref="AR66:AR70"/>
    <mergeCell ref="AP55:AP57"/>
    <mergeCell ref="W55:W57"/>
    <mergeCell ref="X55:X57"/>
    <mergeCell ref="Y55:Y57"/>
    <mergeCell ref="AR25:AR29"/>
    <mergeCell ref="AS25:AS29"/>
    <mergeCell ref="A40:A44"/>
    <mergeCell ref="B40:B44"/>
    <mergeCell ref="C40:C44"/>
    <mergeCell ref="AR30:AR34"/>
    <mergeCell ref="AR35:AR39"/>
    <mergeCell ref="AR40:AR44"/>
    <mergeCell ref="A35:A39"/>
    <mergeCell ref="B35:B39"/>
    <mergeCell ref="C35:C39"/>
    <mergeCell ref="A25:A29"/>
    <mergeCell ref="B25:B29"/>
    <mergeCell ref="C25:C29"/>
    <mergeCell ref="C30:C34"/>
    <mergeCell ref="A30:A34"/>
    <mergeCell ref="B30:B34"/>
    <mergeCell ref="AS30:AS34"/>
    <mergeCell ref="AS35:AS39"/>
    <mergeCell ref="AS40:AS44"/>
    <mergeCell ref="AR15:AR19"/>
    <mergeCell ref="AS15:AS19"/>
    <mergeCell ref="A20:A24"/>
    <mergeCell ref="B20:B24"/>
    <mergeCell ref="C20:C24"/>
    <mergeCell ref="AR20:AR24"/>
    <mergeCell ref="AS20:AS24"/>
    <mergeCell ref="A10:A14"/>
    <mergeCell ref="B10:C14"/>
    <mergeCell ref="A15:A19"/>
    <mergeCell ref="B15:B19"/>
    <mergeCell ref="C15:C19"/>
    <mergeCell ref="AF7:AH7"/>
    <mergeCell ref="A1:AS1"/>
    <mergeCell ref="A2:AS2"/>
    <mergeCell ref="A3:AS3"/>
    <mergeCell ref="A4:AS4"/>
    <mergeCell ref="A6:A8"/>
    <mergeCell ref="B6:B8"/>
    <mergeCell ref="C6:C8"/>
    <mergeCell ref="D6:D8"/>
    <mergeCell ref="E6:G7"/>
    <mergeCell ref="AI7:AK7"/>
    <mergeCell ref="AL7:AN7"/>
    <mergeCell ref="AO7:AQ7"/>
    <mergeCell ref="H6:AQ6"/>
    <mergeCell ref="AR6:AR8"/>
    <mergeCell ref="AS6:AS8"/>
    <mergeCell ref="H7:J7"/>
    <mergeCell ref="K7:M7"/>
    <mergeCell ref="N7:P7"/>
    <mergeCell ref="Q7:S7"/>
    <mergeCell ref="T7:V7"/>
    <mergeCell ref="W7:Y7"/>
    <mergeCell ref="Z7:AB7"/>
    <mergeCell ref="AC7:AE7"/>
    <mergeCell ref="Z112:Z114"/>
    <mergeCell ref="A45:A49"/>
    <mergeCell ref="B45:B49"/>
    <mergeCell ref="C45:C49"/>
    <mergeCell ref="B95:B99"/>
    <mergeCell ref="C95:C99"/>
    <mergeCell ref="A95:A99"/>
    <mergeCell ref="E100:E102"/>
    <mergeCell ref="F100:F102"/>
    <mergeCell ref="G100:G102"/>
    <mergeCell ref="B61:B65"/>
    <mergeCell ref="C61:C65"/>
    <mergeCell ref="E55:E57"/>
    <mergeCell ref="F55:F57"/>
    <mergeCell ref="G55:G57"/>
    <mergeCell ref="A89:A94"/>
    <mergeCell ref="B89:C94"/>
    <mergeCell ref="J55:J57"/>
    <mergeCell ref="K55:K57"/>
    <mergeCell ref="L55:L57"/>
    <mergeCell ref="M55:M57"/>
    <mergeCell ref="N55:N57"/>
    <mergeCell ref="O55:O57"/>
    <mergeCell ref="P55:P57"/>
    <mergeCell ref="Q112:Q114"/>
    <mergeCell ref="R112:R114"/>
    <mergeCell ref="S112:S114"/>
    <mergeCell ref="T112:T114"/>
    <mergeCell ref="U112:U114"/>
    <mergeCell ref="V112:V114"/>
    <mergeCell ref="W112:W114"/>
    <mergeCell ref="X112:X114"/>
    <mergeCell ref="Y112:Y114"/>
    <mergeCell ref="AF177:AF179"/>
    <mergeCell ref="J177:J179"/>
    <mergeCell ref="K177:K179"/>
    <mergeCell ref="L177:L179"/>
    <mergeCell ref="N177:N179"/>
    <mergeCell ref="O177:O179"/>
    <mergeCell ref="P177:P179"/>
    <mergeCell ref="M177:M179"/>
    <mergeCell ref="Q177:Q179"/>
    <mergeCell ref="X177:X179"/>
    <mergeCell ref="Y177:Y179"/>
    <mergeCell ref="Z177:Z179"/>
    <mergeCell ref="AA177:AA179"/>
    <mergeCell ref="AB177:AB179"/>
    <mergeCell ref="AC177:AC179"/>
    <mergeCell ref="AD177:AD179"/>
    <mergeCell ref="AE177:AE179"/>
    <mergeCell ref="AK103:AK105"/>
    <mergeCell ref="AL103:AL105"/>
    <mergeCell ref="AM103:AM105"/>
    <mergeCell ref="AM112:AM114"/>
    <mergeCell ref="AI150:AI152"/>
    <mergeCell ref="AJ150:AJ152"/>
    <mergeCell ref="AG177:AG179"/>
    <mergeCell ref="AH177:AH179"/>
    <mergeCell ref="AI177:AI179"/>
    <mergeCell ref="AH147:AH149"/>
    <mergeCell ref="AI147:AI149"/>
    <mergeCell ref="AI126:AI128"/>
    <mergeCell ref="AG150:AG152"/>
    <mergeCell ref="AH150:AH152"/>
    <mergeCell ref="AH112:AH114"/>
    <mergeCell ref="AI112:AI114"/>
    <mergeCell ref="AK120:AK122"/>
    <mergeCell ref="AH120:AH122"/>
    <mergeCell ref="AI120:AI122"/>
    <mergeCell ref="AJ120:AJ122"/>
    <mergeCell ref="AI123:AI125"/>
    <mergeCell ref="AI163:AI165"/>
    <mergeCell ref="AG112:AG114"/>
    <mergeCell ref="AG123:AG125"/>
    <mergeCell ref="AB112:AB114"/>
    <mergeCell ref="AC112:AC114"/>
    <mergeCell ref="AD112:AD114"/>
    <mergeCell ref="AE112:AE114"/>
    <mergeCell ref="AF112:AF114"/>
    <mergeCell ref="AA147:AA149"/>
    <mergeCell ref="AB147:AB149"/>
    <mergeCell ref="AA134:AA136"/>
    <mergeCell ref="AB134:AB136"/>
    <mergeCell ref="AD134:AD136"/>
    <mergeCell ref="AA126:AA128"/>
    <mergeCell ref="AB126:AB128"/>
    <mergeCell ref="AC126:AC128"/>
    <mergeCell ref="AD126:AD128"/>
    <mergeCell ref="AE126:AE128"/>
    <mergeCell ref="AF126:AF128"/>
    <mergeCell ref="AA123:AA125"/>
    <mergeCell ref="AA112:AA114"/>
    <mergeCell ref="AO166:AO168"/>
    <mergeCell ref="AL166:AL168"/>
    <mergeCell ref="AM166:AM168"/>
    <mergeCell ref="AN166:AN168"/>
    <mergeCell ref="AJ123:AJ125"/>
    <mergeCell ref="AK123:AK125"/>
    <mergeCell ref="AH163:AH165"/>
    <mergeCell ref="AF166:AF168"/>
    <mergeCell ref="AG166:AG168"/>
    <mergeCell ref="AH166:AH168"/>
    <mergeCell ref="AI166:AI168"/>
    <mergeCell ref="AG134:AG136"/>
    <mergeCell ref="AH134:AH136"/>
    <mergeCell ref="AI134:AI136"/>
    <mergeCell ref="AF147:AF149"/>
    <mergeCell ref="AG147:AG149"/>
    <mergeCell ref="AF163:AF165"/>
    <mergeCell ref="AF150:AF152"/>
    <mergeCell ref="Y120:Y122"/>
    <mergeCell ref="AP147:AP149"/>
    <mergeCell ref="AQ147:AQ149"/>
    <mergeCell ref="AP150:AP152"/>
    <mergeCell ref="AQ150:AQ152"/>
    <mergeCell ref="AP126:AP128"/>
    <mergeCell ref="AQ126:AQ128"/>
    <mergeCell ref="AP134:AP136"/>
    <mergeCell ref="AQ134:AQ136"/>
    <mergeCell ref="AO123:AO125"/>
    <mergeCell ref="AG120:AG122"/>
    <mergeCell ref="AN123:AN125"/>
    <mergeCell ref="AC147:AC149"/>
    <mergeCell ref="AD147:AD149"/>
    <mergeCell ref="AE147:AE149"/>
    <mergeCell ref="AC134:AC136"/>
    <mergeCell ref="AD150:AD152"/>
    <mergeCell ref="AE150:AE152"/>
    <mergeCell ref="AA150:AA152"/>
    <mergeCell ref="AM134:AM136"/>
    <mergeCell ref="AJ126:AJ128"/>
    <mergeCell ref="AH123:AH125"/>
    <mergeCell ref="AG126:AG128"/>
    <mergeCell ref="AH126:AH128"/>
    <mergeCell ref="V134:V136"/>
    <mergeCell ref="W134:W136"/>
    <mergeCell ref="Q126:Q128"/>
    <mergeCell ref="R126:R128"/>
    <mergeCell ref="S126:S128"/>
    <mergeCell ref="T126:T128"/>
    <mergeCell ref="U126:U128"/>
    <mergeCell ref="V126:V128"/>
    <mergeCell ref="W126:W128"/>
    <mergeCell ref="N134:N136"/>
    <mergeCell ref="O134:O136"/>
    <mergeCell ref="P134:P136"/>
    <mergeCell ref="P126:P128"/>
    <mergeCell ref="O126:O128"/>
    <mergeCell ref="Z166:Z168"/>
    <mergeCell ref="X147:X149"/>
    <mergeCell ref="Y147:Y149"/>
    <mergeCell ref="Z147:Z149"/>
    <mergeCell ref="Q163:Q165"/>
    <mergeCell ref="R163:R165"/>
    <mergeCell ref="S163:S165"/>
    <mergeCell ref="T163:T165"/>
    <mergeCell ref="U163:U165"/>
    <mergeCell ref="V163:V165"/>
    <mergeCell ref="W163:W165"/>
    <mergeCell ref="T150:T152"/>
    <mergeCell ref="U150:U152"/>
    <mergeCell ref="W150:W152"/>
    <mergeCell ref="X150:X152"/>
    <mergeCell ref="Y150:Y152"/>
    <mergeCell ref="Z150:Z152"/>
    <mergeCell ref="X163:X165"/>
    <mergeCell ref="Y163:Y165"/>
    <mergeCell ref="AB163:AB165"/>
    <mergeCell ref="Q147:Q149"/>
    <mergeCell ref="R147:R149"/>
    <mergeCell ref="S147:S149"/>
    <mergeCell ref="T147:T149"/>
    <mergeCell ref="U147:U149"/>
    <mergeCell ref="V147:V149"/>
    <mergeCell ref="W147:W149"/>
    <mergeCell ref="Q166:Q168"/>
    <mergeCell ref="R166:R168"/>
    <mergeCell ref="S166:S168"/>
    <mergeCell ref="T166:T168"/>
    <mergeCell ref="U166:U168"/>
    <mergeCell ref="V166:V168"/>
    <mergeCell ref="W166:W168"/>
    <mergeCell ref="Q174:Q176"/>
    <mergeCell ref="R174:R176"/>
    <mergeCell ref="S174:S176"/>
    <mergeCell ref="T174:T176"/>
    <mergeCell ref="U174:U176"/>
    <mergeCell ref="V174:V176"/>
    <mergeCell ref="W174:W176"/>
    <mergeCell ref="X174:X176"/>
    <mergeCell ref="Y174:Y176"/>
    <mergeCell ref="Q195:Q197"/>
    <mergeCell ref="R195:R197"/>
    <mergeCell ref="S195:S197"/>
    <mergeCell ref="T195:T197"/>
    <mergeCell ref="U195:U197"/>
    <mergeCell ref="V195:V197"/>
    <mergeCell ref="W195:W197"/>
    <mergeCell ref="R177:R179"/>
    <mergeCell ref="S177:S179"/>
    <mergeCell ref="T177:T179"/>
    <mergeCell ref="U177:U179"/>
    <mergeCell ref="V177:V179"/>
    <mergeCell ref="W177:W179"/>
    <mergeCell ref="AS45:AS49"/>
    <mergeCell ref="AS50:AS54"/>
    <mergeCell ref="AK177:AK179"/>
    <mergeCell ref="AL177:AL179"/>
    <mergeCell ref="AM177:AM179"/>
    <mergeCell ref="AN177:AN179"/>
    <mergeCell ref="AO177:AO179"/>
    <mergeCell ref="AO147:AO149"/>
    <mergeCell ref="AO134:AO136"/>
    <mergeCell ref="AN126:AN128"/>
    <mergeCell ref="AO126:AO128"/>
    <mergeCell ref="AK134:AK136"/>
    <mergeCell ref="AL134:AL136"/>
    <mergeCell ref="AK174:AK176"/>
    <mergeCell ref="AK112:AK114"/>
    <mergeCell ref="AL112:AL114"/>
    <mergeCell ref="AL163:AL165"/>
    <mergeCell ref="AN103:AN105"/>
    <mergeCell ref="AS134:AS136"/>
    <mergeCell ref="AR169:AR173"/>
    <mergeCell ref="AR106:AR111"/>
    <mergeCell ref="AR158:AR162"/>
    <mergeCell ref="AR163:AR165"/>
    <mergeCell ref="AR166:AR168"/>
    <mergeCell ref="AL203:AL206"/>
    <mergeCell ref="AO203:AO206"/>
    <mergeCell ref="AJ203:AJ206"/>
    <mergeCell ref="AK203:AK206"/>
    <mergeCell ref="AM203:AM206"/>
    <mergeCell ref="Z55:Z57"/>
    <mergeCell ref="AL174:AL176"/>
    <mergeCell ref="AO174:AO176"/>
    <mergeCell ref="AJ163:AJ165"/>
    <mergeCell ref="AH195:AH197"/>
    <mergeCell ref="AI195:AI197"/>
    <mergeCell ref="AO163:AO165"/>
    <mergeCell ref="AM163:AM165"/>
    <mergeCell ref="AN163:AN165"/>
    <mergeCell ref="Z174:Z176"/>
    <mergeCell ref="AA174:AA176"/>
    <mergeCell ref="AB174:AB176"/>
    <mergeCell ref="AC174:AC176"/>
    <mergeCell ref="AD174:AD176"/>
    <mergeCell ref="AE174:AE176"/>
    <mergeCell ref="AF174:AF176"/>
    <mergeCell ref="AG174:AG176"/>
    <mergeCell ref="AH174:AH176"/>
    <mergeCell ref="AI174:AI176"/>
    <mergeCell ref="AJ195:AJ197"/>
    <mergeCell ref="AK195:AK197"/>
    <mergeCell ref="AL195:AL197"/>
    <mergeCell ref="AM195:AM197"/>
    <mergeCell ref="AN195:AN197"/>
    <mergeCell ref="AO195:AO197"/>
    <mergeCell ref="X195:X197"/>
    <mergeCell ref="Y195:Y197"/>
    <mergeCell ref="Z195:Z197"/>
    <mergeCell ref="AA195:AA197"/>
    <mergeCell ref="AB195:AB197"/>
    <mergeCell ref="AC195:AC197"/>
    <mergeCell ref="AD195:AD197"/>
    <mergeCell ref="AE195:AE197"/>
    <mergeCell ref="AF195:AF197"/>
    <mergeCell ref="AG195:AG197"/>
    <mergeCell ref="AR195:AR197"/>
    <mergeCell ref="AK163:AK165"/>
    <mergeCell ref="AR50:AR54"/>
    <mergeCell ref="AO100:AO102"/>
    <mergeCell ref="AN120:AN122"/>
    <mergeCell ref="AO120:AO122"/>
    <mergeCell ref="AO103:AO105"/>
    <mergeCell ref="AL58:AL60"/>
    <mergeCell ref="AM58:AM60"/>
    <mergeCell ref="AN58:AN60"/>
    <mergeCell ref="AL55:AL57"/>
    <mergeCell ref="AM55:AM57"/>
    <mergeCell ref="AN55:AN57"/>
    <mergeCell ref="AO58:AO60"/>
    <mergeCell ref="AK126:AK128"/>
    <mergeCell ref="AL126:AL128"/>
    <mergeCell ref="AM126:AM128"/>
    <mergeCell ref="AK166:AK168"/>
    <mergeCell ref="AN147:AN149"/>
    <mergeCell ref="AK147:AK149"/>
    <mergeCell ref="AL147:AL149"/>
    <mergeCell ref="AN134:AN136"/>
    <mergeCell ref="AM147:AM149"/>
    <mergeCell ref="AL120:AL122"/>
    <mergeCell ref="AR45:AR49"/>
    <mergeCell ref="AJ174:AJ176"/>
    <mergeCell ref="AJ112:AJ114"/>
    <mergeCell ref="AN112:AN114"/>
    <mergeCell ref="AO112:AO114"/>
    <mergeCell ref="AR177:AR179"/>
    <mergeCell ref="AR190:AR194"/>
    <mergeCell ref="AR180:AR184"/>
    <mergeCell ref="AR185:AR189"/>
    <mergeCell ref="AJ177:AJ179"/>
    <mergeCell ref="AJ166:AJ168"/>
    <mergeCell ref="AJ134:AJ136"/>
    <mergeCell ref="AJ147:AJ149"/>
    <mergeCell ref="AM120:AM122"/>
    <mergeCell ref="AL123:AL125"/>
    <mergeCell ref="AM123:AM125"/>
    <mergeCell ref="AK150:AK152"/>
    <mergeCell ref="AL150:AL152"/>
    <mergeCell ref="AM150:AM152"/>
    <mergeCell ref="AN150:AN152"/>
    <mergeCell ref="AO150:AO152"/>
    <mergeCell ref="AR123:AR125"/>
    <mergeCell ref="AR147:AR149"/>
    <mergeCell ref="AR150:AR152"/>
    <mergeCell ref="Q55:Q57"/>
    <mergeCell ref="R55:R57"/>
    <mergeCell ref="S55:S57"/>
    <mergeCell ref="T55:T57"/>
    <mergeCell ref="U55:U57"/>
    <mergeCell ref="V55:V57"/>
    <mergeCell ref="AO55:AO57"/>
    <mergeCell ref="E58:E60"/>
    <mergeCell ref="F58:F60"/>
    <mergeCell ref="G58:G60"/>
    <mergeCell ref="H58:H60"/>
    <mergeCell ref="I58:I60"/>
    <mergeCell ref="J58:J60"/>
    <mergeCell ref="K58:K60"/>
    <mergeCell ref="L58:L60"/>
    <mergeCell ref="M58:M60"/>
    <mergeCell ref="N58:N60"/>
    <mergeCell ref="O58:O60"/>
    <mergeCell ref="P58:P60"/>
    <mergeCell ref="Q58:Q60"/>
    <mergeCell ref="R58:R60"/>
    <mergeCell ref="S58:S60"/>
    <mergeCell ref="T58:T60"/>
    <mergeCell ref="U58:U60"/>
    <mergeCell ref="AA55:AA57"/>
    <mergeCell ref="AB55:AB57"/>
    <mergeCell ref="AC55:AC57"/>
    <mergeCell ref="AD55:AD57"/>
    <mergeCell ref="AE55:AE57"/>
    <mergeCell ref="AA58:AA60"/>
    <mergeCell ref="AK58:AK60"/>
    <mergeCell ref="AJ55:AJ57"/>
    <mergeCell ref="AK55:AK57"/>
    <mergeCell ref="AF55:AF57"/>
    <mergeCell ref="AG55:AG57"/>
    <mergeCell ref="AH55:AH57"/>
    <mergeCell ref="AI55:AI57"/>
    <mergeCell ref="AB58:AB60"/>
    <mergeCell ref="AC58:AC60"/>
    <mergeCell ref="AD58:AD60"/>
    <mergeCell ref="AE58:AE60"/>
    <mergeCell ref="AF58:AF60"/>
    <mergeCell ref="AG58:AG60"/>
    <mergeCell ref="AH58:AH60"/>
    <mergeCell ref="AI58:AI60"/>
    <mergeCell ref="AJ58:AJ60"/>
    <mergeCell ref="Y58:Y60"/>
    <mergeCell ref="Z58:Z60"/>
    <mergeCell ref="AS126:AS128"/>
    <mergeCell ref="AS129:AS133"/>
    <mergeCell ref="AS137:AS141"/>
    <mergeCell ref="AS142:AS146"/>
    <mergeCell ref="AR129:AR133"/>
    <mergeCell ref="Y134:Y136"/>
    <mergeCell ref="AS103:AS105"/>
    <mergeCell ref="AS100:AS102"/>
    <mergeCell ref="AS95:AS99"/>
    <mergeCell ref="AR89:AR94"/>
    <mergeCell ref="AS89:AS94"/>
    <mergeCell ref="AS106:AS111"/>
    <mergeCell ref="AP123:AP125"/>
    <mergeCell ref="AQ123:AQ125"/>
    <mergeCell ref="AB120:AB122"/>
    <mergeCell ref="AC120:AC122"/>
    <mergeCell ref="AD120:AD122"/>
    <mergeCell ref="AE120:AE122"/>
    <mergeCell ref="AF120:AF122"/>
    <mergeCell ref="Z134:Z136"/>
    <mergeCell ref="AA120:AA122"/>
    <mergeCell ref="Z120:Z122"/>
    <mergeCell ref="Q123:Q125"/>
    <mergeCell ref="R123:R125"/>
    <mergeCell ref="S123:S125"/>
    <mergeCell ref="T123:T125"/>
    <mergeCell ref="U123:U125"/>
    <mergeCell ref="V123:V125"/>
    <mergeCell ref="W123:W125"/>
    <mergeCell ref="X123:X125"/>
    <mergeCell ref="X58:X60"/>
    <mergeCell ref="V58:V60"/>
    <mergeCell ref="W58:W60"/>
    <mergeCell ref="Q120:Q122"/>
    <mergeCell ref="R120:R122"/>
    <mergeCell ref="S120:S122"/>
    <mergeCell ref="T120:T122"/>
    <mergeCell ref="U120:U122"/>
    <mergeCell ref="V120:V122"/>
    <mergeCell ref="W120:W122"/>
    <mergeCell ref="X120:X122"/>
    <mergeCell ref="Q103:Q105"/>
    <mergeCell ref="R103:R105"/>
    <mergeCell ref="S103:S105"/>
    <mergeCell ref="T103:T105"/>
    <mergeCell ref="U103:U105"/>
    <mergeCell ref="Z123:Z125"/>
    <mergeCell ref="AD123:AD125"/>
    <mergeCell ref="AE123:AE125"/>
    <mergeCell ref="AF123:AF125"/>
    <mergeCell ref="Y123:Y125"/>
    <mergeCell ref="AB123:AB125"/>
    <mergeCell ref="AC123:AC125"/>
    <mergeCell ref="AE134:AE136"/>
    <mergeCell ref="AF134:AF136"/>
    <mergeCell ref="AR153:AR157"/>
    <mergeCell ref="AS153:AS157"/>
    <mergeCell ref="AS158:AS162"/>
    <mergeCell ref="AS163:AS165"/>
    <mergeCell ref="AS166:AS168"/>
    <mergeCell ref="AS169:AS173"/>
    <mergeCell ref="AS174:AS176"/>
    <mergeCell ref="X126:X128"/>
    <mergeCell ref="X134:X136"/>
    <mergeCell ref="Y126:Y128"/>
    <mergeCell ref="Z126:Z128"/>
    <mergeCell ref="AA166:AA168"/>
    <mergeCell ref="AB166:AB168"/>
    <mergeCell ref="AC166:AC168"/>
    <mergeCell ref="AD166:AD168"/>
    <mergeCell ref="AE166:AE168"/>
    <mergeCell ref="AE163:AE165"/>
    <mergeCell ref="AG163:AG165"/>
    <mergeCell ref="Z163:Z165"/>
    <mergeCell ref="X166:X168"/>
    <mergeCell ref="Y166:Y168"/>
    <mergeCell ref="AC163:AC165"/>
    <mergeCell ref="AD163:AD165"/>
    <mergeCell ref="AA163:AA165"/>
    <mergeCell ref="AS123:AS125"/>
    <mergeCell ref="AR126:AR128"/>
    <mergeCell ref="AR174:AR176"/>
    <mergeCell ref="AR137:AR141"/>
    <mergeCell ref="AR134:AR136"/>
    <mergeCell ref="AR142:AR146"/>
    <mergeCell ref="AQ203:AQ206"/>
    <mergeCell ref="N203:N206"/>
    <mergeCell ref="M203:M206"/>
    <mergeCell ref="Y203:Y206"/>
    <mergeCell ref="Z203:Z206"/>
    <mergeCell ref="AA203:AA206"/>
    <mergeCell ref="AB203:AB206"/>
    <mergeCell ref="AC203:AC206"/>
    <mergeCell ref="AD203:AD206"/>
    <mergeCell ref="AE203:AE206"/>
    <mergeCell ref="AF203:AF206"/>
    <mergeCell ref="AG203:AG206"/>
    <mergeCell ref="AH203:AH206"/>
    <mergeCell ref="AI203:AI206"/>
    <mergeCell ref="AS177:AS179"/>
    <mergeCell ref="AS180:AS184"/>
    <mergeCell ref="AS147:AS149"/>
    <mergeCell ref="AS150:AS152"/>
    <mergeCell ref="L203:L206"/>
    <mergeCell ref="T203:T206"/>
    <mergeCell ref="U203:U206"/>
    <mergeCell ref="V203:V206"/>
    <mergeCell ref="W203:W206"/>
    <mergeCell ref="X203:X206"/>
    <mergeCell ref="S203:S206"/>
    <mergeCell ref="R203:R206"/>
    <mergeCell ref="Q203:Q206"/>
    <mergeCell ref="P203:P206"/>
    <mergeCell ref="B218:C222"/>
    <mergeCell ref="AR218:AR222"/>
    <mergeCell ref="AS218:AS222"/>
    <mergeCell ref="AP163:AP165"/>
    <mergeCell ref="AQ163:AQ165"/>
    <mergeCell ref="AP166:AP168"/>
    <mergeCell ref="AQ166:AQ168"/>
    <mergeCell ref="AM174:AM176"/>
    <mergeCell ref="AN174:AN176"/>
    <mergeCell ref="AP174:AP176"/>
    <mergeCell ref="AQ174:AQ176"/>
    <mergeCell ref="AP177:AP179"/>
    <mergeCell ref="AQ177:AQ179"/>
    <mergeCell ref="AS207:AS212"/>
    <mergeCell ref="AS185:AS189"/>
    <mergeCell ref="AS190:AS194"/>
    <mergeCell ref="AS195:AS197"/>
    <mergeCell ref="AS198:AS202"/>
    <mergeCell ref="AS203:AS206"/>
    <mergeCell ref="AR198:AR202"/>
    <mergeCell ref="AR207:AR212"/>
    <mergeCell ref="AR203:AR206"/>
    <mergeCell ref="AN203:AN206"/>
    <mergeCell ref="AP203:AP206"/>
    <mergeCell ref="B223:C223"/>
    <mergeCell ref="A231:C235"/>
    <mergeCell ref="A226:C230"/>
    <mergeCell ref="AR226:AR230"/>
    <mergeCell ref="AS226:AS230"/>
    <mergeCell ref="AR231:AR235"/>
    <mergeCell ref="AS231:AS235"/>
    <mergeCell ref="AS115:AS119"/>
    <mergeCell ref="AR246:AR250"/>
    <mergeCell ref="AS246:AS250"/>
    <mergeCell ref="AR241:AR245"/>
    <mergeCell ref="AS241:AS245"/>
    <mergeCell ref="AR236:AR240"/>
    <mergeCell ref="AS236:AS240"/>
    <mergeCell ref="A246:C250"/>
    <mergeCell ref="A241:C245"/>
    <mergeCell ref="A236:C240"/>
    <mergeCell ref="AP195:AP197"/>
    <mergeCell ref="AQ195:AQ197"/>
    <mergeCell ref="A213:A217"/>
    <mergeCell ref="B213:C217"/>
    <mergeCell ref="AR213:AR217"/>
    <mergeCell ref="AS213:AS217"/>
    <mergeCell ref="A218:A222"/>
  </mergeCells>
  <hyperlinks>
    <hyperlink ref="AR112:AR114" r:id="rId1" display="http://uray.ru/wp-content/uploads/2019/07/5.-antiverbovochnaya-pamyatka-_8-povodov-zadumatsya_.pdf"/>
    <hyperlink ref="AR150:AR152" r:id="rId2" display="http://uray.ru/wp-content/uploads/2019/07/5.-antiverbovochnaya-pamyatka-_8-povodov-zadumatsya_.pdf"/>
  </hyperlinks>
  <pageMargins left="0.70866141732283472" right="0.11811023622047245" top="0.31496062992125984" bottom="0.27559055118110237" header="0.31496062992125984" footer="0.31496062992125984"/>
  <pageSetup paperSize="8" scale="41" fitToHeight="13" orientation="landscape" r:id="rId3"/>
</worksheet>
</file>

<file path=xl/worksheets/sheet2.xml><?xml version="1.0" encoding="utf-8"?>
<worksheet xmlns="http://schemas.openxmlformats.org/spreadsheetml/2006/main" xmlns:r="http://schemas.openxmlformats.org/officeDocument/2006/relationships">
  <sheetPr>
    <pageSetUpPr fitToPage="1"/>
  </sheetPr>
  <dimension ref="E1:AS1"/>
  <sheetViews>
    <sheetView view="pageBreakPreview" zoomScale="130" zoomScaleNormal="100" zoomScaleSheetLayoutView="130" workbookViewId="0">
      <selection activeCell="A182" sqref="A1:XFD1048576"/>
    </sheetView>
  </sheetViews>
  <sheetFormatPr defaultColWidth="9.140625" defaultRowHeight="15"/>
  <cols>
    <col min="1" max="4" width="9.140625" style="1"/>
    <col min="5" max="5" width="9.140625" style="10"/>
    <col min="6" max="8" width="9.140625" style="1"/>
    <col min="9" max="17" width="9.140625" style="26"/>
    <col min="18" max="26" width="9.140625" style="1"/>
    <col min="27" max="33" width="9.140625" style="26"/>
    <col min="34" max="44" width="9.140625" style="1"/>
    <col min="45" max="45" width="9.140625" style="2"/>
    <col min="46" max="16384" width="9.140625" style="1"/>
  </cols>
  <sheetData/>
  <pageMargins left="0.70866141732283472" right="0.70866141732283472" top="0.74803149606299213" bottom="0.74803149606299213" header="0.31496062992125984" footer="0.31496062992125984"/>
  <pageSetup paperSize="9" scale="19" fitToHeight="2"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9 месяцев</vt:lpstr>
      <vt:lpstr>Лист1</vt:lpstr>
      <vt:lpstr>Лист2</vt:lpstr>
      <vt:lpstr>'9 месяцев'!Заголовки_для_печати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2020-04-23T05:08:05Z</dcterms:modified>
</cp:coreProperties>
</file>