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2980" windowHeight="9528" firstSheet="1" activeTab="1"/>
  </bookViews>
  <sheets>
    <sheet name="2019 год" sheetId="1" state="hidden" r:id="rId1"/>
    <sheet name="2019 год (2)" sheetId="2" r:id="rId2"/>
  </sheets>
  <calcPr calcId="144525"/>
</workbook>
</file>

<file path=xl/calcChain.xml><?xml version="1.0" encoding="utf-8"?>
<calcChain xmlns="http://schemas.openxmlformats.org/spreadsheetml/2006/main">
  <c r="F74" i="2" l="1"/>
  <c r="F62" i="2"/>
  <c r="F51" i="2"/>
  <c r="F29" i="2"/>
  <c r="E29" i="2"/>
  <c r="F40" i="2"/>
  <c r="F23" i="2"/>
  <c r="F17" i="2"/>
  <c r="E17" i="2"/>
  <c r="V21" i="2"/>
  <c r="AK21" i="2"/>
  <c r="AO33" i="2"/>
  <c r="E21" i="2" l="1"/>
  <c r="F20" i="2" l="1"/>
  <c r="W32" i="2"/>
  <c r="AD33" i="2"/>
  <c r="AM18" i="2"/>
  <c r="F21" i="2"/>
  <c r="AC33" i="2"/>
  <c r="F73" i="2"/>
  <c r="Q67" i="2"/>
  <c r="Q64" i="2" s="1"/>
  <c r="AL66" i="2"/>
  <c r="X66" i="2"/>
  <c r="AO65" i="2"/>
  <c r="Y65" i="2"/>
  <c r="V65" i="2"/>
  <c r="S65" i="2"/>
  <c r="P65" i="2"/>
  <c r="F65" i="2"/>
  <c r="E65" i="2"/>
  <c r="S64" i="2"/>
  <c r="O64" i="2"/>
  <c r="N64" i="2"/>
  <c r="F61" i="2"/>
  <c r="AP55" i="2"/>
  <c r="AO55" i="2"/>
  <c r="Q55" i="2"/>
  <c r="AP54" i="2"/>
  <c r="AM54" i="2"/>
  <c r="AL54" i="2"/>
  <c r="AJ54" i="2"/>
  <c r="AG54" i="2"/>
  <c r="AF54" i="2"/>
  <c r="AD54" i="2"/>
  <c r="AC54" i="2"/>
  <c r="AA54" i="2"/>
  <c r="Z54" i="2"/>
  <c r="X54" i="2"/>
  <c r="W54" i="2"/>
  <c r="F54" i="2"/>
  <c r="E54" i="2"/>
  <c r="AO53" i="2"/>
  <c r="Y53" i="2"/>
  <c r="V53" i="2"/>
  <c r="S53" i="2"/>
  <c r="P53" i="2"/>
  <c r="F53" i="2"/>
  <c r="E53" i="2"/>
  <c r="AP52" i="2"/>
  <c r="AO52" i="2"/>
  <c r="AJ52" i="2"/>
  <c r="AI52" i="2"/>
  <c r="AG52" i="2"/>
  <c r="AD52" i="2"/>
  <c r="AC52" i="2"/>
  <c r="AA52" i="2"/>
  <c r="Z52" i="2"/>
  <c r="W52" i="2"/>
  <c r="V52" i="2"/>
  <c r="U52" i="2"/>
  <c r="T52" i="2"/>
  <c r="S52" i="2"/>
  <c r="Q52" i="2"/>
  <c r="O52" i="2"/>
  <c r="N52" i="2"/>
  <c r="F50" i="2"/>
  <c r="X67" i="2"/>
  <c r="X64" i="2" s="1"/>
  <c r="R67" i="2"/>
  <c r="Q44" i="2"/>
  <c r="AL43" i="2"/>
  <c r="X43" i="2"/>
  <c r="AO42" i="2"/>
  <c r="Y42" i="2"/>
  <c r="V42" i="2"/>
  <c r="S42" i="2"/>
  <c r="P42" i="2"/>
  <c r="F42" i="2"/>
  <c r="E42" i="2"/>
  <c r="X41" i="2"/>
  <c r="S41" i="2"/>
  <c r="R41" i="2"/>
  <c r="Q41" i="2"/>
  <c r="O41" i="2"/>
  <c r="N41" i="2"/>
  <c r="F39" i="2"/>
  <c r="AO44" i="2"/>
  <c r="AD44" i="2"/>
  <c r="X33" i="2"/>
  <c r="X55" i="2" s="1"/>
  <c r="X52" i="2" s="1"/>
  <c r="R33" i="2"/>
  <c r="R55" i="2" s="1"/>
  <c r="Q33" i="2"/>
  <c r="X32" i="2"/>
  <c r="AO31" i="2"/>
  <c r="Y31" i="2"/>
  <c r="V31" i="2"/>
  <c r="S31" i="2"/>
  <c r="P31" i="2"/>
  <c r="F31" i="2"/>
  <c r="E31" i="2"/>
  <c r="AO30" i="2"/>
  <c r="X30" i="2"/>
  <c r="S30" i="2"/>
  <c r="R30" i="2"/>
  <c r="Q30" i="2"/>
  <c r="O30" i="2"/>
  <c r="N30" i="2"/>
  <c r="F28" i="2"/>
  <c r="E28" i="2"/>
  <c r="F27" i="2"/>
  <c r="E27" i="2"/>
  <c r="F26" i="2"/>
  <c r="E26" i="2"/>
  <c r="AO25" i="2"/>
  <c r="Y25" i="2"/>
  <c r="V25" i="2"/>
  <c r="S25" i="2"/>
  <c r="P25" i="2"/>
  <c r="F25" i="2"/>
  <c r="E25" i="2"/>
  <c r="F22" i="2"/>
  <c r="E22" i="2"/>
  <c r="AP33" i="2"/>
  <c r="AQ33" i="2" s="1"/>
  <c r="AM33" i="2"/>
  <c r="AM44" i="2" s="1"/>
  <c r="AM67" i="2" s="1"/>
  <c r="AL33" i="2"/>
  <c r="AL55" i="2" s="1"/>
  <c r="AJ33" i="2"/>
  <c r="AI33" i="2"/>
  <c r="AG33" i="2"/>
  <c r="AF33" i="2"/>
  <c r="AF44" i="2" s="1"/>
  <c r="AF67" i="2" s="1"/>
  <c r="AE21" i="2"/>
  <c r="AA33" i="2"/>
  <c r="Z33" i="2"/>
  <c r="Z44" i="2" s="1"/>
  <c r="Z67" i="2" s="1"/>
  <c r="W33" i="2"/>
  <c r="W44" i="2" s="1"/>
  <c r="W67" i="2" s="1"/>
  <c r="U33" i="2"/>
  <c r="T33" i="2"/>
  <c r="AP32" i="2"/>
  <c r="AM32" i="2"/>
  <c r="AL32" i="2"/>
  <c r="AJ32" i="2"/>
  <c r="AG32" i="2"/>
  <c r="AH20" i="2"/>
  <c r="AD32" i="2"/>
  <c r="AC32" i="2"/>
  <c r="AA32" i="2"/>
  <c r="AB20" i="2"/>
  <c r="E20" i="2"/>
  <c r="AO19" i="2"/>
  <c r="E19" i="2" s="1"/>
  <c r="Y19" i="2"/>
  <c r="V19" i="2"/>
  <c r="S19" i="2"/>
  <c r="P19" i="2"/>
  <c r="F19" i="2"/>
  <c r="AP18" i="2"/>
  <c r="AO18" i="2"/>
  <c r="AL18" i="2"/>
  <c r="AJ18" i="2"/>
  <c r="AI18" i="2"/>
  <c r="AG18" i="2"/>
  <c r="AF18" i="2"/>
  <c r="AD18" i="2"/>
  <c r="AC18" i="2"/>
  <c r="AA18" i="2"/>
  <c r="Z18" i="2"/>
  <c r="X18" i="2"/>
  <c r="W18" i="2"/>
  <c r="U18" i="2"/>
  <c r="T18" i="2"/>
  <c r="R18" i="2"/>
  <c r="Q18" i="2"/>
  <c r="O18" i="2"/>
  <c r="N18" i="2"/>
  <c r="L18" i="2"/>
  <c r="K18" i="2"/>
  <c r="I18" i="2"/>
  <c r="H18" i="2"/>
  <c r="F18" i="2"/>
  <c r="F16" i="2"/>
  <c r="E16" i="2"/>
  <c r="F15" i="2"/>
  <c r="E15" i="2"/>
  <c r="Y14" i="2"/>
  <c r="P14" i="2"/>
  <c r="F14" i="2"/>
  <c r="E14" i="2"/>
  <c r="Y13" i="2"/>
  <c r="V13" i="2"/>
  <c r="S13" i="2"/>
  <c r="P13" i="2"/>
  <c r="F13" i="2"/>
  <c r="E13" i="2"/>
  <c r="AL12" i="2"/>
  <c r="AJ12" i="2"/>
  <c r="AI12" i="2"/>
  <c r="AD12" i="2"/>
  <c r="AC12" i="2"/>
  <c r="AA12" i="2"/>
  <c r="Z12" i="2"/>
  <c r="X12" i="2"/>
  <c r="W12" i="2"/>
  <c r="U12" i="2"/>
  <c r="T12" i="2"/>
  <c r="R12" i="2"/>
  <c r="Q12" i="2"/>
  <c r="O12" i="2"/>
  <c r="N12" i="2"/>
  <c r="M12" i="2"/>
  <c r="L12" i="2"/>
  <c r="K12" i="2"/>
  <c r="J12" i="2"/>
  <c r="I12" i="2"/>
  <c r="H12" i="2"/>
  <c r="F12" i="2"/>
  <c r="E12" i="2"/>
  <c r="F72" i="1"/>
  <c r="Q66" i="1"/>
  <c r="Q63" i="1" s="1"/>
  <c r="AL65" i="1"/>
  <c r="X65" i="1"/>
  <c r="AO64" i="1"/>
  <c r="Y64" i="1"/>
  <c r="V64" i="1"/>
  <c r="S64" i="1"/>
  <c r="P64" i="1"/>
  <c r="F64" i="1"/>
  <c r="E64" i="1"/>
  <c r="S63" i="1"/>
  <c r="O63" i="1"/>
  <c r="N63" i="1"/>
  <c r="F61" i="1"/>
  <c r="AP55" i="1"/>
  <c r="AO55" i="1"/>
  <c r="Q55" i="1"/>
  <c r="AP54" i="1"/>
  <c r="AP52" i="1" s="1"/>
  <c r="AM54" i="1"/>
  <c r="AL54" i="1"/>
  <c r="E54" i="1" s="1"/>
  <c r="AJ54" i="1"/>
  <c r="AG54" i="1"/>
  <c r="AF54" i="1"/>
  <c r="AD54" i="1"/>
  <c r="AD52" i="1" s="1"/>
  <c r="AC54" i="1"/>
  <c r="AA54" i="1"/>
  <c r="AA52" i="1" s="1"/>
  <c r="Z54" i="1"/>
  <c r="X54" i="1"/>
  <c r="W54" i="1"/>
  <c r="F54" i="1"/>
  <c r="AO53" i="1"/>
  <c r="Y53" i="1"/>
  <c r="V53" i="1"/>
  <c r="S53" i="1"/>
  <c r="P53" i="1"/>
  <c r="F53" i="1"/>
  <c r="E53" i="1"/>
  <c r="AO52" i="1"/>
  <c r="AJ52" i="1"/>
  <c r="AI52" i="1"/>
  <c r="AG52" i="1"/>
  <c r="AC52" i="1"/>
  <c r="Z52" i="1"/>
  <c r="W52" i="1"/>
  <c r="V52" i="1"/>
  <c r="U52" i="1"/>
  <c r="T52" i="1"/>
  <c r="S52" i="1"/>
  <c r="Q52" i="1"/>
  <c r="O52" i="1"/>
  <c r="N52" i="1"/>
  <c r="F51" i="1"/>
  <c r="AL45" i="1"/>
  <c r="AL66" i="1" s="1"/>
  <c r="X45" i="1"/>
  <c r="X66" i="1" s="1"/>
  <c r="X63" i="1" s="1"/>
  <c r="R45" i="1"/>
  <c r="R66" i="1" s="1"/>
  <c r="Q45" i="1"/>
  <c r="AL44" i="1"/>
  <c r="X44" i="1"/>
  <c r="X42" i="1" s="1"/>
  <c r="AO43" i="1"/>
  <c r="Y43" i="1"/>
  <c r="V43" i="1"/>
  <c r="S43" i="1"/>
  <c r="P43" i="1"/>
  <c r="F43" i="1"/>
  <c r="E43" i="1"/>
  <c r="AL42" i="1"/>
  <c r="S42" i="1"/>
  <c r="Q42" i="1"/>
  <c r="O42" i="1"/>
  <c r="N42" i="1"/>
  <c r="F41" i="1"/>
  <c r="AO35" i="1"/>
  <c r="AO45" i="1" s="1"/>
  <c r="AD35" i="1"/>
  <c r="AD45" i="1" s="1"/>
  <c r="AD66" i="1" s="1"/>
  <c r="X35" i="1"/>
  <c r="X55" i="1" s="1"/>
  <c r="R35" i="1"/>
  <c r="R55" i="1" s="1"/>
  <c r="R52" i="1" s="1"/>
  <c r="Q35" i="1"/>
  <c r="Q32" i="1" s="1"/>
  <c r="X34" i="1"/>
  <c r="AO33" i="1"/>
  <c r="Y33" i="1"/>
  <c r="V33" i="1"/>
  <c r="S33" i="1"/>
  <c r="P33" i="1"/>
  <c r="F33" i="1"/>
  <c r="E33" i="1"/>
  <c r="AO32" i="1"/>
  <c r="X32" i="1"/>
  <c r="S32" i="1"/>
  <c r="R32" i="1"/>
  <c r="O32" i="1"/>
  <c r="N32" i="1"/>
  <c r="F31" i="1"/>
  <c r="E31" i="1"/>
  <c r="F30" i="1"/>
  <c r="E30" i="1"/>
  <c r="F29" i="1"/>
  <c r="E29" i="1"/>
  <c r="AO28" i="1"/>
  <c r="Y28" i="1"/>
  <c r="V28" i="1"/>
  <c r="S28" i="1"/>
  <c r="P28" i="1"/>
  <c r="F28" i="1"/>
  <c r="E28" i="1"/>
  <c r="AF26" i="1"/>
  <c r="F26" i="1"/>
  <c r="E26" i="1"/>
  <c r="Z25" i="1"/>
  <c r="F25" i="1"/>
  <c r="E25" i="1"/>
  <c r="AP24" i="1"/>
  <c r="AP20" i="1" s="1"/>
  <c r="AJ24" i="1"/>
  <c r="AF24" i="1"/>
  <c r="AA24" i="1"/>
  <c r="AA20" i="1" s="1"/>
  <c r="Z24" i="1"/>
  <c r="T24" i="1"/>
  <c r="V24" i="1" s="1"/>
  <c r="F24" i="1"/>
  <c r="E24" i="1"/>
  <c r="AF23" i="1"/>
  <c r="F23" i="1"/>
  <c r="E23" i="1"/>
  <c r="F22" i="1"/>
  <c r="AO21" i="1"/>
  <c r="AM21" i="1"/>
  <c r="F21" i="1" s="1"/>
  <c r="E21" i="1"/>
  <c r="AM20" i="1"/>
  <c r="AM35" i="1" s="1"/>
  <c r="AM45" i="1" s="1"/>
  <c r="AM66" i="1" s="1"/>
  <c r="AL20" i="1"/>
  <c r="AL35" i="1" s="1"/>
  <c r="AL55" i="1" s="1"/>
  <c r="E55" i="1" s="1"/>
  <c r="AJ20" i="1"/>
  <c r="AJ35" i="1" s="1"/>
  <c r="AI20" i="1"/>
  <c r="AI35" i="1" s="1"/>
  <c r="AG20" i="1"/>
  <c r="AG35" i="1" s="1"/>
  <c r="AG45" i="1" s="1"/>
  <c r="AF20" i="1"/>
  <c r="AF35" i="1" s="1"/>
  <c r="AF45" i="1" s="1"/>
  <c r="AF66" i="1" s="1"/>
  <c r="AD20" i="1"/>
  <c r="AC20" i="1"/>
  <c r="Z20" i="1"/>
  <c r="Z35" i="1" s="1"/>
  <c r="Z45" i="1" s="1"/>
  <c r="Z66" i="1" s="1"/>
  <c r="W20" i="1"/>
  <c r="W35" i="1" s="1"/>
  <c r="W45" i="1" s="1"/>
  <c r="W66" i="1" s="1"/>
  <c r="U20" i="1"/>
  <c r="U35" i="1" s="1"/>
  <c r="T20" i="1"/>
  <c r="E20" i="1" s="1"/>
  <c r="AP34" i="1"/>
  <c r="AP44" i="1" s="1"/>
  <c r="AM34" i="1"/>
  <c r="AL19" i="1"/>
  <c r="AL34" i="1" s="1"/>
  <c r="AJ34" i="1"/>
  <c r="AG34" i="1"/>
  <c r="AF34" i="1"/>
  <c r="AF44" i="1" s="1"/>
  <c r="AD34" i="1"/>
  <c r="AD44" i="1" s="1"/>
  <c r="AC34" i="1"/>
  <c r="AA34" i="1"/>
  <c r="Z34" i="1"/>
  <c r="Z44" i="1" s="1"/>
  <c r="AO18" i="1"/>
  <c r="AO17" i="1" s="1"/>
  <c r="Y18" i="1"/>
  <c r="V18" i="1"/>
  <c r="S18" i="1"/>
  <c r="P18" i="1"/>
  <c r="F18" i="1"/>
  <c r="E18" i="1"/>
  <c r="AL17" i="1"/>
  <c r="AG17" i="1"/>
  <c r="X17" i="1"/>
  <c r="U17" i="1"/>
  <c r="T17" i="1"/>
  <c r="R17" i="1"/>
  <c r="Q17" i="1"/>
  <c r="O17" i="1"/>
  <c r="N17" i="1"/>
  <c r="L17" i="1"/>
  <c r="K17" i="1"/>
  <c r="I17" i="1"/>
  <c r="H17" i="1"/>
  <c r="F16" i="1"/>
  <c r="E16" i="1"/>
  <c r="F15" i="1"/>
  <c r="E15" i="1"/>
  <c r="Y14" i="1"/>
  <c r="V14" i="1"/>
  <c r="P14" i="1"/>
  <c r="F14" i="1"/>
  <c r="E14" i="1"/>
  <c r="E12" i="1" s="1"/>
  <c r="Y13" i="1"/>
  <c r="V13" i="1"/>
  <c r="S13" i="1"/>
  <c r="P13" i="1"/>
  <c r="F13" i="1"/>
  <c r="E13" i="1"/>
  <c r="AL12" i="1"/>
  <c r="AJ12" i="1"/>
  <c r="AI12" i="1"/>
  <c r="AD12" i="1"/>
  <c r="AC12" i="1"/>
  <c r="AA12" i="1"/>
  <c r="Z12" i="1"/>
  <c r="X12" i="1"/>
  <c r="W12" i="1"/>
  <c r="U12" i="1"/>
  <c r="T12" i="1"/>
  <c r="R12" i="1"/>
  <c r="Q12" i="1"/>
  <c r="O12" i="1"/>
  <c r="N12" i="1"/>
  <c r="M12" i="1"/>
  <c r="L12" i="1"/>
  <c r="K12" i="1"/>
  <c r="J12" i="1"/>
  <c r="I12" i="1"/>
  <c r="H12" i="1"/>
  <c r="F12" i="1"/>
  <c r="AQ18" i="2" l="1"/>
  <c r="AE33" i="2"/>
  <c r="F55" i="1"/>
  <c r="V18" i="2"/>
  <c r="V14" i="2" s="1"/>
  <c r="AK18" i="2"/>
  <c r="E18" i="2"/>
  <c r="G18" i="2" s="1"/>
  <c r="AL44" i="2"/>
  <c r="AL30" i="2"/>
  <c r="AE18" i="2"/>
  <c r="AH18" i="2"/>
  <c r="AB18" i="2"/>
  <c r="W43" i="2"/>
  <c r="W30" i="2"/>
  <c r="AA43" i="2"/>
  <c r="F32" i="2"/>
  <c r="AA30" i="2"/>
  <c r="AD43" i="2"/>
  <c r="AE32" i="2"/>
  <c r="AD30" i="2"/>
  <c r="AG43" i="2"/>
  <c r="AG30" i="2"/>
  <c r="AP43" i="2"/>
  <c r="AP30" i="2"/>
  <c r="AQ30" i="2" s="1"/>
  <c r="T44" i="2"/>
  <c r="T30" i="2"/>
  <c r="AA44" i="2"/>
  <c r="AB33" i="2"/>
  <c r="AG44" i="2"/>
  <c r="AH33" i="2"/>
  <c r="AJ44" i="2"/>
  <c r="AK33" i="2"/>
  <c r="R52" i="2"/>
  <c r="F52" i="2" s="1"/>
  <c r="F55" i="2"/>
  <c r="AD67" i="2"/>
  <c r="R64" i="2"/>
  <c r="AC43" i="2"/>
  <c r="AJ30" i="2"/>
  <c r="AJ43" i="2"/>
  <c r="AM43" i="2"/>
  <c r="AM30" i="2"/>
  <c r="U30" i="2"/>
  <c r="U44" i="2"/>
  <c r="V33" i="2"/>
  <c r="V30" i="2" s="1"/>
  <c r="F33" i="2"/>
  <c r="AI44" i="2"/>
  <c r="AI30" i="2"/>
  <c r="E55" i="2"/>
  <c r="AL52" i="2"/>
  <c r="E52" i="2" s="1"/>
  <c r="AP44" i="2"/>
  <c r="AQ44" i="2" s="1"/>
  <c r="AO67" i="2"/>
  <c r="AO64" i="2" s="1"/>
  <c r="AO41" i="2"/>
  <c r="G20" i="2"/>
  <c r="AE20" i="2"/>
  <c r="G21" i="2"/>
  <c r="AB21" i="2"/>
  <c r="AH21" i="2"/>
  <c r="Z32" i="2"/>
  <c r="AB32" i="2" s="1"/>
  <c r="AF32" i="2"/>
  <c r="AC44" i="2"/>
  <c r="AC67" i="2" s="1"/>
  <c r="AC17" i="1"/>
  <c r="E19" i="1"/>
  <c r="AI45" i="1"/>
  <c r="AI32" i="1"/>
  <c r="AO66" i="1"/>
  <c r="AO63" i="1" s="1"/>
  <c r="AO42" i="1"/>
  <c r="T35" i="1"/>
  <c r="AC35" i="1"/>
  <c r="AC45" i="1" s="1"/>
  <c r="AC66" i="1" s="1"/>
  <c r="AI17" i="1"/>
  <c r="F19" i="1"/>
  <c r="AE20" i="1"/>
  <c r="AA44" i="1"/>
  <c r="AB34" i="1"/>
  <c r="F34" i="1"/>
  <c r="AG44" i="1"/>
  <c r="AH34" i="1"/>
  <c r="AG32" i="1"/>
  <c r="AD65" i="1"/>
  <c r="AD42" i="1"/>
  <c r="AG66" i="1"/>
  <c r="AH66" i="1" s="1"/>
  <c r="AH45" i="1"/>
  <c r="R63" i="1"/>
  <c r="AL32" i="1"/>
  <c r="AE66" i="1"/>
  <c r="AC32" i="1"/>
  <c r="AC44" i="1"/>
  <c r="AJ32" i="1"/>
  <c r="AK32" i="1" s="1"/>
  <c r="AJ44" i="1"/>
  <c r="AM44" i="1"/>
  <c r="AM32" i="1"/>
  <c r="U32" i="1"/>
  <c r="U45" i="1"/>
  <c r="V35" i="1"/>
  <c r="V32" i="1" s="1"/>
  <c r="AJ45" i="1"/>
  <c r="AK35" i="1"/>
  <c r="AB20" i="1"/>
  <c r="AA35" i="1"/>
  <c r="AA17" i="1"/>
  <c r="AP17" i="1"/>
  <c r="AP35" i="1"/>
  <c r="Z65" i="1"/>
  <c r="Z63" i="1" s="1"/>
  <c r="Z42" i="1"/>
  <c r="AF65" i="1"/>
  <c r="AF63" i="1" s="1"/>
  <c r="AF42" i="1"/>
  <c r="AP65" i="1"/>
  <c r="AI42" i="1"/>
  <c r="AI66" i="1"/>
  <c r="AI63" i="1" s="1"/>
  <c r="G19" i="1"/>
  <c r="X52" i="1"/>
  <c r="F52" i="1"/>
  <c r="AL63" i="1"/>
  <c r="W34" i="1"/>
  <c r="AE35" i="1"/>
  <c r="AE19" i="1"/>
  <c r="AH20" i="1"/>
  <c r="W17" i="1"/>
  <c r="Z17" i="1"/>
  <c r="AD17" i="1"/>
  <c r="AE17" i="1" s="1"/>
  <c r="AF17" i="1"/>
  <c r="AH17" i="1" s="1"/>
  <c r="AJ17" i="1"/>
  <c r="AM17" i="1"/>
  <c r="AB19" i="1"/>
  <c r="AH19" i="1"/>
  <c r="F20" i="1"/>
  <c r="G20" i="1" s="1"/>
  <c r="Z32" i="1"/>
  <c r="AD32" i="1"/>
  <c r="AE32" i="1" s="1"/>
  <c r="AF32" i="1"/>
  <c r="AE34" i="1"/>
  <c r="E35" i="1"/>
  <c r="AH35" i="1"/>
  <c r="R42" i="1"/>
  <c r="AE45" i="1"/>
  <c r="AL52" i="1"/>
  <c r="E52" i="1" s="1"/>
  <c r="AL41" i="2" l="1"/>
  <c r="AL67" i="2"/>
  <c r="AL64" i="2" s="1"/>
  <c r="F30" i="2"/>
  <c r="AF43" i="2"/>
  <c r="AF30" i="2"/>
  <c r="AH30" i="2" s="1"/>
  <c r="U67" i="2"/>
  <c r="V44" i="2"/>
  <c r="V41" i="2" s="1"/>
  <c r="F44" i="2"/>
  <c r="U41" i="2"/>
  <c r="AJ66" i="2"/>
  <c r="AJ41" i="2"/>
  <c r="AJ67" i="2"/>
  <c r="AK44" i="2"/>
  <c r="AG67" i="2"/>
  <c r="AH67" i="2" s="1"/>
  <c r="AH44" i="2"/>
  <c r="AA67" i="2"/>
  <c r="AB67" i="2" s="1"/>
  <c r="AB44" i="2"/>
  <c r="AG66" i="2"/>
  <c r="AH43" i="2"/>
  <c r="AG41" i="2"/>
  <c r="W66" i="2"/>
  <c r="W41" i="2"/>
  <c r="AC30" i="2"/>
  <c r="AE67" i="2"/>
  <c r="E33" i="2"/>
  <c r="G33" i="2" s="1"/>
  <c r="Z43" i="2"/>
  <c r="Z30" i="2"/>
  <c r="AB30" i="2" s="1"/>
  <c r="AP67" i="2"/>
  <c r="AQ67" i="2" s="1"/>
  <c r="AI41" i="2"/>
  <c r="AI67" i="2"/>
  <c r="AI64" i="2" s="1"/>
  <c r="AM66" i="2"/>
  <c r="AM64" i="2" s="1"/>
  <c r="AM41" i="2"/>
  <c r="AC66" i="2"/>
  <c r="AC64" i="2" s="1"/>
  <c r="AC41" i="2"/>
  <c r="T41" i="2"/>
  <c r="T67" i="2"/>
  <c r="E44" i="2"/>
  <c r="AP41" i="2"/>
  <c r="AQ41" i="2" s="1"/>
  <c r="AP66" i="2"/>
  <c r="AP64" i="2" s="1"/>
  <c r="AQ64" i="2" s="1"/>
  <c r="AD66" i="2"/>
  <c r="AE43" i="2"/>
  <c r="AD41" i="2"/>
  <c r="AE41" i="2" s="1"/>
  <c r="AA66" i="2"/>
  <c r="AB43" i="2"/>
  <c r="F43" i="2"/>
  <c r="AA41" i="2"/>
  <c r="AK30" i="2"/>
  <c r="AE44" i="2"/>
  <c r="AH32" i="2"/>
  <c r="E32" i="2"/>
  <c r="G32" i="2" s="1"/>
  <c r="T45" i="1"/>
  <c r="V45" i="1" s="1"/>
  <c r="V42" i="1" s="1"/>
  <c r="T32" i="1"/>
  <c r="E17" i="1"/>
  <c r="W44" i="1"/>
  <c r="E34" i="1"/>
  <c r="G34" i="1" s="1"/>
  <c r="W32" i="1"/>
  <c r="E32" i="1" s="1"/>
  <c r="AA45" i="1"/>
  <c r="AB35" i="1"/>
  <c r="U66" i="1"/>
  <c r="U42" i="1"/>
  <c r="AJ65" i="1"/>
  <c r="AJ42" i="1"/>
  <c r="AK42" i="1" s="1"/>
  <c r="AC65" i="1"/>
  <c r="AC63" i="1" s="1"/>
  <c r="AC42" i="1"/>
  <c r="AG65" i="1"/>
  <c r="AH44" i="1"/>
  <c r="AG42" i="1"/>
  <c r="AH42" i="1" s="1"/>
  <c r="AA65" i="1"/>
  <c r="AB44" i="1"/>
  <c r="F44" i="1"/>
  <c r="F35" i="1"/>
  <c r="G35" i="1" s="1"/>
  <c r="AE44" i="1"/>
  <c r="AH32" i="1"/>
  <c r="AP45" i="1"/>
  <c r="AP66" i="1" s="1"/>
  <c r="AQ35" i="1"/>
  <c r="AP32" i="1"/>
  <c r="AQ32" i="1" s="1"/>
  <c r="AB17" i="1"/>
  <c r="F17" i="1"/>
  <c r="AJ66" i="1"/>
  <c r="AK66" i="1" s="1"/>
  <c r="AK45" i="1"/>
  <c r="AM65" i="1"/>
  <c r="AM63" i="1" s="1"/>
  <c r="AM42" i="1"/>
  <c r="AE65" i="1"/>
  <c r="AD63" i="1"/>
  <c r="AE42" i="1"/>
  <c r="AA32" i="1"/>
  <c r="AB32" i="1" s="1"/>
  <c r="E30" i="2" l="1"/>
  <c r="G30" i="2" s="1"/>
  <c r="AE63" i="1"/>
  <c r="F66" i="2"/>
  <c r="AA64" i="2"/>
  <c r="Z66" i="2"/>
  <c r="Z64" i="2" s="1"/>
  <c r="Z41" i="2"/>
  <c r="AG64" i="2"/>
  <c r="U64" i="2"/>
  <c r="V67" i="2"/>
  <c r="V64" i="2" s="1"/>
  <c r="F67" i="2"/>
  <c r="AF66" i="2"/>
  <c r="AF64" i="2" s="1"/>
  <c r="AF41" i="2"/>
  <c r="E41" i="2"/>
  <c r="E43" i="2"/>
  <c r="G43" i="2" s="1"/>
  <c r="AH41" i="2"/>
  <c r="AK67" i="2"/>
  <c r="AJ64" i="2"/>
  <c r="AK64" i="2" s="1"/>
  <c r="G44" i="2"/>
  <c r="AE66" i="2"/>
  <c r="AD64" i="2"/>
  <c r="AE64" i="2" s="1"/>
  <c r="E67" i="2"/>
  <c r="T64" i="2"/>
  <c r="E66" i="2"/>
  <c r="W64" i="2"/>
  <c r="AB41" i="2"/>
  <c r="AK41" i="2"/>
  <c r="F41" i="2"/>
  <c r="G41" i="2" s="1"/>
  <c r="T42" i="1"/>
  <c r="E45" i="1"/>
  <c r="T66" i="1"/>
  <c r="V66" i="1" s="1"/>
  <c r="V63" i="1" s="1"/>
  <c r="AQ45" i="1"/>
  <c r="AP42" i="1"/>
  <c r="AQ42" i="1" s="1"/>
  <c r="AB65" i="1"/>
  <c r="F65" i="1"/>
  <c r="U63" i="1"/>
  <c r="AA66" i="1"/>
  <c r="AB66" i="1" s="1"/>
  <c r="AB45" i="1"/>
  <c r="F45" i="1"/>
  <c r="F32" i="1"/>
  <c r="G32" i="1" s="1"/>
  <c r="AH65" i="1"/>
  <c r="AG63" i="1"/>
  <c r="AH63" i="1" s="1"/>
  <c r="W65" i="1"/>
  <c r="E44" i="1"/>
  <c r="G44" i="1" s="1"/>
  <c r="W42" i="1"/>
  <c r="E42" i="1" s="1"/>
  <c r="AA42" i="1"/>
  <c r="AJ63" i="1"/>
  <c r="AK63" i="1" s="1"/>
  <c r="G45" i="1" l="1"/>
  <c r="AB64" i="2"/>
  <c r="E64" i="2"/>
  <c r="AH64" i="2"/>
  <c r="AB66" i="2"/>
  <c r="G67" i="2"/>
  <c r="F64" i="2"/>
  <c r="AH66" i="2"/>
  <c r="G66" i="2"/>
  <c r="E66" i="1"/>
  <c r="T63" i="1"/>
  <c r="F66" i="1"/>
  <c r="AB42" i="1"/>
  <c r="F42" i="1"/>
  <c r="G42" i="1" s="1"/>
  <c r="AQ66" i="1"/>
  <c r="AP63" i="1"/>
  <c r="AQ63" i="1" s="1"/>
  <c r="E65" i="1"/>
  <c r="G65" i="1" s="1"/>
  <c r="W63" i="1"/>
  <c r="E63" i="1" s="1"/>
  <c r="AA63" i="1"/>
  <c r="AB63" i="1" s="1"/>
  <c r="G66" i="1" l="1"/>
  <c r="G64" i="2"/>
  <c r="F63" i="1"/>
  <c r="G63" i="1" s="1"/>
</calcChain>
</file>

<file path=xl/sharedStrings.xml><?xml version="1.0" encoding="utf-8"?>
<sst xmlns="http://schemas.openxmlformats.org/spreadsheetml/2006/main" count="263" uniqueCount="74">
  <si>
    <t>№</t>
  </si>
  <si>
    <t>Источники финансирования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</si>
  <si>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</si>
  <si>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</si>
  <si>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</si>
  <si>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</si>
  <si>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</si>
  <si>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</si>
  <si>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</si>
  <si>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</si>
  <si>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</si>
  <si>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</si>
  <si>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</si>
  <si>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</si>
  <si>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</si>
  <si>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</si>
  <si>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</si>
  <si>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</si>
  <si>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Факт (кассовый расход)</t>
  </si>
  <si>
    <t>Исполнение, %</t>
  </si>
  <si>
    <t>Факт</t>
  </si>
  <si>
    <t>8=7/6*100</t>
  </si>
  <si>
    <t>МКУ «УКС г.Урай»</t>
  </si>
  <si>
    <t>ВСЕГО:</t>
  </si>
  <si>
    <t xml:space="preserve">Федеральный бюджет </t>
  </si>
  <si>
    <t>Бюджет Ханты-Мансийского
автономного округа - Югры</t>
  </si>
  <si>
    <t>Местный бюджет</t>
  </si>
  <si>
    <t>Иные источники финансирования (Субсидия на развитие общественной инфраструктуры из средств бюджета Ханты – Мансийского автономного округа - Югры)</t>
  </si>
  <si>
    <t>кроме того за счет средств остатков местного бюджета предыдущих лет в рамках реализации МП</t>
  </si>
  <si>
    <t>1.1.1.1</t>
  </si>
  <si>
    <t>Инженерные сети микрорайона 1 А, г. Урай</t>
  </si>
  <si>
    <t>Бюджет Ханты-
Мансийского
автономного
округа - Югры</t>
  </si>
  <si>
    <t>Бюджет
городского
округа города
Урай</t>
  </si>
  <si>
    <t>1.1.1.2</t>
  </si>
  <si>
    <t>Инженерные сети и проезды по улицам микрорайона "Южный" (район Орбиты) в г.Урай.</t>
  </si>
  <si>
    <t>1.1.1.3.</t>
  </si>
  <si>
    <t>Инженерные сети по улице Брусничная в г.Урай</t>
  </si>
  <si>
    <t>Строительство инженерных систем  инженерной инфраструктуры в целях обеспечения  населения коммунальными услугами нормативного качества                 (4, 5)</t>
  </si>
  <si>
    <t>Строительство инженерных систем  инженерной инфраструктуры в целях обеспечения  населения коммунальными услугами нормативного качества на 2019 год не предусмотрено</t>
  </si>
  <si>
    <t>Всего по муниципальной программе:</t>
  </si>
  <si>
    <t>Всего:</t>
  </si>
  <si>
    <t>Инвестиции в объекты муниципальной собственности</t>
  </si>
  <si>
    <t>Прочие расходы</t>
  </si>
  <si>
    <t>В том числе:</t>
  </si>
  <si>
    <t xml:space="preserve">Ответственный исполнитель -
 МКУ «УКС г.Урай»
</t>
  </si>
  <si>
    <t>Исполняющий обязанности директора  МКУ "УКС г.Урай"  С.Ю.Лебедев</t>
  </si>
  <si>
    <t xml:space="preserve">                               подпись</t>
  </si>
  <si>
    <t xml:space="preserve">      подпись</t>
  </si>
  <si>
    <t>Демакова Е.Н., тел.: 3-19-64 доб.448</t>
  </si>
  <si>
    <t>Проектирование  инженерных систем  инженерной инфраструктуры в целях обеспечения инженерной подготовки земельных участков для жилищного строительства  на 2019 год не предусмотрено</t>
  </si>
  <si>
    <t>Согласовано: Комитет по финансам  администрации города Урай</t>
  </si>
  <si>
    <t>«____» января 2020г.______________________________</t>
  </si>
  <si>
    <t>«      »   января 2020г._________________________________</t>
  </si>
  <si>
    <r>
      <t xml:space="preserve">В рамках данного мероприятия финансируются следующие объекты:                                                                          </t>
    </r>
    <r>
      <rPr>
        <b/>
        <sz val="9"/>
        <rFont val="Times New Roman"/>
        <family val="1"/>
        <charset val="204"/>
      </rPr>
      <t>"Инженерные сети микрорайона 1А в г.Урай"</t>
    </r>
    <r>
      <rPr>
        <sz val="9"/>
        <rFont val="Times New Roman"/>
        <family val="1"/>
        <charset val="204"/>
      </rPr>
      <t xml:space="preserve"> -19.03.2019 заключен муниципальный контракт №008 на сумму 66 251,4 тыс.руб., с ООО "Выбор", на строительство сетей канализации, срок выполнения работ по контракту до 15.11.2019г. Кассовый расход по контракту составил-61 891,2 тыс.руб.  Исполнен договор №6 от 29.04.2019г. на сумму 35,0тыс.руб. с ИП Кучин С.И.  УФК по Ханты-Мансийскому автономному округу-Югре Постановление администрации г.Урай №513 от от 11.03.2019 на сумму 13,6тыс.руб.(общественный сервитут). Оплачен договор № 02/06/19С от 27.06.2019 с УФК по ХМАО-Югре на сумму 95,0тыс.руб. (Депфин Югры АУ "Управление государственной экспертизы проектной документации"). Построены сети канализации 1,403км.
</t>
    </r>
    <r>
      <rPr>
        <b/>
        <sz val="9"/>
        <rFont val="Times New Roman"/>
        <family val="1"/>
        <charset val="204"/>
      </rPr>
      <t>"Инженерные сети по улице Брусничная в г.Урай"</t>
    </r>
    <r>
      <rPr>
        <sz val="9"/>
        <rFont val="Times New Roman"/>
        <family val="1"/>
        <charset val="204"/>
      </rPr>
      <t xml:space="preserve">- состоялся аукцион на сумму 534,4тыс.руб., на строительство сетей водоснабжения, определен победитель ИП Цыпанова О.М. работы на объекте  выполнены и оплачены. Построены сети водоснабжения 113м.п.
</t>
    </r>
    <r>
      <rPr>
        <b/>
        <sz val="9"/>
        <rFont val="Times New Roman"/>
        <family val="1"/>
        <charset val="204"/>
      </rPr>
      <t xml:space="preserve"> "Инженерные сети  и проезды по улицам микрорайона "Южный" (район Орбиты)  в г. Урай."</t>
    </r>
    <r>
      <rPr>
        <sz val="9"/>
        <rFont val="Times New Roman"/>
        <family val="1"/>
        <charset val="204"/>
      </rPr>
      <t xml:space="preserve"> Заключен договор №45 с ООО "ИнжГеоКом" на инженерно-геологические изыскания на объекте на сумму 229,0тыс.руб., работы выполнены и оплачены. Заключен договор №71 с ООО "ИнжГеоКом" на инженерно-геологические изыскания для проектирования опор линий электропередач на объекте на сумму 229,0тыс.руб., работы выполнены и оплачены.
</t>
    </r>
  </si>
  <si>
    <r>
      <rPr>
        <b/>
        <sz val="9"/>
        <rFont val="Times New Roman"/>
        <family val="1"/>
        <charset val="204"/>
      </rPr>
      <t>"Инженерные сети микрорайона 1А в г.Урай"</t>
    </r>
    <r>
      <rPr>
        <sz val="9"/>
        <rFont val="Times New Roman"/>
        <family val="1"/>
        <charset val="204"/>
      </rPr>
      <t xml:space="preserve"> не освоение в сумме 2 460,1тыс.руб. в рамках МК №008 от 19.03.2019 с ООО «Выбор». В ходе технического осмотра выполняемых работ на объекте установлено, что на некоторых участках магистралей невозможно произвести демонтаж колодцев с разработкой котлована, ввиду наличия вблизи сетей связи ОМВД, так же выявлены непредусмотренные проектно-сметной документацией работы по восстановлению благоустройства территории, нарушенной в результате производства работ. В связи с этим принято решение о приостановке муниципального контракта для корректировки и подсчета объемов, а так же внесения соответствующих изменений в проектно-сметную документацию, прохождение экспертизы проекта и получения положительного заключения. Готовность объекта по муниципальному контракту 94%. 247,3тыс.руб. находятся под бюджетными обязательствами с ООО «СК «Атриум», заключен договор №90 от 23.12.2019г. оплата в 2020 году.
</t>
    </r>
    <r>
      <rPr>
        <b/>
        <sz val="9"/>
        <rFont val="Times New Roman"/>
        <family val="1"/>
        <charset val="204"/>
      </rPr>
      <t xml:space="preserve">"Инженерные сети по улице Брусничная в г.Урай" </t>
    </r>
    <r>
      <rPr>
        <sz val="9"/>
        <rFont val="Times New Roman"/>
        <family val="1"/>
        <charset val="204"/>
      </rPr>
      <t xml:space="preserve">15,0тыс.руб., с целью ввода объекта в эксплуатацию на выполнение кадастровых работ заключен договор с  ИП Кучин С.И. №59 от 28.10.2019г., после получения технических планов подрядчику будет выставлена неустойка. 227,4 тыс.руб., договор с ИП Цыпанова О.М.  №88 от 26.12.2019г., выполнение работ по наращиванию колодца на объекте. Работы будут производиться в 2020 году.
</t>
    </r>
    <r>
      <rPr>
        <b/>
        <sz val="9"/>
        <rFont val="Times New Roman"/>
        <family val="1"/>
        <charset val="204"/>
      </rPr>
      <t>"Инженерные сети  и проезды по улицам микрорайона "Южный" (район Орбиты)  в г. Урай.</t>
    </r>
    <r>
      <rPr>
        <sz val="9"/>
        <rFont val="Times New Roman"/>
        <family val="1"/>
        <charset val="204"/>
      </rPr>
      <t xml:space="preserve">" муниципальный контракт на выполнение работ по переустройству электрических сетей и устройствоу асфальтобетонного покрытия  с  ООО "Верпо"  расторгнут по соглашению сторон на сумму 1 600,0тыс.руб Аукцион на проведение работ по устройству съезда проведен, заключение контракта 16.01.2020  на сумму 826,4тыс.руб.
</t>
    </r>
  </si>
  <si>
    <t>Основные мероприятия муниципальной программы (их взаимосвязь с целевыми показателями)</t>
  </si>
  <si>
    <t>Ответственный исполнитель/соисполнитель муниципальной программы</t>
  </si>
  <si>
    <t>Финансовые затраты на реализацию (тыс.рублей)</t>
  </si>
  <si>
    <t>Приложение к Порядку принятия решения о разработке муниципальных                                                  программ муниципального образования городской округ  город Урай, их                              формирования, утверждения, корректировки и реализации</t>
  </si>
  <si>
    <t xml:space="preserve">                                Таблица 1 </t>
  </si>
  <si>
    <t xml:space="preserve">Отчет </t>
  </si>
  <si>
    <t>о ходе исполнения комплексного плана (сетевого графика) по реализации муниципальной программы за 2019 год</t>
  </si>
  <si>
    <t>Строительство инженерных систем  инженерной инфраструктуры в целях обеспечения инженерной подготовки земельных участков для жилищного строительства (2;3)</t>
  </si>
  <si>
    <t>Проектирование  инженерных систем  инженерной инфраструктуры в целях обеспечения инженерной подготовки земельных участков для жилищного строительства (1;2;3)</t>
  </si>
  <si>
    <t>о ходе исполнения комплексного плана (сетевого графика) по реализации муниципальной программы  «Проектирование и строительство инженерных систем коммунальной инфраструктуры в городе Урай» на 2014-2020 годы за 2019 год</t>
  </si>
  <si>
    <t>Строительство инженерных систем  инженерной инфраструктуры в целях обеспечения  населения коммунальными услугами нормативного качества                   (4, 5)</t>
  </si>
  <si>
    <t>Приложение к Порядку принятия решения о разработке муниципальных                                                                                                                 программ муниципального образования городской округ  город Урай, их                                                                                                         формирования, утверждения, корректировки и реализации</t>
  </si>
  <si>
    <r>
      <t xml:space="preserve">В рамках данного мероприятия финансируются следующие объекты:                                                                                                  </t>
    </r>
    <r>
      <rPr>
        <b/>
        <sz val="9"/>
        <rFont val="Times New Roman"/>
        <family val="1"/>
        <charset val="204"/>
      </rPr>
      <t>"Инженерные сети микрорайона 1А в г.Урай"</t>
    </r>
    <r>
      <rPr>
        <sz val="9"/>
        <rFont val="Times New Roman"/>
        <family val="1"/>
        <charset val="204"/>
      </rPr>
      <t xml:space="preserve"> -19.03.2019 заключен муниципальный контракт №008 на сумму 66 251,4 тыс.руб., с ООО "Выбор", на строительство сетей канализации, срок выполнения работ по контракту до 15.11.2019г. Кассовый расход по контракту составил-61 891,2 тыс.руб.  Исполнен договор №6 от 29.04.2019г. на сумму 35,0тыс.руб. с ИП Кучин С.И. на кадастровые работы по изготовлению схемы выноса красных линий местности. Оплачен общественный сервитут УФК по Ханты-Мансийскому автономному округу-Югре, Постановление администрации г.Урай №513  от 11.03.2019 на сумму 13,6тыс.руб.  Оплачена договор № 02/06/19С от 27.06.2019 с УФК по ХМАО-Югре на сумму 95,0тыс.руб. на проведение государственной экспертизы проектной документации. Построены сети канализации 1,403км. Исполнен длговор с ИП Кучин С.И. на  изготовление технических планов на объект на сумму 60,0тыс.руб. за счет остатков прошлых лет.
</t>
    </r>
    <r>
      <rPr>
        <b/>
        <sz val="9"/>
        <rFont val="Times New Roman"/>
        <family val="1"/>
        <charset val="204"/>
      </rPr>
      <t>"Инженерные сети по улице Брусничная в г.Урай"</t>
    </r>
    <r>
      <rPr>
        <sz val="9"/>
        <rFont val="Times New Roman"/>
        <family val="1"/>
        <charset val="204"/>
      </rPr>
      <t xml:space="preserve">- состоялся аукцион на сумму 534,4тыс.руб., на строительство сетей водоснабжения, определен победитель ИП Цыпанова О.М. работы на объекте  выполнены и оплачены. Построены сети водоснабжения 113м.п.
</t>
    </r>
    <r>
      <rPr>
        <b/>
        <sz val="9"/>
        <rFont val="Times New Roman"/>
        <family val="1"/>
        <charset val="204"/>
      </rPr>
      <t xml:space="preserve"> "Инженерные сети  и проезды по улицам микрорайона "Южный" (район Орбиты)  в г. Урай."</t>
    </r>
    <r>
      <rPr>
        <sz val="9"/>
        <rFont val="Times New Roman"/>
        <family val="1"/>
        <charset val="204"/>
      </rPr>
      <t xml:space="preserve"> Заключен договор №45 с ООО "ИнжГеоКом" на инженерно-геологические изыскания на объекте на сумму 299,0тыс.руб., работы выполнены и оплачены. Заключен договор №71 с ООО "ИнжГеоКом" на инженерно-геологические изыскания для проектирования опор линий электропередач на объекте на сумму 90,0тыс.руб., работы выполнены и оплачены.
</t>
    </r>
  </si>
  <si>
    <r>
      <rPr>
        <b/>
        <sz val="9"/>
        <rFont val="Times New Roman"/>
        <family val="1"/>
        <charset val="204"/>
      </rPr>
      <t>"Инженерные сети микрорайона 1А в г.Урай"</t>
    </r>
    <r>
      <rPr>
        <sz val="9"/>
        <rFont val="Times New Roman"/>
        <family val="1"/>
        <charset val="204"/>
      </rPr>
      <t xml:space="preserve"> 1) не освоение в сумме</t>
    </r>
    <r>
      <rPr>
        <b/>
        <sz val="9"/>
        <rFont val="Times New Roman"/>
        <family val="1"/>
        <charset val="204"/>
      </rPr>
      <t xml:space="preserve"> 633,3</t>
    </r>
    <r>
      <rPr>
        <sz val="9"/>
        <rFont val="Times New Roman"/>
        <family val="1"/>
        <charset val="204"/>
      </rPr>
      <t xml:space="preserve"> тыс.руб. средства бюджета ХМАО-Югры-экономия по торгам.                                                                                                                    2) </t>
    </r>
    <r>
      <rPr>
        <b/>
        <sz val="9"/>
        <rFont val="Times New Roman"/>
        <family val="1"/>
        <charset val="204"/>
      </rPr>
      <t>4 360,2</t>
    </r>
    <r>
      <rPr>
        <sz val="9"/>
        <rFont val="Times New Roman"/>
        <family val="1"/>
        <charset val="204"/>
      </rPr>
      <t xml:space="preserve">тыс.руб.  (2 460,1тыс.руб. местный бюджет, 1900,1тыс.руб. бюджет ХМАО-Югры) в рамках МК №008 от 19.03.2019 с ООО «Выбор». В ходе технического осмотра выполняемых работ на объекте установлено, что на некоторых участках магистралей невозможно произвести демонтаж колодцев с разработкой котлована, ввиду наличия вблизи сетей связи ОМВД, так же выявлены непредусмотренные проектно-сметной документацией работы по восстановлению благоустройства территории, нарушенной в результате производства работ. В связи с этим принято решение о приостановке муниципального контракта для корректировки и подсчета объемов, а так же внесения соответствующих изменений в проектно-сметную документацию, прохождение экспертизы проекта и получения положительного заключения. Готовность объекта по муниципальному контракту 94%.                                                                                            3) </t>
    </r>
    <r>
      <rPr>
        <b/>
        <sz val="9"/>
        <rFont val="Times New Roman"/>
        <family val="1"/>
        <charset val="204"/>
      </rPr>
      <t>247,3</t>
    </r>
    <r>
      <rPr>
        <sz val="9"/>
        <rFont val="Times New Roman"/>
        <family val="1"/>
        <charset val="204"/>
      </rPr>
      <t xml:space="preserve">тыс.руб. находятся под бюджетными обязательствами с ООО «СК «Атриум», заключен договор №90 от 23.12.2019г. оплата в 2020 году.
</t>
    </r>
    <r>
      <rPr>
        <b/>
        <sz val="9"/>
        <rFont val="Times New Roman"/>
        <family val="1"/>
        <charset val="204"/>
      </rPr>
      <t xml:space="preserve">"Инженерные сети по улице Брусничная в г.Урай"  </t>
    </r>
    <r>
      <rPr>
        <sz val="9"/>
        <rFont val="Times New Roman"/>
        <family val="1"/>
        <charset val="204"/>
      </rPr>
      <t xml:space="preserve">не освоение в сумме </t>
    </r>
    <r>
      <rPr>
        <b/>
        <sz val="9"/>
        <rFont val="Times New Roman"/>
        <family val="1"/>
        <charset val="204"/>
      </rPr>
      <t>0,69</t>
    </r>
    <r>
      <rPr>
        <sz val="9"/>
        <rFont val="Times New Roman"/>
        <family val="1"/>
        <charset val="204"/>
      </rPr>
      <t xml:space="preserve"> тыс.руб. средства местного бюджета-экономия по торгам</t>
    </r>
    <r>
      <rPr>
        <b/>
        <sz val="9"/>
        <rFont val="Times New Roman"/>
        <family val="1"/>
        <charset val="204"/>
      </rPr>
      <t xml:space="preserve">. </t>
    </r>
    <r>
      <rPr>
        <sz val="9"/>
        <rFont val="Times New Roman"/>
        <family val="1"/>
        <charset val="204"/>
      </rPr>
      <t xml:space="preserve">Неисполнен договор заключенный с  ИП Кучин С.И. №59 от 28.10.2019г., 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на сумм</t>
    </r>
    <r>
      <rPr>
        <b/>
        <sz val="9"/>
        <rFont val="Times New Roman"/>
        <family val="1"/>
        <charset val="204"/>
      </rPr>
      <t>у 15,0</t>
    </r>
    <r>
      <rPr>
        <sz val="9"/>
        <rFont val="Times New Roman"/>
        <family val="1"/>
        <charset val="204"/>
      </rPr>
      <t xml:space="preserve">тыс.руб.,  на выполнение кадастровых работ, после получения технических планов подрядчику будет выставлена неустойка.                                                                                                    </t>
    </r>
    <r>
      <rPr>
        <b/>
        <sz val="9"/>
        <rFont val="Times New Roman"/>
        <family val="1"/>
        <charset val="204"/>
      </rPr>
      <t>227,7</t>
    </r>
    <r>
      <rPr>
        <sz val="9"/>
        <rFont val="Times New Roman"/>
        <family val="1"/>
        <charset val="204"/>
      </rPr>
      <t xml:space="preserve"> тыс.руб., договор с ИП Цыпанова О.М.  №88 от 26.12.2019г., выполнение работ по наращиванию колодца на объекте. Работы будут производиться в 2020 году.
</t>
    </r>
    <r>
      <rPr>
        <b/>
        <sz val="9"/>
        <rFont val="Times New Roman"/>
        <family val="1"/>
        <charset val="204"/>
      </rPr>
      <t>"Инженерные сети  и проезды по улицам микрорайона "Южный" (район Орбиты)  в г. Урай.</t>
    </r>
    <r>
      <rPr>
        <sz val="9"/>
        <rFont val="Times New Roman"/>
        <family val="1"/>
        <charset val="204"/>
      </rPr>
      <t xml:space="preserve">" не освоение в сумме </t>
    </r>
    <r>
      <rPr>
        <b/>
        <sz val="9"/>
        <rFont val="Times New Roman"/>
        <family val="1"/>
        <charset val="204"/>
      </rPr>
      <t>1,6</t>
    </r>
    <r>
      <rPr>
        <sz val="9"/>
        <rFont val="Times New Roman"/>
        <family val="1"/>
        <charset val="204"/>
      </rPr>
      <t xml:space="preserve">тыс.руб. средства местного бюджета-экономия по торгам. Оплата выполненных  работ на сумму 573,3тыс.руб. к МК №9 от 19.03.2018г. с  ООО "Выбор" после внесения изменений в проектную документацию. Аукцион на проведение работ по устройству съезда проведен, заключение контракта 16.01.2020  на сумму 826,4тыс.руб.
</t>
    </r>
  </si>
  <si>
    <t>Согласовано: Председатель комитет по финансам  администрации города Урай И.В.Хусаинова</t>
  </si>
  <si>
    <t>Директор  МКУ "УКС г.Урай"  Р.А.Латыпов</t>
  </si>
  <si>
    <t xml:space="preserve"> "___" _______ 2020 год_________________</t>
  </si>
  <si>
    <t xml:space="preserve"> "___" _______2020 год __________________</t>
  </si>
  <si>
    <t>Начальник ППО  МКУ "УКС г.Урай"  С.Ю.Лебедев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</si>
</sst>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top" wrapText="1"/>
    </xf>
    <xf numFmtId="0" fontId="4" fillId="2" borderId="0" xfId="0" applyFont="1" applyFill="1" applyAlignment="1"/>
    <xf numFmtId="0" fontId="3" fillId="2" borderId="0" xfId="0" applyFont="1" applyFill="1" applyAlignment="1">
      <alignment horizontal="justify"/>
    </xf>
    <xf numFmtId="0" fontId="1" fillId="2" borderId="0" xfId="0" applyFont="1" applyFill="1" applyAlignment="1"/>
    <xf numFmtId="0" fontId="3" fillId="2" borderId="0" xfId="0" applyFont="1" applyFill="1" applyAlignment="1"/>
    <xf numFmtId="0" fontId="8" fillId="2" borderId="0" xfId="0" applyFont="1" applyFill="1" applyAlignment="1"/>
    <xf numFmtId="0" fontId="8" fillId="2" borderId="0" xfId="0" applyFont="1" applyFill="1"/>
    <xf numFmtId="164" fontId="8" fillId="2" borderId="0" xfId="0" applyNumberFormat="1" applyFont="1" applyFill="1" applyAlignment="1"/>
    <xf numFmtId="165" fontId="8" fillId="2" borderId="0" xfId="0" applyNumberFormat="1" applyFont="1" applyFill="1" applyAlignment="1"/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7" fillId="2" borderId="0" xfId="0" applyFont="1" applyFill="1"/>
    <xf numFmtId="0" fontId="11" fillId="2" borderId="13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/>
    <xf numFmtId="0" fontId="7" fillId="2" borderId="6" xfId="0" applyFont="1" applyFill="1" applyBorder="1"/>
    <xf numFmtId="0" fontId="7" fillId="2" borderId="14" xfId="0" applyFont="1" applyFill="1" applyBorder="1"/>
    <xf numFmtId="0" fontId="9" fillId="2" borderId="7" xfId="0" applyFont="1" applyFill="1" applyBorder="1" applyAlignment="1">
      <alignment horizontal="justify" wrapText="1"/>
    </xf>
    <xf numFmtId="0" fontId="9" fillId="2" borderId="9" xfId="0" applyFont="1" applyFill="1" applyBorder="1" applyAlignment="1">
      <alignment wrapText="1"/>
    </xf>
    <xf numFmtId="0" fontId="9" fillId="2" borderId="15" xfId="0" applyFont="1" applyFill="1" applyBorder="1" applyAlignment="1">
      <alignment wrapText="1"/>
    </xf>
    <xf numFmtId="0" fontId="10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8" fillId="2" borderId="13" xfId="0" applyFont="1" applyFill="1" applyBorder="1"/>
    <xf numFmtId="0" fontId="9" fillId="2" borderId="0" xfId="0" applyFont="1" applyFill="1" applyAlignment="1">
      <alignment horizontal="justify"/>
    </xf>
    <xf numFmtId="0" fontId="9" fillId="2" borderId="0" xfId="0" applyFont="1" applyFill="1"/>
    <xf numFmtId="164" fontId="9" fillId="2" borderId="0" xfId="0" applyNumberFormat="1" applyFont="1" applyFill="1"/>
    <xf numFmtId="4" fontId="9" fillId="2" borderId="0" xfId="0" applyNumberFormat="1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12" fillId="2" borderId="0" xfId="0" applyFont="1" applyFill="1" applyAlignment="1">
      <alignment horizontal="right"/>
    </xf>
    <xf numFmtId="0" fontId="12" fillId="2" borderId="0" xfId="0" applyFont="1" applyFill="1"/>
    <xf numFmtId="164" fontId="13" fillId="2" borderId="0" xfId="0" applyNumberFormat="1" applyFont="1" applyFill="1"/>
    <xf numFmtId="0" fontId="3" fillId="2" borderId="0" xfId="0" applyFont="1" applyFill="1"/>
    <xf numFmtId="0" fontId="14" fillId="2" borderId="0" xfId="0" applyFont="1" applyFill="1" applyAlignment="1">
      <alignment wrapText="1"/>
    </xf>
    <xf numFmtId="0" fontId="10" fillId="2" borderId="0" xfId="0" applyFont="1" applyFill="1"/>
    <xf numFmtId="0" fontId="15" fillId="2" borderId="0" xfId="0" applyFont="1" applyFill="1"/>
    <xf numFmtId="0" fontId="10" fillId="2" borderId="0" xfId="0" applyFont="1" applyFill="1" applyAlignment="1"/>
    <xf numFmtId="164" fontId="1" fillId="2" borderId="0" xfId="0" applyNumberFormat="1" applyFont="1" applyFill="1"/>
    <xf numFmtId="164" fontId="16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horizontal="center" vertical="top" wrapText="1"/>
    </xf>
    <xf numFmtId="164" fontId="16" fillId="2" borderId="10" xfId="0" applyNumberFormat="1" applyFont="1" applyFill="1" applyBorder="1" applyAlignment="1">
      <alignment horizontal="center" vertical="top" wrapText="1"/>
    </xf>
    <xf numFmtId="164" fontId="3" fillId="2" borderId="10" xfId="0" applyNumberFormat="1" applyFont="1" applyFill="1" applyBorder="1" applyAlignment="1">
      <alignment horizontal="center" vertical="top" wrapText="1"/>
    </xf>
    <xf numFmtId="164" fontId="17" fillId="2" borderId="0" xfId="0" applyNumberFormat="1" applyFont="1" applyFill="1"/>
    <xf numFmtId="0" fontId="17" fillId="2" borderId="0" xfId="0" applyFont="1" applyFill="1"/>
    <xf numFmtId="0" fontId="17" fillId="2" borderId="0" xfId="0" applyFont="1" applyFill="1" applyAlignment="1"/>
    <xf numFmtId="0" fontId="20" fillId="2" borderId="0" xfId="0" applyFont="1" applyFill="1" applyAlignment="1"/>
    <xf numFmtId="0" fontId="10" fillId="2" borderId="13" xfId="0" applyFont="1" applyFill="1" applyBorder="1" applyAlignment="1">
      <alignment vertical="top" wrapText="1"/>
    </xf>
    <xf numFmtId="0" fontId="12" fillId="2" borderId="0" xfId="0" applyFont="1" applyFill="1" applyAlignment="1">
      <alignment horizontal="center"/>
    </xf>
    <xf numFmtId="0" fontId="17" fillId="2" borderId="0" xfId="0" applyFont="1" applyFill="1" applyAlignment="1"/>
    <xf numFmtId="0" fontId="9" fillId="2" borderId="3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top"/>
    </xf>
    <xf numFmtId="0" fontId="13" fillId="2" borderId="0" xfId="0" applyFont="1" applyFill="1" applyAlignment="1">
      <alignment horizontal="justify" wrapText="1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/>
    <xf numFmtId="0" fontId="13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justify" wrapText="1"/>
    </xf>
    <xf numFmtId="0" fontId="17" fillId="2" borderId="0" xfId="0" applyFont="1" applyFill="1" applyAlignment="1">
      <alignment wrapText="1"/>
    </xf>
    <xf numFmtId="0" fontId="17" fillId="2" borderId="0" xfId="0" applyFont="1" applyFill="1" applyAlignment="1"/>
    <xf numFmtId="0" fontId="17" fillId="2" borderId="0" xfId="0" applyFont="1" applyFill="1" applyAlignment="1">
      <alignment horizontal="left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justify"/>
    </xf>
    <xf numFmtId="0" fontId="6" fillId="2" borderId="0" xfId="0" applyFont="1" applyFill="1" applyBorder="1" applyAlignment="1"/>
    <xf numFmtId="0" fontId="6" fillId="2" borderId="0" xfId="0" applyFont="1" applyFill="1" applyAlignment="1">
      <alignment horizontal="justify" wrapText="1"/>
    </xf>
    <xf numFmtId="0" fontId="6" fillId="2" borderId="0" xfId="0" applyFont="1" applyFill="1" applyAlignment="1">
      <alignment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164" fontId="9" fillId="2" borderId="2" xfId="0" applyNumberFormat="1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164" fontId="9" fillId="2" borderId="2" xfId="0" applyNumberFormat="1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0" fontId="9" fillId="2" borderId="7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/>
    <xf numFmtId="0" fontId="18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164" fontId="8" fillId="2" borderId="2" xfId="0" applyNumberFormat="1" applyFont="1" applyFill="1" applyBorder="1" applyAlignment="1"/>
    <xf numFmtId="0" fontId="0" fillId="0" borderId="4" xfId="0" applyBorder="1" applyAlignment="1"/>
    <xf numFmtId="0" fontId="6" fillId="2" borderId="1" xfId="0" applyFont="1" applyFill="1" applyBorder="1" applyAlignment="1">
      <alignment vertical="top" wrapText="1"/>
    </xf>
    <xf numFmtId="0" fontId="0" fillId="0" borderId="1" xfId="0" applyBorder="1" applyAlignment="1"/>
    <xf numFmtId="0" fontId="9" fillId="2" borderId="6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justify"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5" xfId="0" applyBorder="1" applyAlignment="1">
      <alignment wrapText="1"/>
    </xf>
    <xf numFmtId="0" fontId="6" fillId="2" borderId="2" xfId="0" applyFont="1" applyFill="1" applyBorder="1" applyAlignment="1">
      <alignment vertical="top" wrapText="1"/>
    </xf>
    <xf numFmtId="0" fontId="0" fillId="0" borderId="3" xfId="0" applyBorder="1" applyAlignment="1"/>
    <xf numFmtId="0" fontId="3" fillId="2" borderId="0" xfId="0" applyFont="1" applyFill="1" applyAlignment="1">
      <alignment horizontal="right" vertical="top" wrapText="1"/>
    </xf>
    <xf numFmtId="0" fontId="9" fillId="2" borderId="6" xfId="0" applyFont="1" applyFill="1" applyBorder="1" applyAlignment="1">
      <alignment horizontal="justify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6" fillId="2" borderId="12" xfId="0" applyFont="1" applyFill="1" applyBorder="1" applyAlignment="1">
      <alignment vertical="top" wrapText="1"/>
    </xf>
    <xf numFmtId="0" fontId="0" fillId="0" borderId="14" xfId="0" applyBorder="1" applyAlignment="1"/>
    <xf numFmtId="0" fontId="0" fillId="0" borderId="15" xfId="0" applyBorder="1" applyAlignment="1"/>
    <xf numFmtId="0" fontId="6" fillId="2" borderId="5" xfId="0" applyFont="1" applyFill="1" applyBorder="1" applyAlignment="1">
      <alignment vertical="top" wrapText="1"/>
    </xf>
    <xf numFmtId="0" fontId="0" fillId="0" borderId="6" xfId="0" applyBorder="1" applyAlignment="1"/>
    <xf numFmtId="0" fontId="0" fillId="0" borderId="7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8"/>
  <sheetViews>
    <sheetView topLeftCell="A14" zoomScale="70" zoomScaleNormal="70" workbookViewId="0">
      <selection activeCell="E17" sqref="E17"/>
    </sheetView>
  </sheetViews>
  <sheetFormatPr defaultColWidth="9.109375" defaultRowHeight="13.8" x14ac:dyDescent="0.3"/>
  <cols>
    <col min="1" max="1" width="4.21875" style="1" customWidth="1"/>
    <col min="2" max="2" width="25" style="1" customWidth="1"/>
    <col min="3" max="3" width="13.77734375" style="1" customWidth="1"/>
    <col min="4" max="4" width="21.6640625" style="1" customWidth="1"/>
    <col min="5" max="5" width="9.6640625" style="1" customWidth="1"/>
    <col min="6" max="6" width="9.109375" style="1" customWidth="1"/>
    <col min="7" max="7" width="6.6640625" style="1" customWidth="1"/>
    <col min="8" max="9" width="4.6640625" style="1" customWidth="1"/>
    <col min="10" max="10" width="5.44140625" style="1" customWidth="1"/>
    <col min="11" max="11" width="4.6640625" style="1" customWidth="1"/>
    <col min="12" max="12" width="4.44140625" style="1" customWidth="1"/>
    <col min="13" max="13" width="5.44140625" style="1" customWidth="1"/>
    <col min="14" max="14" width="4.88671875" style="1" customWidth="1"/>
    <col min="15" max="15" width="4.33203125" style="1" customWidth="1"/>
    <col min="16" max="16" width="4.6640625" style="1" customWidth="1"/>
    <col min="17" max="17" width="4.44140625" style="1" customWidth="1"/>
    <col min="18" max="18" width="4.33203125" style="1" customWidth="1"/>
    <col min="19" max="19" width="4.44140625" style="1" customWidth="1"/>
    <col min="20" max="20" width="5.44140625" style="1" customWidth="1"/>
    <col min="21" max="21" width="4.6640625" style="1" customWidth="1"/>
    <col min="22" max="22" width="5.21875" style="1" customWidth="1"/>
    <col min="23" max="23" width="6.6640625" style="1" customWidth="1"/>
    <col min="24" max="24" width="4.88671875" style="1" customWidth="1"/>
    <col min="25" max="25" width="4.5546875" style="1" customWidth="1"/>
    <col min="26" max="26" width="7.77734375" style="1" customWidth="1"/>
    <col min="27" max="27" width="7.5546875" style="1" customWidth="1"/>
    <col min="28" max="28" width="5.5546875" style="1" customWidth="1"/>
    <col min="29" max="29" width="7.77734375" style="1" customWidth="1"/>
    <col min="30" max="30" width="7.88671875" style="1" customWidth="1"/>
    <col min="31" max="31" width="5.5546875" style="1" customWidth="1"/>
    <col min="32" max="32" width="8" style="1" customWidth="1"/>
    <col min="33" max="33" width="7.77734375" style="1" customWidth="1"/>
    <col min="34" max="34" width="6.44140625" style="1" customWidth="1"/>
    <col min="35" max="35" width="7.109375" style="1" customWidth="1"/>
    <col min="36" max="36" width="7" style="1" customWidth="1"/>
    <col min="37" max="37" width="7.6640625" style="1" customWidth="1"/>
    <col min="38" max="38" width="5.44140625" style="1" customWidth="1"/>
    <col min="39" max="39" width="7.109375" style="1" customWidth="1"/>
    <col min="40" max="41" width="5.6640625" style="1" customWidth="1"/>
    <col min="42" max="42" width="7" style="1" customWidth="1"/>
    <col min="43" max="43" width="7.21875" style="1" customWidth="1"/>
    <col min="44" max="44" width="37.6640625" style="1" customWidth="1"/>
    <col min="45" max="45" width="44.6640625" style="1" customWidth="1"/>
    <col min="46" max="16384" width="9.109375" style="1"/>
  </cols>
  <sheetData>
    <row r="1" spans="1:45" ht="65.400000000000006" customHeight="1" x14ac:dyDescent="0.3">
      <c r="B1" s="129"/>
      <c r="C1" s="129"/>
      <c r="D1" s="2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3"/>
      <c r="AR1" s="128" t="s">
        <v>58</v>
      </c>
      <c r="AS1" s="128"/>
    </row>
    <row r="2" spans="1:45" ht="15.6" hidden="1" customHeight="1" x14ac:dyDescent="0.3">
      <c r="A2" s="4"/>
      <c r="B2" s="130"/>
      <c r="C2" s="130"/>
      <c r="D2" s="2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3"/>
      <c r="W2" s="3"/>
      <c r="X2" s="3"/>
      <c r="Y2" s="3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  <c r="AS2" s="6"/>
    </row>
    <row r="3" spans="1:45" ht="13.2" customHeight="1" x14ac:dyDescent="0.3">
      <c r="A3" s="6"/>
      <c r="B3" s="2"/>
      <c r="C3" s="2"/>
      <c r="D3" s="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35"/>
      <c r="U3" s="135"/>
      <c r="V3" s="135"/>
      <c r="W3" s="135"/>
      <c r="X3" s="135"/>
      <c r="Y3" s="6"/>
      <c r="AR3" s="45"/>
      <c r="AS3" s="45" t="s">
        <v>59</v>
      </c>
    </row>
    <row r="4" spans="1:45" s="8" customFormat="1" ht="15.6" x14ac:dyDescent="0.3">
      <c r="A4" s="131" t="s">
        <v>60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60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s="8" customFormat="1" ht="21.6" customHeight="1" x14ac:dyDescent="0.25">
      <c r="A5" s="133" t="s">
        <v>61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9"/>
      <c r="X5" s="7"/>
      <c r="Y5" s="7"/>
      <c r="Z5" s="9"/>
      <c r="AA5" s="7"/>
      <c r="AB5" s="7"/>
      <c r="AC5" s="7"/>
      <c r="AD5" s="9"/>
      <c r="AE5" s="7"/>
      <c r="AF5" s="7"/>
      <c r="AG5" s="7"/>
      <c r="AH5" s="7"/>
      <c r="AI5" s="9"/>
      <c r="AJ5" s="7"/>
      <c r="AK5" s="7"/>
      <c r="AL5" s="7"/>
      <c r="AM5" s="7"/>
      <c r="AN5" s="7"/>
      <c r="AO5" s="7"/>
      <c r="AP5" s="10"/>
      <c r="AQ5" s="7"/>
      <c r="AR5" s="7"/>
      <c r="AS5" s="7"/>
    </row>
    <row r="6" spans="1:45" s="8" customFormat="1" ht="10.95" hidden="1" customHeight="1" x14ac:dyDescent="0.25">
      <c r="A6" s="11"/>
    </row>
    <row r="7" spans="1:45" s="8" customFormat="1" ht="13.2" customHeight="1" x14ac:dyDescent="0.25">
      <c r="A7" s="121" t="s">
        <v>0</v>
      </c>
      <c r="B7" s="121" t="s">
        <v>55</v>
      </c>
      <c r="C7" s="121" t="s">
        <v>56</v>
      </c>
      <c r="D7" s="121" t="s">
        <v>1</v>
      </c>
      <c r="E7" s="122" t="s">
        <v>57</v>
      </c>
      <c r="F7" s="123"/>
      <c r="G7" s="124"/>
      <c r="H7" s="121" t="s">
        <v>2</v>
      </c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 t="s">
        <v>3</v>
      </c>
      <c r="AS7" s="107" t="s">
        <v>4</v>
      </c>
    </row>
    <row r="8" spans="1:45" s="8" customFormat="1" ht="28.2" customHeight="1" x14ac:dyDescent="0.25">
      <c r="A8" s="121"/>
      <c r="B8" s="107"/>
      <c r="C8" s="121"/>
      <c r="D8" s="107"/>
      <c r="E8" s="125"/>
      <c r="F8" s="126"/>
      <c r="G8" s="127"/>
      <c r="H8" s="121" t="s">
        <v>5</v>
      </c>
      <c r="I8" s="121"/>
      <c r="J8" s="121"/>
      <c r="K8" s="121" t="s">
        <v>6</v>
      </c>
      <c r="L8" s="121"/>
      <c r="M8" s="121"/>
      <c r="N8" s="121" t="s">
        <v>7</v>
      </c>
      <c r="O8" s="121"/>
      <c r="P8" s="121"/>
      <c r="Q8" s="121" t="s">
        <v>8</v>
      </c>
      <c r="R8" s="121"/>
      <c r="S8" s="121"/>
      <c r="T8" s="121" t="s">
        <v>9</v>
      </c>
      <c r="U8" s="121"/>
      <c r="V8" s="121"/>
      <c r="W8" s="121" t="s">
        <v>10</v>
      </c>
      <c r="X8" s="121"/>
      <c r="Y8" s="121"/>
      <c r="Z8" s="121" t="s">
        <v>11</v>
      </c>
      <c r="AA8" s="121"/>
      <c r="AB8" s="121"/>
      <c r="AC8" s="121" t="s">
        <v>12</v>
      </c>
      <c r="AD8" s="121"/>
      <c r="AE8" s="121"/>
      <c r="AF8" s="121" t="s">
        <v>13</v>
      </c>
      <c r="AG8" s="121"/>
      <c r="AH8" s="121"/>
      <c r="AI8" s="121" t="s">
        <v>14</v>
      </c>
      <c r="AJ8" s="121"/>
      <c r="AK8" s="121"/>
      <c r="AL8" s="121" t="s">
        <v>15</v>
      </c>
      <c r="AM8" s="121"/>
      <c r="AN8" s="121"/>
      <c r="AO8" s="121" t="s">
        <v>16</v>
      </c>
      <c r="AP8" s="121"/>
      <c r="AQ8" s="121"/>
      <c r="AR8" s="121"/>
      <c r="AS8" s="107"/>
    </row>
    <row r="9" spans="1:45" s="8" customFormat="1" ht="43.2" customHeight="1" x14ac:dyDescent="0.25">
      <c r="A9" s="121"/>
      <c r="B9" s="107"/>
      <c r="C9" s="121"/>
      <c r="D9" s="107"/>
      <c r="E9" s="121" t="s">
        <v>17</v>
      </c>
      <c r="F9" s="121" t="s">
        <v>18</v>
      </c>
      <c r="G9" s="107" t="s">
        <v>19</v>
      </c>
      <c r="H9" s="121" t="s">
        <v>17</v>
      </c>
      <c r="I9" s="121" t="s">
        <v>20</v>
      </c>
      <c r="J9" s="107" t="s">
        <v>19</v>
      </c>
      <c r="K9" s="121" t="s">
        <v>17</v>
      </c>
      <c r="L9" s="121" t="s">
        <v>20</v>
      </c>
      <c r="M9" s="107" t="s">
        <v>19</v>
      </c>
      <c r="N9" s="121" t="s">
        <v>17</v>
      </c>
      <c r="O9" s="121" t="s">
        <v>20</v>
      </c>
      <c r="P9" s="107" t="s">
        <v>19</v>
      </c>
      <c r="Q9" s="121" t="s">
        <v>17</v>
      </c>
      <c r="R9" s="121" t="s">
        <v>20</v>
      </c>
      <c r="S9" s="107" t="s">
        <v>19</v>
      </c>
      <c r="T9" s="121" t="s">
        <v>17</v>
      </c>
      <c r="U9" s="121" t="s">
        <v>20</v>
      </c>
      <c r="V9" s="107" t="s">
        <v>19</v>
      </c>
      <c r="W9" s="121" t="s">
        <v>17</v>
      </c>
      <c r="X9" s="121" t="s">
        <v>20</v>
      </c>
      <c r="Y9" s="107" t="s">
        <v>19</v>
      </c>
      <c r="Z9" s="121" t="s">
        <v>17</v>
      </c>
      <c r="AA9" s="121" t="s">
        <v>20</v>
      </c>
      <c r="AB9" s="107" t="s">
        <v>19</v>
      </c>
      <c r="AC9" s="121" t="s">
        <v>17</v>
      </c>
      <c r="AD9" s="121" t="s">
        <v>20</v>
      </c>
      <c r="AE9" s="107" t="s">
        <v>19</v>
      </c>
      <c r="AF9" s="121" t="s">
        <v>17</v>
      </c>
      <c r="AG9" s="121" t="s">
        <v>20</v>
      </c>
      <c r="AH9" s="107" t="s">
        <v>19</v>
      </c>
      <c r="AI9" s="121" t="s">
        <v>17</v>
      </c>
      <c r="AJ9" s="121" t="s">
        <v>20</v>
      </c>
      <c r="AK9" s="107" t="s">
        <v>19</v>
      </c>
      <c r="AL9" s="121" t="s">
        <v>17</v>
      </c>
      <c r="AM9" s="121" t="s">
        <v>20</v>
      </c>
      <c r="AN9" s="107" t="s">
        <v>19</v>
      </c>
      <c r="AO9" s="121" t="s">
        <v>17</v>
      </c>
      <c r="AP9" s="121" t="s">
        <v>20</v>
      </c>
      <c r="AQ9" s="107" t="s">
        <v>19</v>
      </c>
      <c r="AR9" s="121"/>
      <c r="AS9" s="107"/>
    </row>
    <row r="10" spans="1:45" s="8" customFormat="1" ht="43.5" hidden="1" customHeight="1" x14ac:dyDescent="0.25">
      <c r="A10" s="121"/>
      <c r="B10" s="107"/>
      <c r="C10" s="121"/>
      <c r="D10" s="107"/>
      <c r="E10" s="121"/>
      <c r="F10" s="121"/>
      <c r="G10" s="107"/>
      <c r="H10" s="121"/>
      <c r="I10" s="121"/>
      <c r="J10" s="107"/>
      <c r="K10" s="121"/>
      <c r="L10" s="121"/>
      <c r="M10" s="107"/>
      <c r="N10" s="121"/>
      <c r="O10" s="121"/>
      <c r="P10" s="107"/>
      <c r="Q10" s="121"/>
      <c r="R10" s="121"/>
      <c r="S10" s="107"/>
      <c r="T10" s="121"/>
      <c r="U10" s="121"/>
      <c r="V10" s="107"/>
      <c r="W10" s="121"/>
      <c r="X10" s="121"/>
      <c r="Y10" s="107"/>
      <c r="Z10" s="121"/>
      <c r="AA10" s="121"/>
      <c r="AB10" s="107"/>
      <c r="AC10" s="121"/>
      <c r="AD10" s="121"/>
      <c r="AE10" s="107"/>
      <c r="AF10" s="121"/>
      <c r="AG10" s="121"/>
      <c r="AH10" s="107"/>
      <c r="AI10" s="121"/>
      <c r="AJ10" s="121"/>
      <c r="AK10" s="107"/>
      <c r="AL10" s="121"/>
      <c r="AM10" s="121"/>
      <c r="AN10" s="107"/>
      <c r="AO10" s="121"/>
      <c r="AP10" s="121"/>
      <c r="AQ10" s="107"/>
      <c r="AR10" s="121"/>
      <c r="AS10" s="107"/>
    </row>
    <row r="11" spans="1:45" s="8" customFormat="1" ht="10.199999999999999" customHeight="1" x14ac:dyDescent="0.25">
      <c r="A11" s="12">
        <v>1</v>
      </c>
      <c r="B11" s="12">
        <v>2</v>
      </c>
      <c r="C11" s="12">
        <v>3</v>
      </c>
      <c r="D11" s="12">
        <v>5</v>
      </c>
      <c r="E11" s="12">
        <v>6</v>
      </c>
      <c r="F11" s="12">
        <v>7</v>
      </c>
      <c r="G11" s="12" t="s">
        <v>21</v>
      </c>
      <c r="H11" s="12">
        <v>9</v>
      </c>
      <c r="I11" s="12">
        <v>10</v>
      </c>
      <c r="J11" s="12">
        <v>11</v>
      </c>
      <c r="K11" s="12">
        <v>12</v>
      </c>
      <c r="L11" s="12">
        <v>13</v>
      </c>
      <c r="M11" s="12">
        <v>14</v>
      </c>
      <c r="N11" s="12">
        <v>15</v>
      </c>
      <c r="O11" s="12">
        <v>16</v>
      </c>
      <c r="P11" s="12">
        <v>17</v>
      </c>
      <c r="Q11" s="12">
        <v>18</v>
      </c>
      <c r="R11" s="12">
        <v>19</v>
      </c>
      <c r="S11" s="12">
        <v>20</v>
      </c>
      <c r="T11" s="12">
        <v>21</v>
      </c>
      <c r="U11" s="12">
        <v>22</v>
      </c>
      <c r="V11" s="12">
        <v>23</v>
      </c>
      <c r="W11" s="12">
        <v>24</v>
      </c>
      <c r="X11" s="12">
        <v>25</v>
      </c>
      <c r="Y11" s="12">
        <v>26</v>
      </c>
      <c r="Z11" s="12">
        <v>27</v>
      </c>
      <c r="AA11" s="12">
        <v>28</v>
      </c>
      <c r="AB11" s="12">
        <v>29</v>
      </c>
      <c r="AC11" s="12">
        <v>30</v>
      </c>
      <c r="AD11" s="12">
        <v>31</v>
      </c>
      <c r="AE11" s="12">
        <v>32</v>
      </c>
      <c r="AF11" s="12">
        <v>33</v>
      </c>
      <c r="AG11" s="12">
        <v>34</v>
      </c>
      <c r="AH11" s="12">
        <v>35</v>
      </c>
      <c r="AI11" s="12">
        <v>36</v>
      </c>
      <c r="AJ11" s="12">
        <v>37</v>
      </c>
      <c r="AK11" s="12">
        <v>38</v>
      </c>
      <c r="AL11" s="12">
        <v>39</v>
      </c>
      <c r="AM11" s="12">
        <v>40</v>
      </c>
      <c r="AN11" s="12">
        <v>41</v>
      </c>
      <c r="AO11" s="12">
        <v>42</v>
      </c>
      <c r="AP11" s="12">
        <v>43</v>
      </c>
      <c r="AQ11" s="12">
        <v>44</v>
      </c>
      <c r="AR11" s="12">
        <v>45</v>
      </c>
      <c r="AS11" s="12">
        <v>46</v>
      </c>
    </row>
    <row r="12" spans="1:45" s="14" customFormat="1" ht="17.399999999999999" customHeight="1" x14ac:dyDescent="0.3">
      <c r="A12" s="96">
        <v>1</v>
      </c>
      <c r="B12" s="107" t="s">
        <v>63</v>
      </c>
      <c r="C12" s="107" t="s">
        <v>22</v>
      </c>
      <c r="D12" s="13" t="s">
        <v>23</v>
      </c>
      <c r="E12" s="51">
        <f>E14+E16</f>
        <v>0</v>
      </c>
      <c r="F12" s="51">
        <f>F14+F16</f>
        <v>0</v>
      </c>
      <c r="G12" s="51">
        <v>0</v>
      </c>
      <c r="H12" s="51">
        <f t="shared" ref="H12:O12" si="0">H14+H16</f>
        <v>0</v>
      </c>
      <c r="I12" s="51">
        <f t="shared" si="0"/>
        <v>0</v>
      </c>
      <c r="J12" s="51">
        <f t="shared" si="0"/>
        <v>0</v>
      </c>
      <c r="K12" s="51">
        <f t="shared" si="0"/>
        <v>0</v>
      </c>
      <c r="L12" s="51">
        <f t="shared" si="0"/>
        <v>0</v>
      </c>
      <c r="M12" s="51">
        <f t="shared" si="0"/>
        <v>0</v>
      </c>
      <c r="N12" s="51">
        <f t="shared" si="0"/>
        <v>0</v>
      </c>
      <c r="O12" s="51">
        <f t="shared" si="0"/>
        <v>0</v>
      </c>
      <c r="P12" s="51">
        <v>0</v>
      </c>
      <c r="Q12" s="51">
        <f t="shared" ref="Q12:U12" si="1">Q14+Q16</f>
        <v>0</v>
      </c>
      <c r="R12" s="51">
        <f t="shared" si="1"/>
        <v>0</v>
      </c>
      <c r="S12" s="51">
        <v>0</v>
      </c>
      <c r="T12" s="51">
        <f t="shared" si="1"/>
        <v>0</v>
      </c>
      <c r="U12" s="51">
        <f t="shared" si="1"/>
        <v>0</v>
      </c>
      <c r="V12" s="51">
        <v>0</v>
      </c>
      <c r="W12" s="51">
        <f>W14+W16</f>
        <v>0</v>
      </c>
      <c r="X12" s="51">
        <f t="shared" ref="X12" si="2">X14+X16</f>
        <v>0</v>
      </c>
      <c r="Y12" s="51">
        <v>0</v>
      </c>
      <c r="Z12" s="51">
        <f t="shared" ref="Z12:AA12" si="3">Z14+Z16</f>
        <v>0</v>
      </c>
      <c r="AA12" s="51">
        <f t="shared" si="3"/>
        <v>0</v>
      </c>
      <c r="AB12" s="51">
        <v>0</v>
      </c>
      <c r="AC12" s="51">
        <f t="shared" ref="AC12:AD12" si="4">AC14+AC16</f>
        <v>0</v>
      </c>
      <c r="AD12" s="51">
        <f t="shared" si="4"/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f t="shared" ref="AI12:AJ12" si="5">AI14+AI16</f>
        <v>0</v>
      </c>
      <c r="AJ12" s="51">
        <f t="shared" si="5"/>
        <v>0</v>
      </c>
      <c r="AK12" s="51">
        <v>0</v>
      </c>
      <c r="AL12" s="51">
        <f t="shared" ref="AL12" si="6">AL14+AL16</f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101" t="s">
        <v>49</v>
      </c>
      <c r="AS12" s="117"/>
    </row>
    <row r="13" spans="1:45" s="16" customFormat="1" ht="21.6" customHeight="1" x14ac:dyDescent="0.3">
      <c r="A13" s="97"/>
      <c r="B13" s="107"/>
      <c r="C13" s="107"/>
      <c r="D13" s="15" t="s">
        <v>24</v>
      </c>
      <c r="E13" s="52">
        <f t="shared" ref="E13:F21" si="7">H13+K13+N13+Q13+T13+W13+Z13+AC13+AF13+AI13+AL13+AO13</f>
        <v>0</v>
      </c>
      <c r="F13" s="52">
        <f t="shared" si="7"/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f>P16</f>
        <v>0</v>
      </c>
      <c r="Q13" s="52">
        <v>0</v>
      </c>
      <c r="R13" s="52">
        <v>0</v>
      </c>
      <c r="S13" s="52">
        <f>S16</f>
        <v>0</v>
      </c>
      <c r="T13" s="52">
        <v>0</v>
      </c>
      <c r="U13" s="52">
        <v>0</v>
      </c>
      <c r="V13" s="52">
        <f>V16</f>
        <v>0</v>
      </c>
      <c r="W13" s="52">
        <v>0</v>
      </c>
      <c r="X13" s="52">
        <v>0</v>
      </c>
      <c r="Y13" s="52">
        <f>Y16</f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102"/>
      <c r="AS13" s="118"/>
    </row>
    <row r="14" spans="1:45" s="16" customFormat="1" ht="25.8" customHeight="1" x14ac:dyDescent="0.3">
      <c r="A14" s="97"/>
      <c r="B14" s="107"/>
      <c r="C14" s="107"/>
      <c r="D14" s="15" t="s">
        <v>25</v>
      </c>
      <c r="E14" s="52">
        <f t="shared" si="7"/>
        <v>0</v>
      </c>
      <c r="F14" s="52">
        <f t="shared" si="7"/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f>P17</f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f>V17</f>
        <v>0</v>
      </c>
      <c r="W14" s="52">
        <v>0</v>
      </c>
      <c r="X14" s="52">
        <v>0</v>
      </c>
      <c r="Y14" s="52">
        <f>Y17</f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102"/>
      <c r="AS14" s="118"/>
    </row>
    <row r="15" spans="1:45" s="16" customFormat="1" ht="18.600000000000001" customHeight="1" x14ac:dyDescent="0.3">
      <c r="A15" s="97"/>
      <c r="B15" s="107"/>
      <c r="C15" s="107"/>
      <c r="D15" s="15" t="s">
        <v>26</v>
      </c>
      <c r="E15" s="52">
        <f t="shared" si="7"/>
        <v>0</v>
      </c>
      <c r="F15" s="52">
        <f t="shared" si="7"/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102"/>
      <c r="AS15" s="118"/>
    </row>
    <row r="16" spans="1:45" s="16" customFormat="1" ht="84" customHeight="1" x14ac:dyDescent="0.3">
      <c r="A16" s="98"/>
      <c r="B16" s="107"/>
      <c r="C16" s="107"/>
      <c r="D16" s="15" t="s">
        <v>27</v>
      </c>
      <c r="E16" s="52">
        <f t="shared" si="7"/>
        <v>0</v>
      </c>
      <c r="F16" s="52">
        <f t="shared" si="7"/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  <c r="AQ16" s="52">
        <v>0</v>
      </c>
      <c r="AR16" s="103"/>
      <c r="AS16" s="119"/>
    </row>
    <row r="17" spans="1:45" s="16" customFormat="1" ht="71.400000000000006" customHeight="1" x14ac:dyDescent="0.3">
      <c r="A17" s="96">
        <v>2</v>
      </c>
      <c r="B17" s="99" t="s">
        <v>62</v>
      </c>
      <c r="C17" s="101" t="s">
        <v>22</v>
      </c>
      <c r="D17" s="13" t="s">
        <v>23</v>
      </c>
      <c r="E17" s="51">
        <f t="shared" si="7"/>
        <v>69546.978260000004</v>
      </c>
      <c r="F17" s="51">
        <f>I17+L17+O17+R17+U17+X17+AA17+AD17+AG17+AJ17+AM17+AP17</f>
        <v>62958.386109999999</v>
      </c>
      <c r="G17" s="51">
        <v>0</v>
      </c>
      <c r="H17" s="51">
        <f>H18+H19+H20+H21</f>
        <v>0</v>
      </c>
      <c r="I17" s="51">
        <f>I18+I19+I20+I21</f>
        <v>0</v>
      </c>
      <c r="J17" s="51">
        <v>0</v>
      </c>
      <c r="K17" s="51">
        <f>K18+K19+K20+K21</f>
        <v>0</v>
      </c>
      <c r="L17" s="51">
        <f>L18+L19+L20+L21</f>
        <v>0</v>
      </c>
      <c r="M17" s="51">
        <v>0</v>
      </c>
      <c r="N17" s="51">
        <f>N18+N19+N20+N21</f>
        <v>0</v>
      </c>
      <c r="O17" s="51">
        <f>O18+O19+O20+O21</f>
        <v>0</v>
      </c>
      <c r="P17" s="51">
        <v>0</v>
      </c>
      <c r="Q17" s="51">
        <f>Q18+Q19+Q20+Q21</f>
        <v>0</v>
      </c>
      <c r="R17" s="51">
        <f>R18+R19+R20+R21</f>
        <v>0</v>
      </c>
      <c r="S17" s="51">
        <v>0</v>
      </c>
      <c r="T17" s="51">
        <f>T18+T19+T20+T21</f>
        <v>130</v>
      </c>
      <c r="U17" s="51">
        <f>U18+U19+U20+U21</f>
        <v>35</v>
      </c>
      <c r="V17" s="51">
        <v>0</v>
      </c>
      <c r="W17" s="51">
        <f>W18+W19+W20+W21</f>
        <v>3600</v>
      </c>
      <c r="X17" s="51">
        <f>X18+X19+X20+X21</f>
        <v>0</v>
      </c>
      <c r="Y17" s="51">
        <v>0</v>
      </c>
      <c r="Z17" s="51">
        <f>Z18+Z19+Z20+Z21</f>
        <v>24503.9</v>
      </c>
      <c r="AA17" s="51">
        <f>AA18+AA19+AA20+AA21</f>
        <v>2481</v>
      </c>
      <c r="AB17" s="51">
        <f>AA17/Z17*100</f>
        <v>10.124918890462334</v>
      </c>
      <c r="AC17" s="51">
        <f>AC18+AC19+AC20+AC21</f>
        <v>22700</v>
      </c>
      <c r="AD17" s="51">
        <f>AD18+AD19+AD20+AD21</f>
        <v>15906.6</v>
      </c>
      <c r="AE17" s="51">
        <f>AD17/AC17*100</f>
        <v>70.073127753303964</v>
      </c>
      <c r="AF17" s="51">
        <f>AF18+AF19+AF20+AF21</f>
        <v>18405.599999999999</v>
      </c>
      <c r="AG17" s="51">
        <f>AG18+AG19+AG20+AG21</f>
        <v>33004.591400000005</v>
      </c>
      <c r="AH17" s="51">
        <f>AG17/AF17*100</f>
        <v>179.31820424218722</v>
      </c>
      <c r="AI17" s="51">
        <f>AI18+AI19+AI20+AI21</f>
        <v>207.47826000000001</v>
      </c>
      <c r="AJ17" s="51">
        <f>AJ18+AJ19+AJ20+AJ21</f>
        <v>3696.1698699999997</v>
      </c>
      <c r="AK17" s="51">
        <v>0</v>
      </c>
      <c r="AL17" s="51">
        <f>AL18+AL19+AL20+AL21</f>
        <v>0</v>
      </c>
      <c r="AM17" s="51">
        <f>AM18+AM19+AM20+AM21</f>
        <v>5217.5</v>
      </c>
      <c r="AN17" s="51">
        <v>0</v>
      </c>
      <c r="AO17" s="51">
        <f>AO18+AO19+AO20+AO21</f>
        <v>0</v>
      </c>
      <c r="AP17" s="51">
        <f>AP18+AP19+AP20+AP21</f>
        <v>2617.52484</v>
      </c>
      <c r="AQ17" s="51">
        <v>0</v>
      </c>
      <c r="AR17" s="101" t="s">
        <v>53</v>
      </c>
      <c r="AS17" s="101" t="s">
        <v>54</v>
      </c>
    </row>
    <row r="18" spans="1:45" s="16" customFormat="1" ht="21.6" customHeight="1" x14ac:dyDescent="0.3">
      <c r="A18" s="97"/>
      <c r="B18" s="100"/>
      <c r="C18" s="102"/>
      <c r="D18" s="15" t="s">
        <v>24</v>
      </c>
      <c r="E18" s="52">
        <f t="shared" si="7"/>
        <v>0</v>
      </c>
      <c r="F18" s="52">
        <f t="shared" si="7"/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f>P21</f>
        <v>0</v>
      </c>
      <c r="Q18" s="52">
        <v>0</v>
      </c>
      <c r="R18" s="52">
        <v>0</v>
      </c>
      <c r="S18" s="52">
        <f>S21</f>
        <v>0</v>
      </c>
      <c r="T18" s="52">
        <v>0</v>
      </c>
      <c r="U18" s="52">
        <v>0</v>
      </c>
      <c r="V18" s="52">
        <f>V21</f>
        <v>0</v>
      </c>
      <c r="W18" s="52">
        <v>0</v>
      </c>
      <c r="X18" s="52">
        <v>0</v>
      </c>
      <c r="Y18" s="52">
        <f>Y21</f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f>AO21</f>
        <v>0</v>
      </c>
      <c r="AP18" s="52">
        <v>0</v>
      </c>
      <c r="AQ18" s="52">
        <v>0</v>
      </c>
      <c r="AR18" s="102"/>
      <c r="AS18" s="102"/>
    </row>
    <row r="19" spans="1:45" s="16" customFormat="1" ht="55.2" customHeight="1" x14ac:dyDescent="0.3">
      <c r="A19" s="97"/>
      <c r="B19" s="100"/>
      <c r="C19" s="102"/>
      <c r="D19" s="15" t="s">
        <v>25</v>
      </c>
      <c r="E19" s="52">
        <f t="shared" si="7"/>
        <v>48951.8</v>
      </c>
      <c r="F19" s="52">
        <f t="shared" si="7"/>
        <v>46418.5</v>
      </c>
      <c r="G19" s="52">
        <f>F19/E19*100</f>
        <v>94.824909400675764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2700</v>
      </c>
      <c r="X19" s="52">
        <v>0</v>
      </c>
      <c r="Y19" s="52">
        <v>0</v>
      </c>
      <c r="Z19" s="52">
        <v>17025</v>
      </c>
      <c r="AA19" s="52">
        <v>1789.5</v>
      </c>
      <c r="AB19" s="52">
        <f>AA19/Z19*100</f>
        <v>10.51101321585903</v>
      </c>
      <c r="AC19" s="52">
        <v>17025</v>
      </c>
      <c r="AD19" s="52">
        <v>6229</v>
      </c>
      <c r="AE19" s="52">
        <f>AD19/AC19*100</f>
        <v>36.587371512481646</v>
      </c>
      <c r="AF19" s="52">
        <v>12201.8</v>
      </c>
      <c r="AG19" s="52">
        <v>30454.400000000001</v>
      </c>
      <c r="AH19" s="52">
        <f>AG19/AF19*100</f>
        <v>249.58940484190859</v>
      </c>
      <c r="AI19" s="52">
        <v>0</v>
      </c>
      <c r="AJ19" s="52">
        <v>2361.1</v>
      </c>
      <c r="AK19" s="52">
        <v>0</v>
      </c>
      <c r="AL19" s="52">
        <f>AL23</f>
        <v>0</v>
      </c>
      <c r="AM19" s="52">
        <v>3913.1</v>
      </c>
      <c r="AN19" s="52">
        <v>0</v>
      </c>
      <c r="AO19" s="52">
        <v>0</v>
      </c>
      <c r="AP19" s="52">
        <v>1671.4</v>
      </c>
      <c r="AQ19" s="52">
        <v>0</v>
      </c>
      <c r="AR19" s="102"/>
      <c r="AS19" s="102"/>
    </row>
    <row r="20" spans="1:45" s="16" customFormat="1" ht="44.4" customHeight="1" x14ac:dyDescent="0.3">
      <c r="A20" s="97"/>
      <c r="B20" s="100"/>
      <c r="C20" s="102"/>
      <c r="D20" s="15" t="s">
        <v>26</v>
      </c>
      <c r="E20" s="52">
        <f t="shared" si="7"/>
        <v>20595.178260000001</v>
      </c>
      <c r="F20" s="52">
        <f t="shared" si="7"/>
        <v>16539.886109999999</v>
      </c>
      <c r="G20" s="52">
        <f>F20/E20*100</f>
        <v>80.309506920480516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f>T24</f>
        <v>130</v>
      </c>
      <c r="U20" s="52">
        <f>U24</f>
        <v>35</v>
      </c>
      <c r="V20" s="52">
        <v>0</v>
      </c>
      <c r="W20" s="52">
        <f>W24</f>
        <v>900</v>
      </c>
      <c r="X20" s="52">
        <v>0</v>
      </c>
      <c r="Y20" s="52">
        <v>0</v>
      </c>
      <c r="Z20" s="52">
        <f>Z24+Z25</f>
        <v>7478.9000000000005</v>
      </c>
      <c r="AA20" s="52">
        <f>AA24</f>
        <v>691.5</v>
      </c>
      <c r="AB20" s="52">
        <f>AA20/Z20*100</f>
        <v>9.2460121140809459</v>
      </c>
      <c r="AC20" s="52">
        <f>AC24</f>
        <v>5675</v>
      </c>
      <c r="AD20" s="52">
        <f>AD24</f>
        <v>9677.6</v>
      </c>
      <c r="AE20" s="52">
        <f>AD20/AC20*100</f>
        <v>170.53039647577094</v>
      </c>
      <c r="AF20" s="52">
        <f>AF24+AF26</f>
        <v>6203.7999999999993</v>
      </c>
      <c r="AG20" s="52">
        <f>AG24+AG25+AG26</f>
        <v>2550.1914000000002</v>
      </c>
      <c r="AH20" s="52">
        <f>AG20/AF20*100</f>
        <v>41.106924788033147</v>
      </c>
      <c r="AI20" s="52">
        <f>AI24+AI25+AI26</f>
        <v>207.47826000000001</v>
      </c>
      <c r="AJ20" s="52">
        <f>AJ26+AJ24</f>
        <v>1335.06987</v>
      </c>
      <c r="AK20" s="52">
        <v>0</v>
      </c>
      <c r="AL20" s="52">
        <f>AL24</f>
        <v>0</v>
      </c>
      <c r="AM20" s="52">
        <f>AM24</f>
        <v>1304.4000000000001</v>
      </c>
      <c r="AN20" s="52">
        <v>0</v>
      </c>
      <c r="AO20" s="52">
        <v>0</v>
      </c>
      <c r="AP20" s="52">
        <f>AP24+AP25</f>
        <v>946.12483999999995</v>
      </c>
      <c r="AQ20" s="52">
        <v>0</v>
      </c>
      <c r="AR20" s="102"/>
      <c r="AS20" s="102"/>
    </row>
    <row r="21" spans="1:45" s="16" customFormat="1" ht="153.6" customHeight="1" x14ac:dyDescent="0.3">
      <c r="A21" s="97"/>
      <c r="B21" s="100"/>
      <c r="C21" s="102"/>
      <c r="D21" s="15" t="s">
        <v>27</v>
      </c>
      <c r="E21" s="52">
        <f t="shared" si="7"/>
        <v>0</v>
      </c>
      <c r="F21" s="52">
        <f t="shared" si="7"/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f>AM25+AM26</f>
        <v>0</v>
      </c>
      <c r="AN21" s="52">
        <v>0</v>
      </c>
      <c r="AO21" s="52">
        <f>AO25+AO26</f>
        <v>0</v>
      </c>
      <c r="AP21" s="52">
        <v>0</v>
      </c>
      <c r="AQ21" s="52">
        <v>0</v>
      </c>
      <c r="AR21" s="102"/>
      <c r="AS21" s="102"/>
    </row>
    <row r="22" spans="1:45" s="8" customFormat="1" ht="60.6" customHeight="1" x14ac:dyDescent="0.25">
      <c r="A22" s="98"/>
      <c r="B22" s="120"/>
      <c r="C22" s="103"/>
      <c r="D22" s="17" t="s">
        <v>28</v>
      </c>
      <c r="E22" s="53">
        <v>0</v>
      </c>
      <c r="F22" s="53">
        <f>U22</f>
        <v>60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60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103"/>
      <c r="AS22" s="103"/>
    </row>
    <row r="23" spans="1:45" s="8" customFormat="1" ht="48" customHeight="1" x14ac:dyDescent="0.25">
      <c r="A23" s="107" t="s">
        <v>29</v>
      </c>
      <c r="B23" s="108" t="s">
        <v>30</v>
      </c>
      <c r="C23" s="109"/>
      <c r="D23" s="17" t="s">
        <v>31</v>
      </c>
      <c r="E23" s="53">
        <f>H23+K23+N23+Q23+T23+W23+Z23+AC23+AF23+AI23+AL23+AO23</f>
        <v>48951.8</v>
      </c>
      <c r="F23" s="53">
        <f>O23+R23+U23+X23+AA23+AD23+AG23+AJ23+AM23+AP23</f>
        <v>46418.450790000003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2700</v>
      </c>
      <c r="X23" s="53">
        <v>0</v>
      </c>
      <c r="Y23" s="53">
        <v>0</v>
      </c>
      <c r="Z23" s="53">
        <v>17025</v>
      </c>
      <c r="AA23" s="53">
        <v>1789.5</v>
      </c>
      <c r="AB23" s="53">
        <v>0</v>
      </c>
      <c r="AC23" s="53">
        <v>17025</v>
      </c>
      <c r="AD23" s="53">
        <v>6229</v>
      </c>
      <c r="AE23" s="53">
        <v>0</v>
      </c>
      <c r="AF23" s="53">
        <f>16900.3-4698.5</f>
        <v>12201.8</v>
      </c>
      <c r="AG23" s="53">
        <v>30454.388640000001</v>
      </c>
      <c r="AH23" s="53">
        <v>0</v>
      </c>
      <c r="AI23" s="53">
        <v>0</v>
      </c>
      <c r="AJ23" s="53">
        <v>2361.08763</v>
      </c>
      <c r="AK23" s="53">
        <v>0</v>
      </c>
      <c r="AL23" s="53">
        <v>0</v>
      </c>
      <c r="AM23" s="53">
        <v>3913.1</v>
      </c>
      <c r="AN23" s="53">
        <v>0</v>
      </c>
      <c r="AO23" s="53">
        <v>0</v>
      </c>
      <c r="AP23" s="53">
        <v>1671.3745200000001</v>
      </c>
      <c r="AQ23" s="53">
        <v>0</v>
      </c>
      <c r="AR23" s="112"/>
      <c r="AS23" s="114"/>
    </row>
    <row r="24" spans="1:45" s="8" customFormat="1" ht="47.4" customHeight="1" x14ac:dyDescent="0.25">
      <c r="A24" s="107"/>
      <c r="B24" s="110"/>
      <c r="C24" s="111"/>
      <c r="D24" s="17" t="s">
        <v>32</v>
      </c>
      <c r="E24" s="53">
        <f>H24+K24+N24+Q24+T24+W24+Z24+AC24+AF24+AI24+AL24+AO24</f>
        <v>18323.7</v>
      </c>
      <c r="F24" s="53">
        <f>I24+L24+O24+R24+U24+X24+AA24+AD24+AG24+AJ24+AM24+AP24</f>
        <v>15616.445970000001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f>35+95</f>
        <v>130</v>
      </c>
      <c r="U24" s="53">
        <v>35</v>
      </c>
      <c r="V24" s="53">
        <f>U24/T24*100</f>
        <v>26.923076923076923</v>
      </c>
      <c r="W24" s="53">
        <v>900</v>
      </c>
      <c r="X24" s="53">
        <v>2E-3</v>
      </c>
      <c r="Y24" s="53">
        <v>0</v>
      </c>
      <c r="Z24" s="53">
        <f>5675+13.6</f>
        <v>5688.6</v>
      </c>
      <c r="AA24" s="53">
        <f>95+596.5</f>
        <v>691.5</v>
      </c>
      <c r="AB24" s="53">
        <v>0</v>
      </c>
      <c r="AC24" s="53">
        <v>5675</v>
      </c>
      <c r="AD24" s="53">
        <v>9677.6</v>
      </c>
      <c r="AE24" s="53">
        <v>0</v>
      </c>
      <c r="AF24" s="53">
        <f>5633.4</f>
        <v>5633.4</v>
      </c>
      <c r="AG24" s="53">
        <v>2550.1914000000002</v>
      </c>
      <c r="AH24" s="53">
        <v>0</v>
      </c>
      <c r="AI24" s="53">
        <v>0</v>
      </c>
      <c r="AJ24" s="53">
        <f>13.59852+787.02921</f>
        <v>800.62773000000004</v>
      </c>
      <c r="AK24" s="53">
        <v>0</v>
      </c>
      <c r="AL24" s="53">
        <v>0</v>
      </c>
      <c r="AM24" s="53">
        <v>1304.4000000000001</v>
      </c>
      <c r="AN24" s="53">
        <v>0</v>
      </c>
      <c r="AO24" s="53">
        <v>296.7</v>
      </c>
      <c r="AP24" s="53">
        <f>557.12484</f>
        <v>557.12483999999995</v>
      </c>
      <c r="AQ24" s="53">
        <v>0</v>
      </c>
      <c r="AR24" s="113"/>
      <c r="AS24" s="103"/>
    </row>
    <row r="25" spans="1:45" s="8" customFormat="1" ht="46.2" customHeight="1" x14ac:dyDescent="0.25">
      <c r="A25" s="17" t="s">
        <v>33</v>
      </c>
      <c r="B25" s="115" t="s">
        <v>34</v>
      </c>
      <c r="C25" s="116"/>
      <c r="D25" s="17" t="s">
        <v>32</v>
      </c>
      <c r="E25" s="53">
        <f>H25+K25+N25+Q25+T25+W25+Z25+AC25+AF25+AI25+AL25+AO25</f>
        <v>1790.3</v>
      </c>
      <c r="F25" s="53">
        <f>I25+L25+O25+R25+U25+X25+AA25+AD25+AG25+AJ25+AM25+AP25</f>
        <v>389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f>2994.5-700-504.2</f>
        <v>1790.3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389</v>
      </c>
      <c r="AQ25" s="53">
        <v>0</v>
      </c>
      <c r="AR25" s="18"/>
      <c r="AS25" s="18"/>
    </row>
    <row r="26" spans="1:45" s="8" customFormat="1" ht="40.799999999999997" customHeight="1" x14ac:dyDescent="0.25">
      <c r="A26" s="17" t="s">
        <v>35</v>
      </c>
      <c r="B26" s="115" t="s">
        <v>36</v>
      </c>
      <c r="C26" s="116"/>
      <c r="D26" s="17" t="s">
        <v>32</v>
      </c>
      <c r="E26" s="53">
        <f>H26+K26+N26+Q26+T26+W26+Z26+AC26+AF26+AI26+AL26+AO26</f>
        <v>777.87825999999995</v>
      </c>
      <c r="F26" s="53">
        <f>I26+L26+O26+R26+U26+X26+AA26+AD26+AG26+AJ26+AM26+AP26</f>
        <v>534.44213999999999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f>714-35-95-13.6</f>
        <v>570.4</v>
      </c>
      <c r="AG26" s="53">
        <v>0</v>
      </c>
      <c r="AH26" s="53">
        <v>0</v>
      </c>
      <c r="AI26" s="53">
        <v>207.47826000000001</v>
      </c>
      <c r="AJ26" s="53">
        <v>534.44213999999999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17"/>
      <c r="AS26" s="17"/>
    </row>
    <row r="27" spans="1:45" s="20" customFormat="1" ht="15" customHeight="1" x14ac:dyDescent="0.25">
      <c r="A27" s="96">
        <v>3</v>
      </c>
      <c r="B27" s="99" t="s">
        <v>37</v>
      </c>
      <c r="C27" s="101" t="s">
        <v>22</v>
      </c>
      <c r="D27" s="19" t="s">
        <v>23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54">
        <v>0</v>
      </c>
      <c r="AP27" s="54">
        <v>0</v>
      </c>
      <c r="AQ27" s="54">
        <v>0</v>
      </c>
      <c r="AR27" s="101" t="s">
        <v>38</v>
      </c>
      <c r="AS27" s="104"/>
    </row>
    <row r="28" spans="1:45" s="16" customFormat="1" ht="21.6" customHeight="1" x14ac:dyDescent="0.3">
      <c r="A28" s="97"/>
      <c r="B28" s="100"/>
      <c r="C28" s="102"/>
      <c r="D28" s="15" t="s">
        <v>24</v>
      </c>
      <c r="E28" s="52">
        <f t="shared" ref="E28:F33" si="8">H28+K28+N28+Q28+T28+W28+Z28+AC28+AF28+AI28+AL28+AO28</f>
        <v>0</v>
      </c>
      <c r="F28" s="52">
        <f t="shared" si="8"/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f>P31</f>
        <v>0</v>
      </c>
      <c r="Q28" s="52">
        <v>0</v>
      </c>
      <c r="R28" s="52">
        <v>0</v>
      </c>
      <c r="S28" s="52">
        <f>S31</f>
        <v>0</v>
      </c>
      <c r="T28" s="52">
        <v>0</v>
      </c>
      <c r="U28" s="52">
        <v>0</v>
      </c>
      <c r="V28" s="52">
        <f>V31</f>
        <v>0</v>
      </c>
      <c r="W28" s="52">
        <v>0</v>
      </c>
      <c r="X28" s="52">
        <v>0</v>
      </c>
      <c r="Y28" s="52">
        <f>Y31</f>
        <v>0</v>
      </c>
      <c r="Z28" s="52">
        <v>0</v>
      </c>
      <c r="AA28" s="52">
        <v>0</v>
      </c>
      <c r="AB28" s="52">
        <v>0</v>
      </c>
      <c r="AC28" s="52">
        <v>0</v>
      </c>
      <c r="AD28" s="52">
        <v>0</v>
      </c>
      <c r="AE28" s="52">
        <v>0</v>
      </c>
      <c r="AF28" s="52">
        <v>0</v>
      </c>
      <c r="AG28" s="52">
        <v>0</v>
      </c>
      <c r="AH28" s="52">
        <v>0</v>
      </c>
      <c r="AI28" s="52">
        <v>0</v>
      </c>
      <c r="AJ28" s="52">
        <v>0</v>
      </c>
      <c r="AK28" s="52">
        <v>0</v>
      </c>
      <c r="AL28" s="52">
        <v>0</v>
      </c>
      <c r="AM28" s="52">
        <v>0</v>
      </c>
      <c r="AN28" s="52">
        <v>0</v>
      </c>
      <c r="AO28" s="52">
        <f>AO31</f>
        <v>0</v>
      </c>
      <c r="AP28" s="52">
        <v>0</v>
      </c>
      <c r="AQ28" s="52">
        <v>0</v>
      </c>
      <c r="AR28" s="102"/>
      <c r="AS28" s="105"/>
    </row>
    <row r="29" spans="1:45" s="16" customFormat="1" ht="55.2" customHeight="1" x14ac:dyDescent="0.3">
      <c r="A29" s="97"/>
      <c r="B29" s="100"/>
      <c r="C29" s="102"/>
      <c r="D29" s="15" t="s">
        <v>25</v>
      </c>
      <c r="E29" s="52">
        <f t="shared" si="8"/>
        <v>0</v>
      </c>
      <c r="F29" s="52">
        <f t="shared" si="8"/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0</v>
      </c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52">
        <v>0</v>
      </c>
      <c r="AK29" s="52">
        <v>0</v>
      </c>
      <c r="AL29" s="52">
        <v>0</v>
      </c>
      <c r="AM29" s="52">
        <v>0</v>
      </c>
      <c r="AN29" s="52">
        <v>0</v>
      </c>
      <c r="AO29" s="52">
        <v>0</v>
      </c>
      <c r="AP29" s="52">
        <v>0</v>
      </c>
      <c r="AQ29" s="52">
        <v>0</v>
      </c>
      <c r="AR29" s="102"/>
      <c r="AS29" s="105"/>
    </row>
    <row r="30" spans="1:45" s="16" customFormat="1" ht="18.600000000000001" customHeight="1" x14ac:dyDescent="0.3">
      <c r="A30" s="97"/>
      <c r="B30" s="100"/>
      <c r="C30" s="102"/>
      <c r="D30" s="15" t="s">
        <v>26</v>
      </c>
      <c r="E30" s="52">
        <f t="shared" si="8"/>
        <v>0</v>
      </c>
      <c r="F30" s="52">
        <f t="shared" si="8"/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2">
        <v>0</v>
      </c>
      <c r="AD30" s="52">
        <v>0</v>
      </c>
      <c r="AE30" s="52">
        <v>0</v>
      </c>
      <c r="AF30" s="52">
        <v>0</v>
      </c>
      <c r="AG30" s="52">
        <v>0</v>
      </c>
      <c r="AH30" s="52">
        <v>0</v>
      </c>
      <c r="AI30" s="52">
        <v>0</v>
      </c>
      <c r="AJ30" s="52">
        <v>0</v>
      </c>
      <c r="AK30" s="52">
        <v>0</v>
      </c>
      <c r="AL30" s="52">
        <v>0</v>
      </c>
      <c r="AM30" s="52">
        <v>0</v>
      </c>
      <c r="AN30" s="52">
        <v>0</v>
      </c>
      <c r="AO30" s="52">
        <v>0</v>
      </c>
      <c r="AP30" s="52">
        <v>0</v>
      </c>
      <c r="AQ30" s="52">
        <v>0</v>
      </c>
      <c r="AR30" s="102"/>
      <c r="AS30" s="105"/>
    </row>
    <row r="31" spans="1:45" s="16" customFormat="1" ht="101.4" customHeight="1" x14ac:dyDescent="0.3">
      <c r="A31" s="98"/>
      <c r="B31" s="100"/>
      <c r="C31" s="103"/>
      <c r="D31" s="15" t="s">
        <v>27</v>
      </c>
      <c r="E31" s="52">
        <f t="shared" si="8"/>
        <v>0</v>
      </c>
      <c r="F31" s="52">
        <f t="shared" si="8"/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0</v>
      </c>
      <c r="AB31" s="52">
        <v>0</v>
      </c>
      <c r="AC31" s="52">
        <v>0</v>
      </c>
      <c r="AD31" s="52">
        <v>0</v>
      </c>
      <c r="AE31" s="52">
        <v>0</v>
      </c>
      <c r="AF31" s="52">
        <v>0</v>
      </c>
      <c r="AG31" s="52">
        <v>0</v>
      </c>
      <c r="AH31" s="52">
        <v>0</v>
      </c>
      <c r="AI31" s="52">
        <v>0</v>
      </c>
      <c r="AJ31" s="52">
        <v>0</v>
      </c>
      <c r="AK31" s="52">
        <v>0</v>
      </c>
      <c r="AL31" s="52">
        <v>0</v>
      </c>
      <c r="AM31" s="52">
        <v>0</v>
      </c>
      <c r="AN31" s="52">
        <v>0</v>
      </c>
      <c r="AO31" s="52">
        <v>0</v>
      </c>
      <c r="AP31" s="52">
        <v>0</v>
      </c>
      <c r="AQ31" s="52">
        <v>0</v>
      </c>
      <c r="AR31" s="103"/>
      <c r="AS31" s="106"/>
    </row>
    <row r="32" spans="1:45" s="20" customFormat="1" ht="13.2" customHeight="1" x14ac:dyDescent="0.25">
      <c r="A32" s="82" t="s">
        <v>39</v>
      </c>
      <c r="B32" s="83"/>
      <c r="C32" s="84"/>
      <c r="D32" s="21" t="s">
        <v>40</v>
      </c>
      <c r="E32" s="54">
        <f t="shared" si="8"/>
        <v>69843.678260000001</v>
      </c>
      <c r="F32" s="54">
        <f>I32+L32+O32+R32+U32+X32+AA32+AD32+AG32+AJ32+AM32+AP32</f>
        <v>62958.386109999999</v>
      </c>
      <c r="G32" s="54">
        <f>F32/E32*100</f>
        <v>90.141853462572769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f t="shared" ref="N32:O32" si="9">N34+N35</f>
        <v>0</v>
      </c>
      <c r="O32" s="54">
        <f t="shared" si="9"/>
        <v>0</v>
      </c>
      <c r="P32" s="54">
        <v>0</v>
      </c>
      <c r="Q32" s="54">
        <f t="shared" ref="Q32:V32" si="10">Q34+Q35</f>
        <v>0</v>
      </c>
      <c r="R32" s="54">
        <f t="shared" si="10"/>
        <v>0</v>
      </c>
      <c r="S32" s="54">
        <f t="shared" si="10"/>
        <v>0</v>
      </c>
      <c r="T32" s="54">
        <f t="shared" si="10"/>
        <v>130</v>
      </c>
      <c r="U32" s="54">
        <f t="shared" si="10"/>
        <v>35</v>
      </c>
      <c r="V32" s="54">
        <f t="shared" si="10"/>
        <v>26.923076923076923</v>
      </c>
      <c r="W32" s="54">
        <f>W34+W35</f>
        <v>3600</v>
      </c>
      <c r="X32" s="54">
        <f>X34+X35</f>
        <v>0</v>
      </c>
      <c r="Y32" s="54">
        <v>0</v>
      </c>
      <c r="Z32" s="54">
        <f>Z34+Z35</f>
        <v>24503.9</v>
      </c>
      <c r="AA32" s="54">
        <f>AA34+AA35</f>
        <v>2481</v>
      </c>
      <c r="AB32" s="54">
        <f>AA32/Z32*100</f>
        <v>10.124918890462334</v>
      </c>
      <c r="AC32" s="54">
        <f>AC34+AC35</f>
        <v>22700</v>
      </c>
      <c r="AD32" s="54">
        <f>AD34+AD35</f>
        <v>15906.6</v>
      </c>
      <c r="AE32" s="54">
        <f>AD32/AC32*100</f>
        <v>70.073127753303964</v>
      </c>
      <c r="AF32" s="54">
        <f>AF34+AF35</f>
        <v>18405.599999999999</v>
      </c>
      <c r="AG32" s="54">
        <f>AG34+AG35</f>
        <v>33004.591400000005</v>
      </c>
      <c r="AH32" s="54">
        <f>AG32/AF32*100</f>
        <v>179.31820424218722</v>
      </c>
      <c r="AI32" s="54">
        <f>AI34+AI35</f>
        <v>207.47826000000001</v>
      </c>
      <c r="AJ32" s="54">
        <f>AJ34+AJ35</f>
        <v>3696.1698699999997</v>
      </c>
      <c r="AK32" s="54">
        <f>AJ32/AI32*100</f>
        <v>1781.4733312299804</v>
      </c>
      <c r="AL32" s="54">
        <f>AL34+AL35</f>
        <v>0</v>
      </c>
      <c r="AM32" s="54">
        <f>AM33+AM34+AM35</f>
        <v>5217.5</v>
      </c>
      <c r="AN32" s="54">
        <v>0</v>
      </c>
      <c r="AO32" s="54">
        <f>AO34+AO35</f>
        <v>296.7</v>
      </c>
      <c r="AP32" s="54">
        <f>AP33+AP34+AP35</f>
        <v>2617.52484</v>
      </c>
      <c r="AQ32" s="55">
        <f>AP32/AO32*100</f>
        <v>882.21261880687564</v>
      </c>
      <c r="AR32" s="19"/>
      <c r="AS32" s="19"/>
    </row>
    <row r="33" spans="1:45" s="14" customFormat="1" ht="13.2" customHeight="1" x14ac:dyDescent="0.3">
      <c r="A33" s="85"/>
      <c r="B33" s="86"/>
      <c r="C33" s="87"/>
      <c r="D33" s="22" t="s">
        <v>24</v>
      </c>
      <c r="E33" s="51">
        <f t="shared" si="8"/>
        <v>0</v>
      </c>
      <c r="F33" s="51">
        <f t="shared" si="8"/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f>P36</f>
        <v>0</v>
      </c>
      <c r="Q33" s="51">
        <v>0</v>
      </c>
      <c r="R33" s="51">
        <v>0</v>
      </c>
      <c r="S33" s="51">
        <f>S36</f>
        <v>0</v>
      </c>
      <c r="T33" s="51">
        <v>0</v>
      </c>
      <c r="U33" s="51">
        <v>0</v>
      </c>
      <c r="V33" s="51">
        <f>V36</f>
        <v>0</v>
      </c>
      <c r="W33" s="51">
        <v>0</v>
      </c>
      <c r="X33" s="51">
        <v>0</v>
      </c>
      <c r="Y33" s="51">
        <f>Y36</f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f>AO36</f>
        <v>0</v>
      </c>
      <c r="AP33" s="51">
        <v>0</v>
      </c>
      <c r="AQ33" s="51">
        <v>0</v>
      </c>
      <c r="AR33" s="23"/>
      <c r="AS33" s="19"/>
    </row>
    <row r="34" spans="1:45" s="20" customFormat="1" ht="22.8" customHeight="1" x14ac:dyDescent="0.25">
      <c r="A34" s="85"/>
      <c r="B34" s="86"/>
      <c r="C34" s="87"/>
      <c r="D34" s="21" t="s">
        <v>25</v>
      </c>
      <c r="E34" s="54">
        <f>W34+Z34+AC34+AF34+AI34+AL34+AO34</f>
        <v>48951.8</v>
      </c>
      <c r="F34" s="54">
        <f>AA34+AD34+AG34+AJ34+AM34+AP34</f>
        <v>46418.5</v>
      </c>
      <c r="G34" s="54">
        <f>F34/E34*100</f>
        <v>94.824909400675764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f>W19</f>
        <v>2700</v>
      </c>
      <c r="X34" s="54">
        <f>X19</f>
        <v>0</v>
      </c>
      <c r="Y34" s="54">
        <v>0</v>
      </c>
      <c r="Z34" s="54">
        <f>Z19</f>
        <v>17025</v>
      </c>
      <c r="AA34" s="54">
        <f>AA19</f>
        <v>1789.5</v>
      </c>
      <c r="AB34" s="54">
        <f>AA34/Z34*100</f>
        <v>10.51101321585903</v>
      </c>
      <c r="AC34" s="54">
        <f>AC19</f>
        <v>17025</v>
      </c>
      <c r="AD34" s="54">
        <f>AD19</f>
        <v>6229</v>
      </c>
      <c r="AE34" s="54">
        <f>AD34/AC34*100</f>
        <v>36.587371512481646</v>
      </c>
      <c r="AF34" s="54">
        <f>AF19</f>
        <v>12201.8</v>
      </c>
      <c r="AG34" s="54">
        <f>AG19</f>
        <v>30454.400000000001</v>
      </c>
      <c r="AH34" s="54">
        <f>AG34/AF34*100</f>
        <v>249.58940484190859</v>
      </c>
      <c r="AI34" s="54">
        <v>0</v>
      </c>
      <c r="AJ34" s="54">
        <f>AJ19</f>
        <v>2361.1</v>
      </c>
      <c r="AK34" s="54">
        <v>0</v>
      </c>
      <c r="AL34" s="54">
        <f>AL19</f>
        <v>0</v>
      </c>
      <c r="AM34" s="54">
        <f>AM19</f>
        <v>3913.1</v>
      </c>
      <c r="AN34" s="54">
        <v>0</v>
      </c>
      <c r="AO34" s="54">
        <v>0</v>
      </c>
      <c r="AP34" s="54">
        <f>AP19</f>
        <v>1671.4</v>
      </c>
      <c r="AQ34" s="55">
        <v>0</v>
      </c>
      <c r="AR34" s="19"/>
      <c r="AS34" s="19"/>
    </row>
    <row r="35" spans="1:45" s="20" customFormat="1" ht="12" customHeight="1" x14ac:dyDescent="0.25">
      <c r="A35" s="85"/>
      <c r="B35" s="86"/>
      <c r="C35" s="87"/>
      <c r="D35" s="22" t="s">
        <v>26</v>
      </c>
      <c r="E35" s="54">
        <f>N35+T35+W35+Z35+AC35+AF35+AL35+Q35+AO35+AI35</f>
        <v>20891.878260000001</v>
      </c>
      <c r="F35" s="54">
        <f>I35+L35+O35+R35+U35+X35+AA35+AD35+AG35+AJ35+AM35+AP35</f>
        <v>16539.886109999999</v>
      </c>
      <c r="G35" s="54">
        <f>F35/E35*100</f>
        <v>79.168976116750542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f>Q30+Q20</f>
        <v>0</v>
      </c>
      <c r="R35" s="54">
        <f>R30+R20+R15</f>
        <v>0</v>
      </c>
      <c r="S35" s="54">
        <v>0</v>
      </c>
      <c r="T35" s="54">
        <f>T30+T20+T15</f>
        <v>130</v>
      </c>
      <c r="U35" s="54">
        <f>U30+U20+U15</f>
        <v>35</v>
      </c>
      <c r="V35" s="54">
        <f>U35/T35*100</f>
        <v>26.923076923076923</v>
      </c>
      <c r="W35" s="54">
        <f>W30+W20+W15</f>
        <v>900</v>
      </c>
      <c r="X35" s="54">
        <f>X30+X20+X15</f>
        <v>0</v>
      </c>
      <c r="Y35" s="54">
        <v>0</v>
      </c>
      <c r="Z35" s="54">
        <f>Z30+Z20+Z15</f>
        <v>7478.9000000000005</v>
      </c>
      <c r="AA35" s="54">
        <f>AA30+AA20+AA15</f>
        <v>691.5</v>
      </c>
      <c r="AB35" s="54">
        <f>AA35/Z35*100</f>
        <v>9.2460121140809459</v>
      </c>
      <c r="AC35" s="54">
        <f>AC30+AC20+AC15</f>
        <v>5675</v>
      </c>
      <c r="AD35" s="54">
        <f>AD24</f>
        <v>9677.6</v>
      </c>
      <c r="AE35" s="54">
        <f>AD35/AC35*100</f>
        <v>170.53039647577094</v>
      </c>
      <c r="AF35" s="54">
        <f>AF30+AF20+AF15</f>
        <v>6203.7999999999993</v>
      </c>
      <c r="AG35" s="54">
        <f>AG30+AG20+AG15</f>
        <v>2550.1914000000002</v>
      </c>
      <c r="AH35" s="54">
        <f>AG35/AF35*100</f>
        <v>41.106924788033147</v>
      </c>
      <c r="AI35" s="54">
        <f>AI30+AI20+AI15</f>
        <v>207.47826000000001</v>
      </c>
      <c r="AJ35" s="54">
        <f>AJ30+AJ20+AJ15</f>
        <v>1335.06987</v>
      </c>
      <c r="AK35" s="54">
        <f>AJ35/AI35*100</f>
        <v>643.47458379494799</v>
      </c>
      <c r="AL35" s="54">
        <f>AL30+AL20+AL15</f>
        <v>0</v>
      </c>
      <c r="AM35" s="54">
        <f>AM30+AM20+AM15</f>
        <v>1304.4000000000001</v>
      </c>
      <c r="AN35" s="54">
        <v>0</v>
      </c>
      <c r="AO35" s="54">
        <f>AO24</f>
        <v>296.7</v>
      </c>
      <c r="AP35" s="54">
        <f>AP20</f>
        <v>946.12483999999995</v>
      </c>
      <c r="AQ35" s="55">
        <f>AP35/AO35*100</f>
        <v>318.88265588136164</v>
      </c>
      <c r="AR35" s="24"/>
      <c r="AS35" s="24"/>
    </row>
    <row r="36" spans="1:45" s="20" customFormat="1" ht="37.5" hidden="1" customHeight="1" x14ac:dyDescent="0.25">
      <c r="A36" s="88"/>
      <c r="B36" s="89"/>
      <c r="C36" s="89"/>
      <c r="D36" s="89"/>
      <c r="E36" s="89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6"/>
      <c r="AS36" s="27"/>
    </row>
    <row r="37" spans="1:45" s="20" customFormat="1" ht="23.25" hidden="1" customHeight="1" x14ac:dyDescent="0.25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6"/>
      <c r="AS37" s="27"/>
    </row>
    <row r="38" spans="1:45" s="20" customFormat="1" ht="14.25" hidden="1" customHeight="1" x14ac:dyDescent="0.25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6"/>
      <c r="AS38" s="27"/>
    </row>
    <row r="39" spans="1:45" s="20" customFormat="1" ht="12" hidden="1" customHeight="1" x14ac:dyDescent="0.25">
      <c r="A39" s="90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6"/>
      <c r="AS39" s="27"/>
    </row>
    <row r="40" spans="1:45" s="20" customFormat="1" ht="12" hidden="1" customHeight="1" x14ac:dyDescent="0.25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6"/>
      <c r="AS40" s="27"/>
    </row>
    <row r="41" spans="1:45" s="8" customFormat="1" ht="61.2" customHeight="1" x14ac:dyDescent="0.25">
      <c r="A41" s="28"/>
      <c r="B41" s="29"/>
      <c r="C41" s="30"/>
      <c r="D41" s="31" t="s">
        <v>27</v>
      </c>
      <c r="E41" s="53">
        <v>0</v>
      </c>
      <c r="F41" s="53">
        <f>U41</f>
        <v>60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60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6">
        <v>0</v>
      </c>
      <c r="AR41" s="32"/>
      <c r="AS41" s="33"/>
    </row>
    <row r="42" spans="1:45" s="20" customFormat="1" ht="13.2" customHeight="1" x14ac:dyDescent="0.25">
      <c r="A42" s="82" t="s">
        <v>41</v>
      </c>
      <c r="B42" s="83"/>
      <c r="C42" s="84"/>
      <c r="D42" s="21" t="s">
        <v>40</v>
      </c>
      <c r="E42" s="54">
        <f t="shared" ref="E42:F43" si="11">H42+K42+N42+Q42+T42+W42+Z42+AC42+AF42+AI42+AL42+AO42</f>
        <v>69843.678260000001</v>
      </c>
      <c r="F42" s="54">
        <f>I42+L42+O42+R42+U42+X42+AA42+AD42+AG42+AJ42+AM42+AP42</f>
        <v>62958.386109999999</v>
      </c>
      <c r="G42" s="54">
        <f>F42/E42*100</f>
        <v>90.141853462572769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f t="shared" ref="N42:O42" si="12">N44+N45</f>
        <v>0</v>
      </c>
      <c r="O42" s="54">
        <f t="shared" si="12"/>
        <v>0</v>
      </c>
      <c r="P42" s="54">
        <v>0</v>
      </c>
      <c r="Q42" s="54">
        <f t="shared" ref="Q42:V42" si="13">Q44+Q45</f>
        <v>0</v>
      </c>
      <c r="R42" s="54">
        <f t="shared" si="13"/>
        <v>0</v>
      </c>
      <c r="S42" s="54">
        <f t="shared" si="13"/>
        <v>0</v>
      </c>
      <c r="T42" s="54">
        <f t="shared" si="13"/>
        <v>130</v>
      </c>
      <c r="U42" s="54">
        <f t="shared" si="13"/>
        <v>35</v>
      </c>
      <c r="V42" s="54">
        <f t="shared" si="13"/>
        <v>26.923076923076923</v>
      </c>
      <c r="W42" s="54">
        <f>W44+W45</f>
        <v>3600</v>
      </c>
      <c r="X42" s="54">
        <f>X44+X45</f>
        <v>0</v>
      </c>
      <c r="Y42" s="54">
        <v>0</v>
      </c>
      <c r="Z42" s="54">
        <f>Z44+Z45</f>
        <v>24503.9</v>
      </c>
      <c r="AA42" s="54">
        <f>AA44+AA45</f>
        <v>2481</v>
      </c>
      <c r="AB42" s="54">
        <f>AA42/Z42*100</f>
        <v>10.124918890462334</v>
      </c>
      <c r="AC42" s="54">
        <f>AC44+AC45</f>
        <v>22700</v>
      </c>
      <c r="AD42" s="54">
        <f>AD44+AD45</f>
        <v>15906.6</v>
      </c>
      <c r="AE42" s="54">
        <f>AD42/AC42*100</f>
        <v>70.073127753303964</v>
      </c>
      <c r="AF42" s="54">
        <f>AF44+AF45</f>
        <v>18405.599999999999</v>
      </c>
      <c r="AG42" s="54">
        <f>AG44+AG45</f>
        <v>33004.591400000005</v>
      </c>
      <c r="AH42" s="54">
        <f>AG42/AF42*100</f>
        <v>179.31820424218722</v>
      </c>
      <c r="AI42" s="54">
        <f>AI44+AI45</f>
        <v>207.47826000000001</v>
      </c>
      <c r="AJ42" s="54">
        <f>AJ44+AJ45</f>
        <v>3696.1698699999997</v>
      </c>
      <c r="AK42" s="54">
        <f>AJ42/AI42*100</f>
        <v>1781.4733312299804</v>
      </c>
      <c r="AL42" s="54">
        <f>AL44+AL45</f>
        <v>0</v>
      </c>
      <c r="AM42" s="54">
        <f>AM43+AM44+AM45</f>
        <v>5217.5</v>
      </c>
      <c r="AN42" s="54">
        <v>0</v>
      </c>
      <c r="AO42" s="54">
        <f>AO44+AO45</f>
        <v>296.7</v>
      </c>
      <c r="AP42" s="54">
        <f>AP43+AP44+AP45</f>
        <v>2617.52484</v>
      </c>
      <c r="AQ42" s="55">
        <f>AP42/AO42*100</f>
        <v>882.21261880687564</v>
      </c>
      <c r="AR42" s="19"/>
      <c r="AS42" s="19"/>
    </row>
    <row r="43" spans="1:45" s="14" customFormat="1" ht="13.2" customHeight="1" x14ac:dyDescent="0.3">
      <c r="A43" s="85"/>
      <c r="B43" s="86"/>
      <c r="C43" s="87"/>
      <c r="D43" s="22" t="s">
        <v>24</v>
      </c>
      <c r="E43" s="51">
        <f t="shared" si="11"/>
        <v>0</v>
      </c>
      <c r="F43" s="51">
        <f t="shared" si="11"/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f>P46</f>
        <v>0</v>
      </c>
      <c r="Q43" s="51">
        <v>0</v>
      </c>
      <c r="R43" s="51">
        <v>0</v>
      </c>
      <c r="S43" s="51">
        <f>S46</f>
        <v>0</v>
      </c>
      <c r="T43" s="51">
        <v>0</v>
      </c>
      <c r="U43" s="51">
        <v>0</v>
      </c>
      <c r="V43" s="51">
        <f>V46</f>
        <v>0</v>
      </c>
      <c r="W43" s="51">
        <v>0</v>
      </c>
      <c r="X43" s="51">
        <v>0</v>
      </c>
      <c r="Y43" s="51">
        <f>Y46</f>
        <v>0</v>
      </c>
      <c r="Z43" s="51">
        <v>0</v>
      </c>
      <c r="AA43" s="51">
        <v>0</v>
      </c>
      <c r="AB43" s="51"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f>AO46</f>
        <v>0</v>
      </c>
      <c r="AP43" s="51">
        <v>0</v>
      </c>
      <c r="AQ43" s="51">
        <v>0</v>
      </c>
      <c r="AR43" s="23"/>
      <c r="AS43" s="19"/>
    </row>
    <row r="44" spans="1:45" s="20" customFormat="1" ht="27" customHeight="1" x14ac:dyDescent="0.25">
      <c r="A44" s="85"/>
      <c r="B44" s="86"/>
      <c r="C44" s="87"/>
      <c r="D44" s="21" t="s">
        <v>25</v>
      </c>
      <c r="E44" s="54">
        <f>W44+Z44+AC44+AF44+AI44+AL44+AO44</f>
        <v>48951.8</v>
      </c>
      <c r="F44" s="54">
        <f>AA44+AD44+AG44+AJ44+AM44+AP44</f>
        <v>46418.5</v>
      </c>
      <c r="G44" s="54">
        <f>F44/E44*100</f>
        <v>94.824909400675764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f>W34</f>
        <v>2700</v>
      </c>
      <c r="X44" s="54">
        <f>X29</f>
        <v>0</v>
      </c>
      <c r="Y44" s="54">
        <v>0</v>
      </c>
      <c r="Z44" s="54">
        <f>Z34</f>
        <v>17025</v>
      </c>
      <c r="AA44" s="54">
        <f>AA34</f>
        <v>1789.5</v>
      </c>
      <c r="AB44" s="54">
        <f>AA44/Z44*100</f>
        <v>10.51101321585903</v>
      </c>
      <c r="AC44" s="54">
        <f>AC34</f>
        <v>17025</v>
      </c>
      <c r="AD44" s="54">
        <f>AD34</f>
        <v>6229</v>
      </c>
      <c r="AE44" s="54">
        <f>AD44/AC44*100</f>
        <v>36.587371512481646</v>
      </c>
      <c r="AF44" s="54">
        <f>AF34</f>
        <v>12201.8</v>
      </c>
      <c r="AG44" s="54">
        <f>AG34</f>
        <v>30454.400000000001</v>
      </c>
      <c r="AH44" s="54">
        <f>AG44/AF44*100</f>
        <v>249.58940484190859</v>
      </c>
      <c r="AI44" s="54">
        <v>0</v>
      </c>
      <c r="AJ44" s="54">
        <f>AJ34</f>
        <v>2361.1</v>
      </c>
      <c r="AK44" s="54">
        <v>0</v>
      </c>
      <c r="AL44" s="54">
        <f>AL29</f>
        <v>0</v>
      </c>
      <c r="AM44" s="54">
        <f>AM34</f>
        <v>3913.1</v>
      </c>
      <c r="AN44" s="54">
        <v>0</v>
      </c>
      <c r="AO44" s="54">
        <v>0</v>
      </c>
      <c r="AP44" s="54">
        <f>AP34</f>
        <v>1671.4</v>
      </c>
      <c r="AQ44" s="55">
        <v>0</v>
      </c>
      <c r="AR44" s="19"/>
      <c r="AS44" s="19"/>
    </row>
    <row r="45" spans="1:45" s="20" customFormat="1" ht="17.399999999999999" customHeight="1" x14ac:dyDescent="0.25">
      <c r="A45" s="85"/>
      <c r="B45" s="86"/>
      <c r="C45" s="87"/>
      <c r="D45" s="22" t="s">
        <v>26</v>
      </c>
      <c r="E45" s="54">
        <f>N45+T45+W45+Z45+AC45+AF45+AL45+Q45+AO45+AI45</f>
        <v>20891.878260000001</v>
      </c>
      <c r="F45" s="54">
        <f>I45+L45+O45+R45+U45+X45+AA45+AD45+AG45+AJ45+AM45+AP45</f>
        <v>16539.886109999999</v>
      </c>
      <c r="G45" s="54">
        <f>F45/E45*100</f>
        <v>79.168976116750542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f>Q40+Q30</f>
        <v>0</v>
      </c>
      <c r="R45" s="54">
        <f>R40+R30+R25</f>
        <v>0</v>
      </c>
      <c r="S45" s="54">
        <v>0</v>
      </c>
      <c r="T45" s="54">
        <f>T35</f>
        <v>130</v>
      </c>
      <c r="U45" s="54">
        <f>U35</f>
        <v>35</v>
      </c>
      <c r="V45" s="54">
        <f>U45/T45*100</f>
        <v>26.923076923076923</v>
      </c>
      <c r="W45" s="54">
        <f>W35</f>
        <v>900</v>
      </c>
      <c r="X45" s="54">
        <f>X40+X30+X25</f>
        <v>0</v>
      </c>
      <c r="Y45" s="54">
        <v>0</v>
      </c>
      <c r="Z45" s="54">
        <f>Z35</f>
        <v>7478.9000000000005</v>
      </c>
      <c r="AA45" s="54">
        <f>AA35</f>
        <v>691.5</v>
      </c>
      <c r="AB45" s="54">
        <f>AA45/Z45*100</f>
        <v>9.2460121140809459</v>
      </c>
      <c r="AC45" s="54">
        <f>AC35</f>
        <v>5675</v>
      </c>
      <c r="AD45" s="54">
        <f>AD35</f>
        <v>9677.6</v>
      </c>
      <c r="AE45" s="54">
        <f>AD45/AC45*100</f>
        <v>170.53039647577094</v>
      </c>
      <c r="AF45" s="54">
        <f>AF35</f>
        <v>6203.7999999999993</v>
      </c>
      <c r="AG45" s="54">
        <f>AG35</f>
        <v>2550.1914000000002</v>
      </c>
      <c r="AH45" s="54">
        <f>AG45/AF45*100</f>
        <v>41.106924788033147</v>
      </c>
      <c r="AI45" s="54">
        <f>AI35</f>
        <v>207.47826000000001</v>
      </c>
      <c r="AJ45" s="54">
        <f>AJ35</f>
        <v>1335.06987</v>
      </c>
      <c r="AK45" s="54">
        <f>AJ45/AI45*100</f>
        <v>643.47458379494799</v>
      </c>
      <c r="AL45" s="54">
        <f>AL40+AL30+AL25</f>
        <v>0</v>
      </c>
      <c r="AM45" s="54">
        <f>AM35</f>
        <v>1304.4000000000001</v>
      </c>
      <c r="AN45" s="54">
        <v>0</v>
      </c>
      <c r="AO45" s="54">
        <f>AO35</f>
        <v>296.7</v>
      </c>
      <c r="AP45" s="54">
        <f>AP35</f>
        <v>946.12483999999995</v>
      </c>
      <c r="AQ45" s="55">
        <f>AP45/AO45*100</f>
        <v>318.88265588136164</v>
      </c>
      <c r="AR45" s="24"/>
      <c r="AS45" s="24"/>
    </row>
    <row r="46" spans="1:45" s="20" customFormat="1" ht="37.5" hidden="1" customHeight="1" x14ac:dyDescent="0.25">
      <c r="A46" s="88"/>
      <c r="B46" s="89"/>
      <c r="C46" s="89"/>
      <c r="D46" s="89"/>
      <c r="E46" s="89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6"/>
      <c r="AS46" s="27"/>
    </row>
    <row r="47" spans="1:45" s="20" customFormat="1" ht="23.25" hidden="1" customHeight="1" x14ac:dyDescent="0.25">
      <c r="A47" s="90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6"/>
      <c r="AS47" s="27"/>
    </row>
    <row r="48" spans="1:45" s="20" customFormat="1" ht="14.25" hidden="1" customHeight="1" x14ac:dyDescent="0.25">
      <c r="A48" s="90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6"/>
      <c r="AS48" s="27"/>
    </row>
    <row r="49" spans="1:45" s="20" customFormat="1" ht="12" hidden="1" customHeight="1" x14ac:dyDescent="0.25">
      <c r="A49" s="90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6"/>
      <c r="AS49" s="27"/>
    </row>
    <row r="50" spans="1:45" s="20" customFormat="1" ht="12" hidden="1" customHeight="1" x14ac:dyDescent="0.25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6"/>
      <c r="AS50" s="27"/>
    </row>
    <row r="51" spans="1:45" s="8" customFormat="1" ht="60" customHeight="1" x14ac:dyDescent="0.25">
      <c r="A51" s="28"/>
      <c r="B51" s="29"/>
      <c r="C51" s="30"/>
      <c r="D51" s="31" t="s">
        <v>27</v>
      </c>
      <c r="E51" s="53">
        <v>0</v>
      </c>
      <c r="F51" s="53">
        <f>U51</f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0</v>
      </c>
      <c r="AQ51" s="56">
        <v>0</v>
      </c>
      <c r="AR51" s="32"/>
      <c r="AS51" s="33"/>
    </row>
    <row r="52" spans="1:45" s="20" customFormat="1" ht="13.2" customHeight="1" x14ac:dyDescent="0.25">
      <c r="A52" s="82" t="s">
        <v>42</v>
      </c>
      <c r="B52" s="83"/>
      <c r="C52" s="84"/>
      <c r="D52" s="21" t="s">
        <v>40</v>
      </c>
      <c r="E52" s="54">
        <f t="shared" ref="E52:F53" si="14">H52+K52+N52+Q52+T52+W52+Z52+AC52+AF52+AI52+AL52+AO52</f>
        <v>0</v>
      </c>
      <c r="F52" s="54">
        <f>I52+L52+O52+R52+U52+X52+AA52+AD52+AG52+AJ52+AM52+AP52</f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f t="shared" ref="N52:O52" si="15">N54+N55</f>
        <v>0</v>
      </c>
      <c r="O52" s="54">
        <f t="shared" si="15"/>
        <v>0</v>
      </c>
      <c r="P52" s="54">
        <v>0</v>
      </c>
      <c r="Q52" s="54">
        <f t="shared" ref="Q52:V52" si="16">Q54+Q55</f>
        <v>0</v>
      </c>
      <c r="R52" s="54">
        <f t="shared" si="16"/>
        <v>0</v>
      </c>
      <c r="S52" s="54">
        <f t="shared" si="16"/>
        <v>0</v>
      </c>
      <c r="T52" s="54">
        <f t="shared" si="16"/>
        <v>0</v>
      </c>
      <c r="U52" s="54">
        <f t="shared" si="16"/>
        <v>0</v>
      </c>
      <c r="V52" s="54">
        <f t="shared" si="16"/>
        <v>0</v>
      </c>
      <c r="W52" s="54">
        <f>W54+W55</f>
        <v>0</v>
      </c>
      <c r="X52" s="54">
        <f>X54+X55</f>
        <v>0</v>
      </c>
      <c r="Y52" s="54">
        <v>0</v>
      </c>
      <c r="Z52" s="54">
        <f>Z54+Z55</f>
        <v>0</v>
      </c>
      <c r="AA52" s="54">
        <f>AA54+AA55</f>
        <v>0</v>
      </c>
      <c r="AB52" s="54">
        <v>0</v>
      </c>
      <c r="AC52" s="54">
        <f>AC54+AC55</f>
        <v>0</v>
      </c>
      <c r="AD52" s="54">
        <f>AD54+AD55</f>
        <v>0</v>
      </c>
      <c r="AE52" s="54">
        <v>0</v>
      </c>
      <c r="AF52" s="54">
        <v>0</v>
      </c>
      <c r="AG52" s="54">
        <f>AG54+AG55</f>
        <v>0</v>
      </c>
      <c r="AH52" s="54">
        <v>0</v>
      </c>
      <c r="AI52" s="54">
        <f>AI54+AI55</f>
        <v>0</v>
      </c>
      <c r="AJ52" s="54">
        <f>AJ54+AJ55</f>
        <v>0</v>
      </c>
      <c r="AK52" s="54">
        <v>0</v>
      </c>
      <c r="AL52" s="54">
        <f>AL54+AL55</f>
        <v>0</v>
      </c>
      <c r="AM52" s="54">
        <v>0</v>
      </c>
      <c r="AN52" s="54">
        <v>0</v>
      </c>
      <c r="AO52" s="54">
        <f>AO54+AO55</f>
        <v>0</v>
      </c>
      <c r="AP52" s="54">
        <f>AP53+AP54+AP55</f>
        <v>0</v>
      </c>
      <c r="AQ52" s="55">
        <v>0</v>
      </c>
      <c r="AR52" s="19"/>
      <c r="AS52" s="19"/>
    </row>
    <row r="53" spans="1:45" s="14" customFormat="1" ht="13.2" customHeight="1" x14ac:dyDescent="0.3">
      <c r="A53" s="85"/>
      <c r="B53" s="86"/>
      <c r="C53" s="87"/>
      <c r="D53" s="22" t="s">
        <v>24</v>
      </c>
      <c r="E53" s="51">
        <f t="shared" si="14"/>
        <v>0</v>
      </c>
      <c r="F53" s="51">
        <f t="shared" si="14"/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f>P56</f>
        <v>0</v>
      </c>
      <c r="Q53" s="51">
        <v>0</v>
      </c>
      <c r="R53" s="51">
        <v>0</v>
      </c>
      <c r="S53" s="51">
        <f>S56</f>
        <v>0</v>
      </c>
      <c r="T53" s="51">
        <v>0</v>
      </c>
      <c r="U53" s="51">
        <v>0</v>
      </c>
      <c r="V53" s="51">
        <f>V56</f>
        <v>0</v>
      </c>
      <c r="W53" s="51">
        <v>0</v>
      </c>
      <c r="X53" s="51">
        <v>0</v>
      </c>
      <c r="Y53" s="51">
        <f>Y56</f>
        <v>0</v>
      </c>
      <c r="Z53" s="51">
        <v>0</v>
      </c>
      <c r="AA53" s="51">
        <v>0</v>
      </c>
      <c r="AB53" s="51"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f>AO56</f>
        <v>0</v>
      </c>
      <c r="AP53" s="51">
        <v>0</v>
      </c>
      <c r="AQ53" s="51">
        <v>0</v>
      </c>
      <c r="AR53" s="23"/>
      <c r="AS53" s="19"/>
    </row>
    <row r="54" spans="1:45" s="20" customFormat="1" ht="28.2" customHeight="1" x14ac:dyDescent="0.25">
      <c r="A54" s="85"/>
      <c r="B54" s="86"/>
      <c r="C54" s="87"/>
      <c r="D54" s="21" t="s">
        <v>25</v>
      </c>
      <c r="E54" s="54">
        <f>W54+Z54+AC54+AF54+AI54+AL54+AO54</f>
        <v>0</v>
      </c>
      <c r="F54" s="54">
        <f>AA54+AD54+AG54+AJ54+AM54+AP54</f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f>W39</f>
        <v>0</v>
      </c>
      <c r="X54" s="54">
        <f>X39</f>
        <v>0</v>
      </c>
      <c r="Y54" s="54">
        <v>0</v>
      </c>
      <c r="Z54" s="54">
        <f>Z39</f>
        <v>0</v>
      </c>
      <c r="AA54" s="54">
        <f>AA39</f>
        <v>0</v>
      </c>
      <c r="AB54" s="54">
        <v>0</v>
      </c>
      <c r="AC54" s="54">
        <f>AC39</f>
        <v>0</v>
      </c>
      <c r="AD54" s="54">
        <f>AD39</f>
        <v>0</v>
      </c>
      <c r="AE54" s="54">
        <v>0</v>
      </c>
      <c r="AF54" s="54">
        <f>AF39</f>
        <v>0</v>
      </c>
      <c r="AG54" s="54">
        <f>AG39</f>
        <v>0</v>
      </c>
      <c r="AH54" s="54">
        <v>0</v>
      </c>
      <c r="AI54" s="54">
        <v>0</v>
      </c>
      <c r="AJ54" s="54">
        <f>AJ39</f>
        <v>0</v>
      </c>
      <c r="AK54" s="54">
        <v>0</v>
      </c>
      <c r="AL54" s="54">
        <f>AL39</f>
        <v>0</v>
      </c>
      <c r="AM54" s="54">
        <f>AM39</f>
        <v>0</v>
      </c>
      <c r="AN54" s="54">
        <v>0</v>
      </c>
      <c r="AO54" s="54">
        <v>0</v>
      </c>
      <c r="AP54" s="54">
        <f>AP39</f>
        <v>0</v>
      </c>
      <c r="AQ54" s="55">
        <v>0</v>
      </c>
      <c r="AR54" s="19"/>
      <c r="AS54" s="19"/>
    </row>
    <row r="55" spans="1:45" s="20" customFormat="1" ht="12.6" customHeight="1" x14ac:dyDescent="0.25">
      <c r="A55" s="85"/>
      <c r="B55" s="86"/>
      <c r="C55" s="87"/>
      <c r="D55" s="22" t="s">
        <v>26</v>
      </c>
      <c r="E55" s="54">
        <f>N55+T55+W55+Z55+AC55+AF55+AL55+Q55+AO55+AI55</f>
        <v>0</v>
      </c>
      <c r="F55" s="54">
        <f>I55+L55+O55+R55+U55+X55+AA55+AD55+AG55+AJ55+AM55+AP55</f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f>Q50+Q40</f>
        <v>0</v>
      </c>
      <c r="R55" s="54">
        <f>R50+R40+R35</f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f>X50+X40+X35</f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4">
        <f>AL50+AL40+AL35</f>
        <v>0</v>
      </c>
      <c r="AM55" s="54">
        <v>0</v>
      </c>
      <c r="AN55" s="54">
        <v>0</v>
      </c>
      <c r="AO55" s="54">
        <f>AO44</f>
        <v>0</v>
      </c>
      <c r="AP55" s="54">
        <f>AP40</f>
        <v>0</v>
      </c>
      <c r="AQ55" s="55">
        <v>0</v>
      </c>
      <c r="AR55" s="24"/>
      <c r="AS55" s="24"/>
    </row>
    <row r="56" spans="1:45" s="20" customFormat="1" ht="37.5" hidden="1" customHeight="1" x14ac:dyDescent="0.25">
      <c r="A56" s="88"/>
      <c r="B56" s="89"/>
      <c r="C56" s="89"/>
      <c r="D56" s="89"/>
      <c r="E56" s="89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6"/>
      <c r="AS56" s="27"/>
    </row>
    <row r="57" spans="1:45" s="20" customFormat="1" ht="23.25" hidden="1" customHeight="1" x14ac:dyDescent="0.25">
      <c r="A57" s="90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6"/>
      <c r="AS57" s="27"/>
    </row>
    <row r="58" spans="1:45" s="20" customFormat="1" ht="14.25" hidden="1" customHeight="1" x14ac:dyDescent="0.25">
      <c r="A58" s="90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6"/>
      <c r="AS58" s="27"/>
    </row>
    <row r="59" spans="1:45" s="20" customFormat="1" ht="12" hidden="1" customHeight="1" x14ac:dyDescent="0.25">
      <c r="A59" s="90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6"/>
      <c r="AS59" s="27"/>
    </row>
    <row r="60" spans="1:45" s="20" customFormat="1" ht="12" hidden="1" customHeight="1" x14ac:dyDescent="0.25">
      <c r="A60" s="90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6"/>
      <c r="AS60" s="27"/>
    </row>
    <row r="61" spans="1:45" s="8" customFormat="1" ht="60.6" customHeight="1" x14ac:dyDescent="0.25">
      <c r="A61" s="28"/>
      <c r="B61" s="29"/>
      <c r="C61" s="30"/>
      <c r="D61" s="31" t="s">
        <v>27</v>
      </c>
      <c r="E61" s="53">
        <v>0</v>
      </c>
      <c r="F61" s="53">
        <f>U61</f>
        <v>60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60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3">
        <v>0</v>
      </c>
      <c r="AJ61" s="53">
        <v>0</v>
      </c>
      <c r="AK61" s="53">
        <v>0</v>
      </c>
      <c r="AL61" s="53">
        <v>0</v>
      </c>
      <c r="AM61" s="53">
        <v>0</v>
      </c>
      <c r="AN61" s="53">
        <v>0</v>
      </c>
      <c r="AO61" s="53">
        <v>0</v>
      </c>
      <c r="AP61" s="53">
        <v>0</v>
      </c>
      <c r="AQ61" s="56">
        <v>0</v>
      </c>
      <c r="AR61" s="32"/>
      <c r="AS61" s="33"/>
    </row>
    <row r="62" spans="1:45" s="8" customFormat="1" ht="15" customHeight="1" x14ac:dyDescent="0.25">
      <c r="A62" s="92" t="s">
        <v>43</v>
      </c>
      <c r="B62" s="93"/>
      <c r="C62" s="94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</row>
    <row r="63" spans="1:45" s="20" customFormat="1" ht="13.2" customHeight="1" x14ac:dyDescent="0.25">
      <c r="A63" s="82" t="s">
        <v>44</v>
      </c>
      <c r="B63" s="83"/>
      <c r="C63" s="84"/>
      <c r="D63" s="21" t="s">
        <v>40</v>
      </c>
      <c r="E63" s="54">
        <f t="shared" ref="E63:F64" si="17">H63+K63+N63+Q63+T63+W63+Z63+AC63+AF63+AI63+AL63+AO63</f>
        <v>69843.678260000001</v>
      </c>
      <c r="F63" s="54">
        <f>I63+L63+O63+R63+U63+X63+AA63+AD63+AG63+AJ63+AM63+AP63</f>
        <v>62958.386109999999</v>
      </c>
      <c r="G63" s="54">
        <f>F63/E63*100</f>
        <v>90.141853462572769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f t="shared" ref="N63:O63" si="18">N65+N66</f>
        <v>0</v>
      </c>
      <c r="O63" s="54">
        <f t="shared" si="18"/>
        <v>0</v>
      </c>
      <c r="P63" s="54">
        <v>0</v>
      </c>
      <c r="Q63" s="54">
        <f t="shared" ref="Q63:V63" si="19">Q65+Q66</f>
        <v>0</v>
      </c>
      <c r="R63" s="54">
        <f t="shared" si="19"/>
        <v>0</v>
      </c>
      <c r="S63" s="54">
        <f t="shared" si="19"/>
        <v>0</v>
      </c>
      <c r="T63" s="54">
        <f t="shared" si="19"/>
        <v>130</v>
      </c>
      <c r="U63" s="54">
        <f t="shared" si="19"/>
        <v>35</v>
      </c>
      <c r="V63" s="54">
        <f t="shared" si="19"/>
        <v>26.923076923076923</v>
      </c>
      <c r="W63" s="54">
        <f>W65+W66</f>
        <v>3600</v>
      </c>
      <c r="X63" s="54">
        <f>X65+X66</f>
        <v>0</v>
      </c>
      <c r="Y63" s="54">
        <v>0</v>
      </c>
      <c r="Z63" s="54">
        <f>Z65+Z66</f>
        <v>24503.9</v>
      </c>
      <c r="AA63" s="54">
        <f>AA65+AA66</f>
        <v>2481</v>
      </c>
      <c r="AB63" s="54">
        <f>AA63/Z63*100</f>
        <v>10.124918890462334</v>
      </c>
      <c r="AC63" s="54">
        <f>AC65+AC66</f>
        <v>22700</v>
      </c>
      <c r="AD63" s="54">
        <f>AD65+AD66</f>
        <v>15906.6</v>
      </c>
      <c r="AE63" s="54">
        <f>AD63/AC63*100</f>
        <v>70.073127753303964</v>
      </c>
      <c r="AF63" s="54">
        <f>AF65+AF66</f>
        <v>18405.599999999999</v>
      </c>
      <c r="AG63" s="54">
        <f>AG65+AG66</f>
        <v>33004.591400000005</v>
      </c>
      <c r="AH63" s="54">
        <f>AG63/AF63*100</f>
        <v>179.31820424218722</v>
      </c>
      <c r="AI63" s="54">
        <f>AI65+AI66</f>
        <v>207.47826000000001</v>
      </c>
      <c r="AJ63" s="54">
        <f>AJ65+AJ66</f>
        <v>3696.1698699999997</v>
      </c>
      <c r="AK63" s="54">
        <f>AJ63/AI63*100</f>
        <v>1781.4733312299804</v>
      </c>
      <c r="AL63" s="54">
        <f>AL65+AL66</f>
        <v>0</v>
      </c>
      <c r="AM63" s="54">
        <f>AM64+AM65+AM66</f>
        <v>5217.5</v>
      </c>
      <c r="AN63" s="54">
        <v>0</v>
      </c>
      <c r="AO63" s="54">
        <f>AO65+AO66</f>
        <v>296.7</v>
      </c>
      <c r="AP63" s="54">
        <f>AP64+AP65+AP66</f>
        <v>2617.52484</v>
      </c>
      <c r="AQ63" s="55">
        <f>AP63/AO63*100</f>
        <v>882.21261880687564</v>
      </c>
      <c r="AR63" s="19"/>
      <c r="AS63" s="19"/>
    </row>
    <row r="64" spans="1:45" s="14" customFormat="1" ht="13.2" customHeight="1" x14ac:dyDescent="0.3">
      <c r="A64" s="85"/>
      <c r="B64" s="86"/>
      <c r="C64" s="87"/>
      <c r="D64" s="22" t="s">
        <v>24</v>
      </c>
      <c r="E64" s="51">
        <f t="shared" si="17"/>
        <v>0</v>
      </c>
      <c r="F64" s="51">
        <f t="shared" si="17"/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f>P67</f>
        <v>0</v>
      </c>
      <c r="Q64" s="51">
        <v>0</v>
      </c>
      <c r="R64" s="51">
        <v>0</v>
      </c>
      <c r="S64" s="51">
        <f>S67</f>
        <v>0</v>
      </c>
      <c r="T64" s="51">
        <v>0</v>
      </c>
      <c r="U64" s="51">
        <v>0</v>
      </c>
      <c r="V64" s="51">
        <f>V67</f>
        <v>0</v>
      </c>
      <c r="W64" s="51">
        <v>0</v>
      </c>
      <c r="X64" s="51">
        <v>0</v>
      </c>
      <c r="Y64" s="51">
        <f>Y67</f>
        <v>0</v>
      </c>
      <c r="Z64" s="51">
        <v>0</v>
      </c>
      <c r="AA64" s="51">
        <v>0</v>
      </c>
      <c r="AB64" s="51"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f>AO67</f>
        <v>0</v>
      </c>
      <c r="AP64" s="51">
        <v>0</v>
      </c>
      <c r="AQ64" s="51">
        <v>0</v>
      </c>
      <c r="AR64" s="23"/>
      <c r="AS64" s="19"/>
    </row>
    <row r="65" spans="1:45" s="20" customFormat="1" ht="19.8" customHeight="1" x14ac:dyDescent="0.25">
      <c r="A65" s="85"/>
      <c r="B65" s="86"/>
      <c r="C65" s="87"/>
      <c r="D65" s="21" t="s">
        <v>25</v>
      </c>
      <c r="E65" s="54">
        <f>W65+Z65+AC65+AF65+AI65+AL65+AO65</f>
        <v>48951.8</v>
      </c>
      <c r="F65" s="54">
        <f>AA65+AD65+AG65+AJ65+AM65+AP65</f>
        <v>46418.5</v>
      </c>
      <c r="G65" s="54">
        <f>F65/E65*100</f>
        <v>94.824909400675764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f>W44</f>
        <v>2700</v>
      </c>
      <c r="X65" s="54">
        <f>X49</f>
        <v>0</v>
      </c>
      <c r="Y65" s="54">
        <v>0</v>
      </c>
      <c r="Z65" s="54">
        <f>Z44</f>
        <v>17025</v>
      </c>
      <c r="AA65" s="54">
        <f>AA44</f>
        <v>1789.5</v>
      </c>
      <c r="AB65" s="54">
        <f>AA65/Z65*100</f>
        <v>10.51101321585903</v>
      </c>
      <c r="AC65" s="54">
        <f>AC44</f>
        <v>17025</v>
      </c>
      <c r="AD65" s="54">
        <f>AD44</f>
        <v>6229</v>
      </c>
      <c r="AE65" s="54">
        <f>AD65/AC65*100</f>
        <v>36.587371512481646</v>
      </c>
      <c r="AF65" s="54">
        <f>AF44</f>
        <v>12201.8</v>
      </c>
      <c r="AG65" s="54">
        <f>AG44</f>
        <v>30454.400000000001</v>
      </c>
      <c r="AH65" s="54">
        <f>AG65/AF65*100</f>
        <v>249.58940484190859</v>
      </c>
      <c r="AI65" s="54">
        <v>0</v>
      </c>
      <c r="AJ65" s="54">
        <f>AJ44</f>
        <v>2361.1</v>
      </c>
      <c r="AK65" s="54">
        <v>0</v>
      </c>
      <c r="AL65" s="54">
        <f>AL49</f>
        <v>0</v>
      </c>
      <c r="AM65" s="54">
        <f>AM44</f>
        <v>3913.1</v>
      </c>
      <c r="AN65" s="54">
        <v>0</v>
      </c>
      <c r="AO65" s="54">
        <v>0</v>
      </c>
      <c r="AP65" s="54">
        <f>AP44</f>
        <v>1671.4</v>
      </c>
      <c r="AQ65" s="55">
        <v>0</v>
      </c>
      <c r="AR65" s="19"/>
      <c r="AS65" s="19"/>
    </row>
    <row r="66" spans="1:45" s="20" customFormat="1" ht="12.6" customHeight="1" x14ac:dyDescent="0.25">
      <c r="A66" s="85"/>
      <c r="B66" s="86"/>
      <c r="C66" s="87"/>
      <c r="D66" s="22" t="s">
        <v>26</v>
      </c>
      <c r="E66" s="54">
        <f>N66+T66+W66+Z66+AC66+AF66+AL66+Q66+AO66+AI66</f>
        <v>20891.878260000001</v>
      </c>
      <c r="F66" s="54">
        <f>I66+L66+O66+R66+U66+X66+AA66+AD66+AG66+AJ66+AM66+AP66</f>
        <v>16539.886109999999</v>
      </c>
      <c r="G66" s="54">
        <f>F66/E66*100</f>
        <v>79.168976116750542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f>Q60+Q50</f>
        <v>0</v>
      </c>
      <c r="R66" s="54">
        <f>R60+R50+R45</f>
        <v>0</v>
      </c>
      <c r="S66" s="54">
        <v>0</v>
      </c>
      <c r="T66" s="54">
        <f>T60+T50+T45</f>
        <v>130</v>
      </c>
      <c r="U66" s="54">
        <f>U60+U50+U45</f>
        <v>35</v>
      </c>
      <c r="V66" s="54">
        <f>U66/T66*100</f>
        <v>26.923076923076923</v>
      </c>
      <c r="W66" s="54">
        <f>W60+W50+W45</f>
        <v>900</v>
      </c>
      <c r="X66" s="54">
        <f>X60+X50+X45</f>
        <v>0</v>
      </c>
      <c r="Y66" s="54">
        <v>0</v>
      </c>
      <c r="Z66" s="54">
        <f>Z60+Z50+Z45</f>
        <v>7478.9000000000005</v>
      </c>
      <c r="AA66" s="54">
        <f>AA60+AA50+AA45</f>
        <v>691.5</v>
      </c>
      <c r="AB66" s="54">
        <f>AA66/Z66*100</f>
        <v>9.2460121140809459</v>
      </c>
      <c r="AC66" s="54">
        <f>AC60+AC50+AC45</f>
        <v>5675</v>
      </c>
      <c r="AD66" s="54">
        <f>AD45</f>
        <v>9677.6</v>
      </c>
      <c r="AE66" s="54">
        <f>AD66/AC66*100</f>
        <v>170.53039647577094</v>
      </c>
      <c r="AF66" s="54">
        <f>AF45</f>
        <v>6203.7999999999993</v>
      </c>
      <c r="AG66" s="54">
        <f>AG60+AG50+AG45</f>
        <v>2550.1914000000002</v>
      </c>
      <c r="AH66" s="54">
        <f>AG66/AF66*100</f>
        <v>41.106924788033147</v>
      </c>
      <c r="AI66" s="54">
        <f>AI60+AI50+AI45</f>
        <v>207.47826000000001</v>
      </c>
      <c r="AJ66" s="54">
        <f>AJ60+AJ50+AJ45</f>
        <v>1335.06987</v>
      </c>
      <c r="AK66" s="54">
        <f>AJ66/AI66*100</f>
        <v>643.47458379494799</v>
      </c>
      <c r="AL66" s="54">
        <f>AL60+AL50+AL45</f>
        <v>0</v>
      </c>
      <c r="AM66" s="54">
        <f>AM60+AM50+AM45</f>
        <v>1304.4000000000001</v>
      </c>
      <c r="AN66" s="54">
        <v>0</v>
      </c>
      <c r="AO66" s="54">
        <f>AO45</f>
        <v>296.7</v>
      </c>
      <c r="AP66" s="54">
        <f>AP45</f>
        <v>946.12483999999995</v>
      </c>
      <c r="AQ66" s="55">
        <f>AP66/AO66*100</f>
        <v>318.88265588136164</v>
      </c>
      <c r="AR66" s="24"/>
      <c r="AS66" s="24"/>
    </row>
    <row r="67" spans="1:45" s="20" customFormat="1" ht="37.5" hidden="1" customHeight="1" x14ac:dyDescent="0.25">
      <c r="A67" s="88"/>
      <c r="B67" s="89"/>
      <c r="C67" s="89"/>
      <c r="D67" s="89"/>
      <c r="E67" s="89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6"/>
      <c r="AS67" s="27"/>
    </row>
    <row r="68" spans="1:45" s="20" customFormat="1" ht="23.25" hidden="1" customHeight="1" x14ac:dyDescent="0.25">
      <c r="A68" s="90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6"/>
      <c r="AS68" s="27"/>
    </row>
    <row r="69" spans="1:45" s="20" customFormat="1" ht="14.25" hidden="1" customHeight="1" x14ac:dyDescent="0.25">
      <c r="A69" s="90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6"/>
      <c r="AS69" s="27"/>
    </row>
    <row r="70" spans="1:45" s="20" customFormat="1" ht="12" hidden="1" customHeight="1" x14ac:dyDescent="0.25">
      <c r="A70" s="90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6"/>
      <c r="AS70" s="27"/>
    </row>
    <row r="71" spans="1:45" s="20" customFormat="1" ht="12" hidden="1" customHeight="1" x14ac:dyDescent="0.25">
      <c r="A71" s="90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6"/>
      <c r="AS71" s="27"/>
    </row>
    <row r="72" spans="1:45" s="8" customFormat="1" ht="60.6" customHeight="1" x14ac:dyDescent="0.25">
      <c r="A72" s="28"/>
      <c r="B72" s="29"/>
      <c r="C72" s="30"/>
      <c r="D72" s="31" t="s">
        <v>27</v>
      </c>
      <c r="E72" s="53">
        <v>0</v>
      </c>
      <c r="F72" s="53">
        <f>U72</f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  <c r="Z72" s="53">
        <v>0</v>
      </c>
      <c r="AA72" s="53">
        <v>0</v>
      </c>
      <c r="AB72" s="53">
        <v>0</v>
      </c>
      <c r="AC72" s="53">
        <v>0</v>
      </c>
      <c r="AD72" s="53">
        <v>0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53">
        <v>0</v>
      </c>
      <c r="AL72" s="53">
        <v>0</v>
      </c>
      <c r="AM72" s="53">
        <v>0</v>
      </c>
      <c r="AN72" s="53">
        <v>0</v>
      </c>
      <c r="AO72" s="53">
        <v>0</v>
      </c>
      <c r="AP72" s="53">
        <v>0</v>
      </c>
      <c r="AQ72" s="56">
        <v>0</v>
      </c>
      <c r="AR72" s="32"/>
      <c r="AS72" s="33"/>
    </row>
    <row r="73" spans="1:45" s="8" customFormat="1" ht="16.2" customHeight="1" x14ac:dyDescent="0.25">
      <c r="A73" s="34"/>
      <c r="B73" s="35"/>
      <c r="C73" s="35"/>
      <c r="D73" s="35"/>
      <c r="E73" s="36"/>
      <c r="F73" s="36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6"/>
      <c r="AA73" s="36"/>
      <c r="AB73" s="36"/>
      <c r="AC73" s="35"/>
      <c r="AD73" s="35"/>
      <c r="AE73" s="35"/>
      <c r="AF73" s="35"/>
      <c r="AG73" s="35"/>
      <c r="AH73" s="35"/>
      <c r="AI73" s="36"/>
      <c r="AJ73" s="35"/>
      <c r="AK73" s="35"/>
      <c r="AL73" s="35"/>
      <c r="AM73" s="35"/>
      <c r="AN73" s="35"/>
      <c r="AO73" s="35"/>
      <c r="AP73" s="35"/>
      <c r="AQ73" s="35"/>
    </row>
    <row r="74" spans="1:45" s="8" customFormat="1" ht="12" hidden="1" x14ac:dyDescent="0.25">
      <c r="A74" s="34"/>
      <c r="B74" s="35"/>
      <c r="C74" s="35"/>
      <c r="D74" s="35"/>
      <c r="E74" s="36"/>
      <c r="F74" s="36"/>
      <c r="G74" s="37"/>
      <c r="H74" s="35"/>
      <c r="I74" s="35"/>
      <c r="J74" s="35"/>
      <c r="K74" s="35"/>
      <c r="L74" s="35"/>
      <c r="M74" s="35"/>
      <c r="N74" s="35"/>
      <c r="O74" s="35"/>
      <c r="P74" s="35"/>
      <c r="Q74" s="36"/>
      <c r="R74" s="36"/>
      <c r="S74" s="35"/>
      <c r="T74" s="35"/>
      <c r="U74" s="35"/>
      <c r="V74" s="35"/>
      <c r="W74" s="36"/>
      <c r="X74" s="36"/>
      <c r="Y74" s="35"/>
      <c r="Z74" s="36"/>
      <c r="AA74" s="36"/>
      <c r="AB74" s="35"/>
      <c r="AC74" s="35"/>
      <c r="AD74" s="35"/>
      <c r="AE74" s="35"/>
      <c r="AF74" s="35"/>
      <c r="AG74" s="35"/>
      <c r="AH74" s="35"/>
      <c r="AI74" s="36"/>
      <c r="AJ74" s="36"/>
      <c r="AK74" s="35"/>
      <c r="AL74" s="35"/>
      <c r="AM74" s="36"/>
      <c r="AN74" s="35"/>
      <c r="AO74" s="36"/>
      <c r="AP74" s="35"/>
      <c r="AQ74" s="35"/>
    </row>
    <row r="75" spans="1:45" s="8" customFormat="1" ht="25.8" customHeight="1" x14ac:dyDescent="0.3">
      <c r="A75" s="78" t="s">
        <v>45</v>
      </c>
      <c r="B75" s="79"/>
      <c r="C75" s="79"/>
      <c r="D75" s="79"/>
      <c r="E75" s="79"/>
      <c r="F75" s="79"/>
      <c r="G75" s="57"/>
      <c r="H75" s="59" t="s">
        <v>50</v>
      </c>
      <c r="I75" s="59"/>
      <c r="J75" s="59"/>
      <c r="K75" s="59"/>
      <c r="L75" s="59"/>
      <c r="M75" s="59"/>
      <c r="N75" s="59"/>
      <c r="O75" s="58"/>
      <c r="P75" s="58"/>
      <c r="Q75" s="58"/>
      <c r="R75" s="58"/>
      <c r="S75" s="58"/>
      <c r="T75" s="58"/>
      <c r="U75" s="58"/>
      <c r="V75" s="36"/>
      <c r="W75" s="36"/>
      <c r="X75" s="35"/>
      <c r="Y75" s="35"/>
      <c r="Z75" s="36"/>
      <c r="AA75" s="36"/>
      <c r="AB75" s="36"/>
      <c r="AC75" s="35"/>
      <c r="AD75" s="35"/>
      <c r="AE75" s="35"/>
      <c r="AF75" s="36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</row>
    <row r="76" spans="1:45" s="8" customFormat="1" ht="15.6" x14ac:dyDescent="0.3">
      <c r="A76" s="78"/>
      <c r="B76" s="79"/>
      <c r="C76" s="79"/>
      <c r="D76" s="79"/>
      <c r="E76" s="79"/>
      <c r="F76" s="58"/>
      <c r="G76" s="58"/>
      <c r="H76" s="79"/>
      <c r="I76" s="80"/>
      <c r="J76" s="80"/>
      <c r="K76" s="80"/>
      <c r="L76" s="80"/>
      <c r="M76" s="80"/>
      <c r="N76" s="80"/>
      <c r="O76" s="80"/>
      <c r="P76" s="80"/>
      <c r="Q76" s="58"/>
      <c r="R76" s="57"/>
      <c r="S76" s="58"/>
      <c r="T76" s="57"/>
      <c r="U76" s="58"/>
      <c r="V76" s="35"/>
      <c r="W76" s="35"/>
      <c r="X76" s="36"/>
      <c r="Y76" s="35"/>
      <c r="Z76" s="36"/>
      <c r="AA76" s="35"/>
      <c r="AB76" s="35"/>
      <c r="AC76" s="35"/>
      <c r="AD76" s="35"/>
      <c r="AE76" s="35"/>
      <c r="AF76" s="35"/>
      <c r="AG76" s="35"/>
      <c r="AH76" s="35"/>
      <c r="AI76" s="36"/>
      <c r="AJ76" s="35"/>
      <c r="AK76" s="35"/>
      <c r="AL76" s="35"/>
      <c r="AM76" s="35"/>
      <c r="AN76" s="35"/>
      <c r="AO76" s="35"/>
      <c r="AP76" s="35"/>
      <c r="AQ76" s="35"/>
    </row>
    <row r="77" spans="1:45" s="8" customFormat="1" ht="15.6" customHeight="1" x14ac:dyDescent="0.3">
      <c r="A77" s="81" t="s">
        <v>52</v>
      </c>
      <c r="B77" s="81"/>
      <c r="C77" s="81"/>
      <c r="D77" s="81"/>
      <c r="E77" s="81"/>
      <c r="F77" s="81"/>
      <c r="G77" s="81"/>
      <c r="H77" s="81" t="s">
        <v>51</v>
      </c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35"/>
      <c r="W77" s="36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</row>
    <row r="78" spans="1:45" s="41" customFormat="1" ht="14.4" x14ac:dyDescent="0.3">
      <c r="A78" s="38"/>
      <c r="B78" s="71" t="s">
        <v>46</v>
      </c>
      <c r="C78" s="72"/>
      <c r="D78" s="38"/>
      <c r="E78" s="38"/>
      <c r="F78" s="38"/>
      <c r="G78" s="39"/>
      <c r="H78" s="39"/>
      <c r="I78" s="39"/>
      <c r="J78" s="39"/>
      <c r="K78" s="39"/>
      <c r="L78" s="39"/>
      <c r="M78" s="73" t="s">
        <v>47</v>
      </c>
      <c r="N78" s="73"/>
      <c r="O78" s="73"/>
      <c r="P78" s="73"/>
      <c r="Q78" s="39"/>
      <c r="R78" s="39"/>
      <c r="S78" s="39"/>
      <c r="T78" s="39"/>
      <c r="U78" s="39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</row>
    <row r="79" spans="1:45" s="41" customFormat="1" ht="0.6" customHeight="1" x14ac:dyDescent="0.3">
      <c r="A79" s="74"/>
      <c r="B79" s="75"/>
      <c r="C79" s="75"/>
      <c r="D79" s="75"/>
      <c r="E79" s="75"/>
      <c r="F79" s="39"/>
      <c r="G79" s="39"/>
      <c r="H79" s="76"/>
      <c r="I79" s="76"/>
      <c r="J79" s="76"/>
      <c r="K79" s="76"/>
      <c r="L79" s="76"/>
      <c r="M79" s="76"/>
      <c r="N79" s="76"/>
      <c r="O79" s="39"/>
      <c r="P79" s="39"/>
      <c r="Q79" s="39"/>
      <c r="R79" s="39"/>
      <c r="S79" s="39"/>
      <c r="T79" s="39"/>
      <c r="U79" s="39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</row>
    <row r="80" spans="1:45" ht="14.4" hidden="1" customHeight="1" x14ac:dyDescent="0.3">
      <c r="A80" s="42"/>
      <c r="B80" s="43"/>
      <c r="C80" s="43"/>
      <c r="D80" s="43"/>
      <c r="E80" s="43"/>
      <c r="F80" s="43"/>
      <c r="G80" s="43"/>
      <c r="H80" s="75"/>
      <c r="I80" s="76"/>
      <c r="J80" s="76"/>
      <c r="K80" s="76"/>
      <c r="L80" s="76"/>
      <c r="M80" s="76"/>
      <c r="N80" s="76"/>
      <c r="O80" s="76"/>
      <c r="P80" s="76"/>
      <c r="Q80" s="39"/>
      <c r="R80" s="44"/>
      <c r="S80" s="39"/>
      <c r="T80" s="44"/>
      <c r="U80" s="39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</row>
    <row r="81" spans="1:43" ht="14.4" x14ac:dyDescent="0.3">
      <c r="A81" s="42"/>
      <c r="B81" s="43"/>
      <c r="C81" s="43"/>
      <c r="D81" s="43"/>
      <c r="E81" s="43"/>
      <c r="F81" s="43"/>
      <c r="G81" s="43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</row>
    <row r="82" spans="1:43" ht="3.6" customHeight="1" x14ac:dyDescent="0.3">
      <c r="A82" s="43"/>
      <c r="B82" s="43"/>
      <c r="C82" s="43"/>
      <c r="D82" s="43"/>
      <c r="E82" s="43"/>
      <c r="F82" s="43"/>
      <c r="G82" s="43"/>
      <c r="H82" s="39"/>
      <c r="I82" s="39"/>
      <c r="J82" s="39"/>
      <c r="K82" s="39"/>
      <c r="L82" s="39"/>
      <c r="M82" s="69"/>
      <c r="N82" s="69"/>
      <c r="O82" s="69"/>
      <c r="P82" s="69"/>
      <c r="Q82" s="39"/>
      <c r="R82" s="39"/>
      <c r="S82" s="39"/>
      <c r="T82" s="39"/>
      <c r="U82" s="39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</row>
    <row r="83" spans="1:43" s="48" customFormat="1" ht="10.199999999999999" customHeight="1" x14ac:dyDescent="0.25">
      <c r="A83" s="70" t="s">
        <v>48</v>
      </c>
      <c r="B83" s="70"/>
      <c r="C83" s="70"/>
      <c r="D83" s="46"/>
      <c r="E83" s="46"/>
      <c r="F83" s="46"/>
      <c r="G83" s="46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</row>
    <row r="84" spans="1:43" ht="13.8" hidden="1" customHeight="1" x14ac:dyDescent="0.3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</row>
    <row r="85" spans="1:43" x14ac:dyDescent="0.3"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:43" x14ac:dyDescent="0.3"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43" x14ac:dyDescent="0.3">
      <c r="G87" s="49"/>
      <c r="H87" s="49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</row>
    <row r="88" spans="1:43" x14ac:dyDescent="0.3">
      <c r="B88" s="50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</sheetData>
  <mergeCells count="126">
    <mergeCell ref="E7:G8"/>
    <mergeCell ref="AR1:AS1"/>
    <mergeCell ref="B1:C1"/>
    <mergeCell ref="B2:C2"/>
    <mergeCell ref="A4:U4"/>
    <mergeCell ref="A5:V5"/>
    <mergeCell ref="N1:X1"/>
    <mergeCell ref="T3:X3"/>
    <mergeCell ref="A7:A10"/>
    <mergeCell ref="B7:B10"/>
    <mergeCell ref="C7:C10"/>
    <mergeCell ref="D7:D10"/>
    <mergeCell ref="H7:AQ7"/>
    <mergeCell ref="AC8:AE8"/>
    <mergeCell ref="AF8:AH8"/>
    <mergeCell ref="AI8:AK8"/>
    <mergeCell ref="AL8:AN8"/>
    <mergeCell ref="L9:L10"/>
    <mergeCell ref="M9:M10"/>
    <mergeCell ref="Z9:Z10"/>
    <mergeCell ref="AA9:AA10"/>
    <mergeCell ref="AB9:AB10"/>
    <mergeCell ref="AC9:AC10"/>
    <mergeCell ref="AD9:AD10"/>
    <mergeCell ref="AE9:AE10"/>
    <mergeCell ref="AR7:AR10"/>
    <mergeCell ref="AS7:AS10"/>
    <mergeCell ref="H8:J8"/>
    <mergeCell ref="K8:M8"/>
    <mergeCell ref="N8:P8"/>
    <mergeCell ref="Q8:S8"/>
    <mergeCell ref="T8:V8"/>
    <mergeCell ref="W8:Y8"/>
    <mergeCell ref="Z8:AB8"/>
    <mergeCell ref="N9:N10"/>
    <mergeCell ref="O9:O10"/>
    <mergeCell ref="P9:P10"/>
    <mergeCell ref="Q9:Q10"/>
    <mergeCell ref="R9:R10"/>
    <mergeCell ref="S9:S10"/>
    <mergeCell ref="AO8:AQ8"/>
    <mergeCell ref="V9:V10"/>
    <mergeCell ref="W9:W10"/>
    <mergeCell ref="X9:X10"/>
    <mergeCell ref="Y9:Y10"/>
    <mergeCell ref="AL9:AL10"/>
    <mergeCell ref="AM9:AM10"/>
    <mergeCell ref="AN9:AN10"/>
    <mergeCell ref="E9:E10"/>
    <mergeCell ref="F9:F10"/>
    <mergeCell ref="G9:G10"/>
    <mergeCell ref="H9:H10"/>
    <mergeCell ref="I9:I10"/>
    <mergeCell ref="J9:J10"/>
    <mergeCell ref="K9:K10"/>
    <mergeCell ref="T9:T10"/>
    <mergeCell ref="U9:U10"/>
    <mergeCell ref="AO9:AO10"/>
    <mergeCell ref="AP9:AP10"/>
    <mergeCell ref="AQ9:AQ10"/>
    <mergeCell ref="AF9:AF10"/>
    <mergeCell ref="AG9:AG10"/>
    <mergeCell ref="AH9:AH10"/>
    <mergeCell ref="AI9:AI10"/>
    <mergeCell ref="AJ9:AJ10"/>
    <mergeCell ref="AK9:AK10"/>
    <mergeCell ref="A12:A16"/>
    <mergeCell ref="B12:B16"/>
    <mergeCell ref="C12:C16"/>
    <mergeCell ref="AR12:AR16"/>
    <mergeCell ref="AS12:AS16"/>
    <mergeCell ref="A17:A22"/>
    <mergeCell ref="B17:B22"/>
    <mergeCell ref="C17:C22"/>
    <mergeCell ref="AR17:AR22"/>
    <mergeCell ref="AS17:AS22"/>
    <mergeCell ref="A27:A31"/>
    <mergeCell ref="B27:B31"/>
    <mergeCell ref="C27:C31"/>
    <mergeCell ref="AR27:AR31"/>
    <mergeCell ref="AS27:AS31"/>
    <mergeCell ref="A32:C35"/>
    <mergeCell ref="A23:A24"/>
    <mergeCell ref="B23:C24"/>
    <mergeCell ref="AR23:AR24"/>
    <mergeCell ref="AS23:AS24"/>
    <mergeCell ref="B25:C25"/>
    <mergeCell ref="B26:C26"/>
    <mergeCell ref="A46:E46"/>
    <mergeCell ref="A47:T47"/>
    <mergeCell ref="A48:O48"/>
    <mergeCell ref="A49:T49"/>
    <mergeCell ref="A50:Q50"/>
    <mergeCell ref="A52:C55"/>
    <mergeCell ref="A36:E36"/>
    <mergeCell ref="A37:T37"/>
    <mergeCell ref="A38:O38"/>
    <mergeCell ref="A39:T39"/>
    <mergeCell ref="A40:Q40"/>
    <mergeCell ref="A42:C45"/>
    <mergeCell ref="A63:C66"/>
    <mergeCell ref="A67:E67"/>
    <mergeCell ref="A68:T68"/>
    <mergeCell ref="A69:O69"/>
    <mergeCell ref="A70:T70"/>
    <mergeCell ref="A71:Q71"/>
    <mergeCell ref="A56:E56"/>
    <mergeCell ref="A57:T57"/>
    <mergeCell ref="A58:O58"/>
    <mergeCell ref="A59:T59"/>
    <mergeCell ref="A60:Q60"/>
    <mergeCell ref="A62:C62"/>
    <mergeCell ref="D62:AS62"/>
    <mergeCell ref="M82:P82"/>
    <mergeCell ref="A83:C83"/>
    <mergeCell ref="B78:C78"/>
    <mergeCell ref="M78:P78"/>
    <mergeCell ref="A79:E79"/>
    <mergeCell ref="H79:N79"/>
    <mergeCell ref="H80:P80"/>
    <mergeCell ref="H81:U81"/>
    <mergeCell ref="A75:F75"/>
    <mergeCell ref="A76:E76"/>
    <mergeCell ref="H76:P76"/>
    <mergeCell ref="A77:G77"/>
    <mergeCell ref="H77:U77"/>
  </mergeCells>
  <printOptions horizontalCentered="1"/>
  <pageMargins left="0" right="0" top="0" bottom="0.15748031496062992" header="0.19685039370078741" footer="0.15748031496062992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3"/>
  <sheetViews>
    <sheetView tabSelected="1" topLeftCell="A67" zoomScale="85" zoomScaleNormal="85" workbookViewId="0">
      <selection activeCell="H100" sqref="H100"/>
    </sheetView>
  </sheetViews>
  <sheetFormatPr defaultColWidth="9.109375" defaultRowHeight="13.8" x14ac:dyDescent="0.3"/>
  <cols>
    <col min="1" max="1" width="4.21875" style="1" customWidth="1"/>
    <col min="2" max="2" width="25" style="1" customWidth="1"/>
    <col min="3" max="3" width="13.77734375" style="1" customWidth="1"/>
    <col min="4" max="4" width="21.6640625" style="1" customWidth="1"/>
    <col min="5" max="5" width="9.6640625" style="1" customWidth="1"/>
    <col min="6" max="6" width="9.109375" style="1" customWidth="1"/>
    <col min="7" max="7" width="6.6640625" style="1" customWidth="1"/>
    <col min="8" max="9" width="4.6640625" style="1" customWidth="1"/>
    <col min="10" max="10" width="5.44140625" style="1" customWidth="1"/>
    <col min="11" max="11" width="4.6640625" style="1" customWidth="1"/>
    <col min="12" max="12" width="4.44140625" style="1" customWidth="1"/>
    <col min="13" max="13" width="5.44140625" style="1" customWidth="1"/>
    <col min="14" max="14" width="4.88671875" style="1" customWidth="1"/>
    <col min="15" max="15" width="4.33203125" style="1" customWidth="1"/>
    <col min="16" max="16" width="4.6640625" style="1" customWidth="1"/>
    <col min="17" max="17" width="4.44140625" style="1" customWidth="1"/>
    <col min="18" max="18" width="5.5546875" style="1" customWidth="1"/>
    <col min="19" max="19" width="4.44140625" style="1" customWidth="1"/>
    <col min="20" max="20" width="5.44140625" style="1" customWidth="1"/>
    <col min="21" max="21" width="4.6640625" style="1" customWidth="1"/>
    <col min="22" max="22" width="5.21875" style="1" customWidth="1"/>
    <col min="23" max="23" width="7.44140625" style="1" customWidth="1"/>
    <col min="24" max="24" width="4.88671875" style="1" customWidth="1"/>
    <col min="25" max="25" width="4.5546875" style="1" customWidth="1"/>
    <col min="26" max="26" width="7.77734375" style="1" customWidth="1"/>
    <col min="27" max="27" width="7.5546875" style="1" customWidth="1"/>
    <col min="28" max="28" width="5.5546875" style="1" customWidth="1"/>
    <col min="29" max="29" width="7.77734375" style="1" customWidth="1"/>
    <col min="30" max="30" width="7.88671875" style="1" customWidth="1"/>
    <col min="31" max="31" width="5.5546875" style="1" customWidth="1"/>
    <col min="32" max="32" width="8" style="1" customWidth="1"/>
    <col min="33" max="33" width="7.77734375" style="1" customWidth="1"/>
    <col min="34" max="34" width="6.44140625" style="1" customWidth="1"/>
    <col min="35" max="35" width="7.109375" style="1" customWidth="1"/>
    <col min="36" max="36" width="7" style="1" customWidth="1"/>
    <col min="37" max="37" width="7.6640625" style="1" customWidth="1"/>
    <col min="38" max="38" width="5.44140625" style="1" customWidth="1"/>
    <col min="39" max="39" width="7.109375" style="1" customWidth="1"/>
    <col min="40" max="41" width="5.6640625" style="1" customWidth="1"/>
    <col min="42" max="42" width="7" style="1" customWidth="1"/>
    <col min="43" max="43" width="7.21875" style="1" customWidth="1"/>
    <col min="44" max="44" width="50.109375" style="1" customWidth="1"/>
    <col min="45" max="45" width="47.33203125" style="1" customWidth="1"/>
    <col min="46" max="16384" width="9.109375" style="1"/>
  </cols>
  <sheetData>
    <row r="1" spans="1:45" ht="46.8" customHeight="1" x14ac:dyDescent="0.3">
      <c r="B1" s="129"/>
      <c r="C1" s="129"/>
      <c r="D1" s="2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3"/>
      <c r="AR1" s="164" t="s">
        <v>66</v>
      </c>
      <c r="AS1" s="164"/>
    </row>
    <row r="2" spans="1:45" ht="15.6" hidden="1" customHeight="1" x14ac:dyDescent="0.3">
      <c r="A2" s="4"/>
      <c r="B2" s="130"/>
      <c r="C2" s="130"/>
      <c r="D2" s="2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3"/>
      <c r="W2" s="3"/>
      <c r="X2" s="3"/>
      <c r="Y2" s="3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  <c r="AS2" s="6"/>
    </row>
    <row r="3" spans="1:45" ht="5.4" customHeight="1" x14ac:dyDescent="0.3">
      <c r="A3" s="6"/>
      <c r="B3" s="2"/>
      <c r="C3" s="2"/>
      <c r="D3" s="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35"/>
      <c r="U3" s="135"/>
      <c r="V3" s="135"/>
      <c r="W3" s="135"/>
      <c r="X3" s="135"/>
      <c r="Y3" s="6"/>
      <c r="AR3" s="45"/>
      <c r="AS3" s="45" t="s">
        <v>59</v>
      </c>
    </row>
    <row r="4" spans="1:45" s="8" customFormat="1" ht="15.6" x14ac:dyDescent="0.3">
      <c r="A4" s="131" t="s">
        <v>60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7"/>
      <c r="AS4" s="7"/>
    </row>
    <row r="5" spans="1:45" s="8" customFormat="1" ht="21.6" customHeight="1" x14ac:dyDescent="0.25">
      <c r="A5" s="133" t="s">
        <v>64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7"/>
      <c r="AS5" s="7"/>
    </row>
    <row r="6" spans="1:45" s="8" customFormat="1" ht="10.95" hidden="1" customHeight="1" x14ac:dyDescent="0.25">
      <c r="A6" s="11"/>
    </row>
    <row r="7" spans="1:45" s="8" customFormat="1" ht="13.2" customHeight="1" x14ac:dyDescent="0.25">
      <c r="A7" s="121" t="s">
        <v>0</v>
      </c>
      <c r="B7" s="121" t="s">
        <v>55</v>
      </c>
      <c r="C7" s="121" t="s">
        <v>56</v>
      </c>
      <c r="D7" s="121" t="s">
        <v>1</v>
      </c>
      <c r="E7" s="122" t="s">
        <v>57</v>
      </c>
      <c r="F7" s="123"/>
      <c r="G7" s="124"/>
      <c r="H7" s="121" t="s">
        <v>2</v>
      </c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 t="s">
        <v>3</v>
      </c>
      <c r="AS7" s="107" t="s">
        <v>4</v>
      </c>
    </row>
    <row r="8" spans="1:45" s="8" customFormat="1" ht="28.2" customHeight="1" x14ac:dyDescent="0.25">
      <c r="A8" s="121"/>
      <c r="B8" s="107"/>
      <c r="C8" s="121"/>
      <c r="D8" s="107"/>
      <c r="E8" s="125"/>
      <c r="F8" s="126"/>
      <c r="G8" s="127"/>
      <c r="H8" s="121" t="s">
        <v>5</v>
      </c>
      <c r="I8" s="121"/>
      <c r="J8" s="121"/>
      <c r="K8" s="121" t="s">
        <v>6</v>
      </c>
      <c r="L8" s="121"/>
      <c r="M8" s="121"/>
      <c r="N8" s="121" t="s">
        <v>7</v>
      </c>
      <c r="O8" s="121"/>
      <c r="P8" s="121"/>
      <c r="Q8" s="121" t="s">
        <v>8</v>
      </c>
      <c r="R8" s="121"/>
      <c r="S8" s="121"/>
      <c r="T8" s="121" t="s">
        <v>9</v>
      </c>
      <c r="U8" s="121"/>
      <c r="V8" s="121"/>
      <c r="W8" s="121" t="s">
        <v>10</v>
      </c>
      <c r="X8" s="121"/>
      <c r="Y8" s="121"/>
      <c r="Z8" s="121" t="s">
        <v>11</v>
      </c>
      <c r="AA8" s="121"/>
      <c r="AB8" s="121"/>
      <c r="AC8" s="121" t="s">
        <v>12</v>
      </c>
      <c r="AD8" s="121"/>
      <c r="AE8" s="121"/>
      <c r="AF8" s="121" t="s">
        <v>13</v>
      </c>
      <c r="AG8" s="121"/>
      <c r="AH8" s="121"/>
      <c r="AI8" s="121" t="s">
        <v>14</v>
      </c>
      <c r="AJ8" s="121"/>
      <c r="AK8" s="121"/>
      <c r="AL8" s="121" t="s">
        <v>15</v>
      </c>
      <c r="AM8" s="121"/>
      <c r="AN8" s="121"/>
      <c r="AO8" s="121" t="s">
        <v>16</v>
      </c>
      <c r="AP8" s="121"/>
      <c r="AQ8" s="121"/>
      <c r="AR8" s="121"/>
      <c r="AS8" s="107"/>
    </row>
    <row r="9" spans="1:45" s="8" customFormat="1" ht="43.2" customHeight="1" x14ac:dyDescent="0.25">
      <c r="A9" s="121"/>
      <c r="B9" s="107"/>
      <c r="C9" s="121"/>
      <c r="D9" s="107"/>
      <c r="E9" s="121" t="s">
        <v>17</v>
      </c>
      <c r="F9" s="121" t="s">
        <v>18</v>
      </c>
      <c r="G9" s="107" t="s">
        <v>19</v>
      </c>
      <c r="H9" s="121" t="s">
        <v>17</v>
      </c>
      <c r="I9" s="121" t="s">
        <v>20</v>
      </c>
      <c r="J9" s="107" t="s">
        <v>19</v>
      </c>
      <c r="K9" s="121" t="s">
        <v>17</v>
      </c>
      <c r="L9" s="121" t="s">
        <v>20</v>
      </c>
      <c r="M9" s="107" t="s">
        <v>19</v>
      </c>
      <c r="N9" s="121" t="s">
        <v>17</v>
      </c>
      <c r="O9" s="121" t="s">
        <v>20</v>
      </c>
      <c r="P9" s="107" t="s">
        <v>19</v>
      </c>
      <c r="Q9" s="121" t="s">
        <v>17</v>
      </c>
      <c r="R9" s="121" t="s">
        <v>20</v>
      </c>
      <c r="S9" s="107" t="s">
        <v>19</v>
      </c>
      <c r="T9" s="121" t="s">
        <v>17</v>
      </c>
      <c r="U9" s="121" t="s">
        <v>20</v>
      </c>
      <c r="V9" s="107" t="s">
        <v>19</v>
      </c>
      <c r="W9" s="121" t="s">
        <v>17</v>
      </c>
      <c r="X9" s="121" t="s">
        <v>20</v>
      </c>
      <c r="Y9" s="107" t="s">
        <v>19</v>
      </c>
      <c r="Z9" s="121" t="s">
        <v>17</v>
      </c>
      <c r="AA9" s="121" t="s">
        <v>20</v>
      </c>
      <c r="AB9" s="107" t="s">
        <v>19</v>
      </c>
      <c r="AC9" s="121" t="s">
        <v>17</v>
      </c>
      <c r="AD9" s="121" t="s">
        <v>20</v>
      </c>
      <c r="AE9" s="107" t="s">
        <v>19</v>
      </c>
      <c r="AF9" s="121" t="s">
        <v>17</v>
      </c>
      <c r="AG9" s="121" t="s">
        <v>20</v>
      </c>
      <c r="AH9" s="107" t="s">
        <v>19</v>
      </c>
      <c r="AI9" s="121" t="s">
        <v>17</v>
      </c>
      <c r="AJ9" s="121" t="s">
        <v>20</v>
      </c>
      <c r="AK9" s="107" t="s">
        <v>19</v>
      </c>
      <c r="AL9" s="121" t="s">
        <v>17</v>
      </c>
      <c r="AM9" s="121" t="s">
        <v>20</v>
      </c>
      <c r="AN9" s="107" t="s">
        <v>19</v>
      </c>
      <c r="AO9" s="121" t="s">
        <v>17</v>
      </c>
      <c r="AP9" s="121" t="s">
        <v>20</v>
      </c>
      <c r="AQ9" s="107" t="s">
        <v>19</v>
      </c>
      <c r="AR9" s="121"/>
      <c r="AS9" s="107"/>
    </row>
    <row r="10" spans="1:45" s="8" customFormat="1" ht="43.5" hidden="1" customHeight="1" x14ac:dyDescent="0.25">
      <c r="A10" s="121"/>
      <c r="B10" s="107"/>
      <c r="C10" s="121"/>
      <c r="D10" s="107"/>
      <c r="E10" s="121"/>
      <c r="F10" s="121"/>
      <c r="G10" s="107"/>
      <c r="H10" s="121"/>
      <c r="I10" s="121"/>
      <c r="J10" s="107"/>
      <c r="K10" s="121"/>
      <c r="L10" s="121"/>
      <c r="M10" s="107"/>
      <c r="N10" s="121"/>
      <c r="O10" s="121"/>
      <c r="P10" s="107"/>
      <c r="Q10" s="121"/>
      <c r="R10" s="121"/>
      <c r="S10" s="107"/>
      <c r="T10" s="121"/>
      <c r="U10" s="121"/>
      <c r="V10" s="107"/>
      <c r="W10" s="121"/>
      <c r="X10" s="121"/>
      <c r="Y10" s="107"/>
      <c r="Z10" s="121"/>
      <c r="AA10" s="121"/>
      <c r="AB10" s="107"/>
      <c r="AC10" s="121"/>
      <c r="AD10" s="121"/>
      <c r="AE10" s="107"/>
      <c r="AF10" s="121"/>
      <c r="AG10" s="121"/>
      <c r="AH10" s="107"/>
      <c r="AI10" s="121"/>
      <c r="AJ10" s="121"/>
      <c r="AK10" s="107"/>
      <c r="AL10" s="121"/>
      <c r="AM10" s="121"/>
      <c r="AN10" s="107"/>
      <c r="AO10" s="121"/>
      <c r="AP10" s="121"/>
      <c r="AQ10" s="107"/>
      <c r="AR10" s="121"/>
      <c r="AS10" s="107"/>
    </row>
    <row r="11" spans="1:45" s="8" customFormat="1" ht="18.600000000000001" customHeight="1" x14ac:dyDescent="0.25">
      <c r="A11" s="67">
        <v>1</v>
      </c>
      <c r="B11" s="67">
        <v>2</v>
      </c>
      <c r="C11" s="67">
        <v>3</v>
      </c>
      <c r="D11" s="67">
        <v>5</v>
      </c>
      <c r="E11" s="67">
        <v>6</v>
      </c>
      <c r="F11" s="67">
        <v>7</v>
      </c>
      <c r="G11" s="67" t="s">
        <v>21</v>
      </c>
      <c r="H11" s="67">
        <v>9</v>
      </c>
      <c r="I11" s="67">
        <v>10</v>
      </c>
      <c r="J11" s="67">
        <v>11</v>
      </c>
      <c r="K11" s="67">
        <v>12</v>
      </c>
      <c r="L11" s="67">
        <v>13</v>
      </c>
      <c r="M11" s="67">
        <v>14</v>
      </c>
      <c r="N11" s="67">
        <v>15</v>
      </c>
      <c r="O11" s="67">
        <v>16</v>
      </c>
      <c r="P11" s="67">
        <v>17</v>
      </c>
      <c r="Q11" s="67">
        <v>18</v>
      </c>
      <c r="R11" s="67">
        <v>19</v>
      </c>
      <c r="S11" s="67">
        <v>20</v>
      </c>
      <c r="T11" s="67">
        <v>21</v>
      </c>
      <c r="U11" s="67">
        <v>22</v>
      </c>
      <c r="V11" s="67">
        <v>23</v>
      </c>
      <c r="W11" s="67">
        <v>24</v>
      </c>
      <c r="X11" s="67">
        <v>25</v>
      </c>
      <c r="Y11" s="67">
        <v>26</v>
      </c>
      <c r="Z11" s="67">
        <v>27</v>
      </c>
      <c r="AA11" s="67">
        <v>28</v>
      </c>
      <c r="AB11" s="67">
        <v>29</v>
      </c>
      <c r="AC11" s="67">
        <v>30</v>
      </c>
      <c r="AD11" s="67">
        <v>31</v>
      </c>
      <c r="AE11" s="67">
        <v>32</v>
      </c>
      <c r="AF11" s="67">
        <v>33</v>
      </c>
      <c r="AG11" s="67">
        <v>34</v>
      </c>
      <c r="AH11" s="67">
        <v>35</v>
      </c>
      <c r="AI11" s="67">
        <v>36</v>
      </c>
      <c r="AJ11" s="67">
        <v>37</v>
      </c>
      <c r="AK11" s="67">
        <v>38</v>
      </c>
      <c r="AL11" s="67">
        <v>39</v>
      </c>
      <c r="AM11" s="67">
        <v>40</v>
      </c>
      <c r="AN11" s="67">
        <v>41</v>
      </c>
      <c r="AO11" s="67">
        <v>42</v>
      </c>
      <c r="AP11" s="67">
        <v>43</v>
      </c>
      <c r="AQ11" s="67">
        <v>44</v>
      </c>
      <c r="AR11" s="67">
        <v>45</v>
      </c>
      <c r="AS11" s="67">
        <v>46</v>
      </c>
    </row>
    <row r="12" spans="1:45" s="14" customFormat="1" ht="21" customHeight="1" x14ac:dyDescent="0.3">
      <c r="A12" s="96">
        <v>1</v>
      </c>
      <c r="B12" s="141" t="s">
        <v>63</v>
      </c>
      <c r="C12" s="141" t="s">
        <v>22</v>
      </c>
      <c r="D12" s="13" t="s">
        <v>23</v>
      </c>
      <c r="E12" s="51">
        <f>E14+E16</f>
        <v>0</v>
      </c>
      <c r="F12" s="51">
        <f>F14+F16</f>
        <v>0</v>
      </c>
      <c r="G12" s="51">
        <v>0</v>
      </c>
      <c r="H12" s="51">
        <f t="shared" ref="H12:O12" si="0">H14+H16</f>
        <v>0</v>
      </c>
      <c r="I12" s="51">
        <f t="shared" si="0"/>
        <v>0</v>
      </c>
      <c r="J12" s="51">
        <f t="shared" si="0"/>
        <v>0</v>
      </c>
      <c r="K12" s="51">
        <f t="shared" si="0"/>
        <v>0</v>
      </c>
      <c r="L12" s="51">
        <f t="shared" si="0"/>
        <v>0</v>
      </c>
      <c r="M12" s="51">
        <f t="shared" si="0"/>
        <v>0</v>
      </c>
      <c r="N12" s="51">
        <f t="shared" si="0"/>
        <v>0</v>
      </c>
      <c r="O12" s="51">
        <f t="shared" si="0"/>
        <v>0</v>
      </c>
      <c r="P12" s="51">
        <v>0</v>
      </c>
      <c r="Q12" s="51">
        <f t="shared" ref="Q12:U12" si="1">Q14+Q16</f>
        <v>0</v>
      </c>
      <c r="R12" s="51">
        <f t="shared" si="1"/>
        <v>0</v>
      </c>
      <c r="S12" s="51">
        <v>0</v>
      </c>
      <c r="T12" s="51">
        <f t="shared" si="1"/>
        <v>0</v>
      </c>
      <c r="U12" s="51">
        <f t="shared" si="1"/>
        <v>0</v>
      </c>
      <c r="V12" s="51">
        <v>0</v>
      </c>
      <c r="W12" s="51">
        <f>W14+W16</f>
        <v>0</v>
      </c>
      <c r="X12" s="51">
        <f t="shared" ref="X12" si="2">X14+X16</f>
        <v>0</v>
      </c>
      <c r="Y12" s="51">
        <v>0</v>
      </c>
      <c r="Z12" s="51">
        <f t="shared" ref="Z12:AA12" si="3">Z14+Z16</f>
        <v>0</v>
      </c>
      <c r="AA12" s="51">
        <f t="shared" si="3"/>
        <v>0</v>
      </c>
      <c r="AB12" s="51">
        <v>0</v>
      </c>
      <c r="AC12" s="51">
        <f t="shared" ref="AC12:AD12" si="4">AC14+AC16</f>
        <v>0</v>
      </c>
      <c r="AD12" s="51">
        <f t="shared" si="4"/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f t="shared" ref="AI12:AJ12" si="5">AI14+AI16</f>
        <v>0</v>
      </c>
      <c r="AJ12" s="51">
        <f t="shared" si="5"/>
        <v>0</v>
      </c>
      <c r="AK12" s="51">
        <v>0</v>
      </c>
      <c r="AL12" s="51">
        <f t="shared" ref="AL12" si="6">AL14+AL16</f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101" t="s">
        <v>49</v>
      </c>
      <c r="AS12" s="146"/>
    </row>
    <row r="13" spans="1:45" s="16" customFormat="1" ht="18.600000000000001" customHeight="1" x14ac:dyDescent="0.3">
      <c r="A13" s="97"/>
      <c r="B13" s="142"/>
      <c r="C13" s="142"/>
      <c r="D13" s="15" t="s">
        <v>24</v>
      </c>
      <c r="E13" s="52">
        <f t="shared" ref="E13:F22" si="7">H13+K13+N13+Q13+T13+W13+Z13+AC13+AF13+AI13+AL13+AO13</f>
        <v>0</v>
      </c>
      <c r="F13" s="52">
        <f t="shared" si="7"/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f>P16</f>
        <v>0</v>
      </c>
      <c r="Q13" s="52">
        <v>0</v>
      </c>
      <c r="R13" s="52">
        <v>0</v>
      </c>
      <c r="S13" s="52">
        <f>S16</f>
        <v>0</v>
      </c>
      <c r="T13" s="52">
        <v>0</v>
      </c>
      <c r="U13" s="52">
        <v>0</v>
      </c>
      <c r="V13" s="52">
        <f>V16</f>
        <v>0</v>
      </c>
      <c r="W13" s="52">
        <v>0</v>
      </c>
      <c r="X13" s="52">
        <v>0</v>
      </c>
      <c r="Y13" s="52">
        <f>Y16</f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102"/>
      <c r="AS13" s="118"/>
    </row>
    <row r="14" spans="1:45" s="16" customFormat="1" ht="38.4" customHeight="1" x14ac:dyDescent="0.3">
      <c r="A14" s="97"/>
      <c r="B14" s="142"/>
      <c r="C14" s="142"/>
      <c r="D14" s="15" t="s">
        <v>25</v>
      </c>
      <c r="E14" s="52">
        <f t="shared" si="7"/>
        <v>0</v>
      </c>
      <c r="F14" s="52">
        <f t="shared" si="7"/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f>P18</f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f>V18</f>
        <v>26.923076923076923</v>
      </c>
      <c r="W14" s="52">
        <v>0</v>
      </c>
      <c r="X14" s="52">
        <v>0</v>
      </c>
      <c r="Y14" s="52">
        <f>Y18</f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102"/>
      <c r="AS14" s="118"/>
    </row>
    <row r="15" spans="1:45" s="16" customFormat="1" ht="19.8" customHeight="1" x14ac:dyDescent="0.3">
      <c r="A15" s="97"/>
      <c r="B15" s="142"/>
      <c r="C15" s="142"/>
      <c r="D15" s="15" t="s">
        <v>26</v>
      </c>
      <c r="E15" s="52">
        <f t="shared" si="7"/>
        <v>0</v>
      </c>
      <c r="F15" s="52">
        <f t="shared" si="7"/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102"/>
      <c r="AS15" s="118"/>
    </row>
    <row r="16" spans="1:45" s="16" customFormat="1" ht="84" customHeight="1" x14ac:dyDescent="0.3">
      <c r="A16" s="97"/>
      <c r="B16" s="142"/>
      <c r="C16" s="142"/>
      <c r="D16" s="15" t="s">
        <v>27</v>
      </c>
      <c r="E16" s="52">
        <f t="shared" si="7"/>
        <v>0</v>
      </c>
      <c r="F16" s="52">
        <f t="shared" si="7"/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  <c r="AQ16" s="52">
        <v>0</v>
      </c>
      <c r="AR16" s="102"/>
      <c r="AS16" s="118"/>
    </row>
    <row r="17" spans="1:45" s="16" customFormat="1" ht="60" customHeight="1" x14ac:dyDescent="0.3">
      <c r="A17" s="144"/>
      <c r="B17" s="143"/>
      <c r="C17" s="143"/>
      <c r="D17" s="15" t="s">
        <v>28</v>
      </c>
      <c r="E17" s="52">
        <f t="shared" ref="E17" si="8">H17+K17+N17+Q17+T17+W17+Z17+AC17+AF17+AI17+AL17+AO17</f>
        <v>0</v>
      </c>
      <c r="F17" s="52">
        <f t="shared" ref="F17" si="9">I17+L17+O17+R17+U17+X17+AA17+AD17+AG17+AJ17+AM17+AP17</f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  <c r="AQ17" s="52">
        <v>0</v>
      </c>
      <c r="AR17" s="145"/>
      <c r="AS17" s="147"/>
    </row>
    <row r="18" spans="1:45" s="16" customFormat="1" ht="71.400000000000006" customHeight="1" x14ac:dyDescent="0.3">
      <c r="A18" s="96">
        <v>2</v>
      </c>
      <c r="B18" s="99" t="s">
        <v>62</v>
      </c>
      <c r="C18" s="101" t="s">
        <v>22</v>
      </c>
      <c r="D18" s="13" t="s">
        <v>23</v>
      </c>
      <c r="E18" s="51">
        <f>H18+K18+N18+Q18+T18+W18+Z18+AC18+AF18+AI18+AL18+AO18</f>
        <v>69843.7</v>
      </c>
      <c r="F18" s="51">
        <f>I18+L18+O18+R18+U18+X18+AA18+AD18+AG18+AJ18+AM18+AP18</f>
        <v>62958.299999999996</v>
      </c>
      <c r="G18" s="51">
        <f>F18/E18*100</f>
        <v>90.141702114865041</v>
      </c>
      <c r="H18" s="51">
        <f>H19+H20+H21+H22</f>
        <v>0</v>
      </c>
      <c r="I18" s="51">
        <f>I19+I20+I21+I22</f>
        <v>0</v>
      </c>
      <c r="J18" s="51">
        <v>0</v>
      </c>
      <c r="K18" s="51">
        <f>K19+K20+K21+K22</f>
        <v>0</v>
      </c>
      <c r="L18" s="51">
        <f>L19+L20+L21+L22</f>
        <v>0</v>
      </c>
      <c r="M18" s="51">
        <v>0</v>
      </c>
      <c r="N18" s="51">
        <f>N19+N20+N21+N22</f>
        <v>0</v>
      </c>
      <c r="O18" s="51">
        <f>O19+O20+O21+O22</f>
        <v>0</v>
      </c>
      <c r="P18" s="51">
        <v>0</v>
      </c>
      <c r="Q18" s="51">
        <f>Q19+Q20+Q21+Q22</f>
        <v>0</v>
      </c>
      <c r="R18" s="51">
        <f>R19+R20+R21+R22</f>
        <v>0</v>
      </c>
      <c r="S18" s="51">
        <v>0</v>
      </c>
      <c r="T18" s="51">
        <f>T19+T20+T21+T22</f>
        <v>130</v>
      </c>
      <c r="U18" s="51">
        <f>U19+U20+U21+U22</f>
        <v>35</v>
      </c>
      <c r="V18" s="51">
        <f>U18/T18*100</f>
        <v>26.923076923076923</v>
      </c>
      <c r="W18" s="51">
        <f>W19+W20+W21+W22</f>
        <v>3600</v>
      </c>
      <c r="X18" s="51">
        <f>X19+X20+X21+X22</f>
        <v>0</v>
      </c>
      <c r="Y18" s="51">
        <v>0</v>
      </c>
      <c r="Z18" s="51">
        <f>Z19+Z20+Z21+Z22</f>
        <v>24503.9</v>
      </c>
      <c r="AA18" s="51">
        <f>AA19+AA20+AA21+AA22</f>
        <v>2481</v>
      </c>
      <c r="AB18" s="51">
        <f>AA18/Z18*100</f>
        <v>10.124918890462334</v>
      </c>
      <c r="AC18" s="51">
        <f>AC19+AC20+AC21+AC22</f>
        <v>22700</v>
      </c>
      <c r="AD18" s="51">
        <f>AD19+AD20+AD21+AD22</f>
        <v>15906.5</v>
      </c>
      <c r="AE18" s="51">
        <f>AD18/AC18*100</f>
        <v>70.072687224669608</v>
      </c>
      <c r="AF18" s="51">
        <f>AF19+AF20+AF21+AF22</f>
        <v>18405.599999999999</v>
      </c>
      <c r="AG18" s="51">
        <f>AG19+AG20+AG21+AG22</f>
        <v>33004.6</v>
      </c>
      <c r="AH18" s="51">
        <f>AG18/AF18*100</f>
        <v>179.31825096709696</v>
      </c>
      <c r="AI18" s="51">
        <f>AI19+AI20+AI21+AI22</f>
        <v>207.5</v>
      </c>
      <c r="AJ18" s="51">
        <f>AJ19+AJ20+AJ21+AJ22</f>
        <v>3696.2</v>
      </c>
      <c r="AK18" s="51">
        <f>AJ18/AI18*100</f>
        <v>1781.301204819277</v>
      </c>
      <c r="AL18" s="51">
        <f>AL19+AL20+AL21+AL22</f>
        <v>0</v>
      </c>
      <c r="AM18" s="51">
        <f>AM19+AM20+AM21+AM22</f>
        <v>5217.5</v>
      </c>
      <c r="AN18" s="51">
        <v>0</v>
      </c>
      <c r="AO18" s="51">
        <f>AO19+AO20+AO21+AO22</f>
        <v>296.7</v>
      </c>
      <c r="AP18" s="51">
        <f>AP19+AP20+AP21+AP22</f>
        <v>2617.5</v>
      </c>
      <c r="AQ18" s="51">
        <f>AP18/AO18*100</f>
        <v>882.20424671385251</v>
      </c>
      <c r="AR18" s="101" t="s">
        <v>67</v>
      </c>
      <c r="AS18" s="101" t="s">
        <v>68</v>
      </c>
    </row>
    <row r="19" spans="1:45" s="16" customFormat="1" ht="75" customHeight="1" x14ac:dyDescent="0.3">
      <c r="A19" s="97"/>
      <c r="B19" s="100"/>
      <c r="C19" s="102"/>
      <c r="D19" s="15" t="s">
        <v>24</v>
      </c>
      <c r="E19" s="52">
        <f>H19+K19+N19+Q19+T19+W19+Z19+AC19+AF19+AI19+AL19+AO19</f>
        <v>0</v>
      </c>
      <c r="F19" s="52">
        <f t="shared" si="7"/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f>P22</f>
        <v>0</v>
      </c>
      <c r="Q19" s="52">
        <v>0</v>
      </c>
      <c r="R19" s="52">
        <v>0</v>
      </c>
      <c r="S19" s="52">
        <f>S22</f>
        <v>0</v>
      </c>
      <c r="T19" s="52">
        <v>0</v>
      </c>
      <c r="U19" s="52">
        <v>0</v>
      </c>
      <c r="V19" s="52">
        <f>V22</f>
        <v>0</v>
      </c>
      <c r="W19" s="52">
        <v>0</v>
      </c>
      <c r="X19" s="52">
        <v>0</v>
      </c>
      <c r="Y19" s="52">
        <f>Y22</f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2">
        <f>AO22</f>
        <v>0</v>
      </c>
      <c r="AP19" s="52">
        <v>0</v>
      </c>
      <c r="AQ19" s="52">
        <v>0</v>
      </c>
      <c r="AR19" s="102"/>
      <c r="AS19" s="102"/>
    </row>
    <row r="20" spans="1:45" s="16" customFormat="1" ht="54" customHeight="1" x14ac:dyDescent="0.3">
      <c r="A20" s="97"/>
      <c r="B20" s="100"/>
      <c r="C20" s="102"/>
      <c r="D20" s="15" t="s">
        <v>25</v>
      </c>
      <c r="E20" s="52">
        <f t="shared" si="7"/>
        <v>48951.8</v>
      </c>
      <c r="F20" s="52">
        <f>I20+L20+O20+R20+U20+X20+AA20+AD20+AG20+AJ20+AM20+AP20</f>
        <v>46418.400000000001</v>
      </c>
      <c r="G20" s="52">
        <f>F20/E20*100</f>
        <v>94.82470511809575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2700</v>
      </c>
      <c r="X20" s="52">
        <v>0</v>
      </c>
      <c r="Y20" s="52">
        <v>0</v>
      </c>
      <c r="Z20" s="52">
        <v>17025</v>
      </c>
      <c r="AA20" s="52">
        <v>1789.5</v>
      </c>
      <c r="AB20" s="52">
        <f>AA20/Z20*100</f>
        <v>10.51101321585903</v>
      </c>
      <c r="AC20" s="52">
        <v>17025</v>
      </c>
      <c r="AD20" s="52">
        <v>6228.9</v>
      </c>
      <c r="AE20" s="52">
        <f>AD20/AC20*100</f>
        <v>36.586784140969158</v>
      </c>
      <c r="AF20" s="52">
        <v>12201.8</v>
      </c>
      <c r="AG20" s="52">
        <v>30454.400000000001</v>
      </c>
      <c r="AH20" s="52">
        <f>AG20/AF20*100</f>
        <v>249.58940484190859</v>
      </c>
      <c r="AI20" s="52">
        <v>0</v>
      </c>
      <c r="AJ20" s="52">
        <v>2361.1</v>
      </c>
      <c r="AK20" s="52">
        <v>0</v>
      </c>
      <c r="AL20" s="52">
        <v>0</v>
      </c>
      <c r="AM20" s="52">
        <v>3913.1</v>
      </c>
      <c r="AN20" s="52">
        <v>0</v>
      </c>
      <c r="AO20" s="52">
        <v>0</v>
      </c>
      <c r="AP20" s="52">
        <v>1671.4</v>
      </c>
      <c r="AQ20" s="52">
        <v>0</v>
      </c>
      <c r="AR20" s="102"/>
      <c r="AS20" s="102"/>
    </row>
    <row r="21" spans="1:45" s="16" customFormat="1" ht="61.8" customHeight="1" x14ac:dyDescent="0.3">
      <c r="A21" s="97"/>
      <c r="B21" s="100"/>
      <c r="C21" s="102"/>
      <c r="D21" s="15" t="s">
        <v>26</v>
      </c>
      <c r="E21" s="52">
        <f>H21+K21+N21+Q21+T21+W21+Z21+AC21+AF21+AI21+AL21+AO21</f>
        <v>20891.900000000001</v>
      </c>
      <c r="F21" s="52">
        <f>I21+L21+O21+R21+U21+X21+AA21+AD21+AG21+AJ21+AM21+AP21</f>
        <v>16539.899999999998</v>
      </c>
      <c r="G21" s="52">
        <f>F21/E21*100</f>
        <v>79.168960219032243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130</v>
      </c>
      <c r="U21" s="52">
        <v>35</v>
      </c>
      <c r="V21" s="52">
        <f>U21/T21*100</f>
        <v>26.923076923076923</v>
      </c>
      <c r="W21" s="52">
        <v>900</v>
      </c>
      <c r="X21" s="52">
        <v>0</v>
      </c>
      <c r="Y21" s="52">
        <v>0</v>
      </c>
      <c r="Z21" s="52">
        <v>7478.9</v>
      </c>
      <c r="AA21" s="52">
        <v>691.5</v>
      </c>
      <c r="AB21" s="52">
        <f>AA21/Z21*100</f>
        <v>9.2460121140809477</v>
      </c>
      <c r="AC21" s="52">
        <v>5675</v>
      </c>
      <c r="AD21" s="52">
        <v>9677.6</v>
      </c>
      <c r="AE21" s="52">
        <f>AD21/AC21*100</f>
        <v>170.53039647577094</v>
      </c>
      <c r="AF21" s="52">
        <v>6203.8</v>
      </c>
      <c r="AG21" s="52">
        <v>2550.1999999999998</v>
      </c>
      <c r="AH21" s="52">
        <f>AG21/AF21*100</f>
        <v>41.107063412747017</v>
      </c>
      <c r="AI21" s="52">
        <v>207.5</v>
      </c>
      <c r="AJ21" s="52">
        <v>1335.1</v>
      </c>
      <c r="AK21" s="52">
        <f>AJ21/AI21*100</f>
        <v>643.42168674698792</v>
      </c>
      <c r="AL21" s="52">
        <v>0</v>
      </c>
      <c r="AM21" s="52">
        <v>1304.4000000000001</v>
      </c>
      <c r="AN21" s="52">
        <v>0</v>
      </c>
      <c r="AO21" s="52">
        <v>296.7</v>
      </c>
      <c r="AP21" s="52">
        <v>946.1</v>
      </c>
      <c r="AQ21" s="52">
        <v>0</v>
      </c>
      <c r="AR21" s="102"/>
      <c r="AS21" s="102"/>
    </row>
    <row r="22" spans="1:45" s="16" customFormat="1" ht="88.8" customHeight="1" x14ac:dyDescent="0.3">
      <c r="A22" s="97"/>
      <c r="B22" s="100"/>
      <c r="C22" s="102"/>
      <c r="D22" s="15" t="s">
        <v>27</v>
      </c>
      <c r="E22" s="52">
        <f t="shared" si="7"/>
        <v>0</v>
      </c>
      <c r="F22" s="52">
        <f t="shared" si="7"/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0</v>
      </c>
      <c r="AP22" s="52">
        <v>0</v>
      </c>
      <c r="AQ22" s="52">
        <v>0</v>
      </c>
      <c r="AR22" s="102"/>
      <c r="AS22" s="102"/>
    </row>
    <row r="23" spans="1:45" s="16" customFormat="1" ht="103.8" customHeight="1" x14ac:dyDescent="0.3">
      <c r="A23" s="64"/>
      <c r="B23" s="65"/>
      <c r="C23" s="66"/>
      <c r="D23" s="15" t="s">
        <v>28</v>
      </c>
      <c r="E23" s="52">
        <v>0</v>
      </c>
      <c r="F23" s="52">
        <f>U23</f>
        <v>60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60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0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0</v>
      </c>
      <c r="AN23" s="52">
        <v>0</v>
      </c>
      <c r="AO23" s="52">
        <v>0</v>
      </c>
      <c r="AP23" s="52">
        <v>0</v>
      </c>
      <c r="AQ23" s="52">
        <v>0</v>
      </c>
      <c r="AR23" s="103"/>
      <c r="AS23" s="103"/>
    </row>
    <row r="24" spans="1:45" s="20" customFormat="1" ht="24" customHeight="1" x14ac:dyDescent="0.25">
      <c r="A24" s="96">
        <v>3</v>
      </c>
      <c r="B24" s="101" t="s">
        <v>65</v>
      </c>
      <c r="C24" s="101" t="s">
        <v>22</v>
      </c>
      <c r="D24" s="13" t="s">
        <v>23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54">
        <v>0</v>
      </c>
      <c r="AP24" s="54">
        <v>0</v>
      </c>
      <c r="AQ24" s="54">
        <v>0</v>
      </c>
      <c r="AR24" s="101" t="s">
        <v>38</v>
      </c>
      <c r="AS24" s="104"/>
    </row>
    <row r="25" spans="1:45" s="16" customFormat="1" ht="26.4" customHeight="1" x14ac:dyDescent="0.3">
      <c r="A25" s="97"/>
      <c r="B25" s="102"/>
      <c r="C25" s="102"/>
      <c r="D25" s="15" t="s">
        <v>24</v>
      </c>
      <c r="E25" s="52">
        <f t="shared" ref="E25:F31" si="10">H25+K25+N25+Q25+T25+W25+Z25+AC25+AF25+AI25+AL25+AO25</f>
        <v>0</v>
      </c>
      <c r="F25" s="52">
        <f t="shared" si="10"/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f>P28</f>
        <v>0</v>
      </c>
      <c r="Q25" s="52">
        <v>0</v>
      </c>
      <c r="R25" s="52">
        <v>0</v>
      </c>
      <c r="S25" s="52">
        <f>S28</f>
        <v>0</v>
      </c>
      <c r="T25" s="52">
        <v>0</v>
      </c>
      <c r="U25" s="52">
        <v>0</v>
      </c>
      <c r="V25" s="52">
        <f>V28</f>
        <v>0</v>
      </c>
      <c r="W25" s="52">
        <v>0</v>
      </c>
      <c r="X25" s="52">
        <v>0</v>
      </c>
      <c r="Y25" s="52">
        <f>Y28</f>
        <v>0</v>
      </c>
      <c r="Z25" s="52">
        <v>0</v>
      </c>
      <c r="AA25" s="52">
        <v>0</v>
      </c>
      <c r="AB25" s="52">
        <v>0</v>
      </c>
      <c r="AC25" s="52">
        <v>0</v>
      </c>
      <c r="AD25" s="52">
        <v>0</v>
      </c>
      <c r="AE25" s="52">
        <v>0</v>
      </c>
      <c r="AF25" s="52">
        <v>0</v>
      </c>
      <c r="AG25" s="52">
        <v>0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2">
        <v>0</v>
      </c>
      <c r="AN25" s="52">
        <v>0</v>
      </c>
      <c r="AO25" s="52">
        <f>AO28</f>
        <v>0</v>
      </c>
      <c r="AP25" s="52">
        <v>0</v>
      </c>
      <c r="AQ25" s="52">
        <v>0</v>
      </c>
      <c r="AR25" s="102"/>
      <c r="AS25" s="105"/>
    </row>
    <row r="26" spans="1:45" s="16" customFormat="1" ht="49.8" customHeight="1" x14ac:dyDescent="0.3">
      <c r="A26" s="97"/>
      <c r="B26" s="102"/>
      <c r="C26" s="102"/>
      <c r="D26" s="15" t="s">
        <v>25</v>
      </c>
      <c r="E26" s="52">
        <f t="shared" si="10"/>
        <v>0</v>
      </c>
      <c r="F26" s="52">
        <f t="shared" si="10"/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>
        <v>0</v>
      </c>
      <c r="AD26" s="52">
        <v>0</v>
      </c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</v>
      </c>
      <c r="AO26" s="52">
        <v>0</v>
      </c>
      <c r="AP26" s="52">
        <v>0</v>
      </c>
      <c r="AQ26" s="52">
        <v>0</v>
      </c>
      <c r="AR26" s="102"/>
      <c r="AS26" s="105"/>
    </row>
    <row r="27" spans="1:45" s="16" customFormat="1" ht="21" customHeight="1" x14ac:dyDescent="0.3">
      <c r="A27" s="97"/>
      <c r="B27" s="102"/>
      <c r="C27" s="102"/>
      <c r="D27" s="15" t="s">
        <v>26</v>
      </c>
      <c r="E27" s="52">
        <f t="shared" si="10"/>
        <v>0</v>
      </c>
      <c r="F27" s="52">
        <f t="shared" si="10"/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  <c r="AG27" s="52">
        <v>0</v>
      </c>
      <c r="AH27" s="52">
        <v>0</v>
      </c>
      <c r="AI27" s="52">
        <v>0</v>
      </c>
      <c r="AJ27" s="52">
        <v>0</v>
      </c>
      <c r="AK27" s="52">
        <v>0</v>
      </c>
      <c r="AL27" s="52">
        <v>0</v>
      </c>
      <c r="AM27" s="52">
        <v>0</v>
      </c>
      <c r="AN27" s="52">
        <v>0</v>
      </c>
      <c r="AO27" s="52">
        <v>0</v>
      </c>
      <c r="AP27" s="52">
        <v>0</v>
      </c>
      <c r="AQ27" s="52">
        <v>0</v>
      </c>
      <c r="AR27" s="102"/>
      <c r="AS27" s="105"/>
    </row>
    <row r="28" spans="1:45" s="16" customFormat="1" ht="94.8" customHeight="1" x14ac:dyDescent="0.3">
      <c r="A28" s="97"/>
      <c r="B28" s="102"/>
      <c r="C28" s="102"/>
      <c r="D28" s="15" t="s">
        <v>27</v>
      </c>
      <c r="E28" s="52">
        <f t="shared" si="10"/>
        <v>0</v>
      </c>
      <c r="F28" s="52">
        <f t="shared" si="10"/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2">
        <v>0</v>
      </c>
      <c r="AC28" s="52">
        <v>0</v>
      </c>
      <c r="AD28" s="52">
        <v>0</v>
      </c>
      <c r="AE28" s="52">
        <v>0</v>
      </c>
      <c r="AF28" s="52">
        <v>0</v>
      </c>
      <c r="AG28" s="52">
        <v>0</v>
      </c>
      <c r="AH28" s="52">
        <v>0</v>
      </c>
      <c r="AI28" s="52">
        <v>0</v>
      </c>
      <c r="AJ28" s="52">
        <v>0</v>
      </c>
      <c r="AK28" s="52">
        <v>0</v>
      </c>
      <c r="AL28" s="52">
        <v>0</v>
      </c>
      <c r="AM28" s="52">
        <v>0</v>
      </c>
      <c r="AN28" s="52">
        <v>0</v>
      </c>
      <c r="AO28" s="52">
        <v>0</v>
      </c>
      <c r="AP28" s="52">
        <v>0</v>
      </c>
      <c r="AQ28" s="52">
        <v>0</v>
      </c>
      <c r="AR28" s="102"/>
      <c r="AS28" s="105"/>
    </row>
    <row r="29" spans="1:45" s="16" customFormat="1" ht="60" customHeight="1" x14ac:dyDescent="0.3">
      <c r="A29" s="144"/>
      <c r="B29" s="145"/>
      <c r="C29" s="145"/>
      <c r="D29" s="15" t="s">
        <v>28</v>
      </c>
      <c r="E29" s="52">
        <f t="shared" si="10"/>
        <v>0</v>
      </c>
      <c r="F29" s="52">
        <f t="shared" si="10"/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0</v>
      </c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52">
        <v>0</v>
      </c>
      <c r="AK29" s="52">
        <v>0</v>
      </c>
      <c r="AL29" s="52">
        <v>0</v>
      </c>
      <c r="AM29" s="52">
        <v>0</v>
      </c>
      <c r="AN29" s="52">
        <v>0</v>
      </c>
      <c r="AO29" s="52">
        <v>0</v>
      </c>
      <c r="AP29" s="52">
        <v>0</v>
      </c>
      <c r="AQ29" s="52">
        <v>0</v>
      </c>
      <c r="AR29" s="145"/>
      <c r="AS29" s="144"/>
    </row>
    <row r="30" spans="1:45" s="20" customFormat="1" ht="21" customHeight="1" x14ac:dyDescent="0.25">
      <c r="A30" s="82" t="s">
        <v>39</v>
      </c>
      <c r="B30" s="83"/>
      <c r="C30" s="84"/>
      <c r="D30" s="21" t="s">
        <v>40</v>
      </c>
      <c r="E30" s="54">
        <f>H30+K30+N30+Q30+T30+W30+Z30+AC30+AF30+AI30+AL30+AO30</f>
        <v>69843.7</v>
      </c>
      <c r="F30" s="54">
        <f>I30+L30+O30+R30+U30+X30+AA30+AD30+AG30+AJ30+AM30+AP30</f>
        <v>62958.299999999996</v>
      </c>
      <c r="G30" s="54">
        <f>F30/E30*100</f>
        <v>90.141702114865041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f t="shared" ref="N30:O30" si="11">N32+N33</f>
        <v>0</v>
      </c>
      <c r="O30" s="54">
        <f t="shared" si="11"/>
        <v>0</v>
      </c>
      <c r="P30" s="54">
        <v>0</v>
      </c>
      <c r="Q30" s="54">
        <f t="shared" ref="Q30:V30" si="12">Q32+Q33</f>
        <v>0</v>
      </c>
      <c r="R30" s="54">
        <f t="shared" si="12"/>
        <v>0</v>
      </c>
      <c r="S30" s="54">
        <f t="shared" si="12"/>
        <v>0</v>
      </c>
      <c r="T30" s="54">
        <f t="shared" si="12"/>
        <v>130</v>
      </c>
      <c r="U30" s="54">
        <f t="shared" si="12"/>
        <v>35</v>
      </c>
      <c r="V30" s="54">
        <f t="shared" si="12"/>
        <v>26.923076923076923</v>
      </c>
      <c r="W30" s="54">
        <f>W32+W33</f>
        <v>3600</v>
      </c>
      <c r="X30" s="54">
        <f>X32+X33</f>
        <v>0</v>
      </c>
      <c r="Y30" s="54">
        <v>0</v>
      </c>
      <c r="Z30" s="54">
        <f>Z32+Z33</f>
        <v>24503.9</v>
      </c>
      <c r="AA30" s="54">
        <f>AA32+AA33</f>
        <v>2481</v>
      </c>
      <c r="AB30" s="54">
        <f>AA30/Z30*100</f>
        <v>10.124918890462334</v>
      </c>
      <c r="AC30" s="54">
        <f>AC32+AC33</f>
        <v>22700</v>
      </c>
      <c r="AD30" s="54">
        <f>AD32+AD33</f>
        <v>15906.5</v>
      </c>
      <c r="AE30" s="54">
        <v>0</v>
      </c>
      <c r="AF30" s="54">
        <f>AF32+AF33</f>
        <v>18405.599999999999</v>
      </c>
      <c r="AG30" s="54">
        <f>AG32+AG33</f>
        <v>33004.6</v>
      </c>
      <c r="AH30" s="54">
        <f>AG30/AF30*100</f>
        <v>179.31825096709696</v>
      </c>
      <c r="AI30" s="54">
        <f>AI32+AI33</f>
        <v>207.5</v>
      </c>
      <c r="AJ30" s="54">
        <f>AJ32+AJ33</f>
        <v>3696.2</v>
      </c>
      <c r="AK30" s="54">
        <f>AJ30/AI30*100</f>
        <v>1781.301204819277</v>
      </c>
      <c r="AL30" s="54">
        <f>AL32+AL33</f>
        <v>0</v>
      </c>
      <c r="AM30" s="54">
        <f>AM31+AM32+AM33</f>
        <v>5217.5</v>
      </c>
      <c r="AN30" s="54">
        <v>0</v>
      </c>
      <c r="AO30" s="54">
        <f>AO32+AO33</f>
        <v>296.7</v>
      </c>
      <c r="AP30" s="54">
        <f>AP31+AP32+AP33</f>
        <v>2617.5</v>
      </c>
      <c r="AQ30" s="55">
        <f>AP30/AO30*100</f>
        <v>882.20424671385251</v>
      </c>
      <c r="AR30" s="148"/>
      <c r="AS30" s="162"/>
    </row>
    <row r="31" spans="1:45" s="14" customFormat="1" ht="21.6" customHeight="1" x14ac:dyDescent="0.3">
      <c r="A31" s="85"/>
      <c r="B31" s="86"/>
      <c r="C31" s="87"/>
      <c r="D31" s="22" t="s">
        <v>24</v>
      </c>
      <c r="E31" s="51">
        <f t="shared" si="10"/>
        <v>0</v>
      </c>
      <c r="F31" s="51">
        <f t="shared" si="10"/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f>P34</f>
        <v>0</v>
      </c>
      <c r="Q31" s="51">
        <v>0</v>
      </c>
      <c r="R31" s="51">
        <v>0</v>
      </c>
      <c r="S31" s="51">
        <f>S34</f>
        <v>0</v>
      </c>
      <c r="T31" s="51">
        <v>0</v>
      </c>
      <c r="U31" s="51">
        <v>0</v>
      </c>
      <c r="V31" s="51">
        <f>V34</f>
        <v>0</v>
      </c>
      <c r="W31" s="51">
        <v>0</v>
      </c>
      <c r="X31" s="51">
        <v>0</v>
      </c>
      <c r="Y31" s="51">
        <f>Y34</f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f>AO34</f>
        <v>0</v>
      </c>
      <c r="AP31" s="51">
        <v>0</v>
      </c>
      <c r="AQ31" s="51">
        <v>0</v>
      </c>
      <c r="AR31" s="149"/>
      <c r="AS31" s="163"/>
    </row>
    <row r="32" spans="1:45" s="20" customFormat="1" ht="22.8" customHeight="1" x14ac:dyDescent="0.25">
      <c r="A32" s="85"/>
      <c r="B32" s="86"/>
      <c r="C32" s="87"/>
      <c r="D32" s="21" t="s">
        <v>25</v>
      </c>
      <c r="E32" s="54">
        <f>W32+Z32+AC32+AF32+AI32+AL32+AO32</f>
        <v>48951.8</v>
      </c>
      <c r="F32" s="54">
        <f>AA32+AD32+AG32+AJ32+AM32+AP32</f>
        <v>46418.400000000001</v>
      </c>
      <c r="G32" s="54">
        <f>F32/E32*100</f>
        <v>94.82470511809575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f>W20</f>
        <v>2700</v>
      </c>
      <c r="X32" s="54">
        <f>X20</f>
        <v>0</v>
      </c>
      <c r="Y32" s="54">
        <v>0</v>
      </c>
      <c r="Z32" s="54">
        <f>Z20</f>
        <v>17025</v>
      </c>
      <c r="AA32" s="54">
        <f>AA20</f>
        <v>1789.5</v>
      </c>
      <c r="AB32" s="54">
        <f>AA32/Z32*100</f>
        <v>10.51101321585903</v>
      </c>
      <c r="AC32" s="54">
        <f>AC20</f>
        <v>17025</v>
      </c>
      <c r="AD32" s="54">
        <f>AD20</f>
        <v>6228.9</v>
      </c>
      <c r="AE32" s="54">
        <f>AD32/AC32*100</f>
        <v>36.586784140969158</v>
      </c>
      <c r="AF32" s="54">
        <f>AF20</f>
        <v>12201.8</v>
      </c>
      <c r="AG32" s="54">
        <f>AG20</f>
        <v>30454.400000000001</v>
      </c>
      <c r="AH32" s="54">
        <f>AG32/AF32*100</f>
        <v>249.58940484190859</v>
      </c>
      <c r="AI32" s="54">
        <v>0</v>
      </c>
      <c r="AJ32" s="54">
        <f>AJ20</f>
        <v>2361.1</v>
      </c>
      <c r="AK32" s="54">
        <v>0</v>
      </c>
      <c r="AL32" s="54">
        <f>AL20</f>
        <v>0</v>
      </c>
      <c r="AM32" s="54">
        <f>AM20</f>
        <v>3913.1</v>
      </c>
      <c r="AN32" s="54">
        <v>0</v>
      </c>
      <c r="AO32" s="54">
        <v>0</v>
      </c>
      <c r="AP32" s="54">
        <f>AP20</f>
        <v>1671.4</v>
      </c>
      <c r="AQ32" s="55">
        <v>0</v>
      </c>
      <c r="AR32" s="149"/>
      <c r="AS32" s="163"/>
    </row>
    <row r="33" spans="1:45" s="20" customFormat="1" ht="18.600000000000001" customHeight="1" x14ac:dyDescent="0.25">
      <c r="A33" s="85"/>
      <c r="B33" s="86"/>
      <c r="C33" s="87"/>
      <c r="D33" s="22" t="s">
        <v>26</v>
      </c>
      <c r="E33" s="54">
        <f>N33+T33+W33+Z33+AC33+AF33+AL33+Q33+AO33+AI33</f>
        <v>20891.900000000001</v>
      </c>
      <c r="F33" s="54">
        <f>I33+L33+O33+R33+U33+X33+AA33+AD33+AG33+AJ33+AM33+AP33</f>
        <v>16539.899999999998</v>
      </c>
      <c r="G33" s="54">
        <f>F33/E33*100</f>
        <v>79.168960219032243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f>Q27+Q21</f>
        <v>0</v>
      </c>
      <c r="R33" s="54">
        <f>R27+R21+R15</f>
        <v>0</v>
      </c>
      <c r="S33" s="54">
        <v>0</v>
      </c>
      <c r="T33" s="54">
        <f>T27+T21+T15</f>
        <v>130</v>
      </c>
      <c r="U33" s="54">
        <f>U27+U21+U15</f>
        <v>35</v>
      </c>
      <c r="V33" s="54">
        <f>U33/T33*100</f>
        <v>26.923076923076923</v>
      </c>
      <c r="W33" s="54">
        <f>W27+W21+W15</f>
        <v>900</v>
      </c>
      <c r="X33" s="54">
        <f>X27+X21+X15</f>
        <v>0</v>
      </c>
      <c r="Y33" s="54">
        <v>0</v>
      </c>
      <c r="Z33" s="54">
        <f>Z27+Z21+Z15</f>
        <v>7478.9</v>
      </c>
      <c r="AA33" s="54">
        <f>AA27+AA21+AA15</f>
        <v>691.5</v>
      </c>
      <c r="AB33" s="54">
        <f>AA33/Z33*100</f>
        <v>9.2460121140809477</v>
      </c>
      <c r="AC33" s="54">
        <f>AC27+AC21+AC15</f>
        <v>5675</v>
      </c>
      <c r="AD33" s="54">
        <f>AD21</f>
        <v>9677.6</v>
      </c>
      <c r="AE33" s="54">
        <f>AD33/AC33*100</f>
        <v>170.53039647577094</v>
      </c>
      <c r="AF33" s="54">
        <f>AF27+AF21+AF15</f>
        <v>6203.8</v>
      </c>
      <c r="AG33" s="54">
        <f>AG27+AG21+AG15</f>
        <v>2550.1999999999998</v>
      </c>
      <c r="AH33" s="54">
        <f>AG33/AF33*100</f>
        <v>41.107063412747017</v>
      </c>
      <c r="AI33" s="54">
        <f>AI27+AI21+AI15</f>
        <v>207.5</v>
      </c>
      <c r="AJ33" s="54">
        <f>AJ27+AJ21+AJ15</f>
        <v>1335.1</v>
      </c>
      <c r="AK33" s="54">
        <f>AJ33/AI33*100</f>
        <v>643.42168674698792</v>
      </c>
      <c r="AL33" s="54">
        <f>AL27+AL21+AL15</f>
        <v>0</v>
      </c>
      <c r="AM33" s="54">
        <f>AM27+AM21+AM15</f>
        <v>1304.4000000000001</v>
      </c>
      <c r="AN33" s="54">
        <v>0</v>
      </c>
      <c r="AO33" s="54">
        <f>AO21</f>
        <v>296.7</v>
      </c>
      <c r="AP33" s="54">
        <f>AP21</f>
        <v>946.1</v>
      </c>
      <c r="AQ33" s="55">
        <f>AP33/AO33*100</f>
        <v>318.8742837883384</v>
      </c>
      <c r="AR33" s="149"/>
      <c r="AS33" s="163"/>
    </row>
    <row r="34" spans="1:45" s="20" customFormat="1" ht="37.5" hidden="1" customHeight="1" x14ac:dyDescent="0.25">
      <c r="A34" s="88"/>
      <c r="B34" s="89"/>
      <c r="C34" s="89"/>
      <c r="D34" s="89"/>
      <c r="E34" s="89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149"/>
      <c r="AS34" s="163"/>
    </row>
    <row r="35" spans="1:45" s="20" customFormat="1" ht="23.25" hidden="1" customHeight="1" x14ac:dyDescent="0.25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149"/>
      <c r="AS35" s="163"/>
    </row>
    <row r="36" spans="1:45" s="20" customFormat="1" ht="14.25" hidden="1" customHeight="1" x14ac:dyDescent="0.25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149"/>
      <c r="AS36" s="163"/>
    </row>
    <row r="37" spans="1:45" s="20" customFormat="1" ht="12" hidden="1" customHeight="1" x14ac:dyDescent="0.25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149"/>
      <c r="AS37" s="163"/>
    </row>
    <row r="38" spans="1:45" s="20" customFormat="1" ht="12" hidden="1" customHeight="1" x14ac:dyDescent="0.25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149"/>
      <c r="AS38" s="163"/>
    </row>
    <row r="39" spans="1:45" s="8" customFormat="1" ht="61.2" customHeight="1" x14ac:dyDescent="0.25">
      <c r="A39" s="150"/>
      <c r="B39" s="151"/>
      <c r="C39" s="152"/>
      <c r="D39" s="31" t="s">
        <v>27</v>
      </c>
      <c r="E39" s="53">
        <v>0</v>
      </c>
      <c r="F39" s="53">
        <f>U39</f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0</v>
      </c>
      <c r="AN39" s="53">
        <v>0</v>
      </c>
      <c r="AO39" s="53">
        <v>0</v>
      </c>
      <c r="AP39" s="53">
        <v>0</v>
      </c>
      <c r="AQ39" s="56">
        <v>0</v>
      </c>
      <c r="AR39" s="149"/>
      <c r="AS39" s="163"/>
    </row>
    <row r="40" spans="1:45" s="8" customFormat="1" ht="57.6" customHeight="1" x14ac:dyDescent="0.25">
      <c r="A40" s="153"/>
      <c r="B40" s="154"/>
      <c r="C40" s="155"/>
      <c r="D40" s="61" t="s">
        <v>28</v>
      </c>
      <c r="E40" s="53">
        <v>0</v>
      </c>
      <c r="F40" s="53">
        <f>U40</f>
        <v>60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60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6">
        <v>0</v>
      </c>
      <c r="AR40" s="149"/>
      <c r="AS40" s="147"/>
    </row>
    <row r="41" spans="1:45" s="20" customFormat="1" ht="22.2" customHeight="1" x14ac:dyDescent="0.25">
      <c r="A41" s="82" t="s">
        <v>41</v>
      </c>
      <c r="B41" s="83"/>
      <c r="C41" s="84"/>
      <c r="D41" s="21" t="s">
        <v>40</v>
      </c>
      <c r="E41" s="54">
        <f t="shared" ref="E41:F42" si="13">H41+K41+N41+Q41+T41+W41+Z41+AC41+AF41+AI41+AL41+AO41</f>
        <v>69843.7</v>
      </c>
      <c r="F41" s="54">
        <f>I41+L41+O41+R41+U41+X41+AA41+AD41+AG41+AJ41+AM41+AP41</f>
        <v>62958.299999999996</v>
      </c>
      <c r="G41" s="54">
        <f>F41/E41*100</f>
        <v>90.141702114865041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f t="shared" ref="N41:O41" si="14">N43+N44</f>
        <v>0</v>
      </c>
      <c r="O41" s="54">
        <f t="shared" si="14"/>
        <v>0</v>
      </c>
      <c r="P41" s="54">
        <v>0</v>
      </c>
      <c r="Q41" s="54">
        <f t="shared" ref="Q41:V41" si="15">Q43+Q44</f>
        <v>0</v>
      </c>
      <c r="R41" s="54">
        <f t="shared" si="15"/>
        <v>0</v>
      </c>
      <c r="S41" s="54">
        <f t="shared" si="15"/>
        <v>0</v>
      </c>
      <c r="T41" s="54">
        <f t="shared" si="15"/>
        <v>130</v>
      </c>
      <c r="U41" s="54">
        <f t="shared" si="15"/>
        <v>35</v>
      </c>
      <c r="V41" s="54">
        <f t="shared" si="15"/>
        <v>26.923076923076923</v>
      </c>
      <c r="W41" s="54">
        <f>W43+W44</f>
        <v>3600</v>
      </c>
      <c r="X41" s="54">
        <f>X43+X44</f>
        <v>0</v>
      </c>
      <c r="Y41" s="54">
        <v>0</v>
      </c>
      <c r="Z41" s="54">
        <f>Z43+Z44</f>
        <v>24503.9</v>
      </c>
      <c r="AA41" s="54">
        <f>AA43+AA44</f>
        <v>2481</v>
      </c>
      <c r="AB41" s="54">
        <f>AA41/Z41*100</f>
        <v>10.124918890462334</v>
      </c>
      <c r="AC41" s="54">
        <f>AC43+AC44</f>
        <v>22700</v>
      </c>
      <c r="AD41" s="54">
        <f>AD43+AD44</f>
        <v>15906.5</v>
      </c>
      <c r="AE41" s="54">
        <f>AD41/AC41*100</f>
        <v>70.072687224669608</v>
      </c>
      <c r="AF41" s="54">
        <f>AF43+AF44</f>
        <v>18405.599999999999</v>
      </c>
      <c r="AG41" s="54">
        <f>AG43+AG44</f>
        <v>33004.6</v>
      </c>
      <c r="AH41" s="54">
        <f>AG41/AF41*100</f>
        <v>179.31825096709696</v>
      </c>
      <c r="AI41" s="54">
        <f>AI43+AI44</f>
        <v>207.5</v>
      </c>
      <c r="AJ41" s="54">
        <f>AJ43+AJ44</f>
        <v>3696.2</v>
      </c>
      <c r="AK41" s="54">
        <f>AJ41/AI41*100</f>
        <v>1781.301204819277</v>
      </c>
      <c r="AL41" s="54">
        <f>AL43+AL44</f>
        <v>0</v>
      </c>
      <c r="AM41" s="54">
        <f>AM42+AM43+AM44</f>
        <v>5217.5</v>
      </c>
      <c r="AN41" s="54">
        <v>0</v>
      </c>
      <c r="AO41" s="54">
        <f>AO43+AO44</f>
        <v>296.7</v>
      </c>
      <c r="AP41" s="54">
        <f>AP42+AP43+AP44</f>
        <v>2617.5</v>
      </c>
      <c r="AQ41" s="55">
        <f>AP41/AO41*100</f>
        <v>882.20424671385251</v>
      </c>
      <c r="AR41" s="171"/>
      <c r="AS41" s="148"/>
    </row>
    <row r="42" spans="1:45" s="14" customFormat="1" ht="25.2" customHeight="1" x14ac:dyDescent="0.3">
      <c r="A42" s="85"/>
      <c r="B42" s="86"/>
      <c r="C42" s="87"/>
      <c r="D42" s="22" t="s">
        <v>24</v>
      </c>
      <c r="E42" s="51">
        <f t="shared" si="13"/>
        <v>0</v>
      </c>
      <c r="F42" s="51">
        <f t="shared" si="13"/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f>P45</f>
        <v>0</v>
      </c>
      <c r="Q42" s="51">
        <v>0</v>
      </c>
      <c r="R42" s="51">
        <v>0</v>
      </c>
      <c r="S42" s="51">
        <f>S45</f>
        <v>0</v>
      </c>
      <c r="T42" s="51">
        <v>0</v>
      </c>
      <c r="U42" s="51">
        <v>0</v>
      </c>
      <c r="V42" s="51">
        <f>V45</f>
        <v>0</v>
      </c>
      <c r="W42" s="51">
        <v>0</v>
      </c>
      <c r="X42" s="51">
        <v>0</v>
      </c>
      <c r="Y42" s="51">
        <f>Y45</f>
        <v>0</v>
      </c>
      <c r="Z42" s="51">
        <v>0</v>
      </c>
      <c r="AA42" s="51">
        <v>0</v>
      </c>
      <c r="AB42" s="51"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f>AO45</f>
        <v>0</v>
      </c>
      <c r="AP42" s="51">
        <v>0</v>
      </c>
      <c r="AQ42" s="51">
        <v>0</v>
      </c>
      <c r="AR42" s="172"/>
      <c r="AS42" s="149"/>
    </row>
    <row r="43" spans="1:45" s="20" customFormat="1" ht="26.4" customHeight="1" x14ac:dyDescent="0.25">
      <c r="A43" s="85"/>
      <c r="B43" s="86"/>
      <c r="C43" s="87"/>
      <c r="D43" s="21" t="s">
        <v>25</v>
      </c>
      <c r="E43" s="54">
        <f>W43+Z43+AC43+AF43+AI43+AL43+AO43</f>
        <v>48951.8</v>
      </c>
      <c r="F43" s="54">
        <f>AA43+AD43+AG43+AJ43+AM43+AP43</f>
        <v>46418.400000000001</v>
      </c>
      <c r="G43" s="54">
        <f>F43/E43*100</f>
        <v>94.82470511809575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f>W32</f>
        <v>2700</v>
      </c>
      <c r="X43" s="54">
        <f>X26</f>
        <v>0</v>
      </c>
      <c r="Y43" s="54">
        <v>0</v>
      </c>
      <c r="Z43" s="54">
        <f>Z32</f>
        <v>17025</v>
      </c>
      <c r="AA43" s="54">
        <f>AA32</f>
        <v>1789.5</v>
      </c>
      <c r="AB43" s="54">
        <f>AA43/Z43*100</f>
        <v>10.51101321585903</v>
      </c>
      <c r="AC43" s="54">
        <f>AC32</f>
        <v>17025</v>
      </c>
      <c r="AD43" s="54">
        <f>AD32</f>
        <v>6228.9</v>
      </c>
      <c r="AE43" s="54">
        <f>AD43/AC43*100</f>
        <v>36.586784140969158</v>
      </c>
      <c r="AF43" s="54">
        <f>AF32</f>
        <v>12201.8</v>
      </c>
      <c r="AG43" s="54">
        <f>AG32</f>
        <v>30454.400000000001</v>
      </c>
      <c r="AH43" s="54">
        <f>AG43/AF43*100</f>
        <v>249.58940484190859</v>
      </c>
      <c r="AI43" s="54">
        <v>0</v>
      </c>
      <c r="AJ43" s="54">
        <f>AJ32</f>
        <v>2361.1</v>
      </c>
      <c r="AK43" s="54">
        <v>0</v>
      </c>
      <c r="AL43" s="54">
        <f>AL26</f>
        <v>0</v>
      </c>
      <c r="AM43" s="54">
        <f>AM32</f>
        <v>3913.1</v>
      </c>
      <c r="AN43" s="54">
        <v>0</v>
      </c>
      <c r="AO43" s="54">
        <v>0</v>
      </c>
      <c r="AP43" s="54">
        <f>AP32</f>
        <v>1671.4</v>
      </c>
      <c r="AQ43" s="55">
        <v>0</v>
      </c>
      <c r="AR43" s="172"/>
      <c r="AS43" s="149"/>
    </row>
    <row r="44" spans="1:45" s="20" customFormat="1" ht="17.399999999999999" customHeight="1" x14ac:dyDescent="0.25">
      <c r="A44" s="85"/>
      <c r="B44" s="86"/>
      <c r="C44" s="87"/>
      <c r="D44" s="22" t="s">
        <v>26</v>
      </c>
      <c r="E44" s="54">
        <f>N44+T44+W44+Z44+AC44+AF44+AL44+Q44+AO44+AI44</f>
        <v>20891.900000000001</v>
      </c>
      <c r="F44" s="54">
        <f>I44+L44+O44+R44+U44+X44+AA44+AD44+AG44+AJ44+AM44+AP44</f>
        <v>16539.899999999998</v>
      </c>
      <c r="G44" s="54">
        <f>F44/E44*100</f>
        <v>79.168960219032243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f>Q38+Q27</f>
        <v>0</v>
      </c>
      <c r="R44" s="54">
        <v>0</v>
      </c>
      <c r="S44" s="54">
        <v>0</v>
      </c>
      <c r="T44" s="54">
        <f>T33</f>
        <v>130</v>
      </c>
      <c r="U44" s="54">
        <f>U33</f>
        <v>35</v>
      </c>
      <c r="V44" s="54">
        <f>U44/T44*100</f>
        <v>26.923076923076923</v>
      </c>
      <c r="W44" s="54">
        <f>W33</f>
        <v>900</v>
      </c>
      <c r="X44" s="54">
        <v>0</v>
      </c>
      <c r="Y44" s="54">
        <v>0</v>
      </c>
      <c r="Z44" s="54">
        <f>Z33</f>
        <v>7478.9</v>
      </c>
      <c r="AA44" s="54">
        <f>AA33</f>
        <v>691.5</v>
      </c>
      <c r="AB44" s="54">
        <f>AA44/Z44*100</f>
        <v>9.2460121140809477</v>
      </c>
      <c r="AC44" s="54">
        <f>AC33</f>
        <v>5675</v>
      </c>
      <c r="AD44" s="54">
        <f>AD33</f>
        <v>9677.6</v>
      </c>
      <c r="AE44" s="54">
        <f>AD44/AC44*100</f>
        <v>170.53039647577094</v>
      </c>
      <c r="AF44" s="54">
        <f>AF33</f>
        <v>6203.8</v>
      </c>
      <c r="AG44" s="54">
        <f>AG33</f>
        <v>2550.1999999999998</v>
      </c>
      <c r="AH44" s="54">
        <f>AG44/AF44*100</f>
        <v>41.107063412747017</v>
      </c>
      <c r="AI44" s="54">
        <f>AI33</f>
        <v>207.5</v>
      </c>
      <c r="AJ44" s="54">
        <f>AJ33</f>
        <v>1335.1</v>
      </c>
      <c r="AK44" s="54">
        <f>AJ44/AI44*100</f>
        <v>643.42168674698792</v>
      </c>
      <c r="AL44" s="54">
        <f>AL33</f>
        <v>0</v>
      </c>
      <c r="AM44" s="54">
        <f>AM33</f>
        <v>1304.4000000000001</v>
      </c>
      <c r="AN44" s="54">
        <v>0</v>
      </c>
      <c r="AO44" s="54">
        <f>AO33</f>
        <v>296.7</v>
      </c>
      <c r="AP44" s="54">
        <f>AP33</f>
        <v>946.1</v>
      </c>
      <c r="AQ44" s="55">
        <f>AP44/AO44*100</f>
        <v>318.8742837883384</v>
      </c>
      <c r="AR44" s="172"/>
      <c r="AS44" s="149"/>
    </row>
    <row r="45" spans="1:45" s="20" customFormat="1" ht="37.5" hidden="1" customHeight="1" x14ac:dyDescent="0.25">
      <c r="A45" s="88"/>
      <c r="B45" s="89"/>
      <c r="C45" s="89"/>
      <c r="D45" s="89"/>
      <c r="E45" s="89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172"/>
      <c r="AS45" s="149"/>
    </row>
    <row r="46" spans="1:45" s="20" customFormat="1" ht="23.25" hidden="1" customHeight="1" x14ac:dyDescent="0.25">
      <c r="A46" s="90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172"/>
      <c r="AS46" s="149"/>
    </row>
    <row r="47" spans="1:45" s="20" customFormat="1" ht="14.25" hidden="1" customHeight="1" x14ac:dyDescent="0.25">
      <c r="A47" s="90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172"/>
      <c r="AS47" s="149"/>
    </row>
    <row r="48" spans="1:45" s="20" customFormat="1" ht="12" hidden="1" customHeight="1" x14ac:dyDescent="0.25">
      <c r="A48" s="90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172"/>
      <c r="AS48" s="149"/>
    </row>
    <row r="49" spans="1:45" s="20" customFormat="1" ht="13.2" hidden="1" customHeight="1" x14ac:dyDescent="0.25">
      <c r="A49" s="90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172"/>
      <c r="AS49" s="149"/>
    </row>
    <row r="50" spans="1:45" s="8" customFormat="1" ht="60" customHeight="1" x14ac:dyDescent="0.25">
      <c r="A50" s="165"/>
      <c r="B50" s="166"/>
      <c r="C50" s="167"/>
      <c r="D50" s="31" t="s">
        <v>27</v>
      </c>
      <c r="E50" s="53">
        <v>0</v>
      </c>
      <c r="F50" s="53">
        <f>U50</f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>
        <v>0</v>
      </c>
      <c r="AL50" s="53">
        <v>0</v>
      </c>
      <c r="AM50" s="53">
        <v>0</v>
      </c>
      <c r="AN50" s="53">
        <v>0</v>
      </c>
      <c r="AO50" s="53">
        <v>0</v>
      </c>
      <c r="AP50" s="53">
        <v>0</v>
      </c>
      <c r="AQ50" s="56">
        <v>0</v>
      </c>
      <c r="AR50" s="172"/>
      <c r="AS50" s="149"/>
    </row>
    <row r="51" spans="1:45" s="8" customFormat="1" ht="57.6" customHeight="1" x14ac:dyDescent="0.25">
      <c r="A51" s="159"/>
      <c r="B51" s="160"/>
      <c r="C51" s="161"/>
      <c r="D51" s="61" t="s">
        <v>28</v>
      </c>
      <c r="E51" s="53">
        <v>0</v>
      </c>
      <c r="F51" s="53">
        <f>U51</f>
        <v>60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60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0</v>
      </c>
      <c r="AQ51" s="56">
        <v>0</v>
      </c>
      <c r="AR51" s="173"/>
      <c r="AS51" s="149"/>
    </row>
    <row r="52" spans="1:45" s="20" customFormat="1" ht="16.8" customHeight="1" x14ac:dyDescent="0.25">
      <c r="A52" s="82" t="s">
        <v>42</v>
      </c>
      <c r="B52" s="83"/>
      <c r="C52" s="84"/>
      <c r="D52" s="21" t="s">
        <v>40</v>
      </c>
      <c r="E52" s="54">
        <f t="shared" ref="E52:F53" si="16">H52+K52+N52+Q52+T52+W52+Z52+AC52+AF52+AI52+AL52+AO52</f>
        <v>0</v>
      </c>
      <c r="F52" s="54">
        <f>I52+L52+O52+R52+U52+X52+AA52+AD52+AG52+AJ52+AM52+AP52</f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f t="shared" ref="N52:O52" si="17">N54+N55</f>
        <v>0</v>
      </c>
      <c r="O52" s="54">
        <f t="shared" si="17"/>
        <v>0</v>
      </c>
      <c r="P52" s="54">
        <v>0</v>
      </c>
      <c r="Q52" s="54">
        <f t="shared" ref="Q52:V52" si="18">Q54+Q55</f>
        <v>0</v>
      </c>
      <c r="R52" s="54">
        <f t="shared" si="18"/>
        <v>0</v>
      </c>
      <c r="S52" s="54">
        <f t="shared" si="18"/>
        <v>0</v>
      </c>
      <c r="T52" s="54">
        <f t="shared" si="18"/>
        <v>0</v>
      </c>
      <c r="U52" s="54">
        <f t="shared" si="18"/>
        <v>0</v>
      </c>
      <c r="V52" s="54">
        <f t="shared" si="18"/>
        <v>0</v>
      </c>
      <c r="W52" s="54">
        <f>W54+W55</f>
        <v>0</v>
      </c>
      <c r="X52" s="54">
        <f>X54+X55</f>
        <v>0</v>
      </c>
      <c r="Y52" s="54">
        <v>0</v>
      </c>
      <c r="Z52" s="54">
        <f>Z54+Z55</f>
        <v>0</v>
      </c>
      <c r="AA52" s="54">
        <f>AA54+AA55</f>
        <v>0</v>
      </c>
      <c r="AB52" s="54">
        <v>0</v>
      </c>
      <c r="AC52" s="54">
        <f>AC54+AC55</f>
        <v>0</v>
      </c>
      <c r="AD52" s="54">
        <f>AD54+AD55</f>
        <v>0</v>
      </c>
      <c r="AE52" s="54">
        <v>0</v>
      </c>
      <c r="AF52" s="54">
        <v>0</v>
      </c>
      <c r="AG52" s="54">
        <f>AG54+AG55</f>
        <v>0</v>
      </c>
      <c r="AH52" s="54">
        <v>0</v>
      </c>
      <c r="AI52" s="54">
        <f>AI54+AI55</f>
        <v>0</v>
      </c>
      <c r="AJ52" s="54">
        <f>AJ54+AJ55</f>
        <v>0</v>
      </c>
      <c r="AK52" s="54">
        <v>0</v>
      </c>
      <c r="AL52" s="54">
        <f>AL54+AL55</f>
        <v>0</v>
      </c>
      <c r="AM52" s="54">
        <v>0</v>
      </c>
      <c r="AN52" s="54">
        <v>0</v>
      </c>
      <c r="AO52" s="54">
        <f>AO54+AO55</f>
        <v>0</v>
      </c>
      <c r="AP52" s="54">
        <f>AP53+AP54+AP55</f>
        <v>0</v>
      </c>
      <c r="AQ52" s="55">
        <v>0</v>
      </c>
      <c r="AR52" s="148"/>
      <c r="AS52" s="168"/>
    </row>
    <row r="53" spans="1:45" s="14" customFormat="1" ht="19.8" customHeight="1" x14ac:dyDescent="0.3">
      <c r="A53" s="85"/>
      <c r="B53" s="86"/>
      <c r="C53" s="87"/>
      <c r="D53" s="22" t="s">
        <v>24</v>
      </c>
      <c r="E53" s="51">
        <f t="shared" si="16"/>
        <v>0</v>
      </c>
      <c r="F53" s="51">
        <f t="shared" si="16"/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f>P56</f>
        <v>0</v>
      </c>
      <c r="Q53" s="51">
        <v>0</v>
      </c>
      <c r="R53" s="51">
        <v>0</v>
      </c>
      <c r="S53" s="51">
        <f>S56</f>
        <v>0</v>
      </c>
      <c r="T53" s="51">
        <v>0</v>
      </c>
      <c r="U53" s="51">
        <v>0</v>
      </c>
      <c r="V53" s="51">
        <f>V56</f>
        <v>0</v>
      </c>
      <c r="W53" s="51">
        <v>0</v>
      </c>
      <c r="X53" s="51">
        <v>0</v>
      </c>
      <c r="Y53" s="51">
        <f>Y56</f>
        <v>0</v>
      </c>
      <c r="Z53" s="51">
        <v>0</v>
      </c>
      <c r="AA53" s="51">
        <v>0</v>
      </c>
      <c r="AB53" s="51"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f>AO56</f>
        <v>0</v>
      </c>
      <c r="AP53" s="51">
        <v>0</v>
      </c>
      <c r="AQ53" s="51">
        <v>0</v>
      </c>
      <c r="AR53" s="149"/>
      <c r="AS53" s="169"/>
    </row>
    <row r="54" spans="1:45" s="20" customFormat="1" ht="24" customHeight="1" x14ac:dyDescent="0.25">
      <c r="A54" s="85"/>
      <c r="B54" s="86"/>
      <c r="C54" s="87"/>
      <c r="D54" s="21" t="s">
        <v>25</v>
      </c>
      <c r="E54" s="54">
        <f>W54+Z54+AC54+AF54+AI54+AL54+AO54</f>
        <v>0</v>
      </c>
      <c r="F54" s="54">
        <f>AA54+AD54+AG54+AJ54+AM54+AP54</f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f>W37</f>
        <v>0</v>
      </c>
      <c r="X54" s="54">
        <f>X37</f>
        <v>0</v>
      </c>
      <c r="Y54" s="54">
        <v>0</v>
      </c>
      <c r="Z54" s="54">
        <f>Z37</f>
        <v>0</v>
      </c>
      <c r="AA54" s="54">
        <f>AA37</f>
        <v>0</v>
      </c>
      <c r="AB54" s="54">
        <v>0</v>
      </c>
      <c r="AC54" s="54">
        <f>AC37</f>
        <v>0</v>
      </c>
      <c r="AD54" s="54">
        <f>AD37</f>
        <v>0</v>
      </c>
      <c r="AE54" s="54">
        <v>0</v>
      </c>
      <c r="AF54" s="54">
        <f>AF37</f>
        <v>0</v>
      </c>
      <c r="AG54" s="54">
        <f>AG37</f>
        <v>0</v>
      </c>
      <c r="AH54" s="54">
        <v>0</v>
      </c>
      <c r="AI54" s="54">
        <v>0</v>
      </c>
      <c r="AJ54" s="54">
        <f>AJ37</f>
        <v>0</v>
      </c>
      <c r="AK54" s="54">
        <v>0</v>
      </c>
      <c r="AL54" s="54">
        <f>AL37</f>
        <v>0</v>
      </c>
      <c r="AM54" s="54">
        <f>AM37</f>
        <v>0</v>
      </c>
      <c r="AN54" s="54">
        <v>0</v>
      </c>
      <c r="AO54" s="54">
        <v>0</v>
      </c>
      <c r="AP54" s="54">
        <f>AP37</f>
        <v>0</v>
      </c>
      <c r="AQ54" s="55">
        <v>0</v>
      </c>
      <c r="AR54" s="149"/>
      <c r="AS54" s="169"/>
    </row>
    <row r="55" spans="1:45" s="20" customFormat="1" ht="20.399999999999999" customHeight="1" x14ac:dyDescent="0.25">
      <c r="A55" s="85"/>
      <c r="B55" s="86"/>
      <c r="C55" s="87"/>
      <c r="D55" s="22" t="s">
        <v>26</v>
      </c>
      <c r="E55" s="54">
        <f>N55+T55+W55+Z55+AC55+AF55+AL55+Q55+AO55+AI55</f>
        <v>0</v>
      </c>
      <c r="F55" s="54">
        <f>I55+L55+O55+R55+U55+X55+AA55+AD55+AG55+AJ55+AM55+AP55</f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f>Q49+Q38</f>
        <v>0</v>
      </c>
      <c r="R55" s="54">
        <f>R49+R38+R33</f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f>X49+X38+X33</f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4">
        <f>AL49+AL38+AL33</f>
        <v>0</v>
      </c>
      <c r="AM55" s="54">
        <v>0</v>
      </c>
      <c r="AN55" s="54">
        <v>0</v>
      </c>
      <c r="AO55" s="54">
        <f>AO43</f>
        <v>0</v>
      </c>
      <c r="AP55" s="54">
        <f>AP38</f>
        <v>0</v>
      </c>
      <c r="AQ55" s="55">
        <v>0</v>
      </c>
      <c r="AR55" s="149"/>
      <c r="AS55" s="169"/>
    </row>
    <row r="56" spans="1:45" s="20" customFormat="1" ht="37.5" hidden="1" customHeight="1" x14ac:dyDescent="0.25">
      <c r="A56" s="88"/>
      <c r="B56" s="89"/>
      <c r="C56" s="89"/>
      <c r="D56" s="89"/>
      <c r="E56" s="89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149"/>
      <c r="AS56" s="169"/>
    </row>
    <row r="57" spans="1:45" s="20" customFormat="1" ht="23.25" hidden="1" customHeight="1" x14ac:dyDescent="0.25">
      <c r="A57" s="90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149"/>
      <c r="AS57" s="169"/>
    </row>
    <row r="58" spans="1:45" s="20" customFormat="1" ht="14.25" hidden="1" customHeight="1" x14ac:dyDescent="0.25">
      <c r="A58" s="90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149"/>
      <c r="AS58" s="169"/>
    </row>
    <row r="59" spans="1:45" s="20" customFormat="1" ht="12" hidden="1" customHeight="1" x14ac:dyDescent="0.25">
      <c r="A59" s="90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149"/>
      <c r="AS59" s="169"/>
    </row>
    <row r="60" spans="1:45" s="20" customFormat="1" ht="12" hidden="1" customHeight="1" x14ac:dyDescent="0.25">
      <c r="A60" s="90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149"/>
      <c r="AS60" s="169"/>
    </row>
    <row r="61" spans="1:45" s="8" customFormat="1" ht="60.6" customHeight="1" x14ac:dyDescent="0.25">
      <c r="A61" s="165"/>
      <c r="B61" s="166"/>
      <c r="C61" s="167"/>
      <c r="D61" s="31" t="s">
        <v>27</v>
      </c>
      <c r="E61" s="53">
        <v>0</v>
      </c>
      <c r="F61" s="53">
        <f>U61</f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3">
        <v>0</v>
      </c>
      <c r="AJ61" s="53">
        <v>0</v>
      </c>
      <c r="AK61" s="53">
        <v>0</v>
      </c>
      <c r="AL61" s="53">
        <v>0</v>
      </c>
      <c r="AM61" s="53">
        <v>0</v>
      </c>
      <c r="AN61" s="53">
        <v>0</v>
      </c>
      <c r="AO61" s="53">
        <v>0</v>
      </c>
      <c r="AP61" s="53">
        <v>0</v>
      </c>
      <c r="AQ61" s="56">
        <v>0</v>
      </c>
      <c r="AR61" s="149"/>
      <c r="AS61" s="169"/>
    </row>
    <row r="62" spans="1:45" s="8" customFormat="1" ht="48.6" customHeight="1" x14ac:dyDescent="0.25">
      <c r="A62" s="159"/>
      <c r="B62" s="160"/>
      <c r="C62" s="161"/>
      <c r="D62" s="61" t="s">
        <v>28</v>
      </c>
      <c r="E62" s="53">
        <v>0</v>
      </c>
      <c r="F62" s="53">
        <f>U62</f>
        <v>60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60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53">
        <v>0</v>
      </c>
      <c r="AL62" s="53">
        <v>0</v>
      </c>
      <c r="AM62" s="53">
        <v>0</v>
      </c>
      <c r="AN62" s="53">
        <v>0</v>
      </c>
      <c r="AO62" s="53">
        <v>0</v>
      </c>
      <c r="AP62" s="53">
        <v>0</v>
      </c>
      <c r="AQ62" s="56">
        <v>0</v>
      </c>
      <c r="AR62" s="149"/>
      <c r="AS62" s="170"/>
    </row>
    <row r="63" spans="1:45" s="8" customFormat="1" ht="21" hidden="1" customHeight="1" x14ac:dyDescent="0.25">
      <c r="A63" s="138" t="s">
        <v>43</v>
      </c>
      <c r="B63" s="139"/>
      <c r="C63" s="140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</row>
    <row r="64" spans="1:45" s="20" customFormat="1" ht="28.8" customHeight="1" x14ac:dyDescent="0.25">
      <c r="A64" s="136" t="s">
        <v>44</v>
      </c>
      <c r="B64" s="137"/>
      <c r="C64" s="137"/>
      <c r="D64" s="21" t="s">
        <v>40</v>
      </c>
      <c r="E64" s="54">
        <f t="shared" ref="E64:F65" si="19">H64+K64+N64+Q64+T64+W64+Z64+AC64+AF64+AI64+AL64+AO64</f>
        <v>69843.7</v>
      </c>
      <c r="F64" s="54">
        <f>I64+L64+O64+R64+U64+X64+AA64+AD64+AG64+AJ64+AM64+AP64</f>
        <v>62958.299999999996</v>
      </c>
      <c r="G64" s="54">
        <f>F64/E64*100</f>
        <v>90.141702114865041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f t="shared" ref="N64:O64" si="20">N66+N67</f>
        <v>0</v>
      </c>
      <c r="O64" s="54">
        <f t="shared" si="20"/>
        <v>0</v>
      </c>
      <c r="P64" s="54">
        <v>0</v>
      </c>
      <c r="Q64" s="54">
        <f t="shared" ref="Q64:V64" si="21">Q66+Q67</f>
        <v>0</v>
      </c>
      <c r="R64" s="54">
        <f t="shared" si="21"/>
        <v>0</v>
      </c>
      <c r="S64" s="54">
        <f t="shared" si="21"/>
        <v>0</v>
      </c>
      <c r="T64" s="54">
        <f t="shared" si="21"/>
        <v>130</v>
      </c>
      <c r="U64" s="54">
        <f t="shared" si="21"/>
        <v>35</v>
      </c>
      <c r="V64" s="54">
        <f t="shared" si="21"/>
        <v>26.923076923076923</v>
      </c>
      <c r="W64" s="54">
        <f>W66+W67</f>
        <v>3600</v>
      </c>
      <c r="X64" s="54">
        <f>X66+X67</f>
        <v>0</v>
      </c>
      <c r="Y64" s="54">
        <v>0</v>
      </c>
      <c r="Z64" s="54">
        <f>Z66+Z67</f>
        <v>24503.9</v>
      </c>
      <c r="AA64" s="54">
        <f>AA66+AA67</f>
        <v>2481</v>
      </c>
      <c r="AB64" s="54">
        <f>AA64/Z64*100</f>
        <v>10.124918890462334</v>
      </c>
      <c r="AC64" s="54">
        <f>AC66+AC67</f>
        <v>22700</v>
      </c>
      <c r="AD64" s="54">
        <f>AD66+AD67</f>
        <v>15906.5</v>
      </c>
      <c r="AE64" s="54">
        <f>AD64/AC64*100</f>
        <v>70.072687224669608</v>
      </c>
      <c r="AF64" s="54">
        <f>AF66+AF67</f>
        <v>18405.599999999999</v>
      </c>
      <c r="AG64" s="54">
        <f>AG66+AG67</f>
        <v>33004.6</v>
      </c>
      <c r="AH64" s="54">
        <f>AG64/AF64*100</f>
        <v>179.31825096709696</v>
      </c>
      <c r="AI64" s="54">
        <f>AI66+AI67</f>
        <v>207.5</v>
      </c>
      <c r="AJ64" s="54">
        <f>AJ66+AJ67</f>
        <v>3696.2</v>
      </c>
      <c r="AK64" s="54">
        <f>AJ64/AI64*100</f>
        <v>1781.301204819277</v>
      </c>
      <c r="AL64" s="54">
        <f>AL66+AL67</f>
        <v>0</v>
      </c>
      <c r="AM64" s="54">
        <f>AM65+AM66+AM67</f>
        <v>5217.5</v>
      </c>
      <c r="AN64" s="54">
        <v>0</v>
      </c>
      <c r="AO64" s="54">
        <f>AO66+AO67</f>
        <v>296.7</v>
      </c>
      <c r="AP64" s="54">
        <f>AP65+AP66+AP67</f>
        <v>2617.5</v>
      </c>
      <c r="AQ64" s="55">
        <f>AP64/AO64*100</f>
        <v>882.20424671385251</v>
      </c>
      <c r="AR64" s="162"/>
      <c r="AS64" s="162"/>
    </row>
    <row r="65" spans="1:45" s="14" customFormat="1" ht="28.2" customHeight="1" x14ac:dyDescent="0.3">
      <c r="A65" s="137"/>
      <c r="B65" s="137"/>
      <c r="C65" s="137"/>
      <c r="D65" s="21" t="s">
        <v>24</v>
      </c>
      <c r="E65" s="51">
        <f t="shared" si="19"/>
        <v>0</v>
      </c>
      <c r="F65" s="51">
        <f t="shared" si="19"/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f>P68</f>
        <v>0</v>
      </c>
      <c r="Q65" s="51">
        <v>0</v>
      </c>
      <c r="R65" s="51">
        <v>0</v>
      </c>
      <c r="S65" s="51">
        <f>S68</f>
        <v>0</v>
      </c>
      <c r="T65" s="51">
        <v>0</v>
      </c>
      <c r="U65" s="51">
        <v>0</v>
      </c>
      <c r="V65" s="51">
        <f>V68</f>
        <v>0</v>
      </c>
      <c r="W65" s="51">
        <v>0</v>
      </c>
      <c r="X65" s="51">
        <v>0</v>
      </c>
      <c r="Y65" s="51">
        <f>Y68</f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f>AO68</f>
        <v>0</v>
      </c>
      <c r="AP65" s="51">
        <v>0</v>
      </c>
      <c r="AQ65" s="51">
        <v>0</v>
      </c>
      <c r="AR65" s="163"/>
      <c r="AS65" s="163"/>
    </row>
    <row r="66" spans="1:45" s="20" customFormat="1" ht="32.4" customHeight="1" x14ac:dyDescent="0.25">
      <c r="A66" s="137"/>
      <c r="B66" s="137"/>
      <c r="C66" s="137"/>
      <c r="D66" s="21" t="s">
        <v>25</v>
      </c>
      <c r="E66" s="54">
        <f>W66+Z66+AC66+AF66+AI66+AL66+AO66</f>
        <v>48951.8</v>
      </c>
      <c r="F66" s="54">
        <f>AA66+AD66+AG66+AJ66+AM66+AP66</f>
        <v>46418.400000000001</v>
      </c>
      <c r="G66" s="54">
        <f>F66/E66*100</f>
        <v>94.82470511809575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f>W43</f>
        <v>2700</v>
      </c>
      <c r="X66" s="54">
        <f>X48</f>
        <v>0</v>
      </c>
      <c r="Y66" s="54">
        <v>0</v>
      </c>
      <c r="Z66" s="54">
        <f>Z43</f>
        <v>17025</v>
      </c>
      <c r="AA66" s="54">
        <f>AA43</f>
        <v>1789.5</v>
      </c>
      <c r="AB66" s="54">
        <f>AA66/Z66*100</f>
        <v>10.51101321585903</v>
      </c>
      <c r="AC66" s="54">
        <f>AC43</f>
        <v>17025</v>
      </c>
      <c r="AD66" s="54">
        <f>AD43</f>
        <v>6228.9</v>
      </c>
      <c r="AE66" s="54">
        <f>AD66/AC66*100</f>
        <v>36.586784140969158</v>
      </c>
      <c r="AF66" s="54">
        <f>AF43</f>
        <v>12201.8</v>
      </c>
      <c r="AG66" s="54">
        <f>AG43</f>
        <v>30454.400000000001</v>
      </c>
      <c r="AH66" s="54">
        <f>AG66/AF66*100</f>
        <v>249.58940484190859</v>
      </c>
      <c r="AI66" s="54">
        <v>0</v>
      </c>
      <c r="AJ66" s="54">
        <f>AJ43</f>
        <v>2361.1</v>
      </c>
      <c r="AK66" s="54">
        <v>0</v>
      </c>
      <c r="AL66" s="54">
        <f>AL48</f>
        <v>0</v>
      </c>
      <c r="AM66" s="54">
        <f>AM43</f>
        <v>3913.1</v>
      </c>
      <c r="AN66" s="54">
        <v>0</v>
      </c>
      <c r="AO66" s="54">
        <v>0</v>
      </c>
      <c r="AP66" s="54">
        <f>AP43</f>
        <v>1671.4</v>
      </c>
      <c r="AQ66" s="55">
        <v>0</v>
      </c>
      <c r="AR66" s="163"/>
      <c r="AS66" s="163"/>
    </row>
    <row r="67" spans="1:45" s="20" customFormat="1" ht="25.8" customHeight="1" x14ac:dyDescent="0.25">
      <c r="A67" s="137"/>
      <c r="B67" s="137"/>
      <c r="C67" s="137"/>
      <c r="D67" s="21" t="s">
        <v>26</v>
      </c>
      <c r="E67" s="54">
        <f>N67+T67+W67+Z67+AC67+AF67+AL67+Q67+AO67+AI67</f>
        <v>20891.900000000001</v>
      </c>
      <c r="F67" s="54">
        <f>I67+L67+O67+R67+U67+X67+AA67+AD67+AG67+AJ67+AM67+AP67</f>
        <v>16539.899999999998</v>
      </c>
      <c r="G67" s="54">
        <f>F67/E67*100</f>
        <v>79.168960219032243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f>Q60+Q49</f>
        <v>0</v>
      </c>
      <c r="R67" s="54">
        <f>R60+R49+R44</f>
        <v>0</v>
      </c>
      <c r="S67" s="54">
        <v>0</v>
      </c>
      <c r="T67" s="54">
        <f>T60+T49+T44</f>
        <v>130</v>
      </c>
      <c r="U67" s="54">
        <f>U60+U49+U44</f>
        <v>35</v>
      </c>
      <c r="V67" s="54">
        <f>U67/T67*100</f>
        <v>26.923076923076923</v>
      </c>
      <c r="W67" s="54">
        <f>W60+W49+W44</f>
        <v>900</v>
      </c>
      <c r="X67" s="54">
        <f>X60+X49+X44</f>
        <v>0</v>
      </c>
      <c r="Y67" s="54">
        <v>0</v>
      </c>
      <c r="Z67" s="54">
        <f>Z60+Z49+Z44</f>
        <v>7478.9</v>
      </c>
      <c r="AA67" s="54">
        <f>AA60+AA49+AA44</f>
        <v>691.5</v>
      </c>
      <c r="AB67" s="54">
        <f>AA67/Z67*100</f>
        <v>9.2460121140809477</v>
      </c>
      <c r="AC67" s="54">
        <f>AC60+AC49+AC44</f>
        <v>5675</v>
      </c>
      <c r="AD67" s="54">
        <f>AD44</f>
        <v>9677.6</v>
      </c>
      <c r="AE67" s="54">
        <f>AD67/AC67*100</f>
        <v>170.53039647577094</v>
      </c>
      <c r="AF67" s="54">
        <f>AF44</f>
        <v>6203.8</v>
      </c>
      <c r="AG67" s="54">
        <f>AG60+AG49+AG44</f>
        <v>2550.1999999999998</v>
      </c>
      <c r="AH67" s="54">
        <f>AG67/AF67*100</f>
        <v>41.107063412747017</v>
      </c>
      <c r="AI67" s="54">
        <f>AI60+AI49+AI44</f>
        <v>207.5</v>
      </c>
      <c r="AJ67" s="54">
        <f>AJ60+AJ49+AJ44</f>
        <v>1335.1</v>
      </c>
      <c r="AK67" s="54">
        <f>AJ67/AI67*100</f>
        <v>643.42168674698792</v>
      </c>
      <c r="AL67" s="54">
        <f>AL60+AL49+AL44</f>
        <v>0</v>
      </c>
      <c r="AM67" s="54">
        <f>AM60+AM49+AM44</f>
        <v>1304.4000000000001</v>
      </c>
      <c r="AN67" s="54">
        <v>0</v>
      </c>
      <c r="AO67" s="54">
        <f>AO44</f>
        <v>296.7</v>
      </c>
      <c r="AP67" s="54">
        <f>AP44</f>
        <v>946.1</v>
      </c>
      <c r="AQ67" s="55">
        <f>AP67/AO67*100</f>
        <v>318.8742837883384</v>
      </c>
      <c r="AR67" s="163"/>
      <c r="AS67" s="163"/>
    </row>
    <row r="68" spans="1:45" s="20" customFormat="1" ht="37.5" hidden="1" customHeight="1" x14ac:dyDescent="0.25">
      <c r="A68" s="88"/>
      <c r="B68" s="89"/>
      <c r="C68" s="89"/>
      <c r="D68" s="89"/>
      <c r="E68" s="89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163"/>
      <c r="AS68" s="163"/>
    </row>
    <row r="69" spans="1:45" s="20" customFormat="1" ht="23.25" hidden="1" customHeight="1" x14ac:dyDescent="0.25">
      <c r="A69" s="90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163"/>
      <c r="AS69" s="163"/>
    </row>
    <row r="70" spans="1:45" s="20" customFormat="1" ht="14.25" hidden="1" customHeight="1" x14ac:dyDescent="0.25">
      <c r="A70" s="90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163"/>
      <c r="AS70" s="163"/>
    </row>
    <row r="71" spans="1:45" s="20" customFormat="1" ht="12" hidden="1" customHeight="1" x14ac:dyDescent="0.25">
      <c r="A71" s="90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163"/>
      <c r="AS71" s="163"/>
    </row>
    <row r="72" spans="1:45" s="20" customFormat="1" ht="12" hidden="1" customHeight="1" x14ac:dyDescent="0.25">
      <c r="A72" s="90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163"/>
      <c r="AS72" s="163"/>
    </row>
    <row r="73" spans="1:45" s="8" customFormat="1" ht="60.6" customHeight="1" x14ac:dyDescent="0.25">
      <c r="A73" s="156"/>
      <c r="B73" s="157"/>
      <c r="C73" s="158"/>
      <c r="D73" s="61" t="s">
        <v>27</v>
      </c>
      <c r="E73" s="53">
        <v>0</v>
      </c>
      <c r="F73" s="53">
        <f>U73</f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0</v>
      </c>
      <c r="AK73" s="53">
        <v>0</v>
      </c>
      <c r="AL73" s="53">
        <v>0</v>
      </c>
      <c r="AM73" s="53">
        <v>0</v>
      </c>
      <c r="AN73" s="53">
        <v>0</v>
      </c>
      <c r="AO73" s="53">
        <v>0</v>
      </c>
      <c r="AP73" s="53">
        <v>0</v>
      </c>
      <c r="AQ73" s="56">
        <v>0</v>
      </c>
      <c r="AR73" s="163"/>
      <c r="AS73" s="163"/>
    </row>
    <row r="74" spans="1:45" s="8" customFormat="1" ht="48.6" customHeight="1" x14ac:dyDescent="0.25">
      <c r="A74" s="159"/>
      <c r="B74" s="160"/>
      <c r="C74" s="161"/>
      <c r="D74" s="61" t="s">
        <v>28</v>
      </c>
      <c r="E74" s="53">
        <v>0</v>
      </c>
      <c r="F74" s="53">
        <f>U74</f>
        <v>60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60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53">
        <v>0</v>
      </c>
      <c r="AL74" s="53">
        <v>0</v>
      </c>
      <c r="AM74" s="53">
        <v>0</v>
      </c>
      <c r="AN74" s="53">
        <v>0</v>
      </c>
      <c r="AO74" s="53">
        <v>0</v>
      </c>
      <c r="AP74" s="53">
        <v>0</v>
      </c>
      <c r="AQ74" s="56">
        <v>0</v>
      </c>
      <c r="AR74" s="147"/>
      <c r="AS74" s="147"/>
    </row>
    <row r="75" spans="1:45" s="8" customFormat="1" ht="3.6" customHeight="1" x14ac:dyDescent="0.25">
      <c r="A75" s="34"/>
      <c r="B75" s="35"/>
      <c r="C75" s="35"/>
      <c r="D75" s="35"/>
      <c r="E75" s="36"/>
      <c r="F75" s="36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6"/>
      <c r="AA75" s="36"/>
      <c r="AB75" s="36"/>
      <c r="AC75" s="35"/>
      <c r="AD75" s="35"/>
      <c r="AE75" s="35"/>
      <c r="AF75" s="35"/>
      <c r="AG75" s="35"/>
      <c r="AH75" s="35"/>
      <c r="AI75" s="36"/>
      <c r="AJ75" s="35"/>
      <c r="AK75" s="35"/>
      <c r="AL75" s="35"/>
      <c r="AM75" s="35"/>
      <c r="AN75" s="35"/>
      <c r="AO75" s="35"/>
      <c r="AP75" s="35"/>
      <c r="AQ75" s="35"/>
    </row>
    <row r="76" spans="1:45" s="8" customFormat="1" ht="12" hidden="1" x14ac:dyDescent="0.25">
      <c r="A76" s="34"/>
      <c r="B76" s="35"/>
      <c r="C76" s="35"/>
      <c r="D76" s="35"/>
      <c r="E76" s="36"/>
      <c r="F76" s="36"/>
      <c r="G76" s="37"/>
      <c r="H76" s="35"/>
      <c r="I76" s="35"/>
      <c r="J76" s="35"/>
      <c r="K76" s="35"/>
      <c r="L76" s="35"/>
      <c r="M76" s="35"/>
      <c r="N76" s="35"/>
      <c r="O76" s="35"/>
      <c r="P76" s="35"/>
      <c r="Q76" s="36"/>
      <c r="R76" s="36"/>
      <c r="S76" s="35"/>
      <c r="T76" s="35"/>
      <c r="U76" s="35"/>
      <c r="V76" s="35"/>
      <c r="W76" s="36"/>
      <c r="X76" s="36"/>
      <c r="Y76" s="35"/>
      <c r="Z76" s="36"/>
      <c r="AA76" s="36"/>
      <c r="AB76" s="35"/>
      <c r="AC76" s="35"/>
      <c r="AD76" s="35"/>
      <c r="AE76" s="35"/>
      <c r="AF76" s="35"/>
      <c r="AG76" s="35"/>
      <c r="AH76" s="35"/>
      <c r="AI76" s="36"/>
      <c r="AJ76" s="36"/>
      <c r="AK76" s="35"/>
      <c r="AL76" s="35"/>
      <c r="AM76" s="36"/>
      <c r="AN76" s="35"/>
      <c r="AO76" s="36"/>
      <c r="AP76" s="35"/>
      <c r="AQ76" s="35"/>
    </row>
    <row r="77" spans="1:45" s="8" customFormat="1" ht="25.8" customHeight="1" x14ac:dyDescent="0.3">
      <c r="A77" s="78" t="s">
        <v>70</v>
      </c>
      <c r="B77" s="79"/>
      <c r="C77" s="79"/>
      <c r="D77" s="79"/>
      <c r="E77" s="79"/>
      <c r="F77" s="79"/>
      <c r="G77" s="57"/>
      <c r="H77" s="63" t="s">
        <v>69</v>
      </c>
      <c r="I77" s="63"/>
      <c r="J77" s="63"/>
      <c r="K77" s="63"/>
      <c r="L77" s="63"/>
      <c r="M77" s="63"/>
      <c r="N77" s="63"/>
      <c r="O77" s="58"/>
      <c r="P77" s="58"/>
      <c r="Q77" s="58"/>
      <c r="R77" s="58"/>
      <c r="S77" s="58"/>
      <c r="T77" s="58"/>
      <c r="U77" s="58"/>
      <c r="V77" s="36"/>
      <c r="W77" s="36"/>
      <c r="X77" s="35"/>
      <c r="Y77" s="35"/>
      <c r="Z77" s="36"/>
      <c r="AA77" s="36"/>
      <c r="AB77" s="36"/>
      <c r="AC77" s="35"/>
      <c r="AD77" s="35"/>
      <c r="AE77" s="35"/>
      <c r="AF77" s="36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</row>
    <row r="78" spans="1:45" s="8" customFormat="1" ht="15.6" x14ac:dyDescent="0.3">
      <c r="A78" s="78"/>
      <c r="B78" s="79"/>
      <c r="C78" s="79"/>
      <c r="D78" s="79"/>
      <c r="E78" s="79"/>
      <c r="F78" s="58"/>
      <c r="G78" s="58"/>
      <c r="H78" s="79"/>
      <c r="I78" s="80"/>
      <c r="J78" s="80"/>
      <c r="K78" s="80"/>
      <c r="L78" s="80"/>
      <c r="M78" s="80"/>
      <c r="N78" s="80"/>
      <c r="O78" s="80"/>
      <c r="P78" s="80"/>
      <c r="Q78" s="58"/>
      <c r="R78" s="57"/>
      <c r="S78" s="58"/>
      <c r="T78" s="57"/>
      <c r="U78" s="58"/>
      <c r="V78" s="35"/>
      <c r="W78" s="35"/>
      <c r="X78" s="36"/>
      <c r="Y78" s="35"/>
      <c r="Z78" s="36"/>
      <c r="AA78" s="35"/>
      <c r="AB78" s="35"/>
      <c r="AC78" s="35"/>
      <c r="AD78" s="35"/>
      <c r="AE78" s="35"/>
      <c r="AF78" s="35"/>
      <c r="AG78" s="35"/>
      <c r="AH78" s="35"/>
      <c r="AI78" s="36"/>
      <c r="AJ78" s="35"/>
      <c r="AK78" s="35"/>
      <c r="AL78" s="35"/>
      <c r="AM78" s="35"/>
      <c r="AN78" s="35"/>
      <c r="AO78" s="35"/>
      <c r="AP78" s="35"/>
      <c r="AQ78" s="35"/>
    </row>
    <row r="79" spans="1:45" s="8" customFormat="1" ht="15.6" customHeight="1" x14ac:dyDescent="0.3">
      <c r="A79" s="81" t="s">
        <v>71</v>
      </c>
      <c r="B79" s="81"/>
      <c r="C79" s="81"/>
      <c r="D79" s="81"/>
      <c r="E79" s="81"/>
      <c r="F79" s="81"/>
      <c r="G79" s="81"/>
      <c r="H79" s="81" t="s">
        <v>72</v>
      </c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35"/>
      <c r="W79" s="36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</row>
    <row r="80" spans="1:45" s="41" customFormat="1" ht="14.4" x14ac:dyDescent="0.3">
      <c r="A80" s="62"/>
      <c r="B80" s="71" t="s">
        <v>46</v>
      </c>
      <c r="C80" s="72"/>
      <c r="D80" s="62"/>
      <c r="E80" s="62"/>
      <c r="F80" s="62"/>
      <c r="G80" s="39"/>
      <c r="H80" s="39"/>
      <c r="I80" s="39"/>
      <c r="J80" s="39"/>
      <c r="K80" s="39"/>
      <c r="L80" s="39"/>
      <c r="M80" s="73" t="s">
        <v>47</v>
      </c>
      <c r="N80" s="73"/>
      <c r="O80" s="73"/>
      <c r="P80" s="73"/>
      <c r="Q80" s="39"/>
      <c r="R80" s="39"/>
      <c r="S80" s="39"/>
      <c r="T80" s="39"/>
      <c r="U80" s="39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</row>
    <row r="81" spans="1:43" s="41" customFormat="1" ht="0.6" customHeight="1" x14ac:dyDescent="0.3">
      <c r="A81" s="74"/>
      <c r="B81" s="75"/>
      <c r="C81" s="75"/>
      <c r="D81" s="75"/>
      <c r="E81" s="75"/>
      <c r="F81" s="39"/>
      <c r="G81" s="39"/>
      <c r="H81" s="76"/>
      <c r="I81" s="76"/>
      <c r="J81" s="76"/>
      <c r="K81" s="76"/>
      <c r="L81" s="76"/>
      <c r="M81" s="76"/>
      <c r="N81" s="76"/>
      <c r="O81" s="39"/>
      <c r="P81" s="39"/>
      <c r="Q81" s="39"/>
      <c r="R81" s="39"/>
      <c r="S81" s="39"/>
      <c r="T81" s="39"/>
      <c r="U81" s="39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</row>
    <row r="82" spans="1:43" ht="14.4" hidden="1" customHeight="1" x14ac:dyDescent="0.3">
      <c r="A82" s="42"/>
      <c r="B82" s="43"/>
      <c r="C82" s="43"/>
      <c r="D82" s="43"/>
      <c r="E82" s="43"/>
      <c r="F82" s="43"/>
      <c r="G82" s="43"/>
      <c r="H82" s="75"/>
      <c r="I82" s="76"/>
      <c r="J82" s="76"/>
      <c r="K82" s="76"/>
      <c r="L82" s="76"/>
      <c r="M82" s="76"/>
      <c r="N82" s="76"/>
      <c r="O82" s="76"/>
      <c r="P82" s="76"/>
      <c r="Q82" s="39"/>
      <c r="R82" s="44"/>
      <c r="S82" s="39"/>
      <c r="T82" s="44"/>
      <c r="U82" s="39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</row>
    <row r="83" spans="1:43" ht="10.199999999999999" customHeight="1" x14ac:dyDescent="0.3">
      <c r="A83" s="42"/>
      <c r="B83" s="43"/>
      <c r="C83" s="43"/>
      <c r="D83" s="43"/>
      <c r="E83" s="43"/>
      <c r="F83" s="43"/>
      <c r="G83" s="43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</row>
    <row r="84" spans="1:43" ht="3.6" hidden="1" customHeight="1" x14ac:dyDescent="0.3">
      <c r="A84" s="43"/>
      <c r="B84" s="43"/>
      <c r="C84" s="43"/>
      <c r="D84" s="43"/>
      <c r="E84" s="43"/>
      <c r="F84" s="43"/>
      <c r="G84" s="43"/>
      <c r="H84" s="39"/>
      <c r="I84" s="39"/>
      <c r="J84" s="39"/>
      <c r="K84" s="39"/>
      <c r="L84" s="39"/>
      <c r="M84" s="69"/>
      <c r="N84" s="69"/>
      <c r="O84" s="69"/>
      <c r="P84" s="69"/>
      <c r="Q84" s="39"/>
      <c r="R84" s="39"/>
      <c r="S84" s="39"/>
      <c r="T84" s="39"/>
      <c r="U84" s="39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</row>
    <row r="86" spans="1:43" ht="13.8" hidden="1" customHeight="1" x14ac:dyDescent="0.3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</row>
    <row r="87" spans="1:43" ht="15.6" customHeight="1" x14ac:dyDescent="0.3">
      <c r="A87" s="78" t="s">
        <v>73</v>
      </c>
      <c r="B87" s="79"/>
      <c r="C87" s="79"/>
      <c r="D87" s="79"/>
      <c r="E87" s="79"/>
      <c r="F87" s="79"/>
      <c r="G87" s="57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43" ht="15.6" x14ac:dyDescent="0.3">
      <c r="A88" s="78"/>
      <c r="B88" s="79"/>
      <c r="C88" s="79"/>
      <c r="D88" s="79"/>
      <c r="E88" s="79"/>
      <c r="F88" s="58"/>
      <c r="G88" s="58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  <row r="89" spans="1:43" ht="15.6" customHeight="1" x14ac:dyDescent="0.3">
      <c r="A89" s="81" t="s">
        <v>71</v>
      </c>
      <c r="B89" s="81"/>
      <c r="C89" s="81"/>
      <c r="D89" s="81"/>
      <c r="E89" s="81"/>
      <c r="F89" s="81"/>
      <c r="G89" s="81"/>
      <c r="H89" s="49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</row>
    <row r="90" spans="1:43" ht="14.4" x14ac:dyDescent="0.3">
      <c r="A90" s="68"/>
      <c r="B90" s="71" t="s">
        <v>46</v>
      </c>
      <c r="C90" s="72"/>
      <c r="D90" s="68"/>
      <c r="E90" s="68"/>
      <c r="F90" s="68"/>
      <c r="G90" s="39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</row>
    <row r="93" spans="1:43" s="48" customFormat="1" ht="15" customHeight="1" x14ac:dyDescent="0.25">
      <c r="A93" s="70" t="s">
        <v>48</v>
      </c>
      <c r="B93" s="70"/>
      <c r="C93" s="70"/>
      <c r="D93" s="46"/>
      <c r="E93" s="46"/>
      <c r="F93" s="46"/>
      <c r="G93" s="46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</row>
  </sheetData>
  <mergeCells count="136">
    <mergeCell ref="A52:C55"/>
    <mergeCell ref="A41:C44"/>
    <mergeCell ref="A87:F87"/>
    <mergeCell ref="A88:E88"/>
    <mergeCell ref="A89:G89"/>
    <mergeCell ref="B90:C90"/>
    <mergeCell ref="A4:AQ4"/>
    <mergeCell ref="A5:AQ5"/>
    <mergeCell ref="B1:C1"/>
    <mergeCell ref="N1:X1"/>
    <mergeCell ref="AR1:AS1"/>
    <mergeCell ref="B2:C2"/>
    <mergeCell ref="T3:X3"/>
    <mergeCell ref="A7:A10"/>
    <mergeCell ref="B7:B10"/>
    <mergeCell ref="C7:C10"/>
    <mergeCell ref="D7:D10"/>
    <mergeCell ref="E7:G8"/>
    <mergeCell ref="H7:AQ7"/>
    <mergeCell ref="AF8:AH8"/>
    <mergeCell ref="AI8:AK8"/>
    <mergeCell ref="AL8:AN8"/>
    <mergeCell ref="AR7:AR10"/>
    <mergeCell ref="AS7:AS10"/>
    <mergeCell ref="H8:J8"/>
    <mergeCell ref="K8:M8"/>
    <mergeCell ref="N8:P8"/>
    <mergeCell ref="N9:N10"/>
    <mergeCell ref="O9:O10"/>
    <mergeCell ref="P9:P10"/>
    <mergeCell ref="Q9:Q10"/>
    <mergeCell ref="R9:R10"/>
    <mergeCell ref="S9:S10"/>
    <mergeCell ref="A73:C74"/>
    <mergeCell ref="AR64:AR74"/>
    <mergeCell ref="AS64:AS74"/>
    <mergeCell ref="C24:C29"/>
    <mergeCell ref="AR24:AR29"/>
    <mergeCell ref="AS24:AS29"/>
    <mergeCell ref="AS30:AS40"/>
    <mergeCell ref="A50:C51"/>
    <mergeCell ref="A61:C62"/>
    <mergeCell ref="AR52:AR62"/>
    <mergeCell ref="AS52:AS62"/>
    <mergeCell ref="AR41:AR51"/>
    <mergeCell ref="AS41:AS51"/>
    <mergeCell ref="A45:E45"/>
    <mergeCell ref="A46:T46"/>
    <mergeCell ref="A47:O47"/>
    <mergeCell ref="A48:T48"/>
    <mergeCell ref="A49:Q49"/>
    <mergeCell ref="AQ9:AQ10"/>
    <mergeCell ref="AF9:AF10"/>
    <mergeCell ref="AG9:AG10"/>
    <mergeCell ref="AH9:AH10"/>
    <mergeCell ref="AI9:AI10"/>
    <mergeCell ref="AJ9:AJ10"/>
    <mergeCell ref="Q8:S8"/>
    <mergeCell ref="T8:V8"/>
    <mergeCell ref="W8:Y8"/>
    <mergeCell ref="Z8:AB8"/>
    <mergeCell ref="AC8:AE8"/>
    <mergeCell ref="H9:H10"/>
    <mergeCell ref="I9:I10"/>
    <mergeCell ref="J9:J10"/>
    <mergeCell ref="K9:K10"/>
    <mergeCell ref="L9:L10"/>
    <mergeCell ref="M9:M10"/>
    <mergeCell ref="AO8:AQ8"/>
    <mergeCell ref="Z9:Z10"/>
    <mergeCell ref="AA9:AA10"/>
    <mergeCell ref="AB9:AB10"/>
    <mergeCell ref="AC9:AC10"/>
    <mergeCell ref="AD9:AD10"/>
    <mergeCell ref="AE9:AE10"/>
    <mergeCell ref="T9:T10"/>
    <mergeCell ref="U9:U10"/>
    <mergeCell ref="V9:V10"/>
    <mergeCell ref="W9:W10"/>
    <mergeCell ref="X9:X10"/>
    <mergeCell ref="Y9:Y10"/>
    <mergeCell ref="AL9:AL10"/>
    <mergeCell ref="AM9:AM10"/>
    <mergeCell ref="AN9:AN10"/>
    <mergeCell ref="AO9:AO10"/>
    <mergeCell ref="AP9:AP10"/>
    <mergeCell ref="AK9:AK10"/>
    <mergeCell ref="A30:C33"/>
    <mergeCell ref="A18:A22"/>
    <mergeCell ref="B18:B22"/>
    <mergeCell ref="C18:C22"/>
    <mergeCell ref="AR18:AR23"/>
    <mergeCell ref="AS18:AS23"/>
    <mergeCell ref="B12:B17"/>
    <mergeCell ref="A12:A17"/>
    <mergeCell ref="C12:C17"/>
    <mergeCell ref="AR12:AR17"/>
    <mergeCell ref="AS12:AS17"/>
    <mergeCell ref="AR30:AR40"/>
    <mergeCell ref="A24:A29"/>
    <mergeCell ref="B24:B29"/>
    <mergeCell ref="A34:E34"/>
    <mergeCell ref="A35:T35"/>
    <mergeCell ref="A36:O36"/>
    <mergeCell ref="A37:T37"/>
    <mergeCell ref="A38:Q38"/>
    <mergeCell ref="A39:C40"/>
    <mergeCell ref="E9:E10"/>
    <mergeCell ref="F9:F10"/>
    <mergeCell ref="G9:G10"/>
    <mergeCell ref="A64:C67"/>
    <mergeCell ref="A68:E68"/>
    <mergeCell ref="A69:T69"/>
    <mergeCell ref="A70:O70"/>
    <mergeCell ref="A71:T71"/>
    <mergeCell ref="A72:Q72"/>
    <mergeCell ref="A56:E56"/>
    <mergeCell ref="A57:T57"/>
    <mergeCell ref="A58:O58"/>
    <mergeCell ref="A59:T59"/>
    <mergeCell ref="A60:Q60"/>
    <mergeCell ref="A63:C63"/>
    <mergeCell ref="D63:AS63"/>
    <mergeCell ref="A81:E81"/>
    <mergeCell ref="H81:N81"/>
    <mergeCell ref="H82:P82"/>
    <mergeCell ref="H83:U83"/>
    <mergeCell ref="M84:P84"/>
    <mergeCell ref="A93:C93"/>
    <mergeCell ref="A77:F77"/>
    <mergeCell ref="A78:E78"/>
    <mergeCell ref="H78:P78"/>
    <mergeCell ref="A79:G79"/>
    <mergeCell ref="H79:U79"/>
    <mergeCell ref="B80:C80"/>
    <mergeCell ref="M80:P80"/>
  </mergeCells>
  <printOptions horizontalCentered="1"/>
  <pageMargins left="0" right="0" top="0" bottom="0.15748031496062992" header="0.19685039370078741" footer="0.15748031496062992"/>
  <pageSetup paperSize="8" scale="50" orientation="landscape" copies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 год</vt:lpstr>
      <vt:lpstr>2019 год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СеменюкЮЛ</dc:creator>
  <cp:lastModifiedBy>СеменюкЮЛ</cp:lastModifiedBy>
  <cp:lastPrinted>2020-04-16T11:46:15Z</cp:lastPrinted>
  <dcterms:created xsi:type="dcterms:W3CDTF">2020-01-23T10:44:34Z</dcterms:created>
  <dcterms:modified xsi:type="dcterms:W3CDTF">2020-04-27T12:32:09Z</dcterms:modified>
</cp:coreProperties>
</file>