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отчет на 31.12.2019" sheetId="4" r:id="rId4"/>
    <sheet name="Приложение 2" sheetId="5" r:id="rId5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/>
</workbook>
</file>

<file path=xl/sharedStrings.xml><?xml version="1.0" encoding="utf-8"?>
<sst xmlns="http://schemas.openxmlformats.org/spreadsheetml/2006/main" count="1069" uniqueCount="433">
  <si>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</si>
  <si>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</si>
  <si>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</si>
  <si>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</si>
  <si>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</si>
  <si>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</si>
  <si>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</si>
  <si>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</si>
  <si>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</si>
  <si>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</si>
  <si>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</si>
  <si>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</si>
  <si>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</si>
  <si>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</si>
  <si>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</si>
  <si>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</si>
  <si>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</si>
  <si>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</si>
  <si>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</si>
  <si>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</si>
  <si>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</si>
  <si>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</si>
  <si>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</si>
  <si>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</si>
  <si>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</si>
  <si>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</si>
  <si>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</si>
  <si>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</si>
  <si>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</si>
  <si>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</si>
  <si>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</si>
  <si>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</si>
  <si>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</si>
  <si>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</si>
  <si>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</si>
  <si>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</si>
  <si>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</si>
  <si>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</si>
  <si>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</si>
  <si>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</si>
  <si>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</si>
  <si>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</si>
  <si>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</si>
  <si>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</si>
  <si>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</si>
  <si>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</si>
  <si>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</si>
  <si>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</si>
  <si>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</si>
  <si>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</si>
  <si>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</si>
  <si>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</si>
  <si>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</si>
  <si>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</si>
  <si>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</si>
  <si>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</si>
  <si>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</si>
  <si>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</si>
  <si>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</si>
  <si>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</si>
  <si>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</si>
  <si>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</si>
  <si>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</si>
  <si>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</si>
  <si>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</si>
  <si>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</si>
  <si>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</si>
  <si>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</si>
  <si>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</si>
  <si>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</si>
  <si>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</si>
  <si>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</si>
  <si>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</si>
  <si>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</si>
  <si>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</si>
  <si>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</si>
  <si>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</si>
  <si>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</si>
  <si>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</si>
  <si>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</si>
  <si>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</si>
  <si>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</si>
  <si>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</si>
  <si>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</si>
  <si>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</si>
  <si>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</si>
  <si>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</si>
  <si>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</si>
  <si>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</si>
  <si>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</si>
  <si>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</si>
  <si>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</si>
  <si>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</si>
  <si>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</si>
  <si>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</si>
  <si>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</si>
  <si>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</si>
  <si>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</si>
  <si>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</si>
  <si>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</si>
  <si>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</si>
  <si>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</si>
  <si>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</si>
  <si>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</si>
  <si>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</si>
  <si>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</si>
  <si>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</si>
  <si>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</si>
  <si>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</si>
  <si>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</si>
  <si>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</si>
  <si>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</si>
  <si>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</si>
  <si>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</si>
  <si>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</si>
  <si>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</si>
  <si>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</si>
  <si>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</si>
  <si>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</si>
  <si>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</si>
  <si>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</si>
  <si>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</si>
  <si>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</si>
  <si>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</si>
  <si>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</si>
  <si>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</si>
  <si>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</si>
  <si>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</si>
  <si>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</si>
  <si>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</si>
  <si>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</si>
  <si>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</si>
  <si>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</si>
  <si>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</si>
  <si>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</si>
  <si>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</si>
  <si>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</si>
  <si>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</si>
  <si>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</si>
  <si>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</si>
  <si>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</si>
  <si>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</si>
  <si>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</si>
  <si>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</si>
  <si>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</si>
  <si>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</si>
  <si>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</si>
  <si>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</si>
  <si>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</si>
  <si>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</si>
  <si>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</si>
  <si>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</si>
  <si>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</si>
  <si>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</si>
  <si>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</si>
  <si>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</si>
  <si>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</si>
  <si>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</si>
  <si>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</si>
  <si>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</si>
  <si>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</si>
  <si>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</si>
  <si>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</si>
  <si>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</si>
  <si>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</si>
  <si>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</si>
  <si>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</si>
  <si>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</si>
  <si>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</si>
  <si>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</si>
  <si>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</si>
  <si>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</si>
  <si>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</si>
  <si>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</si>
  <si>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</si>
  <si>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</si>
  <si>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</si>
  <si>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</si>
  <si>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</si>
  <si>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</si>
  <si>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</si>
  <si>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</si>
  <si>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</si>
  <si>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</si>
  <si>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</si>
  <si>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</si>
  <si>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</si>
  <si>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</si>
  <si>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</si>
  <si>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</si>
  <si>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</si>
  <si>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</si>
  <si>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</si>
  <si>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</si>
  <si>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</si>
  <si>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</si>
  <si>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</si>
  <si>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</si>
  <si>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</si>
  <si>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</si>
  <si>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</si>
  <si>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</si>
  <si>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</si>
  <si>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</si>
  <si>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</si>
  <si>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</si>
  <si>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</si>
  <si>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</si>
  <si>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</si>
  <si>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</si>
  <si>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</si>
  <si>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</si>
  <si>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</si>
  <si>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</si>
  <si>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</si>
  <si>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</si>
  <si>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</si>
  <si>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</si>
  <si>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</si>
  <si>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</si>
  <si>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</si>
  <si>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</si>
  <si>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</si>
  <si>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</si>
  <si>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</si>
  <si>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</si>
  <si>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</si>
  <si>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</si>
  <si>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</si>
  <si>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</si>
  <si>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</si>
  <si>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</si>
  <si>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</si>
  <si>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</si>
  <si>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</si>
  <si>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</si>
  <si>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</si>
  <si>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</si>
  <si>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</si>
  <si>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</si>
  <si>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</si>
  <si>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</si>
  <si>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</si>
  <si>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</si>
  <si>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</si>
  <si>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</si>
  <si>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</si>
  <si>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</si>
  <si>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</si>
  <si>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</si>
  <si>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</si>
  <si>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</si>
  <si>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</si>
  <si>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</si>
  <si>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</si>
  <si>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исполнение, 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</si>
  <si>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</si>
  <si>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</si>
  <si>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 xml:space="preserve">муниципальной программы </t>
  </si>
  <si>
    <t>Согласовано:</t>
  </si>
  <si>
    <t>Комитет по финансам администрации города Урай</t>
  </si>
  <si>
    <t>МКУ «УГЗиП г.Урай»;комитет по управлению муниципальным имуществом администрации города Урай</t>
  </si>
  <si>
    <t>Отдел содействия малому и среднему предпринимательству администрации города Урай;пресс-служба администрации города Урай</t>
  </si>
  <si>
    <t>2</t>
  </si>
  <si>
    <t>2.1</t>
  </si>
  <si>
    <t>Подпрограмма 2 "Развитие потребительского рынка"</t>
  </si>
  <si>
    <t>Мероприятие исполнено в 2016 году</t>
  </si>
  <si>
    <t>-</t>
  </si>
  <si>
    <t xml:space="preserve">Отдел содействия малому и среднему предпринимательству, 
МКУ «УГЗиП г.Урай»
</t>
  </si>
  <si>
    <t>Без финансирования</t>
  </si>
  <si>
    <t>Отдел содействия малому и среднему предпринимательству администрации города Урай</t>
  </si>
  <si>
    <t>1.1</t>
  </si>
  <si>
    <t xml:space="preserve">ИТОГО по подпрограмме 1:
</t>
  </si>
  <si>
    <t xml:space="preserve">ИТОГО по подпрограмме 2:
</t>
  </si>
  <si>
    <t>3</t>
  </si>
  <si>
    <t>3.1</t>
  </si>
  <si>
    <t>Подпрограмма 3 «Развитие сельскохозяйственных товаропроизводителей»</t>
  </si>
  <si>
    <t xml:space="preserve">ИТОГО по подпрограмме 3:
</t>
  </si>
  <si>
    <t xml:space="preserve">Постановлением администрации города Урай от 30.10.2018 №2827 «Об утверждении Дислокации нестационарных торговых объектов на территории города Урай на 2019 год» (внесение измен. 08.05.2019 №1057) предусмотрено 91 земельный участок под нестационарные торговые объекты.
Постановлением от 19.12.2018 №3342 «Об утверждении Схемы размещения нестационарных торговых объектов на территории города Урай на 2019 год» (внесение измен. 30.05.2019 №1237) утверждено и предоставлено 66 земельных участков под нестационарные торговые объекты. Имеется резерв 25 земельных участков.
</t>
  </si>
  <si>
    <t xml:space="preserve">Отдел содействия малому и среднему предпринимательству администрации города Урай; Управление образования и молодежной политики администрации города Урай;
отдел дорожного хозяйства и транспорта администрации города Урай; МКУ «УГЗиП г.Урай»
</t>
  </si>
  <si>
    <t>Отдел содействия малому и среднему предпринимательству администрации города Урай, Управление образования и молодежной политики администрации города Урай</t>
  </si>
  <si>
    <t>Комитет по управлению муниципальным имуществом администрации города Урай</t>
  </si>
  <si>
    <t>Исполнитель:</t>
  </si>
  <si>
    <t>главный специалист отдела содействия</t>
  </si>
  <si>
    <t>малому и среднему предпринимательству</t>
  </si>
  <si>
    <t>администрации города Урай</t>
  </si>
  <si>
    <t>Бобылева Г.Н.</t>
  </si>
  <si>
    <t>старший инспектор отдела содействия</t>
  </si>
  <si>
    <t>Куликова Л.Ю.</t>
  </si>
  <si>
    <t>В отчетном периоде предоставлена субсидия 1 юридическому лицу на компенсацию части затрат, связанных с приобретением ветеринарных и биологических препаратов, упаковочных материалов для молока и молокопродуктов</t>
  </si>
  <si>
    <t xml:space="preserve">В отчетном периоде путем проведения торгов 1 КФХ предоставлен замельный участок площадью 6,0 га с видом разрешенного использования "Звероводство" площадью 6,0 га </t>
  </si>
  <si>
    <t>1.</t>
  </si>
  <si>
    <t>1.3</t>
  </si>
  <si>
    <t>1.2</t>
  </si>
  <si>
    <t>1.4</t>
  </si>
  <si>
    <t>1.5</t>
  </si>
  <si>
    <t>1.6</t>
  </si>
  <si>
    <t>1.7.1</t>
  </si>
  <si>
    <t>1.7</t>
  </si>
  <si>
    <t>1.7.2</t>
  </si>
  <si>
    <t>1.8</t>
  </si>
  <si>
    <t>1.8.1</t>
  </si>
  <si>
    <t>2.2</t>
  </si>
  <si>
    <t>2.3</t>
  </si>
  <si>
    <t>3.2</t>
  </si>
  <si>
    <t>3.3</t>
  </si>
  <si>
    <t>3.4</t>
  </si>
  <si>
    <t xml:space="preserve">Всего по муниципальной программе:
</t>
  </si>
  <si>
    <t>бюджет Ханты-Мансийского автономного округа-Югры</t>
  </si>
  <si>
    <t>иные источники финансирования</t>
  </si>
  <si>
    <t>всего</t>
  </si>
  <si>
    <t>Отдел содействия малому и среднему предпринимательству администрации города Урай; управление по культуре и социальным вопросом; управление образования и молодежной политики администрации города Урай</t>
  </si>
  <si>
    <t xml:space="preserve">Отдел содействия малому и среднему предпринимательству администрации города Урай;
управление по культуре и социальным вопросам администрации города Урай; управление образования и молодежной политики администрации города Урай
</t>
  </si>
  <si>
    <t>3.5.</t>
  </si>
  <si>
    <t xml:space="preserve">Финансовая поддержка субъектов малого и среднего предпринимательства:
- развитие молодежного предпринимательства;
- финансовая поддержка Субъектов, осуществляющих производство, реализацию товаров и услуг в социально-значимых видах деятельности, определенных муниципальным образованием город Урай, в части компенсации арендных платежей за нежилые помещения и по предоставленным консалтинговым услугам;
- финансовая поддержка  Субъектов по приобретению оборудования (основных средств) и лицензионных программных продуктов;
- создание условий для развития  Субъектов, осуществляющих деятельность в направлениях: экология, быстровозводимое домостроение, крестьянские (фермерские) 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туризм;
- финансовая поддержка социального предпринимательства, в том числе: предоставление грантовой поддержки социальному предпринимательству;
- возмещение затрат социальному предпринимательству и семейному бизнесу;
- проведение мероприятий в целях создания условий для развития субъектов малого и среднего предпринимательства (1,2)
</t>
  </si>
  <si>
    <t>Развитие инновационного и молодежного предпринимательства (1,2)</t>
  </si>
  <si>
    <t>Создание условий для развития субъектов малого и среднего предпринимательства (1,2)</t>
  </si>
  <si>
    <t>Финансовая поддержка субъектов малого и среднего предпринимательства, осуществляющих социально значимые виды деятельности в муниципальных образованиях (1,2)</t>
  </si>
  <si>
    <t>Финансовая поддержка субъектов малого и среднего предпринимательства, осуществляющих деятельность в социальной сфере (1,2)</t>
  </si>
  <si>
    <t>Предоставление имущественной поддержки (1,2)</t>
  </si>
  <si>
    <t>Развитие инновационного и молодёжного предпринимательства (1,2)</t>
  </si>
  <si>
    <t>Финансовая поддержка субъектов малого и среднего предпринимательства, осуществляющих социально значимые виды деятельности, определенные муниципальными образованиями и деятельность в социальной сфере (1,2)</t>
  </si>
  <si>
    <t>Разработка и утверждение схем размещения нестационарных торговых объектов (3)</t>
  </si>
  <si>
    <t>Осуществление мониторинга состояния потребительского рынка на территории города Урай . Формирование и сопровождение торгового реестра объектов торговли, реестра розничных рынков (3)</t>
  </si>
  <si>
    <t>Организация выставочно-ярмарочных мероприятий в сфере потребительского рынка (3)</t>
  </si>
  <si>
    <t>Предоставление финансовой поддержки в форме субидии сельскохозяйственным товаропроизводителям (4,5,6)</t>
  </si>
  <si>
    <t>Предоставление земельных участков для разведения сельскохозяйственных животных и птицы (4,5,6)</t>
  </si>
  <si>
    <t>Создание условий для развития сельскохозяйственных товаропроизводителей (4,5,6)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</si>
  <si>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 (4,5,6)</t>
  </si>
  <si>
    <t>Подготовка проведения Всероссийской сельскохозяйственной переписи в 2016 году (6)</t>
  </si>
  <si>
    <t>Инвестиции в объекты муниципальной собственности</t>
  </si>
  <si>
    <t>Прочие расходы</t>
  </si>
  <si>
    <t>В том числе:</t>
  </si>
  <si>
    <t xml:space="preserve">Ответственный исполнитель (отдел содействия малому и среднему предпринимательству администрации города Урай) </t>
  </si>
  <si>
    <t xml:space="preserve">Соисполнитель 1
 (Органы администрации города Урай без статуса юридического лица:  комитет по управлению муниципальным имуществом администрации города Урай;  управление по культуре и социальным вопросам администрации города Урай ;  пресс-служба администрации города Урай ; отдел дорожного хозяйства и транспорта администрации города Урай)
</t>
  </si>
  <si>
    <t xml:space="preserve">Соисполнитель 2 
(МКУ «УГЗиП г.Урай»)
</t>
  </si>
  <si>
    <t xml:space="preserve">Соисполнитель 3 
(Управление образования и молодежной политики администрации города Урай)
</t>
  </si>
  <si>
    <t>Подпрограмма 1 "Развитие малого и среднего предприниматкельства"</t>
  </si>
  <si>
    <t xml:space="preserve">За период с 01.01.2019 по 31.12.2019 года муниципальная преференция путем передачи в аренду муниципального имущества без проведения торгов была предоставлена 10 субъектам малого и среднего предпринимательства, осуществляющих деятельность в социально-значимых направлениях. Перечень муниципального имущества муниципального образования город Урай,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предпринимательства»  в актуальной редакции размещен на сайте органов местного самоуправления города Урай в разделе «Экономика» в подразделе «Муниципальная собственность». </t>
  </si>
  <si>
    <t xml:space="preserve">В результате мониторинга определяется  количество объектов потребительского рынка, торговая площадь (для дальнейшего расчета обеспеченности жителей города Урай объектами потребительского рынка, торговыми площадями и посадочными местами).
По состоянию на 31.12.2019 потребительский рынок представлен 404 объектами потребительского рынка (предприятия торговли, общественного питания и бытового обслуживания населения), в том числе:
- 176 объектов торговли общей площадью 42943,4 кв.м.;
- 48 объектов общественного питания на 2594 посадочных мест;
- 98 объектов бытового обслуживания; 
- 82 нестационарных объекта (павильоны, киоски, мобильные торговые объекты).
</t>
  </si>
  <si>
    <r>
      <t>В отчетном  году предоставлены субсидии 21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сельскохозяйственному товаропроизводителю, в том числе 1 сельскохозяйственному предприятию в сумме 27 298,9 тыс.руб.;  3 главам крестьянских (фермерских) хозяйств в сумме 317,4 тыс.руб.;     17 главам личных подсобных хозяств в сумме  298,4 тыс.руб.</t>
    </r>
  </si>
  <si>
    <t>Отчёт о ходе исполнения комплексного плана (сетевого графика) реализации муниципальной программы "Развитие  малого и среднего предпринимательства, потребительского рынка и сельскохозяйственных товаропроизводителей города Урай" на 2016-2020 годы"за 2019 год</t>
  </si>
  <si>
    <t>Реализация основного мероприятия «Региональный проект «Популяризация предпринимательства», в т.ч.: (1,2)</t>
  </si>
  <si>
    <t>Реализация основного мероприятия «Региональный проект «Расширение доступа субъектов малого и среднего предпринимательства к финансовым ресурсам, в том числе к льготному финансированию», в т.ч.: (1,2)</t>
  </si>
  <si>
    <t xml:space="preserve">В целях расширения доступа сельскохозяйственных товаропроизводителей к реализации произведенной продукции, повышения конкурентоспособности  агропромышленного комплекса города, обеспечения жителей города Урай качественной и экологически чистой продукцией сельского хозяйства за 2019 год было проведено: 16 ярмарок, в ярмарке приняли участие 236 чел.
</t>
  </si>
  <si>
    <r>
      <t xml:space="preserve">1. При проведении информационной кампании по пропаганде, популяризации и повышения имиджа предпринимательской деятельности сельскохозяйственных товаропроизводителей, в городе Урай используются возможности СМИ, официального сайта органов местного самоуправления и площадки пресс-службы в социальныхь сетях. В отчетном году:
1.1.в газете «Знамя» опубликовано  26 информационных материалов; 
1.2. в эфире ТРК «Спектр+» вышло 7 информацитонных материала.                     </t>
    </r>
    <r>
      <rPr>
        <sz val="12"/>
        <color indexed="10"/>
        <rFont val="Times New Roman"/>
        <family val="1"/>
      </rPr>
      <t xml:space="preserve">                                                                        
</t>
    </r>
    <r>
      <rPr>
        <sz val="12"/>
        <rFont val="Times New Roman"/>
        <family val="1"/>
      </rPr>
      <t xml:space="preserve"> 1.3. на сайте органов местного самоуправления города размещается информация:
- о проведении выставок, семинаров, форумов как на территории города, так и за его пределами;
- о мерах и формах предоставления поддержки;
- об изменениях в нормативно правовые акты затрагивающие интересы сельскохозяйственных товаропроизводителей.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2. Сельскохозяйственными товаропроизводителями принято участие в 16 межмуниципальных ярмарках                  </t>
    </r>
  </si>
  <si>
    <t>В отчетном периоде предоставлены субсидии 30 субъектам малого и среднего предпринимательства по возмещению затрат на аренду нежилых помещений, на приобритение оборудования (основных средств), консалдинговые услуги, по обязательной и добровольной сертификации (декларированию) продукции (в том числе продовольственного сырья) местных товаропроизводителей.</t>
  </si>
  <si>
    <t>Причиной отклонения неисполнения в сумме 9,9 тыс.руб. является образовавшаяся экономия затрат на содержание органов местного самоуправления, направленных на осуществление переданного отдельного государственного полномочия</t>
  </si>
  <si>
    <r>
      <t xml:space="preserve">Проведены торги и заключены контракты на проведение: - Ярмарок сельхозтоваропроизводителей" согласно графика проведено 11 ярморок; - Выстава ярмарка "Малый бизнес Урая" ( 01.09.2019 г.); - Выставка-форум «Фестиваль – Бизнес проектов» ( 13.11.2019 г.);- Организации участия товаропроизводителей в XXIV окружной выставке – ярмарке «Товары земли Югорской» ( 09-11.12.2019); - Мониторинга деятельности малого и среднего предпринимательства в г.Урай (предоставлен отчет о деятельности СМП за период 2015-2018 г.). Дополнительно на денежные средства экономии по торгам в конце 2019 года оказаны услуги по: созданию и тематическому оформлению группы в социальной сети «ВК» ( 12.11.2019 г.);  созданию информационных видеороликов для предпринимателей  ( 23.12.2019 г.) </t>
    </r>
    <r>
      <rPr>
        <i/>
        <sz val="12"/>
        <rFont val="Times New Roman"/>
        <family val="1"/>
      </rPr>
      <t>Информационно - консультационная поддержка.</t>
    </r>
    <r>
      <rPr>
        <sz val="12"/>
        <rFont val="Times New Roman"/>
        <family val="1"/>
      </rPr>
      <t xml:space="preserve">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«Уполномоченный по защите прав предпринимателей», «Портал малого и среднего предпринимательства «Бизнесюгры.рф», «Инфраструктура поддержки малого и среднего предпринимательства». В случае необходимости предприниматель имеет возможность ознакомиться с интересующей информацией. За 12 месяцев субъектам малого и среднего предпринимательства было оказано 1726 информационно-консультационной поддержки.
Проведено 8 заседания Координационного совета по развитию малого и среднего предпринимательства при администрации города Урай.
В целях популяризации предпринимательства за отчетный период организовано и проведено 49 мероприятий для субъектов предпринимательства и потребителей услуг (жители города).
 </t>
    </r>
  </si>
  <si>
    <t>В рамках данного мероприятия проведен "Фестиваль бизнес проектов субъектов молодежного предпринимательства" (13.11.2019). Дополнительно на денежные средства экономии по торгам в конце 2019 года оказаны услуги по: изготовлению объемные хэштеги для фотоссесий на профильных мероприятиях.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</si>
  <si>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</si>
  <si>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</si>
  <si>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(тыс.рублей)</t>
  </si>
  <si>
    <r>
      <t xml:space="preserve">Проведены торги и заключены контракты на проведение: - Ярмарок сельхозтоваропроизводителей" согласно графика проведено 11 ярморок; - Выстава ярмарка "Малый бизнес Урая" ( 01.09.2019 г.); - Выставка-форум «Фестиваль – Бизнес проектов» ( 13.11.2019 г.);- Организации участия товаропроизводителей в XXIV окружной выставке – ярмарке «Товары земли Югорской» ( 09-11.12.2019); - Мониторинга деятельности малого и среднего предпринимательства в г.Урай (предоставлен отчет о деятельности СМП за период 2015-2018 г.). Дополнительно на денежные средства экономии по торгам в конце 2019 года оказаны услуги по: созданию и тематическому оформлению группы в социальной сети «ВК» ( 12.11.2019 г.);  созданию информационных видеороликов для предпринимателей  ( 23.12.2019 г.)мероприятия проведен "Фестиваль бизнес проектов субъектов молодежного предпринимательства" (13.11.2019). Дополнительно на денежные средства экономии по торгам в конце 2019 года оказаны услуги по: изготовлению объемные хэштеги для фотоссесий на профильных мероприятиях. </t>
    </r>
    <r>
      <rPr>
        <i/>
        <sz val="12"/>
        <rFont val="Times New Roman"/>
        <family val="1"/>
      </rPr>
      <t>Информационно - консультационная поддержка.</t>
    </r>
    <r>
      <rPr>
        <sz val="12"/>
        <rFont val="Times New Roman"/>
        <family val="1"/>
      </rPr>
      <t xml:space="preserve">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«Уполномоченный по защите прав предпринимателей», «Портал малого и среднего предпринимательства «Бизнесюгры.рф», «Инфраструктура поддержки малого и среднего предпринимательства». В случае необходимости предприниматель имеет возможность ознакомиться с интересующей информацией. За 12 месяцев субъектам малого и среднего предпринимательства было оказано 1726 информационно-консультационной поддержки.
Проведено 8 заседания Координационного совета по развитию малого и среднего предпринимательства при администрации города Урай.
В целях популяризации предпринимательства за отчетный период организовано и проведено 49 мероприятий для субъектов предпринимательства и потребителей услуг (жители города).
 </t>
    </r>
  </si>
  <si>
    <r>
      <t xml:space="preserve">"______"_________________2020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</t>
    </r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</si>
  <si>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</si>
  <si>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</si>
  <si>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</si>
  <si>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отчетный год</t>
  </si>
  <si>
    <t>(план)</t>
  </si>
  <si>
    <t xml:space="preserve">отчетный год </t>
  </si>
  <si>
    <t>(факт)</t>
  </si>
  <si>
    <t>7=6/5*100</t>
  </si>
  <si>
    <t>Число субъектов малого и среднего предпринимательства в расчете на 10 тыс. человек населения</t>
  </si>
  <si>
    <t>Ед.</t>
  </si>
  <si>
    <t xml:space="preserve">В связи с сокращением численности субъектов малого и среднего предпринимательства на 18 ед. и увеличением численности населения на 111 человек 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</si>
  <si>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</si>
  <si>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</si>
  <si>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3.</t>
  </si>
  <si>
    <t>Обеспеченность торговыми площадями на 1000 жителей</t>
  </si>
  <si>
    <t>кв. м.</t>
  </si>
  <si>
    <t>4.</t>
  </si>
  <si>
    <t>Увеличение производства молока (в базисной жирности)</t>
  </si>
  <si>
    <t>В связи со снижением поголовья коров в КФХ и снижением производственных показателей в АО «Агроника» по причине финансовых трудностей в текущем году, что отразилось на поставке кормов для животных.</t>
  </si>
  <si>
    <t>5.</t>
  </si>
  <si>
    <t>Увеличение поголовья животных и птицы сельскохозяйственных товаропроизводителей</t>
  </si>
  <si>
    <t>6.</t>
  </si>
  <si>
    <t>Количество племенного маточного поголовья сельскохозяйственных животных</t>
  </si>
  <si>
    <t>голов</t>
  </si>
  <si>
    <t>ОТЧЕТ</t>
  </si>
  <si>
    <t>за 2019 год</t>
  </si>
  <si>
    <t xml:space="preserve">муниципальной программы «Развитие малого и среднего предпринимательства, потребительского рынка и </t>
  </si>
  <si>
    <t xml:space="preserve">о достижении целевых показателей </t>
  </si>
  <si>
    <t>сельскохозяйственных товаропроизводителей города Урай» на 2016-2020 годы»</t>
  </si>
  <si>
    <t xml:space="preserve">Ответственный исполнитель </t>
  </si>
  <si>
    <r>
      <t xml:space="preserve">"______"_________________2020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______________________Л.В. Уланова</t>
    </r>
  </si>
  <si>
    <t>N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</si>
  <si>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</si>
  <si>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</si>
  <si>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</si>
  <si>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</si>
  <si>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</si>
  <si>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</si>
  <si>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</si>
  <si>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</si>
  <si>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</si>
  <si>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</si>
  <si>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</si>
  <si>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</si>
  <si>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</si>
  <si>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</si>
  <si>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</si>
  <si>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</si>
  <si>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</si>
  <si>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</si>
  <si>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</si>
  <si>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</si>
  <si>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</si>
  <si>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</si>
  <si>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</si>
  <si>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</si>
  <si>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</si>
  <si>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</si>
  <si>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</si>
  <si>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</si>
  <si>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</si>
  <si>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</si>
  <si>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</si>
  <si>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</si>
  <si>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</si>
  <si>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</si>
  <si>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</si>
  <si>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</si>
  <si>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</si>
  <si>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</si>
  <si>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</si>
  <si>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</si>
  <si>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</si>
  <si>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Степень достижения целевого показателя, %</t>
  </si>
  <si>
    <t>Обоснование отклонений значений  целевого показателя на конец отчетного года (при наличии)</t>
  </si>
  <si>
    <t>В связи с открытием торговых объектов, после реконструкции зданий (помещений), изменения специализации объектов, увеличились торговые площади.</t>
  </si>
  <si>
    <t>В связи с существенным сокращением поголовья в 2 КФХ, снижением поголовья у граждан, содержащих маточное поголовье животных. Снижение количества поголовья объясняется изменением условий предоставления субсидии на поддержку животноводства Государственной программы ХМАО-Югры «Развитие агропромышленного комплекса».</t>
  </si>
  <si>
    <t>В целях увеличения производства молока увеличено племенное маточное поголовье сельскохозяйственных животных.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</si>
</sst>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#,##0.00000"/>
    <numFmt numFmtId="176" formatCode="#,##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14" fillId="0" borderId="0" xfId="0" applyFont="1" applyAlignment="1" applyProtection="1">
      <alignment vertical="center"/>
      <protection hidden="1"/>
    </xf>
    <xf numFmtId="165" fontId="5" fillId="0" borderId="10" xfId="0" applyNumberFormat="1" applyFont="1" applyBorder="1" applyAlignment="1" applyProtection="1">
      <alignment horizontal="center" vertical="top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65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165" fontId="5" fillId="33" borderId="0" xfId="0" applyNumberFormat="1" applyFont="1" applyFill="1" applyAlignment="1" applyProtection="1">
      <alignment vertical="center"/>
      <protection hidden="1"/>
    </xf>
    <xf numFmtId="165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5" fillId="0" borderId="11" xfId="0" applyNumberFormat="1" applyFont="1" applyBorder="1" applyAlignment="1" applyProtection="1">
      <alignment vertical="center"/>
      <protection hidden="1"/>
    </xf>
    <xf numFmtId="165" fontId="5" fillId="0" borderId="12" xfId="0" applyNumberFormat="1" applyFont="1" applyBorder="1" applyAlignment="1" applyProtection="1">
      <alignment horizontal="center" vertical="top" wrapText="1"/>
      <protection hidden="1"/>
    </xf>
    <xf numFmtId="165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60" fillId="0" borderId="0" xfId="0" applyFont="1" applyAlignment="1">
      <alignment horizontal="left" readingOrder="1"/>
    </xf>
    <xf numFmtId="0" fontId="61" fillId="0" borderId="0" xfId="0" applyFont="1" applyAlignment="1">
      <alignment horizontal="left" readingOrder="1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vertical="center"/>
    </xf>
    <xf numFmtId="166" fontId="4" fillId="35" borderId="0" xfId="0" applyNumberFormat="1" applyFont="1" applyFill="1" applyAlignment="1">
      <alignment vertical="center"/>
    </xf>
    <xf numFmtId="169" fontId="18" fillId="0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left" vertical="center" wrapText="1"/>
    </xf>
    <xf numFmtId="0" fontId="19" fillId="37" borderId="10" xfId="0" applyFont="1" applyFill="1" applyBorder="1" applyAlignment="1">
      <alignment horizontal="left" vertical="center" wrapText="1"/>
    </xf>
    <xf numFmtId="165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166" fontId="19" fillId="36" borderId="10" xfId="63" applyNumberFormat="1" applyFont="1" applyFill="1" applyBorder="1" applyAlignment="1">
      <alignment horizontal="center" vertical="center" wrapText="1"/>
    </xf>
    <xf numFmtId="166" fontId="19" fillId="38" borderId="10" xfId="63" applyNumberFormat="1" applyFont="1" applyFill="1" applyBorder="1" applyAlignment="1">
      <alignment horizontal="center" vertical="center" wrapText="1"/>
    </xf>
    <xf numFmtId="166" fontId="18" fillId="35" borderId="10" xfId="63" applyNumberFormat="1" applyFont="1" applyFill="1" applyBorder="1" applyAlignment="1">
      <alignment horizontal="center" vertical="center" wrapText="1"/>
    </xf>
    <xf numFmtId="166" fontId="62" fillId="36" borderId="10" xfId="0" applyNumberFormat="1" applyFont="1" applyFill="1" applyBorder="1" applyAlignment="1">
      <alignment horizontal="center" vertical="center" wrapText="1"/>
    </xf>
    <xf numFmtId="166" fontId="18" fillId="36" borderId="10" xfId="63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166" fontId="18" fillId="0" borderId="10" xfId="63" applyNumberFormat="1" applyFont="1" applyFill="1" applyBorder="1" applyAlignment="1">
      <alignment horizontal="center" vertical="center" wrapText="1"/>
    </xf>
    <xf numFmtId="166" fontId="19" fillId="37" borderId="10" xfId="63" applyNumberFormat="1" applyFont="1" applyFill="1" applyBorder="1" applyAlignment="1">
      <alignment horizontal="center" vertical="center" wrapText="1"/>
    </xf>
    <xf numFmtId="0" fontId="18" fillId="35" borderId="14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49" fontId="18" fillId="35" borderId="2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167" fontId="18" fillId="35" borderId="10" xfId="63" applyNumberFormat="1" applyFont="1" applyFill="1" applyBorder="1" applyAlignment="1">
      <alignment horizontal="center" vertical="center" wrapText="1"/>
    </xf>
    <xf numFmtId="167" fontId="18" fillId="0" borderId="10" xfId="63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166" fontId="63" fillId="35" borderId="10" xfId="0" applyNumberFormat="1" applyFont="1" applyFill="1" applyBorder="1" applyAlignment="1">
      <alignment horizontal="center" vertical="center"/>
    </xf>
    <xf numFmtId="0" fontId="18" fillId="35" borderId="10" xfId="0" applyNumberFormat="1" applyFont="1" applyFill="1" applyBorder="1" applyAlignment="1">
      <alignment horizontal="center" vertical="center" wrapText="1"/>
    </xf>
    <xf numFmtId="0" fontId="21" fillId="35" borderId="16" xfId="0" applyFont="1" applyFill="1" applyBorder="1" applyAlignment="1" applyProtection="1">
      <alignment vertical="center" wrapText="1"/>
      <protection locked="0"/>
    </xf>
    <xf numFmtId="0" fontId="21" fillId="35" borderId="22" xfId="0" applyFont="1" applyFill="1" applyBorder="1" applyAlignment="1" applyProtection="1">
      <alignment vertical="center" wrapText="1"/>
      <protection locked="0"/>
    </xf>
    <xf numFmtId="166" fontId="19" fillId="37" borderId="10" xfId="63" applyNumberFormat="1" applyFont="1" applyFill="1" applyBorder="1" applyAlignment="1">
      <alignment horizontal="left" vertical="center" wrapText="1"/>
    </xf>
    <xf numFmtId="16" fontId="18" fillId="0" borderId="20" xfId="0" applyNumberFormat="1" applyFont="1" applyFill="1" applyBorder="1" applyAlignment="1">
      <alignment horizontal="center" vertical="center"/>
    </xf>
    <xf numFmtId="166" fontId="64" fillId="35" borderId="10" xfId="0" applyNumberFormat="1" applyFont="1" applyFill="1" applyBorder="1" applyAlignment="1">
      <alignment horizontal="center" vertical="center"/>
    </xf>
    <xf numFmtId="166" fontId="19" fillId="39" borderId="10" xfId="63" applyNumberFormat="1" applyFont="1" applyFill="1" applyBorder="1" applyAlignment="1">
      <alignment horizontal="left" vertical="center" wrapText="1"/>
    </xf>
    <xf numFmtId="166" fontId="19" fillId="39" borderId="10" xfId="63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left" vertical="top" wrapText="1"/>
    </xf>
    <xf numFmtId="166" fontId="19" fillId="39" borderId="14" xfId="63" applyNumberFormat="1" applyFont="1" applyFill="1" applyBorder="1" applyAlignment="1">
      <alignment horizontal="left" vertical="center" wrapText="1"/>
    </xf>
    <xf numFmtId="166" fontId="19" fillId="39" borderId="14" xfId="63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165" fontId="19" fillId="0" borderId="23" xfId="0" applyNumberFormat="1" applyFont="1" applyFill="1" applyBorder="1" applyAlignment="1">
      <alignment horizontal="left" vertical="center" wrapText="1"/>
    </xf>
    <xf numFmtId="166" fontId="18" fillId="35" borderId="23" xfId="63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 wrapText="1"/>
    </xf>
    <xf numFmtId="166" fontId="19" fillId="40" borderId="10" xfId="63" applyNumberFormat="1" applyFont="1" applyFill="1" applyBorder="1" applyAlignment="1">
      <alignment horizontal="center" vertical="center" wrapText="1"/>
    </xf>
    <xf numFmtId="166" fontId="64" fillId="40" borderId="10" xfId="0" applyNumberFormat="1" applyFont="1" applyFill="1" applyBorder="1" applyAlignment="1">
      <alignment horizontal="center" vertical="center"/>
    </xf>
    <xf numFmtId="166" fontId="62" fillId="40" borderId="10" xfId="0" applyNumberFormat="1" applyFont="1" applyFill="1" applyBorder="1" applyAlignment="1">
      <alignment horizontal="center" vertical="center" wrapText="1"/>
    </xf>
    <xf numFmtId="166" fontId="19" fillId="40" borderId="23" xfId="63" applyNumberFormat="1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left" vertical="center" wrapText="1"/>
    </xf>
    <xf numFmtId="166" fontId="19" fillId="7" borderId="10" xfId="63" applyNumberFormat="1" applyFont="1" applyFill="1" applyBorder="1" applyAlignment="1">
      <alignment horizontal="center" vertical="center" wrapText="1"/>
    </xf>
    <xf numFmtId="166" fontId="19" fillId="3" borderId="10" xfId="63" applyNumberFormat="1" applyFont="1" applyFill="1" applyBorder="1" applyAlignment="1">
      <alignment horizontal="center" vertical="center" wrapText="1"/>
    </xf>
    <xf numFmtId="166" fontId="19" fillId="3" borderId="10" xfId="63" applyNumberFormat="1" applyFont="1" applyFill="1" applyBorder="1" applyAlignment="1">
      <alignment horizontal="left" vertical="center" wrapText="1"/>
    </xf>
    <xf numFmtId="166" fontId="18" fillId="3" borderId="10" xfId="63" applyNumberFormat="1" applyFont="1" applyFill="1" applyBorder="1" applyAlignment="1">
      <alignment horizontal="center" vertical="center" wrapText="1"/>
    </xf>
    <xf numFmtId="0" fontId="19" fillId="41" borderId="10" xfId="0" applyFont="1" applyFill="1" applyBorder="1" applyAlignment="1">
      <alignment horizontal="left" vertical="center" wrapText="1"/>
    </xf>
    <xf numFmtId="166" fontId="19" fillId="41" borderId="10" xfId="63" applyNumberFormat="1" applyFont="1" applyFill="1" applyBorder="1" applyAlignment="1">
      <alignment horizontal="center" vertical="center" wrapText="1"/>
    </xf>
    <xf numFmtId="166" fontId="19" fillId="41" borderId="10" xfId="63" applyNumberFormat="1" applyFont="1" applyFill="1" applyBorder="1" applyAlignment="1">
      <alignment horizontal="left" vertical="center" wrapText="1"/>
    </xf>
    <xf numFmtId="169" fontId="19" fillId="0" borderId="21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/>
    </xf>
    <xf numFmtId="168" fontId="19" fillId="40" borderId="10" xfId="63" applyNumberFormat="1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top" wrapText="1"/>
    </xf>
    <xf numFmtId="0" fontId="65" fillId="0" borderId="25" xfId="0" applyFont="1" applyBorder="1" applyAlignment="1">
      <alignment horizontal="center" vertical="top" wrapText="1"/>
    </xf>
    <xf numFmtId="0" fontId="65" fillId="0" borderId="26" xfId="0" applyFont="1" applyBorder="1" applyAlignment="1">
      <alignment horizontal="center" vertical="top" wrapText="1"/>
    </xf>
    <xf numFmtId="0" fontId="65" fillId="0" borderId="25" xfId="0" applyFont="1" applyBorder="1" applyAlignment="1">
      <alignment horizontal="justify" vertical="top" wrapText="1"/>
    </xf>
    <xf numFmtId="0" fontId="65" fillId="0" borderId="25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top" wrapText="1"/>
    </xf>
    <xf numFmtId="0" fontId="65" fillId="0" borderId="27" xfId="0" applyFont="1" applyBorder="1" applyAlignment="1">
      <alignment horizontal="justify" vertical="top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top" wrapText="1"/>
    </xf>
    <xf numFmtId="0" fontId="65" fillId="0" borderId="28" xfId="0" applyFont="1" applyBorder="1" applyAlignment="1">
      <alignment horizontal="justify" vertical="top" wrapText="1"/>
    </xf>
    <xf numFmtId="0" fontId="65" fillId="0" borderId="28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165" fontId="5" fillId="0" borderId="10" xfId="0" applyNumberFormat="1" applyFont="1" applyBorder="1" applyAlignment="1" applyProtection="1">
      <alignment vertical="center" wrapText="1"/>
      <protection hidden="1"/>
    </xf>
    <xf numFmtId="165" fontId="5" fillId="0" borderId="13" xfId="0" applyNumberFormat="1" applyFont="1" applyBorder="1" applyAlignment="1" applyProtection="1">
      <alignment horizontal="center" vertical="top" wrapText="1"/>
      <protection hidden="1"/>
    </xf>
    <xf numFmtId="165" fontId="5" fillId="0" borderId="16" xfId="0" applyNumberFormat="1" applyFont="1" applyBorder="1" applyAlignment="1" applyProtection="1">
      <alignment horizontal="center" vertical="top" wrapText="1"/>
      <protection hidden="1"/>
    </xf>
    <xf numFmtId="165" fontId="5" fillId="0" borderId="11" xfId="0" applyNumberFormat="1" applyFont="1" applyBorder="1" applyAlignment="1" applyProtection="1">
      <alignment horizontal="center" vertical="top" wrapText="1"/>
      <protection hidden="1"/>
    </xf>
    <xf numFmtId="165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65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65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65" fontId="5" fillId="0" borderId="10" xfId="0" applyNumberFormat="1" applyFont="1" applyBorder="1" applyAlignment="1" applyProtection="1">
      <alignment vertical="center"/>
      <protection hidden="1"/>
    </xf>
    <xf numFmtId="165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 applyProtection="1">
      <alignment horizontal="center" vertical="center" wrapText="1"/>
      <protection locked="0"/>
    </xf>
    <xf numFmtId="0" fontId="21" fillId="35" borderId="16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left"/>
    </xf>
    <xf numFmtId="0" fontId="21" fillId="0" borderId="2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66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49" fontId="18" fillId="0" borderId="32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left" vertical="center" wrapText="1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166" fontId="18" fillId="0" borderId="19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 applyProtection="1">
      <alignment horizontal="left" vertical="top" wrapText="1"/>
      <protection locked="0"/>
    </xf>
    <xf numFmtId="0" fontId="21" fillId="0" borderId="23" xfId="0" applyFont="1" applyFill="1" applyBorder="1" applyAlignment="1" applyProtection="1">
      <alignment horizontal="left" vertical="top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49" fontId="18" fillId="35" borderId="32" xfId="0" applyNumberFormat="1" applyFont="1" applyFill="1" applyBorder="1" applyAlignment="1">
      <alignment horizontal="center" vertical="center" wrapText="1"/>
    </xf>
    <xf numFmtId="49" fontId="18" fillId="35" borderId="33" xfId="0" applyNumberFormat="1" applyFont="1" applyFill="1" applyBorder="1" applyAlignment="1">
      <alignment horizontal="center" vertical="center" wrapText="1"/>
    </xf>
    <xf numFmtId="49" fontId="18" fillId="35" borderId="34" xfId="0" applyNumberFormat="1" applyFont="1" applyFill="1" applyBorder="1" applyAlignment="1">
      <alignment horizontal="center" vertical="center" wrapText="1"/>
    </xf>
    <xf numFmtId="2" fontId="63" fillId="35" borderId="19" xfId="0" applyNumberFormat="1" applyFont="1" applyFill="1" applyBorder="1" applyAlignment="1">
      <alignment horizontal="center" vertical="center" wrapText="1"/>
    </xf>
    <xf numFmtId="2" fontId="63" fillId="35" borderId="17" xfId="0" applyNumberFormat="1" applyFont="1" applyFill="1" applyBorder="1" applyAlignment="1">
      <alignment horizontal="center" vertical="center" wrapText="1"/>
    </xf>
    <xf numFmtId="2" fontId="63" fillId="35" borderId="14" xfId="0" applyNumberFormat="1" applyFont="1" applyFill="1" applyBorder="1" applyAlignment="1">
      <alignment horizontal="center" vertical="center" wrapText="1"/>
    </xf>
    <xf numFmtId="0" fontId="17" fillId="35" borderId="19" xfId="0" applyFont="1" applyFill="1" applyBorder="1" applyAlignment="1" applyProtection="1">
      <alignment horizontal="left" vertical="center" wrapText="1"/>
      <protection locked="0"/>
    </xf>
    <xf numFmtId="0" fontId="17" fillId="35" borderId="17" xfId="0" applyFont="1" applyFill="1" applyBorder="1" applyAlignment="1" applyProtection="1">
      <alignment horizontal="left" vertical="center" wrapText="1"/>
      <protection locked="0"/>
    </xf>
    <xf numFmtId="0" fontId="17" fillId="35" borderId="14" xfId="0" applyFont="1" applyFill="1" applyBorder="1" applyAlignment="1" applyProtection="1">
      <alignment horizontal="left" vertical="center" wrapText="1"/>
      <protection locked="0"/>
    </xf>
    <xf numFmtId="0" fontId="63" fillId="0" borderId="19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left" vertical="top" wrapText="1"/>
    </xf>
    <xf numFmtId="0" fontId="18" fillId="0" borderId="19" xfId="0" applyNumberFormat="1" applyFont="1" applyFill="1" applyBorder="1" applyAlignment="1">
      <alignment horizontal="left" vertical="top" wrapText="1"/>
    </xf>
    <xf numFmtId="0" fontId="18" fillId="0" borderId="17" xfId="0" applyNumberFormat="1" applyFont="1" applyFill="1" applyBorder="1" applyAlignment="1">
      <alignment horizontal="left" vertical="top" wrapText="1"/>
    </xf>
    <xf numFmtId="0" fontId="18" fillId="0" borderId="14" xfId="0" applyNumberFormat="1" applyFont="1" applyFill="1" applyBorder="1" applyAlignment="1">
      <alignment horizontal="left" vertical="top" wrapText="1"/>
    </xf>
    <xf numFmtId="49" fontId="18" fillId="0" borderId="32" xfId="0" applyNumberFormat="1" applyFont="1" applyFill="1" applyBorder="1" applyAlignment="1">
      <alignment horizontal="center" vertical="top" wrapText="1"/>
    </xf>
    <xf numFmtId="49" fontId="18" fillId="0" borderId="33" xfId="0" applyNumberFormat="1" applyFont="1" applyFill="1" applyBorder="1" applyAlignment="1">
      <alignment horizontal="center" vertical="top" wrapText="1"/>
    </xf>
    <xf numFmtId="49" fontId="18" fillId="0" borderId="34" xfId="0" applyNumberFormat="1" applyFont="1" applyFill="1" applyBorder="1" applyAlignment="1">
      <alignment horizontal="center" vertical="top" wrapText="1"/>
    </xf>
    <xf numFmtId="0" fontId="60" fillId="0" borderId="19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 applyProtection="1">
      <alignment horizontal="left" vertical="top" wrapText="1"/>
      <protection locked="0"/>
    </xf>
    <xf numFmtId="0" fontId="17" fillId="0" borderId="17" xfId="0" applyFont="1" applyFill="1" applyBorder="1" applyAlignment="1" applyProtection="1">
      <alignment horizontal="left" vertical="top" wrapText="1"/>
      <protection locked="0"/>
    </xf>
    <xf numFmtId="0" fontId="17" fillId="0" borderId="14" xfId="0" applyFont="1" applyFill="1" applyBorder="1" applyAlignment="1" applyProtection="1">
      <alignment horizontal="left" vertical="top" wrapText="1"/>
      <protection locked="0"/>
    </xf>
    <xf numFmtId="169" fontId="18" fillId="0" borderId="19" xfId="0" applyNumberFormat="1" applyFont="1" applyFill="1" applyBorder="1" applyAlignment="1">
      <alignment horizontal="justify" vertical="center" wrapText="1"/>
    </xf>
    <xf numFmtId="169" fontId="18" fillId="0" borderId="17" xfId="0" applyNumberFormat="1" applyFont="1" applyFill="1" applyBorder="1" applyAlignment="1">
      <alignment horizontal="justify" vertical="center" wrapText="1"/>
    </xf>
    <xf numFmtId="169" fontId="18" fillId="0" borderId="14" xfId="0" applyNumberFormat="1" applyFont="1" applyFill="1" applyBorder="1" applyAlignment="1">
      <alignment horizontal="justify" vertical="center" wrapText="1"/>
    </xf>
    <xf numFmtId="169" fontId="19" fillId="0" borderId="35" xfId="0" applyNumberFormat="1" applyFont="1" applyFill="1" applyBorder="1" applyAlignment="1">
      <alignment horizontal="center" vertical="center" wrapText="1"/>
    </xf>
    <xf numFmtId="169" fontId="19" fillId="0" borderId="36" xfId="0" applyNumberFormat="1" applyFont="1" applyFill="1" applyBorder="1" applyAlignment="1">
      <alignment horizontal="center" vertical="center" wrapText="1"/>
    </xf>
    <xf numFmtId="169" fontId="19" fillId="0" borderId="37" xfId="0" applyNumberFormat="1" applyFont="1" applyFill="1" applyBorder="1" applyAlignment="1">
      <alignment horizontal="center" vertical="center" wrapText="1"/>
    </xf>
    <xf numFmtId="169" fontId="18" fillId="0" borderId="35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top" wrapText="1"/>
    </xf>
    <xf numFmtId="169" fontId="18" fillId="0" borderId="10" xfId="0" applyNumberFormat="1" applyFont="1" applyFill="1" applyBorder="1" applyAlignment="1">
      <alignment horizontal="center" vertical="center" wrapText="1"/>
    </xf>
    <xf numFmtId="169" fontId="19" fillId="0" borderId="2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center" vertical="top" wrapText="1"/>
      <protection locked="0"/>
    </xf>
    <xf numFmtId="165" fontId="18" fillId="35" borderId="1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65" fontId="18" fillId="0" borderId="2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169" fontId="19" fillId="35" borderId="35" xfId="0" applyNumberFormat="1" applyFont="1" applyFill="1" applyBorder="1" applyAlignment="1">
      <alignment horizontal="center" vertical="center"/>
    </xf>
    <xf numFmtId="169" fontId="19" fillId="35" borderId="36" xfId="0" applyNumberFormat="1" applyFont="1" applyFill="1" applyBorder="1" applyAlignment="1">
      <alignment horizontal="center" vertical="center"/>
    </xf>
    <xf numFmtId="169" fontId="19" fillId="35" borderId="3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5" fillId="0" borderId="27" xfId="0" applyFont="1" applyBorder="1" applyAlignment="1">
      <alignment vertical="top" wrapText="1"/>
    </xf>
    <xf numFmtId="0" fontId="65" fillId="0" borderId="42" xfId="0" applyFont="1" applyBorder="1" applyAlignment="1">
      <alignment vertical="top" wrapText="1"/>
    </xf>
    <xf numFmtId="0" fontId="65" fillId="0" borderId="26" xfId="0" applyFont="1" applyBorder="1" applyAlignment="1">
      <alignment vertical="top" wrapText="1"/>
    </xf>
    <xf numFmtId="0" fontId="65" fillId="0" borderId="27" xfId="0" applyFont="1" applyBorder="1" applyAlignment="1">
      <alignment horizontal="center" vertical="top" wrapText="1"/>
    </xf>
    <xf numFmtId="0" fontId="65" fillId="0" borderId="42" xfId="0" applyFont="1" applyBorder="1" applyAlignment="1">
      <alignment horizontal="center" vertical="top" wrapText="1"/>
    </xf>
    <xf numFmtId="0" fontId="65" fillId="0" borderId="26" xfId="0" applyFont="1" applyBorder="1" applyAlignment="1">
      <alignment horizontal="center" vertical="top" wrapText="1"/>
    </xf>
    <xf numFmtId="0" fontId="65" fillId="0" borderId="31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3">
    <dxf>
      <font>
        <b/>
        <i val="0"/>
        <color indexed="10"/>
      </font>
    </dxf>
    <dxf>
      <fill>
        <patternFill>
          <bgColor theme="4" tint="0.7999799847602844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133</xdr:row>
      <xdr:rowOff>0</xdr:rowOff>
    </xdr:from>
    <xdr:ext cx="3600450" cy="1314450"/>
    <xdr:sp fLocksText="0">
      <xdr:nvSpPr>
        <xdr:cNvPr id="1" name="Text Box 1"/>
        <xdr:cNvSpPr txBox="1">
          <a:spLocks noChangeArrowheads="1"/>
        </xdr:cNvSpPr>
      </xdr:nvSpPr>
      <xdr:spPr>
        <a:xfrm>
          <a:off x="4791075" y="118433850"/>
          <a:ext cx="36004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91" t="s">
        <v>39</v>
      </c>
      <c r="B1" s="192"/>
      <c r="C1" s="184" t="s">
        <v>40</v>
      </c>
      <c r="D1" s="185" t="s">
        <v>43</v>
      </c>
      <c r="E1" s="186"/>
      <c r="F1" s="187"/>
      <c r="G1" s="185" t="s">
        <v>17</v>
      </c>
      <c r="H1" s="186"/>
      <c r="I1" s="187"/>
      <c r="J1" s="185" t="s">
        <v>18</v>
      </c>
      <c r="K1" s="186"/>
      <c r="L1" s="187"/>
      <c r="M1" s="185" t="s">
        <v>22</v>
      </c>
      <c r="N1" s="186"/>
      <c r="O1" s="187"/>
      <c r="P1" s="188" t="s">
        <v>23</v>
      </c>
      <c r="Q1" s="190"/>
      <c r="R1" s="185" t="s">
        <v>24</v>
      </c>
      <c r="S1" s="186"/>
      <c r="T1" s="187"/>
      <c r="U1" s="185" t="s">
        <v>25</v>
      </c>
      <c r="V1" s="186"/>
      <c r="W1" s="187"/>
      <c r="X1" s="188" t="s">
        <v>26</v>
      </c>
      <c r="Y1" s="189"/>
      <c r="Z1" s="190"/>
      <c r="AA1" s="188" t="s">
        <v>27</v>
      </c>
      <c r="AB1" s="190"/>
      <c r="AC1" s="185" t="s">
        <v>28</v>
      </c>
      <c r="AD1" s="186"/>
      <c r="AE1" s="187"/>
      <c r="AF1" s="185" t="s">
        <v>29</v>
      </c>
      <c r="AG1" s="186"/>
      <c r="AH1" s="187"/>
      <c r="AI1" s="185" t="s">
        <v>30</v>
      </c>
      <c r="AJ1" s="186"/>
      <c r="AK1" s="187"/>
      <c r="AL1" s="188" t="s">
        <v>31</v>
      </c>
      <c r="AM1" s="190"/>
      <c r="AN1" s="185" t="s">
        <v>32</v>
      </c>
      <c r="AO1" s="186"/>
      <c r="AP1" s="187"/>
      <c r="AQ1" s="185" t="s">
        <v>33</v>
      </c>
      <c r="AR1" s="186"/>
      <c r="AS1" s="187"/>
      <c r="AT1" s="185" t="s">
        <v>34</v>
      </c>
      <c r="AU1" s="186"/>
      <c r="AV1" s="187"/>
    </row>
    <row r="2" spans="1:48" ht="39" customHeight="1">
      <c r="A2" s="192"/>
      <c r="B2" s="192"/>
      <c r="C2" s="184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84" t="s">
        <v>81</v>
      </c>
      <c r="B3" s="184"/>
      <c r="C3" s="4" t="s">
        <v>35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84"/>
      <c r="B4" s="18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84"/>
      <c r="B5" s="18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84"/>
      <c r="B6" s="18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84"/>
      <c r="B7" s="184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84"/>
      <c r="B8" s="18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84"/>
      <c r="B9" s="184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3:B9"/>
    <mergeCell ref="D1:F1"/>
    <mergeCell ref="R1:T1"/>
    <mergeCell ref="X1:Z1"/>
    <mergeCell ref="AA1:AB1"/>
    <mergeCell ref="AC1:AE1"/>
    <mergeCell ref="U1:W1"/>
    <mergeCell ref="A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94" t="s">
        <v>56</v>
      </c>
      <c r="B1" s="194"/>
      <c r="C1" s="194"/>
      <c r="D1" s="194"/>
      <c r="E1" s="194"/>
    </row>
    <row r="2" spans="1:5" ht="15">
      <c r="A2" s="13"/>
      <c r="B2" s="13"/>
      <c r="C2" s="13"/>
      <c r="D2" s="13"/>
      <c r="E2" s="13"/>
    </row>
    <row r="3" spans="1:5" ht="15">
      <c r="A3" s="195" t="s">
        <v>128</v>
      </c>
      <c r="B3" s="195"/>
      <c r="C3" s="195"/>
      <c r="D3" s="195"/>
      <c r="E3" s="195"/>
    </row>
    <row r="4" spans="1:5" ht="45" customHeight="1">
      <c r="A4" s="14" t="s">
        <v>50</v>
      </c>
      <c r="B4" s="14" t="s">
        <v>57</v>
      </c>
      <c r="C4" s="14" t="s">
        <v>51</v>
      </c>
      <c r="D4" s="14" t="s">
        <v>52</v>
      </c>
      <c r="E4" s="14" t="s">
        <v>53</v>
      </c>
    </row>
    <row r="5" spans="1:5" ht="57.75" customHeight="1">
      <c r="A5" s="15" t="s">
        <v>58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59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60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61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62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63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64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65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66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67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68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69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70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71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72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73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74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75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76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54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55</v>
      </c>
    </row>
    <row r="25" spans="1:5" ht="15">
      <c r="A25" s="29"/>
      <c r="B25" s="29"/>
      <c r="C25" s="29"/>
      <c r="D25" s="29"/>
      <c r="E25" s="29"/>
    </row>
    <row r="26" spans="1:5" ht="15">
      <c r="A26" s="193" t="s">
        <v>77</v>
      </c>
      <c r="B26" s="193"/>
      <c r="C26" s="193"/>
      <c r="D26" s="193"/>
      <c r="E26" s="193"/>
    </row>
    <row r="27" spans="1:5" ht="15">
      <c r="A27" s="29"/>
      <c r="B27" s="29"/>
      <c r="C27" s="29"/>
      <c r="D27" s="29"/>
      <c r="E27" s="29"/>
    </row>
    <row r="28" spans="1:5" ht="15">
      <c r="A28" s="193" t="s">
        <v>78</v>
      </c>
      <c r="B28" s="193"/>
      <c r="C28" s="193"/>
      <c r="D28" s="193"/>
      <c r="E28" s="193"/>
    </row>
    <row r="29" spans="1:5" ht="15">
      <c r="A29" s="193"/>
      <c r="B29" s="193"/>
      <c r="C29" s="193"/>
      <c r="D29" s="193"/>
      <c r="E29" s="193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7" customWidth="1"/>
    <col min="2" max="2" width="42.57421875" style="47" customWidth="1"/>
    <col min="3" max="3" width="6.8515625" style="47" customWidth="1"/>
    <col min="4" max="15" width="9.57421875" style="47" customWidth="1"/>
    <col min="16" max="17" width="10.57421875" style="47" customWidth="1"/>
    <col min="18" max="29" width="0" style="48" hidden="1" customWidth="1"/>
    <col min="30" max="16384" width="9.140625" style="48" customWidth="1"/>
  </cols>
  <sheetData>
    <row r="1" ht="12.75">
      <c r="Q1" s="38" t="s">
        <v>49</v>
      </c>
    </row>
    <row r="2" spans="1:17" ht="12.7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9" s="52" customFormat="1" ht="53.25" customHeight="1">
      <c r="A3" s="40" t="s">
        <v>0</v>
      </c>
      <c r="B3" s="209" t="s">
        <v>44</v>
      </c>
      <c r="C3" s="209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79</v>
      </c>
      <c r="Q3" s="40" t="s">
        <v>48</v>
      </c>
      <c r="R3" s="39" t="s">
        <v>17</v>
      </c>
      <c r="S3" s="33" t="s">
        <v>18</v>
      </c>
      <c r="T3" s="39" t="s">
        <v>22</v>
      </c>
      <c r="U3" s="33" t="s">
        <v>24</v>
      </c>
      <c r="V3" s="39" t="s">
        <v>25</v>
      </c>
      <c r="W3" s="33" t="s">
        <v>26</v>
      </c>
      <c r="X3" s="39" t="s">
        <v>28</v>
      </c>
      <c r="Y3" s="33" t="s">
        <v>29</v>
      </c>
      <c r="Z3" s="39" t="s">
        <v>30</v>
      </c>
      <c r="AA3" s="33" t="s">
        <v>32</v>
      </c>
      <c r="AB3" s="39" t="s">
        <v>33</v>
      </c>
      <c r="AC3" s="33" t="s">
        <v>34</v>
      </c>
    </row>
    <row r="4" spans="1:17" ht="15" customHeight="1">
      <c r="A4" s="53" t="s">
        <v>82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17" ht="283.5" customHeight="1">
      <c r="A5" s="202" t="s">
        <v>1</v>
      </c>
      <c r="B5" s="196" t="s">
        <v>83</v>
      </c>
      <c r="C5" s="56" t="s">
        <v>20</v>
      </c>
      <c r="D5" s="58" t="s">
        <v>215</v>
      </c>
      <c r="E5" s="58" t="s">
        <v>216</v>
      </c>
      <c r="F5" s="58" t="s">
        <v>217</v>
      </c>
      <c r="G5" s="58" t="s">
        <v>218</v>
      </c>
      <c r="H5" s="58" t="s">
        <v>217</v>
      </c>
      <c r="I5" s="58" t="s">
        <v>219</v>
      </c>
      <c r="J5" s="58" t="s">
        <v>218</v>
      </c>
      <c r="K5" s="58" t="s">
        <v>220</v>
      </c>
      <c r="L5" s="58" t="s">
        <v>221</v>
      </c>
      <c r="M5" s="58" t="s">
        <v>222</v>
      </c>
      <c r="N5" s="58" t="s">
        <v>221</v>
      </c>
      <c r="O5" s="58" t="s">
        <v>223</v>
      </c>
      <c r="P5" s="59"/>
      <c r="Q5" s="59"/>
    </row>
    <row r="6" spans="1:17" ht="105.75" customHeight="1">
      <c r="A6" s="202"/>
      <c r="B6" s="196"/>
      <c r="C6" s="56"/>
      <c r="D6" s="58"/>
      <c r="E6" s="58"/>
      <c r="F6" s="58"/>
      <c r="G6" s="58"/>
      <c r="H6" s="58"/>
      <c r="I6" s="58"/>
      <c r="J6" s="58"/>
      <c r="K6" s="60" t="s">
        <v>198</v>
      </c>
      <c r="L6" s="60" t="s">
        <v>199</v>
      </c>
      <c r="M6" s="60" t="s">
        <v>200</v>
      </c>
      <c r="N6" s="60" t="s">
        <v>201</v>
      </c>
      <c r="O6" s="58" t="s">
        <v>203</v>
      </c>
      <c r="P6" s="59"/>
      <c r="Q6" s="59"/>
    </row>
    <row r="7" spans="1:17" ht="74.25" customHeight="1">
      <c r="A7" s="202"/>
      <c r="B7" s="196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75.5" customHeight="1">
      <c r="A8" s="202" t="s">
        <v>3</v>
      </c>
      <c r="B8" s="196" t="s">
        <v>84</v>
      </c>
      <c r="C8" s="56" t="s">
        <v>20</v>
      </c>
      <c r="D8" s="58"/>
      <c r="E8" s="59"/>
      <c r="F8" s="59"/>
      <c r="G8" s="59"/>
      <c r="H8" s="59"/>
      <c r="I8" s="60" t="s">
        <v>198</v>
      </c>
      <c r="J8" s="60" t="s">
        <v>199</v>
      </c>
      <c r="K8" s="60" t="s">
        <v>200</v>
      </c>
      <c r="L8" s="60" t="s">
        <v>201</v>
      </c>
      <c r="M8" s="203" t="s">
        <v>203</v>
      </c>
      <c r="N8" s="204"/>
      <c r="O8" s="205"/>
      <c r="P8" s="59"/>
      <c r="Q8" s="59"/>
    </row>
    <row r="9" spans="1:17" ht="33.75" customHeight="1">
      <c r="A9" s="202"/>
      <c r="B9" s="196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51.5" customHeight="1">
      <c r="A10" s="202" t="s">
        <v>4</v>
      </c>
      <c r="B10" s="196" t="s">
        <v>85</v>
      </c>
      <c r="C10" s="56" t="s">
        <v>20</v>
      </c>
      <c r="D10" s="58" t="s">
        <v>204</v>
      </c>
      <c r="E10" s="58"/>
      <c r="F10" s="58" t="s">
        <v>205</v>
      </c>
      <c r="G10" s="58"/>
      <c r="H10" s="58" t="s">
        <v>206</v>
      </c>
      <c r="I10" s="58" t="s">
        <v>207</v>
      </c>
      <c r="J10" s="58" t="s">
        <v>208</v>
      </c>
      <c r="K10" s="58"/>
      <c r="L10" s="58"/>
      <c r="M10" s="58" t="s">
        <v>209</v>
      </c>
      <c r="N10" s="58"/>
      <c r="O10" s="58"/>
      <c r="P10" s="59"/>
      <c r="Q10" s="59"/>
    </row>
    <row r="11" spans="1:17" ht="40.5" customHeight="1">
      <c r="A11" s="202"/>
      <c r="B11" s="196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355.5" customHeight="1">
      <c r="A12" s="202" t="s">
        <v>5</v>
      </c>
      <c r="B12" s="196" t="s">
        <v>226</v>
      </c>
      <c r="C12" s="56" t="s">
        <v>20</v>
      </c>
      <c r="D12" s="58"/>
      <c r="E12" s="58" t="s">
        <v>147</v>
      </c>
      <c r="F12" s="58"/>
      <c r="G12" s="58" t="s">
        <v>148</v>
      </c>
      <c r="H12" s="58" t="s">
        <v>149</v>
      </c>
      <c r="I12" s="58" t="s">
        <v>150</v>
      </c>
      <c r="J12" s="58"/>
      <c r="K12" s="58"/>
      <c r="L12" s="58" t="s">
        <v>149</v>
      </c>
      <c r="M12" s="58"/>
      <c r="N12" s="58"/>
      <c r="O12" s="58" t="s">
        <v>151</v>
      </c>
      <c r="P12" s="59"/>
      <c r="Q12" s="59"/>
    </row>
    <row r="13" spans="1:17" ht="24" customHeight="1">
      <c r="A13" s="202"/>
      <c r="B13" s="196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96" customHeight="1">
      <c r="A14" s="202" t="s">
        <v>9</v>
      </c>
      <c r="B14" s="196" t="s">
        <v>86</v>
      </c>
      <c r="C14" s="56" t="s">
        <v>20</v>
      </c>
      <c r="D14" s="58"/>
      <c r="E14" s="59"/>
      <c r="F14" s="64" t="s">
        <v>238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39" customHeight="1">
      <c r="A15" s="202"/>
      <c r="B15" s="196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 ht="12.75">
      <c r="A16" s="35" t="s">
        <v>87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216"/>
      <c r="AJ16" s="216"/>
      <c r="AK16" s="216"/>
      <c r="AZ16" s="216"/>
      <c r="BA16" s="216"/>
      <c r="BB16" s="216"/>
      <c r="BQ16" s="216"/>
      <c r="BR16" s="216"/>
      <c r="BS16" s="216"/>
      <c r="CH16" s="216"/>
      <c r="CI16" s="216"/>
      <c r="CJ16" s="216"/>
      <c r="CY16" s="216"/>
      <c r="CZ16" s="216"/>
      <c r="DA16" s="216"/>
      <c r="DP16" s="216"/>
      <c r="DQ16" s="216"/>
      <c r="DR16" s="216"/>
      <c r="EG16" s="216"/>
      <c r="EH16" s="216"/>
      <c r="EI16" s="216"/>
      <c r="EX16" s="216"/>
      <c r="EY16" s="216"/>
      <c r="EZ16" s="216"/>
      <c r="FO16" s="216"/>
      <c r="FP16" s="216"/>
      <c r="FQ16" s="216"/>
      <c r="GF16" s="216"/>
      <c r="GG16" s="216"/>
      <c r="GH16" s="216"/>
      <c r="GW16" s="216"/>
      <c r="GX16" s="216"/>
      <c r="GY16" s="216"/>
      <c r="HN16" s="216"/>
      <c r="HO16" s="216"/>
      <c r="HP16" s="216"/>
      <c r="IE16" s="216"/>
      <c r="IF16" s="216"/>
      <c r="IG16" s="216"/>
      <c r="IV16" s="216"/>
    </row>
    <row r="17" spans="1:17" ht="320.25" customHeight="1">
      <c r="A17" s="202" t="s">
        <v>6</v>
      </c>
      <c r="B17" s="196" t="s">
        <v>88</v>
      </c>
      <c r="C17" s="56" t="s">
        <v>20</v>
      </c>
      <c r="D17" s="66" t="s">
        <v>156</v>
      </c>
      <c r="E17" s="66" t="s">
        <v>157</v>
      </c>
      <c r="F17" s="66" t="s">
        <v>158</v>
      </c>
      <c r="G17" s="66" t="s">
        <v>159</v>
      </c>
      <c r="H17" s="66" t="s">
        <v>160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75" customHeight="1">
      <c r="A18" s="202"/>
      <c r="B18" s="196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202" t="s">
        <v>7</v>
      </c>
      <c r="B19" s="196" t="s">
        <v>224</v>
      </c>
      <c r="C19" s="56" t="s">
        <v>20</v>
      </c>
      <c r="D19" s="60" t="s">
        <v>239</v>
      </c>
      <c r="E19" s="60" t="s">
        <v>240</v>
      </c>
      <c r="F19" s="67" t="s">
        <v>169</v>
      </c>
      <c r="G19" s="60" t="s">
        <v>170</v>
      </c>
      <c r="H19" s="68"/>
      <c r="I19" s="68"/>
      <c r="J19" s="68"/>
      <c r="K19" s="60"/>
      <c r="L19" s="60"/>
      <c r="M19" s="60"/>
      <c r="N19" s="60"/>
      <c r="O19" s="60"/>
      <c r="P19" s="60" t="s">
        <v>171</v>
      </c>
      <c r="Q19" s="59"/>
    </row>
    <row r="20" spans="1:17" ht="39.75" customHeight="1">
      <c r="A20" s="202"/>
      <c r="B20" s="196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202" t="s">
        <v>8</v>
      </c>
      <c r="B21" s="196" t="s">
        <v>227</v>
      </c>
      <c r="C21" s="56" t="s">
        <v>20</v>
      </c>
      <c r="D21" s="69" t="s">
        <v>241</v>
      </c>
      <c r="E21" s="69" t="s">
        <v>172</v>
      </c>
      <c r="F21" s="69" t="s">
        <v>169</v>
      </c>
      <c r="G21" s="70" t="s">
        <v>173</v>
      </c>
      <c r="H21" s="70" t="s">
        <v>173</v>
      </c>
      <c r="I21" s="69" t="s">
        <v>173</v>
      </c>
      <c r="J21" s="69" t="s">
        <v>173</v>
      </c>
      <c r="K21" s="69" t="s">
        <v>173</v>
      </c>
      <c r="L21" s="69" t="s">
        <v>173</v>
      </c>
      <c r="M21" s="69" t="s">
        <v>173</v>
      </c>
      <c r="N21" s="69" t="s">
        <v>174</v>
      </c>
      <c r="O21" s="69" t="s">
        <v>175</v>
      </c>
      <c r="P21" s="60" t="s">
        <v>176</v>
      </c>
      <c r="Q21" s="59"/>
    </row>
    <row r="22" spans="1:17" ht="31.5" customHeight="1">
      <c r="A22" s="202"/>
      <c r="B22" s="196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206" t="s">
        <v>14</v>
      </c>
      <c r="B23" s="215" t="s">
        <v>228</v>
      </c>
      <c r="C23" s="71" t="s">
        <v>20</v>
      </c>
      <c r="D23" s="60" t="str">
        <f>$D$19</f>
        <v>подготовка конкурсной документации</v>
      </c>
      <c r="E23" s="60" t="s">
        <v>242</v>
      </c>
      <c r="F23" s="67" t="s">
        <v>169</v>
      </c>
      <c r="G23" s="60" t="s">
        <v>177</v>
      </c>
      <c r="H23" s="60" t="s">
        <v>178</v>
      </c>
      <c r="I23" s="60" t="s">
        <v>133</v>
      </c>
      <c r="J23" s="60"/>
      <c r="K23" s="60" t="s">
        <v>179</v>
      </c>
      <c r="L23" s="60"/>
      <c r="M23" s="68"/>
      <c r="N23" s="68"/>
      <c r="O23" s="68"/>
      <c r="P23" s="60" t="s">
        <v>180</v>
      </c>
      <c r="Q23" s="68"/>
    </row>
    <row r="24" spans="1:17" s="72" customFormat="1" ht="39.75" customHeight="1">
      <c r="A24" s="208"/>
      <c r="B24" s="215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212" t="s">
        <v>15</v>
      </c>
      <c r="B25" s="215" t="s">
        <v>229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169</v>
      </c>
      <c r="G25" s="60" t="s">
        <v>181</v>
      </c>
      <c r="H25" s="60" t="str">
        <f>$D$19</f>
        <v>подготовка конкурсной документации</v>
      </c>
      <c r="I25" s="67" t="s">
        <v>169</v>
      </c>
      <c r="J25" s="60" t="s">
        <v>181</v>
      </c>
      <c r="K25" s="68"/>
      <c r="L25" s="68"/>
      <c r="M25" s="68"/>
      <c r="N25" s="68"/>
      <c r="O25" s="68"/>
      <c r="P25" s="69" t="s">
        <v>182</v>
      </c>
      <c r="Q25" s="68"/>
    </row>
    <row r="26" spans="1:17" s="72" customFormat="1" ht="39.75" customHeight="1">
      <c r="A26" s="212"/>
      <c r="B26" s="215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ht="12.75">
      <c r="A27" s="35" t="s">
        <v>89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230</v>
      </c>
      <c r="C28" s="56" t="s">
        <v>20</v>
      </c>
      <c r="D28" s="58" t="s">
        <v>137</v>
      </c>
      <c r="E28" s="58" t="s">
        <v>137</v>
      </c>
      <c r="F28" s="58" t="s">
        <v>137</v>
      </c>
      <c r="G28" s="58" t="s">
        <v>138</v>
      </c>
      <c r="H28" s="58" t="s">
        <v>138</v>
      </c>
      <c r="I28" s="58" t="s">
        <v>138</v>
      </c>
      <c r="J28" s="58" t="s">
        <v>139</v>
      </c>
      <c r="K28" s="58" t="s">
        <v>139</v>
      </c>
      <c r="L28" s="58" t="s">
        <v>139</v>
      </c>
      <c r="M28" s="58" t="s">
        <v>140</v>
      </c>
      <c r="N28" s="58" t="s">
        <v>140</v>
      </c>
      <c r="O28" s="59"/>
      <c r="P28" s="59"/>
      <c r="Q28" s="59"/>
    </row>
    <row r="29" spans="1:17" ht="39.75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2.75">
      <c r="A30" s="36" t="s">
        <v>90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202" t="s">
        <v>92</v>
      </c>
      <c r="B31" s="196" t="s">
        <v>91</v>
      </c>
      <c r="C31" s="56" t="s">
        <v>20</v>
      </c>
      <c r="D31" s="58" t="s">
        <v>210</v>
      </c>
      <c r="E31" s="58" t="s">
        <v>211</v>
      </c>
      <c r="F31" s="58" t="s">
        <v>212</v>
      </c>
      <c r="G31" s="58" t="s">
        <v>212</v>
      </c>
      <c r="H31" s="58" t="s">
        <v>139</v>
      </c>
      <c r="I31" s="58" t="s">
        <v>140</v>
      </c>
      <c r="J31" s="58" t="s">
        <v>140</v>
      </c>
      <c r="K31" s="58" t="s">
        <v>140</v>
      </c>
      <c r="L31" s="58" t="s">
        <v>140</v>
      </c>
      <c r="M31" s="58" t="s">
        <v>213</v>
      </c>
      <c r="N31" s="58" t="s">
        <v>213</v>
      </c>
      <c r="O31" s="58" t="s">
        <v>213</v>
      </c>
      <c r="P31" s="59"/>
      <c r="Q31" s="59"/>
    </row>
    <row r="32" spans="1:17" ht="45.75" customHeight="1">
      <c r="A32" s="202"/>
      <c r="B32" s="196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2.75">
      <c r="A33" s="35" t="s">
        <v>93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202" t="s">
        <v>94</v>
      </c>
      <c r="B34" s="196" t="s">
        <v>95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202"/>
      <c r="B35" s="196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75" customHeight="1">
      <c r="A36" s="213" t="s">
        <v>96</v>
      </c>
      <c r="B36" s="200" t="s">
        <v>127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75" customHeight="1">
      <c r="A37" s="214"/>
      <c r="B37" s="201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t="12.75">
      <c r="A38" s="37" t="s">
        <v>97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202" t="s">
        <v>98</v>
      </c>
      <c r="B39" s="196" t="s">
        <v>225</v>
      </c>
      <c r="C39" s="56" t="s">
        <v>20</v>
      </c>
      <c r="D39" s="95"/>
      <c r="E39" s="95" t="s">
        <v>244</v>
      </c>
      <c r="F39" s="95" t="s">
        <v>243</v>
      </c>
      <c r="G39" s="95" t="s">
        <v>232</v>
      </c>
      <c r="H39" s="197" t="s">
        <v>245</v>
      </c>
      <c r="I39" s="198"/>
      <c r="J39" s="198"/>
      <c r="K39" s="198"/>
      <c r="L39" s="198"/>
      <c r="M39" s="198"/>
      <c r="N39" s="198"/>
      <c r="O39" s="199"/>
      <c r="P39" s="58" t="s">
        <v>187</v>
      </c>
      <c r="Q39" s="59"/>
    </row>
    <row r="40" spans="1:17" ht="39.75" customHeight="1">
      <c r="A40" s="202" t="s">
        <v>10</v>
      </c>
      <c r="B40" s="196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202" t="s">
        <v>99</v>
      </c>
      <c r="B41" s="196" t="s">
        <v>100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152</v>
      </c>
      <c r="Q41" s="59"/>
    </row>
    <row r="42" spans="1:17" ht="39.75" customHeight="1">
      <c r="A42" s="202"/>
      <c r="B42" s="196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202" t="s">
        <v>101</v>
      </c>
      <c r="B43" s="196" t="s">
        <v>102</v>
      </c>
      <c r="C43" s="56" t="s">
        <v>20</v>
      </c>
      <c r="D43" s="60" t="s">
        <v>198</v>
      </c>
      <c r="E43" s="60" t="s">
        <v>199</v>
      </c>
      <c r="F43" s="60" t="s">
        <v>202</v>
      </c>
      <c r="G43" s="219" t="s">
        <v>190</v>
      </c>
      <c r="H43" s="220"/>
      <c r="I43" s="220"/>
      <c r="J43" s="220"/>
      <c r="K43" s="220"/>
      <c r="L43" s="220"/>
      <c r="M43" s="220"/>
      <c r="N43" s="220"/>
      <c r="O43" s="221"/>
      <c r="P43" s="59"/>
      <c r="Q43" s="59"/>
    </row>
    <row r="44" spans="1:17" ht="39.75" customHeight="1">
      <c r="A44" s="202"/>
      <c r="B44" s="196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202" t="s">
        <v>103</v>
      </c>
      <c r="B45" s="196" t="s">
        <v>104</v>
      </c>
      <c r="C45" s="56" t="s">
        <v>20</v>
      </c>
      <c r="D45" s="86" t="s">
        <v>188</v>
      </c>
      <c r="E45" s="86" t="s">
        <v>189</v>
      </c>
      <c r="F45" s="86" t="s">
        <v>190</v>
      </c>
      <c r="G45" s="86" t="s">
        <v>190</v>
      </c>
      <c r="H45" s="86" t="s">
        <v>191</v>
      </c>
      <c r="I45" s="86" t="s">
        <v>190</v>
      </c>
      <c r="J45" s="86" t="s">
        <v>190</v>
      </c>
      <c r="K45" s="86" t="s">
        <v>192</v>
      </c>
      <c r="L45" s="86" t="s">
        <v>190</v>
      </c>
      <c r="M45" s="86" t="s">
        <v>193</v>
      </c>
      <c r="N45" s="86" t="s">
        <v>194</v>
      </c>
      <c r="O45" s="86" t="s">
        <v>195</v>
      </c>
      <c r="P45" s="86" t="s">
        <v>196</v>
      </c>
      <c r="Q45" s="59"/>
    </row>
    <row r="46" spans="1:17" ht="39.75" customHeight="1">
      <c r="A46" s="202" t="s">
        <v>12</v>
      </c>
      <c r="B46" s="196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75" customHeight="1">
      <c r="A47" s="210" t="s">
        <v>106</v>
      </c>
      <c r="B47" s="200" t="s">
        <v>105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75" customHeight="1">
      <c r="A48" s="211"/>
      <c r="B48" s="201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210" t="s">
        <v>107</v>
      </c>
      <c r="B49" s="200" t="s">
        <v>108</v>
      </c>
      <c r="C49" s="87" t="s">
        <v>20</v>
      </c>
      <c r="D49" s="34" t="s">
        <v>246</v>
      </c>
      <c r="E49" s="34" t="s">
        <v>246</v>
      </c>
      <c r="F49" s="34" t="s">
        <v>246</v>
      </c>
      <c r="G49" s="34" t="s">
        <v>247</v>
      </c>
      <c r="H49" s="34" t="s">
        <v>248</v>
      </c>
      <c r="I49" s="97" t="s">
        <v>249</v>
      </c>
      <c r="J49" s="34" t="s">
        <v>250</v>
      </c>
      <c r="K49" s="34" t="s">
        <v>246</v>
      </c>
      <c r="L49" s="34" t="s">
        <v>251</v>
      </c>
      <c r="M49" s="34" t="s">
        <v>246</v>
      </c>
      <c r="N49" s="97" t="s">
        <v>252</v>
      </c>
      <c r="O49" s="34" t="s">
        <v>246</v>
      </c>
      <c r="P49" s="88"/>
      <c r="Q49" s="88"/>
    </row>
    <row r="50" spans="1:17" ht="39.75" customHeight="1">
      <c r="A50" s="211"/>
      <c r="B50" s="201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202" t="s">
        <v>109</v>
      </c>
      <c r="B51" s="196" t="s">
        <v>110</v>
      </c>
      <c r="C51" s="71" t="s">
        <v>20</v>
      </c>
      <c r="D51" s="60" t="s">
        <v>129</v>
      </c>
      <c r="E51" s="60" t="s">
        <v>130</v>
      </c>
      <c r="F51" s="60" t="s">
        <v>131</v>
      </c>
      <c r="G51" s="60" t="s">
        <v>132</v>
      </c>
      <c r="H51" s="60" t="s">
        <v>133</v>
      </c>
      <c r="I51" s="60" t="s">
        <v>134</v>
      </c>
      <c r="J51" s="60" t="s">
        <v>134</v>
      </c>
      <c r="K51" s="60" t="s">
        <v>134</v>
      </c>
      <c r="L51" s="60" t="s">
        <v>135</v>
      </c>
      <c r="M51" s="68"/>
      <c r="N51" s="68"/>
      <c r="O51" s="68"/>
      <c r="P51" s="60" t="s">
        <v>136</v>
      </c>
      <c r="Q51" s="68"/>
    </row>
    <row r="52" spans="1:17" ht="39.75" customHeight="1">
      <c r="A52" s="202"/>
      <c r="B52" s="196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202" t="s">
        <v>112</v>
      </c>
      <c r="B53" s="196" t="s">
        <v>111</v>
      </c>
      <c r="C53" s="56" t="s">
        <v>20</v>
      </c>
      <c r="D53" s="86" t="s">
        <v>141</v>
      </c>
      <c r="E53" s="86" t="s">
        <v>141</v>
      </c>
      <c r="F53" s="86" t="s">
        <v>141</v>
      </c>
      <c r="G53" s="86" t="s">
        <v>146</v>
      </c>
      <c r="H53" s="86" t="s">
        <v>142</v>
      </c>
      <c r="I53" s="86" t="s">
        <v>200</v>
      </c>
      <c r="J53" s="86" t="s">
        <v>143</v>
      </c>
      <c r="K53" s="86" t="s">
        <v>144</v>
      </c>
      <c r="L53" s="86" t="s">
        <v>145</v>
      </c>
      <c r="M53" s="86"/>
      <c r="N53" s="84"/>
      <c r="O53" s="58"/>
      <c r="P53" s="58"/>
      <c r="Q53" s="58"/>
    </row>
    <row r="54" spans="1:17" ht="31.5" customHeight="1">
      <c r="A54" s="202"/>
      <c r="B54" s="196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202" t="s">
        <v>113</v>
      </c>
      <c r="B55" s="196" t="s">
        <v>114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202"/>
      <c r="B56" s="196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202" t="s">
        <v>115</v>
      </c>
      <c r="B57" s="196" t="s">
        <v>116</v>
      </c>
      <c r="C57" s="56" t="s">
        <v>20</v>
      </c>
      <c r="D57" s="96" t="s">
        <v>233</v>
      </c>
      <c r="E57" s="95"/>
      <c r="F57" s="95" t="s">
        <v>234</v>
      </c>
      <c r="G57" s="222" t="s">
        <v>231</v>
      </c>
      <c r="H57" s="222"/>
      <c r="I57" s="95" t="s">
        <v>235</v>
      </c>
      <c r="J57" s="95" t="s">
        <v>236</v>
      </c>
      <c r="K57" s="203" t="s">
        <v>237</v>
      </c>
      <c r="L57" s="204"/>
      <c r="M57" s="204"/>
      <c r="N57" s="204"/>
      <c r="O57" s="205"/>
      <c r="P57" s="91" t="s">
        <v>197</v>
      </c>
      <c r="Q57" s="59"/>
    </row>
    <row r="58" spans="1:17" ht="39.75" customHeight="1">
      <c r="A58" s="202"/>
      <c r="B58" s="196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206" t="s">
        <v>118</v>
      </c>
      <c r="B59" s="206" t="s">
        <v>117</v>
      </c>
      <c r="C59" s="206" t="s">
        <v>20</v>
      </c>
      <c r="D59" s="60"/>
      <c r="E59" s="60" t="s">
        <v>165</v>
      </c>
      <c r="F59" s="60" t="s">
        <v>166</v>
      </c>
      <c r="G59" s="92" t="s">
        <v>167</v>
      </c>
      <c r="H59" s="92" t="s">
        <v>167</v>
      </c>
      <c r="I59" s="92" t="s">
        <v>167</v>
      </c>
      <c r="J59" s="92" t="s">
        <v>167</v>
      </c>
      <c r="K59" s="92" t="s">
        <v>167</v>
      </c>
      <c r="L59" s="92" t="s">
        <v>167</v>
      </c>
      <c r="M59" s="92" t="s">
        <v>167</v>
      </c>
      <c r="N59" s="92" t="s">
        <v>167</v>
      </c>
      <c r="O59" s="92" t="s">
        <v>168</v>
      </c>
      <c r="P59" s="68"/>
      <c r="Q59" s="68"/>
    </row>
    <row r="60" spans="1:17" s="72" customFormat="1" ht="150" customHeight="1">
      <c r="A60" s="207"/>
      <c r="B60" s="207"/>
      <c r="C60" s="207"/>
      <c r="D60" s="60" t="s">
        <v>161</v>
      </c>
      <c r="E60" s="60" t="s">
        <v>161</v>
      </c>
      <c r="F60" s="60" t="s">
        <v>161</v>
      </c>
      <c r="G60" s="60" t="s">
        <v>161</v>
      </c>
      <c r="H60" s="60" t="s">
        <v>161</v>
      </c>
      <c r="I60" s="60" t="s">
        <v>161</v>
      </c>
      <c r="J60" s="60" t="s">
        <v>161</v>
      </c>
      <c r="K60" s="60" t="s">
        <v>161</v>
      </c>
      <c r="L60" s="60" t="s">
        <v>161</v>
      </c>
      <c r="M60" s="60" t="s">
        <v>161</v>
      </c>
      <c r="N60" s="60" t="s">
        <v>161</v>
      </c>
      <c r="O60" s="60" t="s">
        <v>161</v>
      </c>
      <c r="P60" s="68"/>
      <c r="Q60" s="68"/>
    </row>
    <row r="61" spans="1:17" s="72" customFormat="1" ht="316.5" customHeight="1">
      <c r="A61" s="207"/>
      <c r="B61" s="207"/>
      <c r="C61" s="208"/>
      <c r="D61" s="60" t="s">
        <v>162</v>
      </c>
      <c r="E61" s="60" t="s">
        <v>163</v>
      </c>
      <c r="F61" s="60" t="s">
        <v>164</v>
      </c>
      <c r="G61" s="60" t="s">
        <v>164</v>
      </c>
      <c r="H61" s="60" t="s">
        <v>164</v>
      </c>
      <c r="I61" s="60" t="s">
        <v>164</v>
      </c>
      <c r="J61" s="60" t="s">
        <v>164</v>
      </c>
      <c r="K61" s="60" t="s">
        <v>164</v>
      </c>
      <c r="L61" s="60" t="s">
        <v>164</v>
      </c>
      <c r="M61" s="60" t="s">
        <v>164</v>
      </c>
      <c r="N61" s="60" t="s">
        <v>164</v>
      </c>
      <c r="O61" s="60" t="s">
        <v>164</v>
      </c>
      <c r="P61" s="68"/>
      <c r="Q61" s="68"/>
    </row>
    <row r="62" spans="1:17" s="72" customFormat="1" ht="39.75" customHeight="1">
      <c r="A62" s="208"/>
      <c r="B62" s="208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75" customHeight="1">
      <c r="A63" s="202" t="s">
        <v>119</v>
      </c>
      <c r="B63" s="196" t="s">
        <v>120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75" customHeight="1">
      <c r="A64" s="202"/>
      <c r="B64" s="196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s="72" customFormat="1" ht="154.5" customHeight="1">
      <c r="A65" s="212" t="s">
        <v>121</v>
      </c>
      <c r="B65" s="215" t="s">
        <v>122</v>
      </c>
      <c r="C65" s="71" t="s">
        <v>20</v>
      </c>
      <c r="D65" s="69"/>
      <c r="E65" s="69"/>
      <c r="F65" s="69" t="s">
        <v>183</v>
      </c>
      <c r="G65" s="69" t="s">
        <v>169</v>
      </c>
      <c r="H65" s="69" t="s">
        <v>184</v>
      </c>
      <c r="I65" s="69"/>
      <c r="J65" s="69" t="s">
        <v>184</v>
      </c>
      <c r="K65" s="69"/>
      <c r="L65" s="69"/>
      <c r="M65" s="69" t="s">
        <v>184</v>
      </c>
      <c r="N65" s="69"/>
      <c r="O65" s="69" t="s">
        <v>185</v>
      </c>
      <c r="P65" s="69" t="s">
        <v>186</v>
      </c>
      <c r="Q65" s="68"/>
    </row>
    <row r="66" spans="1:17" s="72" customFormat="1" ht="39.75" customHeight="1">
      <c r="A66" s="212"/>
      <c r="B66" s="215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17" ht="39.75" customHeight="1">
      <c r="A67" s="202" t="s">
        <v>123</v>
      </c>
      <c r="B67" s="196" t="s">
        <v>124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ht="39.75" customHeight="1">
      <c r="A68" s="202"/>
      <c r="B68" s="196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47" customHeight="1">
      <c r="A69" s="210" t="s">
        <v>125</v>
      </c>
      <c r="B69" s="200" t="s">
        <v>126</v>
      </c>
      <c r="C69" s="56" t="s">
        <v>20</v>
      </c>
      <c r="D69" s="58"/>
      <c r="E69" s="93" t="s">
        <v>153</v>
      </c>
      <c r="F69" s="93" t="s">
        <v>154</v>
      </c>
      <c r="G69" s="59"/>
      <c r="H69" s="59"/>
      <c r="I69" s="59"/>
      <c r="J69" s="59"/>
      <c r="K69" s="59"/>
      <c r="L69" s="59"/>
      <c r="M69" s="59"/>
      <c r="N69" s="59"/>
      <c r="O69" s="93" t="s">
        <v>155</v>
      </c>
      <c r="P69" s="59"/>
      <c r="Q69" s="59"/>
    </row>
    <row r="70" spans="1:17" ht="39.75" customHeight="1">
      <c r="A70" s="211"/>
      <c r="B70" s="201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2:20" ht="12.75">
      <c r="B73" s="217" t="s">
        <v>253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</row>
    <row r="74" spans="2:20" ht="15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2:20" ht="15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2:20" ht="15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2:20" ht="15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2:20" ht="15">
      <c r="B78" s="44" t="s">
        <v>45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2:20" ht="58.5" customHeight="1">
      <c r="B79" s="218" t="s">
        <v>214</v>
      </c>
      <c r="C79" s="218"/>
      <c r="D79" s="218"/>
      <c r="E79" s="218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sheetProtection/>
  <mergeCells count="78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AZ16:BB16"/>
    <mergeCell ref="EX16:EZ16"/>
    <mergeCell ref="FO16:FQ16"/>
    <mergeCell ref="GF16:GH16"/>
    <mergeCell ref="GW16:GY16"/>
    <mergeCell ref="HN16:HP16"/>
    <mergeCell ref="IE16:IG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conditionalFormatting sqref="R5:AN6 R7:AC70">
    <cfRule type="expression" priority="3" dxfId="1">
      <formula>D5&lt;&gt;0</formula>
    </cfRule>
    <cfRule type="colorScale" priority="4" dxfId="0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145"/>
  <sheetViews>
    <sheetView tabSelected="1" zoomScale="70" zoomScaleNormal="70" zoomScaleSheetLayoutView="70" workbookViewId="0" topLeftCell="T1">
      <pane ySplit="4" topLeftCell="A87" activePane="bottomLeft" state="frozen"/>
      <selection pane="topLeft" activeCell="A1" sqref="A1"/>
      <selection pane="bottomLeft" activeCell="AT85" sqref="AT85"/>
    </sheetView>
  </sheetViews>
  <sheetFormatPr defaultColWidth="9.140625" defaultRowHeight="15"/>
  <cols>
    <col min="1" max="1" width="12.00390625" style="12" customWidth="1"/>
    <col min="2" max="2" width="38.00390625" style="12" customWidth="1"/>
    <col min="3" max="3" width="21.8515625" style="12" customWidth="1"/>
    <col min="4" max="4" width="16.28125" style="30" customWidth="1"/>
    <col min="5" max="5" width="11.7109375" style="31" customWidth="1"/>
    <col min="6" max="6" width="19.57421875" style="31" customWidth="1"/>
    <col min="7" max="7" width="12.7109375" style="12" customWidth="1"/>
    <col min="8" max="9" width="10.421875" style="12" customWidth="1"/>
    <col min="10" max="10" width="9.421875" style="12" customWidth="1"/>
    <col min="11" max="11" width="10.7109375" style="12" customWidth="1"/>
    <col min="12" max="12" width="11.7109375" style="12" customWidth="1"/>
    <col min="13" max="13" width="9.7109375" style="12" customWidth="1"/>
    <col min="14" max="14" width="11.140625" style="12" customWidth="1"/>
    <col min="15" max="15" width="10.57421875" style="12" customWidth="1"/>
    <col min="16" max="16" width="10.140625" style="12" customWidth="1"/>
    <col min="17" max="18" width="11.57421875" style="101" customWidth="1"/>
    <col min="19" max="19" width="12.7109375" style="101" customWidth="1"/>
    <col min="20" max="20" width="11.57421875" style="101" customWidth="1"/>
    <col min="21" max="21" width="11.140625" style="101" customWidth="1"/>
    <col min="22" max="22" width="13.421875" style="101" customWidth="1"/>
    <col min="23" max="23" width="11.140625" style="101" customWidth="1"/>
    <col min="24" max="24" width="11.421875" style="101" customWidth="1"/>
    <col min="25" max="25" width="12.57421875" style="101" customWidth="1"/>
    <col min="26" max="26" width="10.7109375" style="101" customWidth="1"/>
    <col min="27" max="27" width="10.421875" style="101" customWidth="1"/>
    <col min="28" max="28" width="12.57421875" style="101" customWidth="1"/>
    <col min="29" max="29" width="11.140625" style="101" customWidth="1"/>
    <col min="30" max="30" width="11.00390625" style="101" customWidth="1"/>
    <col min="31" max="31" width="13.140625" style="101" customWidth="1"/>
    <col min="32" max="32" width="11.00390625" style="101" customWidth="1"/>
    <col min="33" max="33" width="10.28125" style="101" customWidth="1"/>
    <col min="34" max="34" width="12.7109375" style="101" customWidth="1"/>
    <col min="35" max="37" width="12.7109375" style="101" hidden="1" customWidth="1"/>
    <col min="38" max="38" width="11.28125" style="101" customWidth="1"/>
    <col min="39" max="39" width="9.8515625" style="101" customWidth="1"/>
    <col min="40" max="40" width="12.00390625" style="101" customWidth="1"/>
    <col min="41" max="41" width="10.140625" style="101" customWidth="1"/>
    <col min="42" max="42" width="11.7109375" style="101" customWidth="1"/>
    <col min="43" max="43" width="13.00390625" style="101" customWidth="1"/>
    <col min="44" max="44" width="12.57421875" style="101" customWidth="1"/>
    <col min="45" max="45" width="13.421875" style="12" customWidth="1"/>
    <col min="46" max="46" width="12.57421875" style="12" customWidth="1"/>
    <col min="47" max="47" width="105.8515625" style="32" customWidth="1"/>
    <col min="48" max="48" width="20.8515625" style="32" customWidth="1"/>
    <col min="49" max="16384" width="9.140625" style="32" customWidth="1"/>
  </cols>
  <sheetData>
    <row r="1" spans="1:48" ht="45.75" customHeight="1">
      <c r="A1" s="299" t="s">
        <v>341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1"/>
    </row>
    <row r="2" spans="1:48" ht="30.75" customHeight="1">
      <c r="A2" s="302" t="s">
        <v>386</v>
      </c>
      <c r="B2" s="296" t="s">
        <v>350</v>
      </c>
      <c r="C2" s="296" t="s">
        <v>351</v>
      </c>
      <c r="D2" s="296" t="s">
        <v>40</v>
      </c>
      <c r="E2" s="296" t="s">
        <v>352</v>
      </c>
      <c r="F2" s="296"/>
      <c r="G2" s="296"/>
      <c r="H2" s="303" t="s">
        <v>36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4" t="s">
        <v>256</v>
      </c>
      <c r="AV2" s="305" t="s">
        <v>257</v>
      </c>
    </row>
    <row r="3" spans="1:48" ht="75" customHeight="1">
      <c r="A3" s="302"/>
      <c r="B3" s="296"/>
      <c r="C3" s="296"/>
      <c r="D3" s="296"/>
      <c r="E3" s="296"/>
      <c r="F3" s="296"/>
      <c r="G3" s="296"/>
      <c r="H3" s="296" t="s">
        <v>17</v>
      </c>
      <c r="I3" s="296"/>
      <c r="J3" s="296"/>
      <c r="K3" s="296" t="s">
        <v>18</v>
      </c>
      <c r="L3" s="296"/>
      <c r="M3" s="296"/>
      <c r="N3" s="296" t="s">
        <v>22</v>
      </c>
      <c r="O3" s="296"/>
      <c r="P3" s="296"/>
      <c r="Q3" s="296" t="s">
        <v>24</v>
      </c>
      <c r="R3" s="296"/>
      <c r="S3" s="296"/>
      <c r="T3" s="296" t="s">
        <v>25</v>
      </c>
      <c r="U3" s="296"/>
      <c r="V3" s="296"/>
      <c r="W3" s="296" t="s">
        <v>26</v>
      </c>
      <c r="X3" s="296"/>
      <c r="Y3" s="296"/>
      <c r="Z3" s="296" t="s">
        <v>28</v>
      </c>
      <c r="AA3" s="296"/>
      <c r="AB3" s="296"/>
      <c r="AC3" s="296" t="s">
        <v>29</v>
      </c>
      <c r="AD3" s="296"/>
      <c r="AE3" s="296"/>
      <c r="AF3" s="296" t="s">
        <v>30</v>
      </c>
      <c r="AG3" s="296"/>
      <c r="AH3" s="296"/>
      <c r="AI3" s="296" t="s">
        <v>31</v>
      </c>
      <c r="AJ3" s="296"/>
      <c r="AK3" s="296"/>
      <c r="AL3" s="296" t="s">
        <v>32</v>
      </c>
      <c r="AM3" s="296"/>
      <c r="AN3" s="296"/>
      <c r="AO3" s="296" t="s">
        <v>33</v>
      </c>
      <c r="AP3" s="296"/>
      <c r="AQ3" s="296"/>
      <c r="AR3" s="296" t="s">
        <v>34</v>
      </c>
      <c r="AS3" s="296"/>
      <c r="AT3" s="296"/>
      <c r="AU3" s="304"/>
      <c r="AV3" s="305"/>
    </row>
    <row r="4" spans="1:48" ht="49.5" customHeight="1">
      <c r="A4" s="302"/>
      <c r="B4" s="296"/>
      <c r="C4" s="296"/>
      <c r="D4" s="296"/>
      <c r="E4" s="109" t="s">
        <v>254</v>
      </c>
      <c r="F4" s="109" t="s">
        <v>21</v>
      </c>
      <c r="G4" s="109" t="s">
        <v>255</v>
      </c>
      <c r="H4" s="109" t="s">
        <v>254</v>
      </c>
      <c r="I4" s="109" t="s">
        <v>21</v>
      </c>
      <c r="J4" s="109" t="s">
        <v>255</v>
      </c>
      <c r="K4" s="109" t="s">
        <v>254</v>
      </c>
      <c r="L4" s="109" t="s">
        <v>21</v>
      </c>
      <c r="M4" s="109" t="s">
        <v>255</v>
      </c>
      <c r="N4" s="109" t="s">
        <v>254</v>
      </c>
      <c r="O4" s="109" t="s">
        <v>21</v>
      </c>
      <c r="P4" s="109" t="s">
        <v>255</v>
      </c>
      <c r="Q4" s="109" t="s">
        <v>254</v>
      </c>
      <c r="R4" s="109" t="s">
        <v>21</v>
      </c>
      <c r="S4" s="109" t="s">
        <v>255</v>
      </c>
      <c r="T4" s="109" t="s">
        <v>254</v>
      </c>
      <c r="U4" s="109" t="s">
        <v>21</v>
      </c>
      <c r="V4" s="109" t="s">
        <v>255</v>
      </c>
      <c r="W4" s="109" t="s">
        <v>254</v>
      </c>
      <c r="X4" s="109" t="s">
        <v>21</v>
      </c>
      <c r="Y4" s="109" t="s">
        <v>255</v>
      </c>
      <c r="Z4" s="109" t="s">
        <v>254</v>
      </c>
      <c r="AA4" s="109" t="s">
        <v>21</v>
      </c>
      <c r="AB4" s="109" t="s">
        <v>255</v>
      </c>
      <c r="AC4" s="109" t="s">
        <v>254</v>
      </c>
      <c r="AD4" s="109" t="s">
        <v>21</v>
      </c>
      <c r="AE4" s="109" t="s">
        <v>255</v>
      </c>
      <c r="AF4" s="109" t="s">
        <v>254</v>
      </c>
      <c r="AG4" s="109" t="s">
        <v>21</v>
      </c>
      <c r="AH4" s="109" t="s">
        <v>255</v>
      </c>
      <c r="AI4" s="109" t="s">
        <v>254</v>
      </c>
      <c r="AJ4" s="109" t="s">
        <v>21</v>
      </c>
      <c r="AK4" s="109" t="s">
        <v>255</v>
      </c>
      <c r="AL4" s="109" t="s">
        <v>254</v>
      </c>
      <c r="AM4" s="109" t="s">
        <v>21</v>
      </c>
      <c r="AN4" s="109" t="s">
        <v>255</v>
      </c>
      <c r="AO4" s="109" t="s">
        <v>254</v>
      </c>
      <c r="AP4" s="109" t="s">
        <v>21</v>
      </c>
      <c r="AQ4" s="109" t="s">
        <v>255</v>
      </c>
      <c r="AR4" s="109" t="s">
        <v>254</v>
      </c>
      <c r="AS4" s="109" t="s">
        <v>21</v>
      </c>
      <c r="AT4" s="109" t="s">
        <v>255</v>
      </c>
      <c r="AU4" s="304"/>
      <c r="AV4" s="305"/>
    </row>
    <row r="5" spans="1:48" ht="18.75" customHeight="1">
      <c r="A5" s="177">
        <v>1</v>
      </c>
      <c r="B5" s="177" t="s">
        <v>263</v>
      </c>
      <c r="C5" s="177" t="s">
        <v>274</v>
      </c>
      <c r="D5" s="177" t="s">
        <v>387</v>
      </c>
      <c r="E5" s="177" t="s">
        <v>388</v>
      </c>
      <c r="F5" s="177" t="s">
        <v>389</v>
      </c>
      <c r="G5" s="177" t="s">
        <v>362</v>
      </c>
      <c r="H5" s="177" t="s">
        <v>390</v>
      </c>
      <c r="I5" s="177" t="s">
        <v>391</v>
      </c>
      <c r="J5" s="177" t="s">
        <v>392</v>
      </c>
      <c r="K5" s="177" t="s">
        <v>393</v>
      </c>
      <c r="L5" s="177" t="s">
        <v>394</v>
      </c>
      <c r="M5" s="177" t="s">
        <v>395</v>
      </c>
      <c r="N5" s="177" t="s">
        <v>396</v>
      </c>
      <c r="O5" s="177" t="s">
        <v>397</v>
      </c>
      <c r="P5" s="177" t="s">
        <v>398</v>
      </c>
      <c r="Q5" s="177" t="s">
        <v>399</v>
      </c>
      <c r="R5" s="177" t="s">
        <v>400</v>
      </c>
      <c r="S5" s="177" t="s">
        <v>401</v>
      </c>
      <c r="T5" s="177" t="s">
        <v>402</v>
      </c>
      <c r="U5" s="177" t="s">
        <v>403</v>
      </c>
      <c r="V5" s="177" t="s">
        <v>404</v>
      </c>
      <c r="W5" s="177" t="s">
        <v>405</v>
      </c>
      <c r="X5" s="177" t="s">
        <v>406</v>
      </c>
      <c r="Y5" s="177" t="s">
        <v>407</v>
      </c>
      <c r="Z5" s="177" t="s">
        <v>408</v>
      </c>
      <c r="AA5" s="177" t="s">
        <v>409</v>
      </c>
      <c r="AB5" s="177" t="s">
        <v>410</v>
      </c>
      <c r="AC5" s="177" t="s">
        <v>411</v>
      </c>
      <c r="AD5" s="177" t="s">
        <v>412</v>
      </c>
      <c r="AE5" s="177" t="s">
        <v>413</v>
      </c>
      <c r="AF5" s="177" t="s">
        <v>414</v>
      </c>
      <c r="AG5" s="177" t="s">
        <v>415</v>
      </c>
      <c r="AH5" s="177" t="s">
        <v>416</v>
      </c>
      <c r="AI5" s="177"/>
      <c r="AJ5" s="177"/>
      <c r="AK5" s="177"/>
      <c r="AL5" s="177" t="s">
        <v>417</v>
      </c>
      <c r="AM5" s="177" t="s">
        <v>418</v>
      </c>
      <c r="AN5" s="177" t="s">
        <v>419</v>
      </c>
      <c r="AO5" s="177" t="s">
        <v>420</v>
      </c>
      <c r="AP5" s="177" t="s">
        <v>421</v>
      </c>
      <c r="AQ5" s="177" t="s">
        <v>422</v>
      </c>
      <c r="AR5" s="177" t="s">
        <v>423</v>
      </c>
      <c r="AS5" s="177" t="s">
        <v>424</v>
      </c>
      <c r="AT5" s="177" t="s">
        <v>425</v>
      </c>
      <c r="AU5" s="177" t="s">
        <v>426</v>
      </c>
      <c r="AV5" s="177" t="s">
        <v>427</v>
      </c>
    </row>
    <row r="6" spans="1:48" ht="25.5" customHeight="1">
      <c r="A6" s="145" t="s">
        <v>291</v>
      </c>
      <c r="B6" s="297" t="s">
        <v>337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133"/>
      <c r="AT6" s="133"/>
      <c r="AU6" s="133"/>
      <c r="AV6" s="134"/>
    </row>
    <row r="7" spans="1:48" ht="24" customHeight="1">
      <c r="A7" s="269" t="s">
        <v>271</v>
      </c>
      <c r="B7" s="295" t="s">
        <v>314</v>
      </c>
      <c r="C7" s="281" t="s">
        <v>279</v>
      </c>
      <c r="D7" s="105" t="s">
        <v>310</v>
      </c>
      <c r="E7" s="112">
        <f>SUM(E8:E11)</f>
        <v>0</v>
      </c>
      <c r="F7" s="112">
        <f>SUM(F8:F11)</f>
        <v>0</v>
      </c>
      <c r="G7" s="112">
        <f>SUM(G8:G11)</f>
        <v>0</v>
      </c>
      <c r="H7" s="112">
        <f aca="true" t="shared" si="0" ref="H7:AT7">SUM(H8:H11)</f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112">
        <f t="shared" si="0"/>
        <v>0</v>
      </c>
      <c r="M7" s="112">
        <f t="shared" si="0"/>
        <v>0</v>
      </c>
      <c r="N7" s="112">
        <f t="shared" si="0"/>
        <v>0</v>
      </c>
      <c r="O7" s="112">
        <f t="shared" si="0"/>
        <v>0</v>
      </c>
      <c r="P7" s="112">
        <f t="shared" si="0"/>
        <v>0</v>
      </c>
      <c r="Q7" s="112">
        <f t="shared" si="0"/>
        <v>0</v>
      </c>
      <c r="R7" s="112">
        <f t="shared" si="0"/>
        <v>0</v>
      </c>
      <c r="S7" s="112">
        <f t="shared" si="0"/>
        <v>0</v>
      </c>
      <c r="T7" s="112">
        <f t="shared" si="0"/>
        <v>0</v>
      </c>
      <c r="U7" s="112">
        <f t="shared" si="0"/>
        <v>0</v>
      </c>
      <c r="V7" s="112">
        <f t="shared" si="0"/>
        <v>0</v>
      </c>
      <c r="W7" s="112">
        <f t="shared" si="0"/>
        <v>0</v>
      </c>
      <c r="X7" s="112">
        <f t="shared" si="0"/>
        <v>0</v>
      </c>
      <c r="Y7" s="112">
        <f t="shared" si="0"/>
        <v>0</v>
      </c>
      <c r="Z7" s="112">
        <f t="shared" si="0"/>
        <v>0</v>
      </c>
      <c r="AA7" s="112">
        <f t="shared" si="0"/>
        <v>0</v>
      </c>
      <c r="AB7" s="112">
        <f t="shared" si="0"/>
        <v>0</v>
      </c>
      <c r="AC7" s="112">
        <f t="shared" si="0"/>
        <v>0</v>
      </c>
      <c r="AD7" s="112">
        <f t="shared" si="0"/>
        <v>0</v>
      </c>
      <c r="AE7" s="112">
        <f t="shared" si="0"/>
        <v>0</v>
      </c>
      <c r="AF7" s="112">
        <f t="shared" si="0"/>
        <v>0</v>
      </c>
      <c r="AG7" s="112">
        <f t="shared" si="0"/>
        <v>0</v>
      </c>
      <c r="AH7" s="112">
        <f t="shared" si="0"/>
        <v>0</v>
      </c>
      <c r="AI7" s="112">
        <f t="shared" si="0"/>
        <v>0</v>
      </c>
      <c r="AJ7" s="112">
        <f t="shared" si="0"/>
        <v>0</v>
      </c>
      <c r="AK7" s="112">
        <f t="shared" si="0"/>
        <v>0</v>
      </c>
      <c r="AL7" s="112">
        <f t="shared" si="0"/>
        <v>0</v>
      </c>
      <c r="AM7" s="112">
        <f t="shared" si="0"/>
        <v>0</v>
      </c>
      <c r="AN7" s="112">
        <f t="shared" si="0"/>
        <v>0</v>
      </c>
      <c r="AO7" s="112">
        <f t="shared" si="0"/>
        <v>0</v>
      </c>
      <c r="AP7" s="112">
        <f t="shared" si="0"/>
        <v>0</v>
      </c>
      <c r="AQ7" s="112">
        <f t="shared" si="0"/>
        <v>0</v>
      </c>
      <c r="AR7" s="112">
        <f t="shared" si="0"/>
        <v>0</v>
      </c>
      <c r="AS7" s="112">
        <f t="shared" si="0"/>
        <v>0</v>
      </c>
      <c r="AT7" s="112">
        <f t="shared" si="0"/>
        <v>0</v>
      </c>
      <c r="AU7" s="292" t="s">
        <v>267</v>
      </c>
      <c r="AV7" s="306" t="s">
        <v>267</v>
      </c>
    </row>
    <row r="8" spans="1:48" ht="240.75" customHeight="1">
      <c r="A8" s="269"/>
      <c r="B8" s="295"/>
      <c r="C8" s="282"/>
      <c r="D8" s="106" t="s">
        <v>37</v>
      </c>
      <c r="E8" s="149">
        <f aca="true" t="shared" si="1" ref="E8:G11">H8+K8+N8+Q8+T8+W8+Z8+AC8+AF8+AL8+AO8+AR8</f>
        <v>0</v>
      </c>
      <c r="F8" s="150">
        <f t="shared" si="1"/>
        <v>0</v>
      </c>
      <c r="G8" s="150">
        <f t="shared" si="1"/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114">
        <v>0</v>
      </c>
      <c r="W8" s="114">
        <v>0</v>
      </c>
      <c r="X8" s="114">
        <v>0</v>
      </c>
      <c r="Y8" s="114">
        <v>0</v>
      </c>
      <c r="Z8" s="114">
        <v>0</v>
      </c>
      <c r="AA8" s="114">
        <v>0</v>
      </c>
      <c r="AB8" s="114">
        <v>0</v>
      </c>
      <c r="AC8" s="114">
        <v>0</v>
      </c>
      <c r="AD8" s="114">
        <v>0</v>
      </c>
      <c r="AE8" s="114">
        <v>0</v>
      </c>
      <c r="AF8" s="114">
        <v>0</v>
      </c>
      <c r="AG8" s="114">
        <v>0</v>
      </c>
      <c r="AH8" s="114">
        <v>0</v>
      </c>
      <c r="AI8" s="114">
        <v>0</v>
      </c>
      <c r="AJ8" s="114">
        <v>0</v>
      </c>
      <c r="AK8" s="114">
        <v>0</v>
      </c>
      <c r="AL8" s="114">
        <v>0</v>
      </c>
      <c r="AM8" s="114">
        <v>0</v>
      </c>
      <c r="AN8" s="114">
        <v>0</v>
      </c>
      <c r="AO8" s="114">
        <v>0</v>
      </c>
      <c r="AP8" s="114">
        <v>0</v>
      </c>
      <c r="AQ8" s="114">
        <v>0</v>
      </c>
      <c r="AR8" s="114">
        <v>0</v>
      </c>
      <c r="AS8" s="114">
        <v>0</v>
      </c>
      <c r="AT8" s="114">
        <v>0</v>
      </c>
      <c r="AU8" s="292"/>
      <c r="AV8" s="307"/>
    </row>
    <row r="9" spans="1:48" ht="170.25" customHeight="1">
      <c r="A9" s="269"/>
      <c r="B9" s="295"/>
      <c r="C9" s="282"/>
      <c r="D9" s="107" t="s">
        <v>308</v>
      </c>
      <c r="E9" s="149">
        <f t="shared" si="1"/>
        <v>0</v>
      </c>
      <c r="F9" s="150">
        <f t="shared" si="1"/>
        <v>0</v>
      </c>
      <c r="G9" s="150">
        <f t="shared" si="1"/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4">
        <v>0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v>0</v>
      </c>
      <c r="AE9" s="114">
        <v>0</v>
      </c>
      <c r="AF9" s="114">
        <v>0</v>
      </c>
      <c r="AG9" s="114">
        <v>0</v>
      </c>
      <c r="AH9" s="114">
        <v>0</v>
      </c>
      <c r="AI9" s="114">
        <v>0</v>
      </c>
      <c r="AJ9" s="114">
        <v>0</v>
      </c>
      <c r="AK9" s="114">
        <v>0</v>
      </c>
      <c r="AL9" s="114">
        <v>0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>
        <v>0</v>
      </c>
      <c r="AT9" s="114">
        <v>0</v>
      </c>
      <c r="AU9" s="292"/>
      <c r="AV9" s="307"/>
    </row>
    <row r="10" spans="1:48" ht="70.5" customHeight="1">
      <c r="A10" s="269"/>
      <c r="B10" s="295"/>
      <c r="C10" s="282"/>
      <c r="D10" s="107" t="s">
        <v>42</v>
      </c>
      <c r="E10" s="149">
        <f t="shared" si="1"/>
        <v>0</v>
      </c>
      <c r="F10" s="150">
        <f t="shared" si="1"/>
        <v>0</v>
      </c>
      <c r="G10" s="150">
        <f t="shared" si="1"/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14">
        <v>0</v>
      </c>
      <c r="U10" s="114">
        <v>0</v>
      </c>
      <c r="V10" s="114">
        <v>0</v>
      </c>
      <c r="W10" s="114">
        <v>0</v>
      </c>
      <c r="X10" s="114">
        <v>0</v>
      </c>
      <c r="Y10" s="114">
        <v>0</v>
      </c>
      <c r="Z10" s="114">
        <v>0</v>
      </c>
      <c r="AA10" s="114">
        <v>0</v>
      </c>
      <c r="AB10" s="114">
        <v>0</v>
      </c>
      <c r="AC10" s="114">
        <v>0</v>
      </c>
      <c r="AD10" s="114">
        <v>0</v>
      </c>
      <c r="AE10" s="114">
        <v>0</v>
      </c>
      <c r="AF10" s="114">
        <v>0</v>
      </c>
      <c r="AG10" s="114">
        <v>0</v>
      </c>
      <c r="AH10" s="114">
        <v>0</v>
      </c>
      <c r="AI10" s="114">
        <v>0</v>
      </c>
      <c r="AJ10" s="114">
        <v>0</v>
      </c>
      <c r="AK10" s="114">
        <v>0</v>
      </c>
      <c r="AL10" s="114">
        <v>0</v>
      </c>
      <c r="AM10" s="114">
        <v>0</v>
      </c>
      <c r="AN10" s="114">
        <v>0</v>
      </c>
      <c r="AO10" s="114">
        <v>0</v>
      </c>
      <c r="AP10" s="114">
        <v>0</v>
      </c>
      <c r="AQ10" s="114">
        <v>0</v>
      </c>
      <c r="AR10" s="114">
        <v>0</v>
      </c>
      <c r="AS10" s="114">
        <v>0</v>
      </c>
      <c r="AT10" s="114">
        <v>0</v>
      </c>
      <c r="AU10" s="292"/>
      <c r="AV10" s="307"/>
    </row>
    <row r="11" spans="1:48" ht="206.25" customHeight="1">
      <c r="A11" s="269"/>
      <c r="B11" s="295"/>
      <c r="C11" s="283"/>
      <c r="D11" s="107" t="s">
        <v>309</v>
      </c>
      <c r="E11" s="149">
        <f t="shared" si="1"/>
        <v>0</v>
      </c>
      <c r="F11" s="150">
        <f t="shared" si="1"/>
        <v>0</v>
      </c>
      <c r="G11" s="150">
        <f t="shared" si="1"/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14">
        <v>0</v>
      </c>
      <c r="U11" s="114">
        <v>0</v>
      </c>
      <c r="V11" s="114">
        <v>0</v>
      </c>
      <c r="W11" s="114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0</v>
      </c>
      <c r="AC11" s="114">
        <v>0</v>
      </c>
      <c r="AD11" s="114">
        <v>0</v>
      </c>
      <c r="AE11" s="114">
        <v>0</v>
      </c>
      <c r="AF11" s="114">
        <v>0</v>
      </c>
      <c r="AG11" s="114">
        <v>0</v>
      </c>
      <c r="AH11" s="114">
        <v>0</v>
      </c>
      <c r="AI11" s="114">
        <v>0</v>
      </c>
      <c r="AJ11" s="114">
        <v>0</v>
      </c>
      <c r="AK11" s="114">
        <v>0</v>
      </c>
      <c r="AL11" s="114">
        <v>0</v>
      </c>
      <c r="AM11" s="114">
        <v>0</v>
      </c>
      <c r="AN11" s="114">
        <v>0</v>
      </c>
      <c r="AO11" s="114">
        <v>0</v>
      </c>
      <c r="AP11" s="114">
        <v>0</v>
      </c>
      <c r="AQ11" s="114">
        <v>0</v>
      </c>
      <c r="AR11" s="114">
        <v>0</v>
      </c>
      <c r="AS11" s="114">
        <v>0</v>
      </c>
      <c r="AT11" s="114">
        <v>0</v>
      </c>
      <c r="AU11" s="292"/>
      <c r="AV11" s="308"/>
    </row>
    <row r="12" spans="1:48" ht="23.25" customHeight="1">
      <c r="A12" s="269" t="s">
        <v>293</v>
      </c>
      <c r="B12" s="291" t="s">
        <v>315</v>
      </c>
      <c r="C12" s="281" t="s">
        <v>280</v>
      </c>
      <c r="D12" s="105" t="s">
        <v>310</v>
      </c>
      <c r="E12" s="115">
        <f>SUM(E13:E16)</f>
        <v>0</v>
      </c>
      <c r="F12" s="112">
        <f>SUM(F13:F16)</f>
        <v>0</v>
      </c>
      <c r="G12" s="112">
        <f>SUM(G13:G16)</f>
        <v>0</v>
      </c>
      <c r="H12" s="116">
        <f>SUM(H13:H16)</f>
        <v>0</v>
      </c>
      <c r="I12" s="116">
        <f aca="true" t="shared" si="2" ref="I12:AT12">SUM(I13:I16)</f>
        <v>0</v>
      </c>
      <c r="J12" s="116">
        <f t="shared" si="2"/>
        <v>0</v>
      </c>
      <c r="K12" s="116">
        <f t="shared" si="2"/>
        <v>0</v>
      </c>
      <c r="L12" s="116">
        <f t="shared" si="2"/>
        <v>0</v>
      </c>
      <c r="M12" s="116">
        <f t="shared" si="2"/>
        <v>0</v>
      </c>
      <c r="N12" s="116">
        <f t="shared" si="2"/>
        <v>0</v>
      </c>
      <c r="O12" s="116">
        <f t="shared" si="2"/>
        <v>0</v>
      </c>
      <c r="P12" s="116">
        <f t="shared" si="2"/>
        <v>0</v>
      </c>
      <c r="Q12" s="116">
        <f t="shared" si="2"/>
        <v>0</v>
      </c>
      <c r="R12" s="116">
        <f t="shared" si="2"/>
        <v>0</v>
      </c>
      <c r="S12" s="116">
        <f t="shared" si="2"/>
        <v>0</v>
      </c>
      <c r="T12" s="116">
        <f t="shared" si="2"/>
        <v>0</v>
      </c>
      <c r="U12" s="116">
        <f t="shared" si="2"/>
        <v>0</v>
      </c>
      <c r="V12" s="116">
        <f t="shared" si="2"/>
        <v>0</v>
      </c>
      <c r="W12" s="116">
        <f t="shared" si="2"/>
        <v>0</v>
      </c>
      <c r="X12" s="116">
        <f t="shared" si="2"/>
        <v>0</v>
      </c>
      <c r="Y12" s="116">
        <f t="shared" si="2"/>
        <v>0</v>
      </c>
      <c r="Z12" s="116">
        <f t="shared" si="2"/>
        <v>0</v>
      </c>
      <c r="AA12" s="116">
        <f t="shared" si="2"/>
        <v>0</v>
      </c>
      <c r="AB12" s="116">
        <f t="shared" si="2"/>
        <v>0</v>
      </c>
      <c r="AC12" s="116">
        <f t="shared" si="2"/>
        <v>0</v>
      </c>
      <c r="AD12" s="116">
        <f t="shared" si="2"/>
        <v>0</v>
      </c>
      <c r="AE12" s="116">
        <f t="shared" si="2"/>
        <v>0</v>
      </c>
      <c r="AF12" s="116">
        <f t="shared" si="2"/>
        <v>0</v>
      </c>
      <c r="AG12" s="116">
        <f t="shared" si="2"/>
        <v>0</v>
      </c>
      <c r="AH12" s="116">
        <f t="shared" si="2"/>
        <v>0</v>
      </c>
      <c r="AI12" s="116">
        <f t="shared" si="2"/>
        <v>0</v>
      </c>
      <c r="AJ12" s="116">
        <f t="shared" si="2"/>
        <v>0</v>
      </c>
      <c r="AK12" s="116">
        <f t="shared" si="2"/>
        <v>0</v>
      </c>
      <c r="AL12" s="116">
        <f t="shared" si="2"/>
        <v>0</v>
      </c>
      <c r="AM12" s="116">
        <f t="shared" si="2"/>
        <v>0</v>
      </c>
      <c r="AN12" s="116">
        <f t="shared" si="2"/>
        <v>0</v>
      </c>
      <c r="AO12" s="116">
        <f>SUM(AO13:AO16)</f>
        <v>0</v>
      </c>
      <c r="AP12" s="116">
        <f t="shared" si="2"/>
        <v>0</v>
      </c>
      <c r="AQ12" s="116">
        <f t="shared" si="2"/>
        <v>0</v>
      </c>
      <c r="AR12" s="116">
        <f t="shared" si="2"/>
        <v>0</v>
      </c>
      <c r="AS12" s="116">
        <f t="shared" si="2"/>
        <v>0</v>
      </c>
      <c r="AT12" s="116">
        <f t="shared" si="2"/>
        <v>0</v>
      </c>
      <c r="AU12" s="292" t="s">
        <v>267</v>
      </c>
      <c r="AV12" s="293" t="s">
        <v>267</v>
      </c>
    </row>
    <row r="13" spans="1:48" ht="36" customHeight="1">
      <c r="A13" s="269"/>
      <c r="B13" s="291"/>
      <c r="C13" s="282"/>
      <c r="D13" s="106" t="s">
        <v>37</v>
      </c>
      <c r="E13" s="151">
        <f aca="true" t="shared" si="3" ref="E13:G16">H13+K13+N13+Q13+T13+W13+Z13+AC13+AF13+AL13+AO13+AR13</f>
        <v>0</v>
      </c>
      <c r="F13" s="150">
        <f t="shared" si="3"/>
        <v>0</v>
      </c>
      <c r="G13" s="149">
        <f t="shared" si="3"/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0</v>
      </c>
      <c r="Z13" s="114">
        <v>0</v>
      </c>
      <c r="AA13" s="114">
        <v>0</v>
      </c>
      <c r="AB13" s="114">
        <v>0</v>
      </c>
      <c r="AC13" s="114">
        <v>0</v>
      </c>
      <c r="AD13" s="114">
        <v>0</v>
      </c>
      <c r="AE13" s="114">
        <v>0</v>
      </c>
      <c r="AF13" s="114">
        <v>0</v>
      </c>
      <c r="AG13" s="114">
        <v>0</v>
      </c>
      <c r="AH13" s="114">
        <v>0</v>
      </c>
      <c r="AI13" s="114">
        <v>0</v>
      </c>
      <c r="AJ13" s="114">
        <v>0</v>
      </c>
      <c r="AK13" s="114">
        <v>0</v>
      </c>
      <c r="AL13" s="114">
        <v>0</v>
      </c>
      <c r="AM13" s="114">
        <v>0</v>
      </c>
      <c r="AN13" s="114">
        <v>0</v>
      </c>
      <c r="AO13" s="114">
        <v>0</v>
      </c>
      <c r="AP13" s="114">
        <v>0</v>
      </c>
      <c r="AQ13" s="114">
        <v>0</v>
      </c>
      <c r="AR13" s="114">
        <v>0</v>
      </c>
      <c r="AS13" s="114">
        <v>0</v>
      </c>
      <c r="AT13" s="114">
        <v>0</v>
      </c>
      <c r="AU13" s="292"/>
      <c r="AV13" s="293"/>
    </row>
    <row r="14" spans="1:48" ht="101.25" customHeight="1">
      <c r="A14" s="269"/>
      <c r="B14" s="291"/>
      <c r="C14" s="282"/>
      <c r="D14" s="107" t="s">
        <v>308</v>
      </c>
      <c r="E14" s="151">
        <f t="shared" si="3"/>
        <v>0</v>
      </c>
      <c r="F14" s="150">
        <f t="shared" si="3"/>
        <v>0</v>
      </c>
      <c r="G14" s="149">
        <f t="shared" si="3"/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0</v>
      </c>
      <c r="AG14" s="114">
        <v>0</v>
      </c>
      <c r="AH14" s="114">
        <v>0</v>
      </c>
      <c r="AI14" s="114">
        <v>0</v>
      </c>
      <c r="AJ14" s="114">
        <v>0</v>
      </c>
      <c r="AK14" s="114">
        <v>0</v>
      </c>
      <c r="AL14" s="114">
        <v>0</v>
      </c>
      <c r="AM14" s="114">
        <v>0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>
        <v>0</v>
      </c>
      <c r="AT14" s="114">
        <v>0</v>
      </c>
      <c r="AU14" s="292"/>
      <c r="AV14" s="293"/>
    </row>
    <row r="15" spans="1:48" ht="69.75" customHeight="1">
      <c r="A15" s="269"/>
      <c r="B15" s="291"/>
      <c r="C15" s="282"/>
      <c r="D15" s="107" t="s">
        <v>42</v>
      </c>
      <c r="E15" s="151">
        <f t="shared" si="3"/>
        <v>0</v>
      </c>
      <c r="F15" s="150">
        <f t="shared" si="3"/>
        <v>0</v>
      </c>
      <c r="G15" s="149">
        <f t="shared" si="3"/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  <c r="AE15" s="114">
        <v>0</v>
      </c>
      <c r="AF15" s="114">
        <v>0</v>
      </c>
      <c r="AG15" s="114">
        <v>0</v>
      </c>
      <c r="AH15" s="114">
        <v>0</v>
      </c>
      <c r="AI15" s="114">
        <v>0</v>
      </c>
      <c r="AJ15" s="114">
        <v>0</v>
      </c>
      <c r="AK15" s="114">
        <v>0</v>
      </c>
      <c r="AL15" s="114">
        <v>0</v>
      </c>
      <c r="AM15" s="114">
        <v>0</v>
      </c>
      <c r="AN15" s="114">
        <v>0</v>
      </c>
      <c r="AO15" s="114">
        <v>0</v>
      </c>
      <c r="AP15" s="114">
        <v>0</v>
      </c>
      <c r="AQ15" s="114">
        <v>0</v>
      </c>
      <c r="AR15" s="114">
        <v>0</v>
      </c>
      <c r="AS15" s="114">
        <v>0</v>
      </c>
      <c r="AT15" s="114">
        <v>0</v>
      </c>
      <c r="AU15" s="292"/>
      <c r="AV15" s="293"/>
    </row>
    <row r="16" spans="1:48" ht="63.75" customHeight="1">
      <c r="A16" s="269"/>
      <c r="B16" s="291"/>
      <c r="C16" s="283"/>
      <c r="D16" s="107" t="s">
        <v>309</v>
      </c>
      <c r="E16" s="151">
        <f t="shared" si="3"/>
        <v>0</v>
      </c>
      <c r="F16" s="150">
        <f t="shared" si="3"/>
        <v>0</v>
      </c>
      <c r="G16" s="149">
        <f t="shared" si="3"/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0</v>
      </c>
      <c r="AG16" s="114">
        <v>0</v>
      </c>
      <c r="AH16" s="114">
        <v>0</v>
      </c>
      <c r="AI16" s="114">
        <v>0</v>
      </c>
      <c r="AJ16" s="114">
        <v>0</v>
      </c>
      <c r="AK16" s="114">
        <v>0</v>
      </c>
      <c r="AL16" s="114">
        <v>0</v>
      </c>
      <c r="AM16" s="114">
        <v>0</v>
      </c>
      <c r="AN16" s="114">
        <v>0</v>
      </c>
      <c r="AO16" s="114">
        <v>0</v>
      </c>
      <c r="AP16" s="114">
        <v>0</v>
      </c>
      <c r="AQ16" s="114">
        <v>0</v>
      </c>
      <c r="AR16" s="114">
        <v>0</v>
      </c>
      <c r="AS16" s="114">
        <v>0</v>
      </c>
      <c r="AT16" s="114">
        <v>0</v>
      </c>
      <c r="AU16" s="292"/>
      <c r="AV16" s="293"/>
    </row>
    <row r="17" spans="1:48" ht="23.25" customHeight="1">
      <c r="A17" s="269" t="s">
        <v>292</v>
      </c>
      <c r="B17" s="295" t="s">
        <v>316</v>
      </c>
      <c r="C17" s="294" t="s">
        <v>270</v>
      </c>
      <c r="D17" s="105" t="s">
        <v>310</v>
      </c>
      <c r="E17" s="112">
        <f>SUM(E18:E21)</f>
        <v>0</v>
      </c>
      <c r="F17" s="112">
        <f>SUM(F18:F21)</f>
        <v>0</v>
      </c>
      <c r="G17" s="112">
        <f>SUM(G18:G21)</f>
        <v>0</v>
      </c>
      <c r="H17" s="112">
        <f>SUM(H18:H21)</f>
        <v>0</v>
      </c>
      <c r="I17" s="112">
        <f aca="true" t="shared" si="4" ref="I17:AT17">SUM(I18:I21)</f>
        <v>0</v>
      </c>
      <c r="J17" s="112">
        <f t="shared" si="4"/>
        <v>0</v>
      </c>
      <c r="K17" s="112">
        <f t="shared" si="4"/>
        <v>0</v>
      </c>
      <c r="L17" s="112">
        <f t="shared" si="4"/>
        <v>0</v>
      </c>
      <c r="M17" s="112">
        <f t="shared" si="4"/>
        <v>0</v>
      </c>
      <c r="N17" s="112">
        <f t="shared" si="4"/>
        <v>0</v>
      </c>
      <c r="O17" s="112">
        <f t="shared" si="4"/>
        <v>0</v>
      </c>
      <c r="P17" s="112">
        <f t="shared" si="4"/>
        <v>0</v>
      </c>
      <c r="Q17" s="112">
        <f t="shared" si="4"/>
        <v>0</v>
      </c>
      <c r="R17" s="112">
        <f t="shared" si="4"/>
        <v>0</v>
      </c>
      <c r="S17" s="112">
        <f t="shared" si="4"/>
        <v>0</v>
      </c>
      <c r="T17" s="112">
        <f t="shared" si="4"/>
        <v>0</v>
      </c>
      <c r="U17" s="112">
        <f t="shared" si="4"/>
        <v>0</v>
      </c>
      <c r="V17" s="112">
        <f t="shared" si="4"/>
        <v>0</v>
      </c>
      <c r="W17" s="112">
        <f t="shared" si="4"/>
        <v>0</v>
      </c>
      <c r="X17" s="112">
        <f t="shared" si="4"/>
        <v>0</v>
      </c>
      <c r="Y17" s="112">
        <f t="shared" si="4"/>
        <v>0</v>
      </c>
      <c r="Z17" s="112">
        <f t="shared" si="4"/>
        <v>0</v>
      </c>
      <c r="AA17" s="112">
        <f t="shared" si="4"/>
        <v>0</v>
      </c>
      <c r="AB17" s="112">
        <f t="shared" si="4"/>
        <v>0</v>
      </c>
      <c r="AC17" s="112">
        <f t="shared" si="4"/>
        <v>0</v>
      </c>
      <c r="AD17" s="112">
        <f t="shared" si="4"/>
        <v>0</v>
      </c>
      <c r="AE17" s="112">
        <f t="shared" si="4"/>
        <v>0</v>
      </c>
      <c r="AF17" s="112">
        <f t="shared" si="4"/>
        <v>0</v>
      </c>
      <c r="AG17" s="112">
        <f t="shared" si="4"/>
        <v>0</v>
      </c>
      <c r="AH17" s="112">
        <f t="shared" si="4"/>
        <v>0</v>
      </c>
      <c r="AI17" s="112">
        <f t="shared" si="4"/>
        <v>0</v>
      </c>
      <c r="AJ17" s="112">
        <f t="shared" si="4"/>
        <v>0</v>
      </c>
      <c r="AK17" s="112">
        <f t="shared" si="4"/>
        <v>0</v>
      </c>
      <c r="AL17" s="112">
        <f t="shared" si="4"/>
        <v>0</v>
      </c>
      <c r="AM17" s="112">
        <f t="shared" si="4"/>
        <v>0</v>
      </c>
      <c r="AN17" s="112">
        <f t="shared" si="4"/>
        <v>0</v>
      </c>
      <c r="AO17" s="112">
        <f t="shared" si="4"/>
        <v>0</v>
      </c>
      <c r="AP17" s="112">
        <f t="shared" si="4"/>
        <v>0</v>
      </c>
      <c r="AQ17" s="112">
        <f t="shared" si="4"/>
        <v>0</v>
      </c>
      <c r="AR17" s="112">
        <f t="shared" si="4"/>
        <v>0</v>
      </c>
      <c r="AS17" s="112">
        <f t="shared" si="4"/>
        <v>0</v>
      </c>
      <c r="AT17" s="112">
        <f t="shared" si="4"/>
        <v>0</v>
      </c>
      <c r="AU17" s="292" t="s">
        <v>267</v>
      </c>
      <c r="AV17" s="293" t="s">
        <v>267</v>
      </c>
    </row>
    <row r="18" spans="1:48" ht="36" customHeight="1">
      <c r="A18" s="269"/>
      <c r="B18" s="295"/>
      <c r="C18" s="294"/>
      <c r="D18" s="106" t="s">
        <v>37</v>
      </c>
      <c r="E18" s="149">
        <f aca="true" t="shared" si="5" ref="E18:G21">H18+K18+N18+Q18+T18+W18+Z18+AC18+AF18+AL18+AO18+AR18</f>
        <v>0</v>
      </c>
      <c r="F18" s="149">
        <f t="shared" si="5"/>
        <v>0</v>
      </c>
      <c r="G18" s="149">
        <f t="shared" si="5"/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114">
        <v>0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4">
        <v>0</v>
      </c>
      <c r="AD18" s="114">
        <v>0</v>
      </c>
      <c r="AE18" s="114">
        <v>0</v>
      </c>
      <c r="AF18" s="114">
        <v>0</v>
      </c>
      <c r="AG18" s="114">
        <v>0</v>
      </c>
      <c r="AH18" s="114">
        <v>0</v>
      </c>
      <c r="AI18" s="114">
        <v>0</v>
      </c>
      <c r="AJ18" s="114">
        <v>0</v>
      </c>
      <c r="AK18" s="114">
        <v>0</v>
      </c>
      <c r="AL18" s="114">
        <v>0</v>
      </c>
      <c r="AM18" s="114">
        <v>0</v>
      </c>
      <c r="AN18" s="114">
        <v>0</v>
      </c>
      <c r="AO18" s="114">
        <v>0</v>
      </c>
      <c r="AP18" s="114">
        <v>0</v>
      </c>
      <c r="AQ18" s="114">
        <v>0</v>
      </c>
      <c r="AR18" s="114">
        <v>0</v>
      </c>
      <c r="AS18" s="114">
        <v>0</v>
      </c>
      <c r="AT18" s="114">
        <v>0</v>
      </c>
      <c r="AU18" s="292"/>
      <c r="AV18" s="293"/>
    </row>
    <row r="19" spans="1:48" ht="103.5" customHeight="1">
      <c r="A19" s="269"/>
      <c r="B19" s="295"/>
      <c r="C19" s="294"/>
      <c r="D19" s="107" t="s">
        <v>308</v>
      </c>
      <c r="E19" s="149">
        <f t="shared" si="5"/>
        <v>0</v>
      </c>
      <c r="F19" s="149">
        <f t="shared" si="5"/>
        <v>0</v>
      </c>
      <c r="G19" s="149">
        <f t="shared" si="5"/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  <c r="T19" s="114">
        <v>0</v>
      </c>
      <c r="U19" s="114">
        <v>0</v>
      </c>
      <c r="V19" s="114">
        <v>0</v>
      </c>
      <c r="W19" s="114">
        <v>0</v>
      </c>
      <c r="X19" s="114">
        <v>0</v>
      </c>
      <c r="Y19" s="114">
        <v>0</v>
      </c>
      <c r="Z19" s="114">
        <v>0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4">
        <v>0</v>
      </c>
      <c r="AG19" s="114">
        <v>0</v>
      </c>
      <c r="AH19" s="114">
        <v>0</v>
      </c>
      <c r="AI19" s="114">
        <v>0</v>
      </c>
      <c r="AJ19" s="114">
        <v>0</v>
      </c>
      <c r="AK19" s="114">
        <v>0</v>
      </c>
      <c r="AL19" s="114">
        <v>0</v>
      </c>
      <c r="AM19" s="114">
        <v>0</v>
      </c>
      <c r="AN19" s="114">
        <v>0</v>
      </c>
      <c r="AO19" s="114">
        <v>0</v>
      </c>
      <c r="AP19" s="114">
        <v>0</v>
      </c>
      <c r="AQ19" s="114">
        <v>0</v>
      </c>
      <c r="AR19" s="114">
        <v>0</v>
      </c>
      <c r="AS19" s="114">
        <v>0</v>
      </c>
      <c r="AT19" s="114">
        <v>0</v>
      </c>
      <c r="AU19" s="292"/>
      <c r="AV19" s="293"/>
    </row>
    <row r="20" spans="1:48" ht="65.25" customHeight="1">
      <c r="A20" s="269"/>
      <c r="B20" s="295"/>
      <c r="C20" s="294"/>
      <c r="D20" s="107" t="s">
        <v>42</v>
      </c>
      <c r="E20" s="149">
        <f t="shared" si="5"/>
        <v>0</v>
      </c>
      <c r="F20" s="149">
        <f t="shared" si="5"/>
        <v>0</v>
      </c>
      <c r="G20" s="149">
        <f t="shared" si="5"/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114">
        <v>0</v>
      </c>
      <c r="AD20" s="114">
        <v>0</v>
      </c>
      <c r="AE20" s="114">
        <v>0</v>
      </c>
      <c r="AF20" s="114">
        <v>0</v>
      </c>
      <c r="AG20" s="114">
        <v>0</v>
      </c>
      <c r="AH20" s="114">
        <v>0</v>
      </c>
      <c r="AI20" s="114">
        <v>0</v>
      </c>
      <c r="AJ20" s="114">
        <v>0</v>
      </c>
      <c r="AK20" s="114">
        <v>0</v>
      </c>
      <c r="AL20" s="114">
        <v>0</v>
      </c>
      <c r="AM20" s="114">
        <v>0</v>
      </c>
      <c r="AN20" s="114">
        <v>0</v>
      </c>
      <c r="AO20" s="114">
        <v>0</v>
      </c>
      <c r="AP20" s="114">
        <v>0</v>
      </c>
      <c r="AQ20" s="114">
        <v>0</v>
      </c>
      <c r="AR20" s="114">
        <v>0</v>
      </c>
      <c r="AS20" s="114">
        <v>0</v>
      </c>
      <c r="AT20" s="114">
        <v>0</v>
      </c>
      <c r="AU20" s="292"/>
      <c r="AV20" s="293"/>
    </row>
    <row r="21" spans="1:48" ht="76.5" customHeight="1">
      <c r="A21" s="269"/>
      <c r="B21" s="295"/>
      <c r="C21" s="294"/>
      <c r="D21" s="107" t="s">
        <v>309</v>
      </c>
      <c r="E21" s="149">
        <f t="shared" si="5"/>
        <v>0</v>
      </c>
      <c r="F21" s="149">
        <f t="shared" si="5"/>
        <v>0</v>
      </c>
      <c r="G21" s="149">
        <f t="shared" si="5"/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0</v>
      </c>
      <c r="AB21" s="114">
        <v>0</v>
      </c>
      <c r="AC21" s="114">
        <v>0</v>
      </c>
      <c r="AD21" s="114">
        <v>0</v>
      </c>
      <c r="AE21" s="114">
        <v>0</v>
      </c>
      <c r="AF21" s="114">
        <v>0</v>
      </c>
      <c r="AG21" s="114">
        <v>0</v>
      </c>
      <c r="AH21" s="114">
        <v>0</v>
      </c>
      <c r="AI21" s="114">
        <v>0</v>
      </c>
      <c r="AJ21" s="114">
        <v>0</v>
      </c>
      <c r="AK21" s="114">
        <v>0</v>
      </c>
      <c r="AL21" s="114">
        <v>0</v>
      </c>
      <c r="AM21" s="114">
        <v>0</v>
      </c>
      <c r="AN21" s="114">
        <v>0</v>
      </c>
      <c r="AO21" s="114">
        <v>0</v>
      </c>
      <c r="AP21" s="114">
        <v>0</v>
      </c>
      <c r="AQ21" s="114">
        <v>0</v>
      </c>
      <c r="AR21" s="114">
        <v>0</v>
      </c>
      <c r="AS21" s="114">
        <v>0</v>
      </c>
      <c r="AT21" s="114">
        <v>0</v>
      </c>
      <c r="AU21" s="292"/>
      <c r="AV21" s="293"/>
    </row>
    <row r="22" spans="1:48" ht="22.5" customHeight="1">
      <c r="A22" s="269" t="s">
        <v>294</v>
      </c>
      <c r="B22" s="291" t="s">
        <v>317</v>
      </c>
      <c r="C22" s="294" t="s">
        <v>270</v>
      </c>
      <c r="D22" s="105" t="s">
        <v>310</v>
      </c>
      <c r="E22" s="112">
        <f>SUM(E23:E26)</f>
        <v>0</v>
      </c>
      <c r="F22" s="112">
        <f>SUM(F23:F26)</f>
        <v>0</v>
      </c>
      <c r="G22" s="112">
        <f>SUM(G23:G26)</f>
        <v>0</v>
      </c>
      <c r="H22" s="112">
        <f>SUM(H23:H26)</f>
        <v>0</v>
      </c>
      <c r="I22" s="112">
        <f aca="true" t="shared" si="6" ref="I22:AT22">SUM(I23:I26)</f>
        <v>0</v>
      </c>
      <c r="J22" s="112">
        <f t="shared" si="6"/>
        <v>0</v>
      </c>
      <c r="K22" s="112">
        <f t="shared" si="6"/>
        <v>0</v>
      </c>
      <c r="L22" s="112">
        <f t="shared" si="6"/>
        <v>0</v>
      </c>
      <c r="M22" s="112">
        <f t="shared" si="6"/>
        <v>0</v>
      </c>
      <c r="N22" s="112">
        <f t="shared" si="6"/>
        <v>0</v>
      </c>
      <c r="O22" s="112">
        <f t="shared" si="6"/>
        <v>0</v>
      </c>
      <c r="P22" s="112">
        <f t="shared" si="6"/>
        <v>0</v>
      </c>
      <c r="Q22" s="112">
        <f t="shared" si="6"/>
        <v>0</v>
      </c>
      <c r="R22" s="112">
        <f t="shared" si="6"/>
        <v>0</v>
      </c>
      <c r="S22" s="112">
        <f t="shared" si="6"/>
        <v>0</v>
      </c>
      <c r="T22" s="112">
        <f t="shared" si="6"/>
        <v>0</v>
      </c>
      <c r="U22" s="112">
        <f t="shared" si="6"/>
        <v>0</v>
      </c>
      <c r="V22" s="112">
        <f t="shared" si="6"/>
        <v>0</v>
      </c>
      <c r="W22" s="112">
        <f t="shared" si="6"/>
        <v>0</v>
      </c>
      <c r="X22" s="112">
        <f t="shared" si="6"/>
        <v>0</v>
      </c>
      <c r="Y22" s="112">
        <f t="shared" si="6"/>
        <v>0</v>
      </c>
      <c r="Z22" s="112">
        <f t="shared" si="6"/>
        <v>0</v>
      </c>
      <c r="AA22" s="112">
        <f t="shared" si="6"/>
        <v>0</v>
      </c>
      <c r="AB22" s="112">
        <f t="shared" si="6"/>
        <v>0</v>
      </c>
      <c r="AC22" s="112">
        <f t="shared" si="6"/>
        <v>0</v>
      </c>
      <c r="AD22" s="112">
        <f t="shared" si="6"/>
        <v>0</v>
      </c>
      <c r="AE22" s="112">
        <f t="shared" si="6"/>
        <v>0</v>
      </c>
      <c r="AF22" s="112">
        <f t="shared" si="6"/>
        <v>0</v>
      </c>
      <c r="AG22" s="112">
        <f t="shared" si="6"/>
        <v>0</v>
      </c>
      <c r="AH22" s="112">
        <f t="shared" si="6"/>
        <v>0</v>
      </c>
      <c r="AI22" s="112">
        <f t="shared" si="6"/>
        <v>0</v>
      </c>
      <c r="AJ22" s="112">
        <f t="shared" si="6"/>
        <v>0</v>
      </c>
      <c r="AK22" s="112">
        <f t="shared" si="6"/>
        <v>0</v>
      </c>
      <c r="AL22" s="112">
        <f t="shared" si="6"/>
        <v>0</v>
      </c>
      <c r="AM22" s="112">
        <f t="shared" si="6"/>
        <v>0</v>
      </c>
      <c r="AN22" s="112">
        <f t="shared" si="6"/>
        <v>0</v>
      </c>
      <c r="AO22" s="112">
        <f t="shared" si="6"/>
        <v>0</v>
      </c>
      <c r="AP22" s="112">
        <f t="shared" si="6"/>
        <v>0</v>
      </c>
      <c r="AQ22" s="112">
        <f t="shared" si="6"/>
        <v>0</v>
      </c>
      <c r="AR22" s="112">
        <f t="shared" si="6"/>
        <v>0</v>
      </c>
      <c r="AS22" s="112">
        <f t="shared" si="6"/>
        <v>0</v>
      </c>
      <c r="AT22" s="112">
        <f t="shared" si="6"/>
        <v>0</v>
      </c>
      <c r="AU22" s="292" t="s">
        <v>267</v>
      </c>
      <c r="AV22" s="293" t="s">
        <v>267</v>
      </c>
    </row>
    <row r="23" spans="1:48" ht="39" customHeight="1">
      <c r="A23" s="269"/>
      <c r="B23" s="291"/>
      <c r="C23" s="294"/>
      <c r="D23" s="106" t="s">
        <v>37</v>
      </c>
      <c r="E23" s="149">
        <f aca="true" t="shared" si="7" ref="E23:G26">H23+K23+N23+Q23+T23+W23+Z23+AC23+AF23+AL23+AO23+AR23</f>
        <v>0</v>
      </c>
      <c r="F23" s="149">
        <f t="shared" si="7"/>
        <v>0</v>
      </c>
      <c r="G23" s="149">
        <f t="shared" si="7"/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14">
        <v>0</v>
      </c>
      <c r="AE23" s="114">
        <v>0</v>
      </c>
      <c r="AF23" s="114">
        <v>0</v>
      </c>
      <c r="AG23" s="114">
        <v>0</v>
      </c>
      <c r="AH23" s="114">
        <v>0</v>
      </c>
      <c r="AI23" s="114">
        <v>0</v>
      </c>
      <c r="AJ23" s="114">
        <v>0</v>
      </c>
      <c r="AK23" s="114">
        <v>0</v>
      </c>
      <c r="AL23" s="114">
        <v>0</v>
      </c>
      <c r="AM23" s="114">
        <v>0</v>
      </c>
      <c r="AN23" s="114">
        <v>0</v>
      </c>
      <c r="AO23" s="114">
        <v>0</v>
      </c>
      <c r="AP23" s="114">
        <v>0</v>
      </c>
      <c r="AQ23" s="114">
        <v>0</v>
      </c>
      <c r="AR23" s="114">
        <v>0</v>
      </c>
      <c r="AS23" s="114">
        <v>0</v>
      </c>
      <c r="AT23" s="114">
        <v>0</v>
      </c>
      <c r="AU23" s="292"/>
      <c r="AV23" s="293"/>
    </row>
    <row r="24" spans="1:48" ht="115.5" customHeight="1">
      <c r="A24" s="269"/>
      <c r="B24" s="291"/>
      <c r="C24" s="294"/>
      <c r="D24" s="107" t="s">
        <v>308</v>
      </c>
      <c r="E24" s="149">
        <f t="shared" si="7"/>
        <v>0</v>
      </c>
      <c r="F24" s="149">
        <f t="shared" si="7"/>
        <v>0</v>
      </c>
      <c r="G24" s="149">
        <f t="shared" si="7"/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0</v>
      </c>
      <c r="AF24" s="114">
        <v>0</v>
      </c>
      <c r="AG24" s="114">
        <v>0</v>
      </c>
      <c r="AH24" s="114">
        <v>0</v>
      </c>
      <c r="AI24" s="114">
        <v>0</v>
      </c>
      <c r="AJ24" s="114">
        <v>0</v>
      </c>
      <c r="AK24" s="114">
        <v>0</v>
      </c>
      <c r="AL24" s="114">
        <v>0</v>
      </c>
      <c r="AM24" s="114">
        <v>0</v>
      </c>
      <c r="AN24" s="114">
        <v>0</v>
      </c>
      <c r="AO24" s="114">
        <v>0</v>
      </c>
      <c r="AP24" s="114">
        <v>0</v>
      </c>
      <c r="AQ24" s="114">
        <v>0</v>
      </c>
      <c r="AR24" s="114">
        <v>0</v>
      </c>
      <c r="AS24" s="114">
        <v>0</v>
      </c>
      <c r="AT24" s="114">
        <v>0</v>
      </c>
      <c r="AU24" s="292"/>
      <c r="AV24" s="293"/>
    </row>
    <row r="25" spans="1:48" ht="76.5" customHeight="1">
      <c r="A25" s="269"/>
      <c r="B25" s="291"/>
      <c r="C25" s="294"/>
      <c r="D25" s="107" t="s">
        <v>42</v>
      </c>
      <c r="E25" s="149">
        <f t="shared" si="7"/>
        <v>0</v>
      </c>
      <c r="F25" s="149">
        <f t="shared" si="7"/>
        <v>0</v>
      </c>
      <c r="G25" s="149">
        <f t="shared" si="7"/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4">
        <v>0</v>
      </c>
      <c r="AG25" s="114">
        <v>0</v>
      </c>
      <c r="AH25" s="114">
        <v>0</v>
      </c>
      <c r="AI25" s="114">
        <v>0</v>
      </c>
      <c r="AJ25" s="114">
        <v>0</v>
      </c>
      <c r="AK25" s="114">
        <v>0</v>
      </c>
      <c r="AL25" s="114">
        <v>0</v>
      </c>
      <c r="AM25" s="114">
        <v>0</v>
      </c>
      <c r="AN25" s="114">
        <v>0</v>
      </c>
      <c r="AO25" s="114">
        <v>0</v>
      </c>
      <c r="AP25" s="114">
        <v>0</v>
      </c>
      <c r="AQ25" s="114">
        <v>0</v>
      </c>
      <c r="AR25" s="114">
        <v>0</v>
      </c>
      <c r="AS25" s="114">
        <v>0</v>
      </c>
      <c r="AT25" s="114">
        <v>0</v>
      </c>
      <c r="AU25" s="292"/>
      <c r="AV25" s="293"/>
    </row>
    <row r="26" spans="1:48" ht="75.75" customHeight="1">
      <c r="A26" s="269"/>
      <c r="B26" s="291"/>
      <c r="C26" s="294"/>
      <c r="D26" s="107" t="s">
        <v>309</v>
      </c>
      <c r="E26" s="149">
        <f t="shared" si="7"/>
        <v>0</v>
      </c>
      <c r="F26" s="149">
        <f t="shared" si="7"/>
        <v>0</v>
      </c>
      <c r="G26" s="149">
        <f t="shared" si="7"/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0</v>
      </c>
      <c r="AH26" s="114">
        <v>0</v>
      </c>
      <c r="AI26" s="114">
        <v>0</v>
      </c>
      <c r="AJ26" s="114">
        <v>0</v>
      </c>
      <c r="AK26" s="114">
        <v>0</v>
      </c>
      <c r="AL26" s="114">
        <v>0</v>
      </c>
      <c r="AM26" s="114">
        <v>0</v>
      </c>
      <c r="AN26" s="114">
        <v>0</v>
      </c>
      <c r="AO26" s="114">
        <v>0</v>
      </c>
      <c r="AP26" s="114">
        <v>0</v>
      </c>
      <c r="AQ26" s="114">
        <v>0</v>
      </c>
      <c r="AR26" s="114">
        <v>0</v>
      </c>
      <c r="AS26" s="114">
        <v>0</v>
      </c>
      <c r="AT26" s="114">
        <v>0</v>
      </c>
      <c r="AU26" s="292"/>
      <c r="AV26" s="293"/>
    </row>
    <row r="27" spans="1:48" ht="22.5" customHeight="1">
      <c r="A27" s="269" t="s">
        <v>295</v>
      </c>
      <c r="B27" s="291" t="s">
        <v>318</v>
      </c>
      <c r="C27" s="281" t="s">
        <v>270</v>
      </c>
      <c r="D27" s="105" t="s">
        <v>310</v>
      </c>
      <c r="E27" s="112">
        <f>SUM(E28:E31)</f>
        <v>0</v>
      </c>
      <c r="F27" s="112">
        <f>SUM(F28:F31)</f>
        <v>0</v>
      </c>
      <c r="G27" s="112">
        <f>SUM(G28:G31)</f>
        <v>0</v>
      </c>
      <c r="H27" s="112">
        <f>SUM(H28:H31)</f>
        <v>0</v>
      </c>
      <c r="I27" s="112">
        <f aca="true" t="shared" si="8" ref="I27:AT27">SUM(I28:I31)</f>
        <v>0</v>
      </c>
      <c r="J27" s="112">
        <f t="shared" si="8"/>
        <v>0</v>
      </c>
      <c r="K27" s="112">
        <f t="shared" si="8"/>
        <v>0</v>
      </c>
      <c r="L27" s="112">
        <f t="shared" si="8"/>
        <v>0</v>
      </c>
      <c r="M27" s="112">
        <f t="shared" si="8"/>
        <v>0</v>
      </c>
      <c r="N27" s="112">
        <f t="shared" si="8"/>
        <v>0</v>
      </c>
      <c r="O27" s="112">
        <f t="shared" si="8"/>
        <v>0</v>
      </c>
      <c r="P27" s="112">
        <f t="shared" si="8"/>
        <v>0</v>
      </c>
      <c r="Q27" s="112">
        <f t="shared" si="8"/>
        <v>0</v>
      </c>
      <c r="R27" s="112">
        <f t="shared" si="8"/>
        <v>0</v>
      </c>
      <c r="S27" s="112">
        <f t="shared" si="8"/>
        <v>0</v>
      </c>
      <c r="T27" s="112">
        <f t="shared" si="8"/>
        <v>0</v>
      </c>
      <c r="U27" s="112">
        <f t="shared" si="8"/>
        <v>0</v>
      </c>
      <c r="V27" s="112">
        <f t="shared" si="8"/>
        <v>0</v>
      </c>
      <c r="W27" s="112">
        <f t="shared" si="8"/>
        <v>0</v>
      </c>
      <c r="X27" s="112">
        <f t="shared" si="8"/>
        <v>0</v>
      </c>
      <c r="Y27" s="112">
        <f t="shared" si="8"/>
        <v>0</v>
      </c>
      <c r="Z27" s="112">
        <f t="shared" si="8"/>
        <v>0</v>
      </c>
      <c r="AA27" s="112">
        <f t="shared" si="8"/>
        <v>0</v>
      </c>
      <c r="AB27" s="112">
        <f t="shared" si="8"/>
        <v>0</v>
      </c>
      <c r="AC27" s="112">
        <f t="shared" si="8"/>
        <v>0</v>
      </c>
      <c r="AD27" s="112">
        <f t="shared" si="8"/>
        <v>0</v>
      </c>
      <c r="AE27" s="112">
        <f t="shared" si="8"/>
        <v>0</v>
      </c>
      <c r="AF27" s="112">
        <f t="shared" si="8"/>
        <v>0</v>
      </c>
      <c r="AG27" s="112">
        <f t="shared" si="8"/>
        <v>0</v>
      </c>
      <c r="AH27" s="112">
        <f t="shared" si="8"/>
        <v>0</v>
      </c>
      <c r="AI27" s="112">
        <f t="shared" si="8"/>
        <v>0</v>
      </c>
      <c r="AJ27" s="112">
        <f t="shared" si="8"/>
        <v>0</v>
      </c>
      <c r="AK27" s="112">
        <f t="shared" si="8"/>
        <v>0</v>
      </c>
      <c r="AL27" s="112">
        <f t="shared" si="8"/>
        <v>0</v>
      </c>
      <c r="AM27" s="112">
        <f t="shared" si="8"/>
        <v>0</v>
      </c>
      <c r="AN27" s="112">
        <f t="shared" si="8"/>
        <v>0</v>
      </c>
      <c r="AO27" s="112">
        <f t="shared" si="8"/>
        <v>0</v>
      </c>
      <c r="AP27" s="112">
        <f t="shared" si="8"/>
        <v>0</v>
      </c>
      <c r="AQ27" s="112">
        <f t="shared" si="8"/>
        <v>0</v>
      </c>
      <c r="AR27" s="112">
        <f t="shared" si="8"/>
        <v>0</v>
      </c>
      <c r="AS27" s="112">
        <f t="shared" si="8"/>
        <v>0</v>
      </c>
      <c r="AT27" s="112">
        <f t="shared" si="8"/>
        <v>0</v>
      </c>
      <c r="AU27" s="292" t="s">
        <v>267</v>
      </c>
      <c r="AV27" s="293" t="s">
        <v>267</v>
      </c>
    </row>
    <row r="28" spans="1:48" ht="37.5" customHeight="1">
      <c r="A28" s="269"/>
      <c r="B28" s="291"/>
      <c r="C28" s="282"/>
      <c r="D28" s="106" t="s">
        <v>37</v>
      </c>
      <c r="E28" s="149">
        <f aca="true" t="shared" si="9" ref="E28:G31">H28+K28+N28+Q28+T28+W28+Z28+AC28+AF28+AL28+AO28+AR28</f>
        <v>0</v>
      </c>
      <c r="F28" s="149">
        <f t="shared" si="9"/>
        <v>0</v>
      </c>
      <c r="G28" s="149">
        <f>J28+M28+P28+S28+V28+Y28+AB28+AE28+AH28+AN28+AQ28+AT28</f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>
        <v>0</v>
      </c>
      <c r="X28" s="114">
        <v>0</v>
      </c>
      <c r="Y28" s="114">
        <v>0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</v>
      </c>
      <c r="AF28" s="114">
        <v>0</v>
      </c>
      <c r="AG28" s="114">
        <v>0</v>
      </c>
      <c r="AH28" s="114">
        <v>0</v>
      </c>
      <c r="AI28" s="114">
        <v>0</v>
      </c>
      <c r="AJ28" s="114">
        <v>0</v>
      </c>
      <c r="AK28" s="114">
        <v>0</v>
      </c>
      <c r="AL28" s="114">
        <v>0</v>
      </c>
      <c r="AM28" s="114">
        <v>0</v>
      </c>
      <c r="AN28" s="114">
        <v>0</v>
      </c>
      <c r="AO28" s="114">
        <v>0</v>
      </c>
      <c r="AP28" s="114">
        <v>0</v>
      </c>
      <c r="AQ28" s="114">
        <v>0</v>
      </c>
      <c r="AR28" s="114">
        <v>0</v>
      </c>
      <c r="AS28" s="114">
        <v>0</v>
      </c>
      <c r="AT28" s="114">
        <v>0</v>
      </c>
      <c r="AU28" s="292"/>
      <c r="AV28" s="293"/>
    </row>
    <row r="29" spans="1:48" ht="111.75" customHeight="1">
      <c r="A29" s="269"/>
      <c r="B29" s="291"/>
      <c r="C29" s="282"/>
      <c r="D29" s="107" t="s">
        <v>308</v>
      </c>
      <c r="E29" s="149">
        <f t="shared" si="9"/>
        <v>0</v>
      </c>
      <c r="F29" s="149">
        <f t="shared" si="9"/>
        <v>0</v>
      </c>
      <c r="G29" s="149">
        <f t="shared" si="9"/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114">
        <v>0</v>
      </c>
      <c r="X29" s="114">
        <v>0</v>
      </c>
      <c r="Y29" s="114">
        <v>0</v>
      </c>
      <c r="Z29" s="114">
        <v>0</v>
      </c>
      <c r="AA29" s="114">
        <v>0</v>
      </c>
      <c r="AB29" s="114">
        <v>0</v>
      </c>
      <c r="AC29" s="114">
        <v>0</v>
      </c>
      <c r="AD29" s="114">
        <v>0</v>
      </c>
      <c r="AE29" s="114">
        <v>0</v>
      </c>
      <c r="AF29" s="114">
        <v>0</v>
      </c>
      <c r="AG29" s="114">
        <v>0</v>
      </c>
      <c r="AH29" s="114">
        <v>0</v>
      </c>
      <c r="AI29" s="114">
        <v>0</v>
      </c>
      <c r="AJ29" s="114">
        <v>0</v>
      </c>
      <c r="AK29" s="114">
        <v>0</v>
      </c>
      <c r="AL29" s="114">
        <v>0</v>
      </c>
      <c r="AM29" s="114">
        <v>0</v>
      </c>
      <c r="AN29" s="114">
        <v>0</v>
      </c>
      <c r="AO29" s="114">
        <v>0</v>
      </c>
      <c r="AP29" s="114">
        <v>0</v>
      </c>
      <c r="AQ29" s="114">
        <v>0</v>
      </c>
      <c r="AR29" s="114">
        <v>0</v>
      </c>
      <c r="AS29" s="114">
        <v>0</v>
      </c>
      <c r="AT29" s="114">
        <v>0</v>
      </c>
      <c r="AU29" s="292"/>
      <c r="AV29" s="293"/>
    </row>
    <row r="30" spans="1:48" ht="73.5" customHeight="1">
      <c r="A30" s="269"/>
      <c r="B30" s="291"/>
      <c r="C30" s="282"/>
      <c r="D30" s="107" t="s">
        <v>42</v>
      </c>
      <c r="E30" s="149">
        <f t="shared" si="9"/>
        <v>0</v>
      </c>
      <c r="F30" s="149">
        <f t="shared" si="9"/>
        <v>0</v>
      </c>
      <c r="G30" s="149">
        <f t="shared" si="9"/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114">
        <v>0</v>
      </c>
      <c r="AD30" s="114">
        <v>0</v>
      </c>
      <c r="AE30" s="114">
        <v>0</v>
      </c>
      <c r="AF30" s="114">
        <v>0</v>
      </c>
      <c r="AG30" s="114">
        <v>0</v>
      </c>
      <c r="AH30" s="114">
        <v>0</v>
      </c>
      <c r="AI30" s="114">
        <v>0</v>
      </c>
      <c r="AJ30" s="114">
        <v>0</v>
      </c>
      <c r="AK30" s="114">
        <v>0</v>
      </c>
      <c r="AL30" s="114">
        <v>0</v>
      </c>
      <c r="AM30" s="114">
        <v>0</v>
      </c>
      <c r="AN30" s="114">
        <v>0</v>
      </c>
      <c r="AO30" s="114">
        <v>0</v>
      </c>
      <c r="AP30" s="114">
        <v>0</v>
      </c>
      <c r="AQ30" s="114">
        <v>0</v>
      </c>
      <c r="AR30" s="114">
        <v>0</v>
      </c>
      <c r="AS30" s="114">
        <v>0</v>
      </c>
      <c r="AT30" s="114">
        <v>0</v>
      </c>
      <c r="AU30" s="292"/>
      <c r="AV30" s="293"/>
    </row>
    <row r="31" spans="1:48" ht="75.75" customHeight="1">
      <c r="A31" s="269"/>
      <c r="B31" s="291"/>
      <c r="C31" s="283"/>
      <c r="D31" s="107" t="s">
        <v>309</v>
      </c>
      <c r="E31" s="149">
        <f t="shared" si="9"/>
        <v>0</v>
      </c>
      <c r="F31" s="149">
        <f t="shared" si="9"/>
        <v>0</v>
      </c>
      <c r="G31" s="149">
        <f t="shared" si="9"/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114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114">
        <v>0</v>
      </c>
      <c r="W31" s="114">
        <v>0</v>
      </c>
      <c r="X31" s="114">
        <v>0</v>
      </c>
      <c r="Y31" s="114">
        <v>0</v>
      </c>
      <c r="Z31" s="114">
        <v>0</v>
      </c>
      <c r="AA31" s="114">
        <v>0</v>
      </c>
      <c r="AB31" s="114">
        <v>0</v>
      </c>
      <c r="AC31" s="114">
        <v>0</v>
      </c>
      <c r="AD31" s="114">
        <v>0</v>
      </c>
      <c r="AE31" s="114">
        <v>0</v>
      </c>
      <c r="AF31" s="114">
        <v>0</v>
      </c>
      <c r="AG31" s="114">
        <v>0</v>
      </c>
      <c r="AH31" s="114">
        <v>0</v>
      </c>
      <c r="AI31" s="114">
        <v>0</v>
      </c>
      <c r="AJ31" s="114">
        <v>0</v>
      </c>
      <c r="AK31" s="114">
        <v>0</v>
      </c>
      <c r="AL31" s="114">
        <v>0</v>
      </c>
      <c r="AM31" s="114">
        <v>0</v>
      </c>
      <c r="AN31" s="114">
        <v>0</v>
      </c>
      <c r="AO31" s="114">
        <v>0</v>
      </c>
      <c r="AP31" s="114">
        <v>0</v>
      </c>
      <c r="AQ31" s="114">
        <v>0</v>
      </c>
      <c r="AR31" s="114">
        <v>0</v>
      </c>
      <c r="AS31" s="114">
        <v>0</v>
      </c>
      <c r="AT31" s="114">
        <v>0</v>
      </c>
      <c r="AU31" s="292"/>
      <c r="AV31" s="293"/>
    </row>
    <row r="32" spans="1:48" ht="157.5" customHeight="1">
      <c r="A32" s="111" t="s">
        <v>296</v>
      </c>
      <c r="B32" s="141" t="s">
        <v>319</v>
      </c>
      <c r="C32" s="117" t="s">
        <v>281</v>
      </c>
      <c r="D32" s="107" t="s">
        <v>269</v>
      </c>
      <c r="E32" s="149" t="s">
        <v>267</v>
      </c>
      <c r="F32" s="149" t="s">
        <v>267</v>
      </c>
      <c r="G32" s="149" t="s">
        <v>267</v>
      </c>
      <c r="H32" s="118" t="s">
        <v>267</v>
      </c>
      <c r="I32" s="118" t="s">
        <v>267</v>
      </c>
      <c r="J32" s="118" t="s">
        <v>267</v>
      </c>
      <c r="K32" s="118" t="s">
        <v>267</v>
      </c>
      <c r="L32" s="118" t="s">
        <v>267</v>
      </c>
      <c r="M32" s="118" t="s">
        <v>267</v>
      </c>
      <c r="N32" s="118" t="s">
        <v>267</v>
      </c>
      <c r="O32" s="118" t="s">
        <v>267</v>
      </c>
      <c r="P32" s="118" t="s">
        <v>267</v>
      </c>
      <c r="Q32" s="114" t="s">
        <v>267</v>
      </c>
      <c r="R32" s="114" t="s">
        <v>267</v>
      </c>
      <c r="S32" s="114" t="s">
        <v>267</v>
      </c>
      <c r="T32" s="114" t="s">
        <v>267</v>
      </c>
      <c r="U32" s="114" t="s">
        <v>267</v>
      </c>
      <c r="V32" s="114" t="s">
        <v>267</v>
      </c>
      <c r="W32" s="114" t="s">
        <v>267</v>
      </c>
      <c r="X32" s="114" t="s">
        <v>267</v>
      </c>
      <c r="Y32" s="114" t="s">
        <v>267</v>
      </c>
      <c r="Z32" s="114" t="s">
        <v>267</v>
      </c>
      <c r="AA32" s="114" t="s">
        <v>267</v>
      </c>
      <c r="AB32" s="114" t="s">
        <v>267</v>
      </c>
      <c r="AC32" s="114" t="s">
        <v>267</v>
      </c>
      <c r="AD32" s="114" t="s">
        <v>267</v>
      </c>
      <c r="AE32" s="114" t="s">
        <v>267</v>
      </c>
      <c r="AF32" s="114" t="s">
        <v>267</v>
      </c>
      <c r="AG32" s="114" t="s">
        <v>267</v>
      </c>
      <c r="AH32" s="114" t="s">
        <v>267</v>
      </c>
      <c r="AI32" s="114" t="s">
        <v>267</v>
      </c>
      <c r="AJ32" s="114" t="s">
        <v>267</v>
      </c>
      <c r="AK32" s="114" t="s">
        <v>267</v>
      </c>
      <c r="AL32" s="114" t="s">
        <v>267</v>
      </c>
      <c r="AM32" s="114" t="s">
        <v>267</v>
      </c>
      <c r="AN32" s="114" t="s">
        <v>267</v>
      </c>
      <c r="AO32" s="114" t="s">
        <v>267</v>
      </c>
      <c r="AP32" s="114" t="s">
        <v>267</v>
      </c>
      <c r="AQ32" s="114" t="s">
        <v>267</v>
      </c>
      <c r="AR32" s="114" t="s">
        <v>267</v>
      </c>
      <c r="AS32" s="118" t="s">
        <v>267</v>
      </c>
      <c r="AT32" s="118" t="s">
        <v>267</v>
      </c>
      <c r="AU32" s="104" t="s">
        <v>338</v>
      </c>
      <c r="AV32" s="161" t="s">
        <v>267</v>
      </c>
    </row>
    <row r="33" spans="1:48" ht="21.75" customHeight="1">
      <c r="A33" s="275" t="s">
        <v>298</v>
      </c>
      <c r="B33" s="278" t="s">
        <v>342</v>
      </c>
      <c r="C33" s="281" t="s">
        <v>311</v>
      </c>
      <c r="D33" s="153" t="s">
        <v>310</v>
      </c>
      <c r="E33" s="154">
        <f>SUM(E34:E37)</f>
        <v>1092.5</v>
      </c>
      <c r="F33" s="154">
        <f>SUM(F34:F37)</f>
        <v>1075.8</v>
      </c>
      <c r="G33" s="154">
        <f>F33/E33*100</f>
        <v>98.47139588100686</v>
      </c>
      <c r="H33" s="154">
        <f aca="true" t="shared" si="10" ref="H33:AS33">SUM(H34:H37)</f>
        <v>0</v>
      </c>
      <c r="I33" s="154">
        <f t="shared" si="10"/>
        <v>0</v>
      </c>
      <c r="J33" s="154">
        <f t="shared" si="10"/>
        <v>0</v>
      </c>
      <c r="K33" s="154">
        <f t="shared" si="10"/>
        <v>0</v>
      </c>
      <c r="L33" s="154">
        <f t="shared" si="10"/>
        <v>0</v>
      </c>
      <c r="M33" s="154">
        <f t="shared" si="10"/>
        <v>0</v>
      </c>
      <c r="N33" s="154">
        <f t="shared" si="10"/>
        <v>0</v>
      </c>
      <c r="O33" s="154">
        <f t="shared" si="10"/>
        <v>0</v>
      </c>
      <c r="P33" s="154">
        <f t="shared" si="10"/>
        <v>0</v>
      </c>
      <c r="Q33" s="154">
        <f t="shared" si="10"/>
        <v>0</v>
      </c>
      <c r="R33" s="154">
        <f t="shared" si="10"/>
        <v>0</v>
      </c>
      <c r="S33" s="154">
        <f t="shared" si="10"/>
        <v>0</v>
      </c>
      <c r="T33" s="154">
        <f t="shared" si="10"/>
        <v>0</v>
      </c>
      <c r="U33" s="154">
        <f t="shared" si="10"/>
        <v>0</v>
      </c>
      <c r="V33" s="154">
        <f t="shared" si="10"/>
        <v>0</v>
      </c>
      <c r="W33" s="154">
        <f t="shared" si="10"/>
        <v>0</v>
      </c>
      <c r="X33" s="154">
        <f t="shared" si="10"/>
        <v>0</v>
      </c>
      <c r="Y33" s="154">
        <f t="shared" si="10"/>
        <v>0</v>
      </c>
      <c r="Z33" s="154">
        <f t="shared" si="10"/>
        <v>110</v>
      </c>
      <c r="AA33" s="154">
        <f t="shared" si="10"/>
        <v>110.004</v>
      </c>
      <c r="AB33" s="154">
        <f>Z33/AA33*100</f>
        <v>99.99636376859023</v>
      </c>
      <c r="AC33" s="154">
        <f t="shared" si="10"/>
        <v>0</v>
      </c>
      <c r="AD33" s="154">
        <f t="shared" si="10"/>
        <v>0</v>
      </c>
      <c r="AE33" s="154">
        <f t="shared" si="10"/>
        <v>0</v>
      </c>
      <c r="AF33" s="154">
        <f t="shared" si="10"/>
        <v>265</v>
      </c>
      <c r="AG33" s="154">
        <f t="shared" si="10"/>
        <v>263.005</v>
      </c>
      <c r="AH33" s="154">
        <f>AG33/AF33*100</f>
        <v>99.24716981132076</v>
      </c>
      <c r="AI33" s="154">
        <f t="shared" si="10"/>
        <v>375</v>
      </c>
      <c r="AJ33" s="154">
        <f t="shared" si="10"/>
        <v>373.009</v>
      </c>
      <c r="AK33" s="154">
        <f>AJ33/AI33*100</f>
        <v>99.46906666666668</v>
      </c>
      <c r="AL33" s="154">
        <f t="shared" si="10"/>
        <v>82.5</v>
      </c>
      <c r="AM33" s="154">
        <f t="shared" si="10"/>
        <v>82.53</v>
      </c>
      <c r="AN33" s="154">
        <f>AM33/AL33*100</f>
        <v>100.03636363636363</v>
      </c>
      <c r="AO33" s="154">
        <f t="shared" si="10"/>
        <v>232.5</v>
      </c>
      <c r="AP33" s="154">
        <f t="shared" si="10"/>
        <v>230.461</v>
      </c>
      <c r="AQ33" s="154">
        <f>AP33/AO33*100</f>
        <v>99.12301075268817</v>
      </c>
      <c r="AR33" s="154">
        <f t="shared" si="10"/>
        <v>402.5</v>
      </c>
      <c r="AS33" s="154">
        <f t="shared" si="10"/>
        <v>389.79999999999995</v>
      </c>
      <c r="AT33" s="154">
        <f aca="true" t="shared" si="11" ref="I33:AT37">AT38+AT43</f>
        <v>96.34782608695652</v>
      </c>
      <c r="AU33" s="284" t="s">
        <v>353</v>
      </c>
      <c r="AV33" s="309" t="s">
        <v>267</v>
      </c>
    </row>
    <row r="34" spans="1:48" ht="36.75" customHeight="1">
      <c r="A34" s="276"/>
      <c r="B34" s="279"/>
      <c r="C34" s="282"/>
      <c r="D34" s="106" t="s">
        <v>37</v>
      </c>
      <c r="E34" s="149">
        <f aca="true" t="shared" si="12" ref="E34:G37">H34+K34+N34+Q34+T34+W34+Z34+AC34+AF34+AL34+AO34+AR34</f>
        <v>0</v>
      </c>
      <c r="F34" s="149">
        <f t="shared" si="12"/>
        <v>0</v>
      </c>
      <c r="G34" s="149">
        <f t="shared" si="12"/>
        <v>0</v>
      </c>
      <c r="H34" s="118">
        <f>H39+H44</f>
        <v>0</v>
      </c>
      <c r="I34" s="118">
        <f t="shared" si="11"/>
        <v>0</v>
      </c>
      <c r="J34" s="118">
        <f t="shared" si="11"/>
        <v>0</v>
      </c>
      <c r="K34" s="118">
        <f t="shared" si="11"/>
        <v>0</v>
      </c>
      <c r="L34" s="118">
        <f t="shared" si="11"/>
        <v>0</v>
      </c>
      <c r="M34" s="118">
        <f t="shared" si="11"/>
        <v>0</v>
      </c>
      <c r="N34" s="118">
        <f t="shared" si="11"/>
        <v>0</v>
      </c>
      <c r="O34" s="118">
        <f t="shared" si="11"/>
        <v>0</v>
      </c>
      <c r="P34" s="118">
        <f t="shared" si="11"/>
        <v>0</v>
      </c>
      <c r="Q34" s="118">
        <f t="shared" si="11"/>
        <v>0</v>
      </c>
      <c r="R34" s="118">
        <f t="shared" si="11"/>
        <v>0</v>
      </c>
      <c r="S34" s="118">
        <f t="shared" si="11"/>
        <v>0</v>
      </c>
      <c r="T34" s="118">
        <f t="shared" si="11"/>
        <v>0</v>
      </c>
      <c r="U34" s="118">
        <f t="shared" si="11"/>
        <v>0</v>
      </c>
      <c r="V34" s="118">
        <f t="shared" si="11"/>
        <v>0</v>
      </c>
      <c r="W34" s="118">
        <f t="shared" si="11"/>
        <v>0</v>
      </c>
      <c r="X34" s="118">
        <f t="shared" si="11"/>
        <v>0</v>
      </c>
      <c r="Y34" s="118">
        <f t="shared" si="11"/>
        <v>0</v>
      </c>
      <c r="Z34" s="118">
        <f t="shared" si="11"/>
        <v>0</v>
      </c>
      <c r="AA34" s="118">
        <f t="shared" si="11"/>
        <v>0</v>
      </c>
      <c r="AB34" s="118">
        <f t="shared" si="11"/>
        <v>0</v>
      </c>
      <c r="AC34" s="118">
        <f t="shared" si="11"/>
        <v>0</v>
      </c>
      <c r="AD34" s="118">
        <f t="shared" si="11"/>
        <v>0</v>
      </c>
      <c r="AE34" s="118">
        <f t="shared" si="11"/>
        <v>0</v>
      </c>
      <c r="AF34" s="118">
        <f t="shared" si="11"/>
        <v>0</v>
      </c>
      <c r="AG34" s="118">
        <f t="shared" si="11"/>
        <v>0</v>
      </c>
      <c r="AH34" s="118">
        <f t="shared" si="11"/>
        <v>0</v>
      </c>
      <c r="AI34" s="118">
        <f t="shared" si="11"/>
        <v>0</v>
      </c>
      <c r="AJ34" s="118">
        <f t="shared" si="11"/>
        <v>0</v>
      </c>
      <c r="AK34" s="118">
        <f t="shared" si="11"/>
        <v>0</v>
      </c>
      <c r="AL34" s="118">
        <f t="shared" si="11"/>
        <v>0</v>
      </c>
      <c r="AM34" s="118">
        <f t="shared" si="11"/>
        <v>0</v>
      </c>
      <c r="AN34" s="118">
        <f t="shared" si="11"/>
        <v>0</v>
      </c>
      <c r="AO34" s="118">
        <f t="shared" si="11"/>
        <v>0</v>
      </c>
      <c r="AP34" s="118">
        <f t="shared" si="11"/>
        <v>0</v>
      </c>
      <c r="AQ34" s="118">
        <f t="shared" si="11"/>
        <v>0</v>
      </c>
      <c r="AR34" s="118">
        <f t="shared" si="11"/>
        <v>0</v>
      </c>
      <c r="AS34" s="118">
        <f t="shared" si="11"/>
        <v>0</v>
      </c>
      <c r="AT34" s="118">
        <f t="shared" si="11"/>
        <v>0</v>
      </c>
      <c r="AU34" s="285"/>
      <c r="AV34" s="309"/>
    </row>
    <row r="35" spans="1:48" ht="111" customHeight="1">
      <c r="A35" s="276"/>
      <c r="B35" s="279"/>
      <c r="C35" s="282"/>
      <c r="D35" s="107" t="s">
        <v>308</v>
      </c>
      <c r="E35" s="149">
        <f>H35+K35+N35+Q35+T35+W35+Z35+AC35+AF35+AL35+AO35+AR35</f>
        <v>1005.0999999999999</v>
      </c>
      <c r="F35" s="149">
        <f t="shared" si="12"/>
        <v>989.74</v>
      </c>
      <c r="G35" s="149">
        <f>F35/E35*100</f>
        <v>98.47179385135809</v>
      </c>
      <c r="H35" s="118">
        <f>H40+H45</f>
        <v>0</v>
      </c>
      <c r="I35" s="118">
        <f t="shared" si="11"/>
        <v>0</v>
      </c>
      <c r="J35" s="118">
        <f t="shared" si="11"/>
        <v>0</v>
      </c>
      <c r="K35" s="118">
        <f t="shared" si="11"/>
        <v>0</v>
      </c>
      <c r="L35" s="118">
        <f>L40+L45</f>
        <v>0</v>
      </c>
      <c r="M35" s="118">
        <f t="shared" si="11"/>
        <v>0</v>
      </c>
      <c r="N35" s="118">
        <f t="shared" si="11"/>
        <v>0</v>
      </c>
      <c r="O35" s="118">
        <f t="shared" si="11"/>
        <v>0</v>
      </c>
      <c r="P35" s="118">
        <f t="shared" si="11"/>
        <v>0</v>
      </c>
      <c r="Q35" s="118">
        <f t="shared" si="11"/>
        <v>0</v>
      </c>
      <c r="R35" s="118">
        <f t="shared" si="11"/>
        <v>0</v>
      </c>
      <c r="S35" s="118">
        <f t="shared" si="11"/>
        <v>0</v>
      </c>
      <c r="T35" s="118">
        <f t="shared" si="11"/>
        <v>0</v>
      </c>
      <c r="U35" s="118">
        <f t="shared" si="11"/>
        <v>0</v>
      </c>
      <c r="V35" s="118">
        <f t="shared" si="11"/>
        <v>0</v>
      </c>
      <c r="W35" s="118">
        <f t="shared" si="11"/>
        <v>0</v>
      </c>
      <c r="X35" s="118">
        <f t="shared" si="11"/>
        <v>0</v>
      </c>
      <c r="Y35" s="118">
        <f t="shared" si="11"/>
        <v>0</v>
      </c>
      <c r="Z35" s="118">
        <f t="shared" si="11"/>
        <v>101.2</v>
      </c>
      <c r="AA35" s="118">
        <f t="shared" si="11"/>
        <v>101.2</v>
      </c>
      <c r="AB35" s="118">
        <f>Z35/AA35*100</f>
        <v>100</v>
      </c>
      <c r="AC35" s="118">
        <f t="shared" si="11"/>
        <v>0</v>
      </c>
      <c r="AD35" s="118">
        <f t="shared" si="11"/>
        <v>0</v>
      </c>
      <c r="AE35" s="118">
        <f t="shared" si="11"/>
        <v>0</v>
      </c>
      <c r="AF35" s="118">
        <f t="shared" si="11"/>
        <v>243.8</v>
      </c>
      <c r="AG35" s="118">
        <f>AG40+AG45</f>
        <v>241.96</v>
      </c>
      <c r="AH35" s="118">
        <f>AG35/AF35*100</f>
        <v>99.24528301886792</v>
      </c>
      <c r="AI35" s="118">
        <f t="shared" si="11"/>
        <v>345</v>
      </c>
      <c r="AJ35" s="118">
        <f t="shared" si="11"/>
        <v>343.16</v>
      </c>
      <c r="AK35" s="118">
        <f>AJ35/AI35*100</f>
        <v>99.46666666666667</v>
      </c>
      <c r="AL35" s="118">
        <f t="shared" si="11"/>
        <v>75.9</v>
      </c>
      <c r="AM35" s="118">
        <f t="shared" si="11"/>
        <v>75.9</v>
      </c>
      <c r="AN35" s="118">
        <f>AN40+AN45</f>
        <v>100</v>
      </c>
      <c r="AO35" s="118">
        <f t="shared" si="11"/>
        <v>213.9</v>
      </c>
      <c r="AP35" s="118">
        <f>AP40+AP45</f>
        <v>212.06</v>
      </c>
      <c r="AQ35" s="118">
        <f>AP35/AO35*100</f>
        <v>99.13978494623656</v>
      </c>
      <c r="AR35" s="118">
        <f t="shared" si="11"/>
        <v>370.3</v>
      </c>
      <c r="AS35" s="118">
        <f t="shared" si="11"/>
        <v>358.61999999999995</v>
      </c>
      <c r="AT35" s="118">
        <f t="shared" si="11"/>
        <v>96.34890629219551</v>
      </c>
      <c r="AU35" s="285"/>
      <c r="AV35" s="309"/>
    </row>
    <row r="36" spans="1:48" ht="68.25" customHeight="1">
      <c r="A36" s="276"/>
      <c r="B36" s="279"/>
      <c r="C36" s="282"/>
      <c r="D36" s="107" t="s">
        <v>42</v>
      </c>
      <c r="E36" s="149">
        <f>H36+K36+N36+Q36+T36+W36+Z36+AC36+AF36+AL36+AO36+AR36</f>
        <v>87.4</v>
      </c>
      <c r="F36" s="149">
        <f t="shared" si="12"/>
        <v>86.06</v>
      </c>
      <c r="G36" s="149">
        <f>F36/E36*100</f>
        <v>98.46681922196797</v>
      </c>
      <c r="H36" s="118">
        <f>H41+H46</f>
        <v>0</v>
      </c>
      <c r="I36" s="118">
        <f t="shared" si="11"/>
        <v>0</v>
      </c>
      <c r="J36" s="118">
        <f t="shared" si="11"/>
        <v>0</v>
      </c>
      <c r="K36" s="118">
        <f t="shared" si="11"/>
        <v>0</v>
      </c>
      <c r="L36" s="118">
        <f t="shared" si="11"/>
        <v>0</v>
      </c>
      <c r="M36" s="118">
        <f t="shared" si="11"/>
        <v>0</v>
      </c>
      <c r="N36" s="118">
        <f t="shared" si="11"/>
        <v>0</v>
      </c>
      <c r="O36" s="118">
        <f t="shared" si="11"/>
        <v>0</v>
      </c>
      <c r="P36" s="118">
        <f t="shared" si="11"/>
        <v>0</v>
      </c>
      <c r="Q36" s="118">
        <f t="shared" si="11"/>
        <v>0</v>
      </c>
      <c r="R36" s="118">
        <f t="shared" si="11"/>
        <v>0</v>
      </c>
      <c r="S36" s="118">
        <f t="shared" si="11"/>
        <v>0</v>
      </c>
      <c r="T36" s="118">
        <f t="shared" si="11"/>
        <v>0</v>
      </c>
      <c r="U36" s="118">
        <f t="shared" si="11"/>
        <v>0</v>
      </c>
      <c r="V36" s="118">
        <f t="shared" si="11"/>
        <v>0</v>
      </c>
      <c r="W36" s="118">
        <f t="shared" si="11"/>
        <v>0</v>
      </c>
      <c r="X36" s="118">
        <f t="shared" si="11"/>
        <v>0</v>
      </c>
      <c r="Y36" s="118">
        <f t="shared" si="11"/>
        <v>0</v>
      </c>
      <c r="Z36" s="118">
        <f t="shared" si="11"/>
        <v>8.8</v>
      </c>
      <c r="AA36" s="118">
        <f t="shared" si="11"/>
        <v>8.804</v>
      </c>
      <c r="AB36" s="118">
        <f>Z36/AA36*100</f>
        <v>99.95456610631531</v>
      </c>
      <c r="AC36" s="118">
        <f t="shared" si="11"/>
        <v>0</v>
      </c>
      <c r="AD36" s="118">
        <f t="shared" si="11"/>
        <v>0</v>
      </c>
      <c r="AE36" s="118">
        <f t="shared" si="11"/>
        <v>0</v>
      </c>
      <c r="AF36" s="118">
        <f t="shared" si="11"/>
        <v>21.2</v>
      </c>
      <c r="AG36" s="118">
        <f t="shared" si="11"/>
        <v>21.045</v>
      </c>
      <c r="AH36" s="118">
        <f>AG36/AF36*100</f>
        <v>99.26886792452831</v>
      </c>
      <c r="AI36" s="118">
        <f t="shared" si="11"/>
        <v>30</v>
      </c>
      <c r="AJ36" s="118">
        <f t="shared" si="11"/>
        <v>29.849000000000004</v>
      </c>
      <c r="AK36" s="118">
        <f>AJ36/AI36*100</f>
        <v>99.49666666666668</v>
      </c>
      <c r="AL36" s="118">
        <f t="shared" si="11"/>
        <v>6.6</v>
      </c>
      <c r="AM36" s="118">
        <f t="shared" si="11"/>
        <v>6.63</v>
      </c>
      <c r="AN36" s="118">
        <f t="shared" si="11"/>
        <v>100.45454545454547</v>
      </c>
      <c r="AO36" s="118">
        <f t="shared" si="11"/>
        <v>18.6</v>
      </c>
      <c r="AP36" s="118">
        <f t="shared" si="11"/>
        <v>18.401</v>
      </c>
      <c r="AQ36" s="118">
        <f>AP36/AO36*100</f>
        <v>98.93010752688171</v>
      </c>
      <c r="AR36" s="118">
        <f t="shared" si="11"/>
        <v>32.2</v>
      </c>
      <c r="AS36" s="118">
        <f t="shared" si="11"/>
        <v>31.18</v>
      </c>
      <c r="AT36" s="118">
        <f t="shared" si="11"/>
        <v>96.33540372670807</v>
      </c>
      <c r="AU36" s="285"/>
      <c r="AV36" s="309"/>
    </row>
    <row r="37" spans="1:48" ht="165.75" customHeight="1">
      <c r="A37" s="277"/>
      <c r="B37" s="280"/>
      <c r="C37" s="283"/>
      <c r="D37" s="107" t="s">
        <v>309</v>
      </c>
      <c r="E37" s="149">
        <f t="shared" si="12"/>
        <v>0</v>
      </c>
      <c r="F37" s="149">
        <f t="shared" si="12"/>
        <v>0</v>
      </c>
      <c r="G37" s="149">
        <f t="shared" si="12"/>
        <v>0</v>
      </c>
      <c r="H37" s="118">
        <f>H42+H47</f>
        <v>0</v>
      </c>
      <c r="I37" s="118">
        <f t="shared" si="11"/>
        <v>0</v>
      </c>
      <c r="J37" s="118">
        <f t="shared" si="11"/>
        <v>0</v>
      </c>
      <c r="K37" s="118">
        <f t="shared" si="11"/>
        <v>0</v>
      </c>
      <c r="L37" s="118">
        <f t="shared" si="11"/>
        <v>0</v>
      </c>
      <c r="M37" s="118">
        <f t="shared" si="11"/>
        <v>0</v>
      </c>
      <c r="N37" s="118">
        <f t="shared" si="11"/>
        <v>0</v>
      </c>
      <c r="O37" s="118">
        <f t="shared" si="11"/>
        <v>0</v>
      </c>
      <c r="P37" s="118">
        <f t="shared" si="11"/>
        <v>0</v>
      </c>
      <c r="Q37" s="118">
        <f t="shared" si="11"/>
        <v>0</v>
      </c>
      <c r="R37" s="118">
        <f t="shared" si="11"/>
        <v>0</v>
      </c>
      <c r="S37" s="118">
        <f t="shared" si="11"/>
        <v>0</v>
      </c>
      <c r="T37" s="118">
        <f t="shared" si="11"/>
        <v>0</v>
      </c>
      <c r="U37" s="118">
        <f t="shared" si="11"/>
        <v>0</v>
      </c>
      <c r="V37" s="118">
        <f t="shared" si="11"/>
        <v>0</v>
      </c>
      <c r="W37" s="118">
        <f t="shared" si="11"/>
        <v>0</v>
      </c>
      <c r="X37" s="118">
        <f t="shared" si="11"/>
        <v>0</v>
      </c>
      <c r="Y37" s="118">
        <f t="shared" si="11"/>
        <v>0</v>
      </c>
      <c r="Z37" s="118">
        <f t="shared" si="11"/>
        <v>0</v>
      </c>
      <c r="AA37" s="118">
        <f t="shared" si="11"/>
        <v>0</v>
      </c>
      <c r="AB37" s="118">
        <f t="shared" si="11"/>
        <v>0</v>
      </c>
      <c r="AC37" s="118">
        <f t="shared" si="11"/>
        <v>0</v>
      </c>
      <c r="AD37" s="118">
        <f t="shared" si="11"/>
        <v>0</v>
      </c>
      <c r="AE37" s="118">
        <f t="shared" si="11"/>
        <v>0</v>
      </c>
      <c r="AF37" s="118">
        <f t="shared" si="11"/>
        <v>0</v>
      </c>
      <c r="AG37" s="118">
        <f t="shared" si="11"/>
        <v>0</v>
      </c>
      <c r="AH37" s="118">
        <f t="shared" si="11"/>
        <v>0</v>
      </c>
      <c r="AI37" s="118">
        <f t="shared" si="11"/>
        <v>0</v>
      </c>
      <c r="AJ37" s="118">
        <f t="shared" si="11"/>
        <v>0</v>
      </c>
      <c r="AK37" s="118">
        <f t="shared" si="11"/>
        <v>0</v>
      </c>
      <c r="AL37" s="118">
        <f t="shared" si="11"/>
        <v>0</v>
      </c>
      <c r="AM37" s="118">
        <f t="shared" si="11"/>
        <v>0</v>
      </c>
      <c r="AN37" s="118">
        <f t="shared" si="11"/>
        <v>0</v>
      </c>
      <c r="AO37" s="118">
        <f t="shared" si="11"/>
        <v>0</v>
      </c>
      <c r="AP37" s="118">
        <f t="shared" si="11"/>
        <v>0</v>
      </c>
      <c r="AQ37" s="118">
        <f t="shared" si="11"/>
        <v>0</v>
      </c>
      <c r="AR37" s="118">
        <f t="shared" si="11"/>
        <v>0</v>
      </c>
      <c r="AS37" s="118">
        <f t="shared" si="11"/>
        <v>0</v>
      </c>
      <c r="AT37" s="118">
        <f t="shared" si="11"/>
        <v>0</v>
      </c>
      <c r="AU37" s="286"/>
      <c r="AV37" s="309"/>
    </row>
    <row r="38" spans="1:48" ht="22.5" customHeight="1">
      <c r="A38" s="275" t="s">
        <v>297</v>
      </c>
      <c r="B38" s="278" t="s">
        <v>320</v>
      </c>
      <c r="C38" s="281" t="s">
        <v>312</v>
      </c>
      <c r="D38" s="105" t="s">
        <v>310</v>
      </c>
      <c r="E38" s="112">
        <f>SUM(E39:E42)</f>
        <v>150</v>
      </c>
      <c r="F38" s="112">
        <f>SUM(F39:F42)</f>
        <v>149.961</v>
      </c>
      <c r="G38" s="112">
        <f>F38/E38*100</f>
        <v>99.974</v>
      </c>
      <c r="H38" s="112">
        <f aca="true" t="shared" si="13" ref="H38:AS38">SUM(H39:H42)</f>
        <v>0</v>
      </c>
      <c r="I38" s="112">
        <f t="shared" si="13"/>
        <v>0</v>
      </c>
      <c r="J38" s="112">
        <f t="shared" si="13"/>
        <v>0</v>
      </c>
      <c r="K38" s="112">
        <f t="shared" si="13"/>
        <v>0</v>
      </c>
      <c r="L38" s="112">
        <f t="shared" si="13"/>
        <v>0</v>
      </c>
      <c r="M38" s="112">
        <f t="shared" si="13"/>
        <v>0</v>
      </c>
      <c r="N38" s="112">
        <f t="shared" si="13"/>
        <v>0</v>
      </c>
      <c r="O38" s="112">
        <f t="shared" si="13"/>
        <v>0</v>
      </c>
      <c r="P38" s="112">
        <f t="shared" si="13"/>
        <v>0</v>
      </c>
      <c r="Q38" s="112">
        <f t="shared" si="13"/>
        <v>0</v>
      </c>
      <c r="R38" s="112">
        <f t="shared" si="13"/>
        <v>0</v>
      </c>
      <c r="S38" s="112">
        <f t="shared" si="13"/>
        <v>0</v>
      </c>
      <c r="T38" s="112">
        <f t="shared" si="13"/>
        <v>0</v>
      </c>
      <c r="U38" s="112">
        <f t="shared" si="13"/>
        <v>0</v>
      </c>
      <c r="V38" s="112">
        <f t="shared" si="13"/>
        <v>0</v>
      </c>
      <c r="W38" s="112">
        <f t="shared" si="13"/>
        <v>0</v>
      </c>
      <c r="X38" s="112">
        <f t="shared" si="13"/>
        <v>0</v>
      </c>
      <c r="Y38" s="112">
        <f t="shared" si="13"/>
        <v>0</v>
      </c>
      <c r="Z38" s="112">
        <f t="shared" si="13"/>
        <v>0</v>
      </c>
      <c r="AA38" s="112">
        <f t="shared" si="13"/>
        <v>0</v>
      </c>
      <c r="AB38" s="112">
        <f t="shared" si="13"/>
        <v>0</v>
      </c>
      <c r="AC38" s="112">
        <f t="shared" si="13"/>
        <v>0</v>
      </c>
      <c r="AD38" s="112">
        <f t="shared" si="13"/>
        <v>0</v>
      </c>
      <c r="AE38" s="112">
        <f t="shared" si="13"/>
        <v>0</v>
      </c>
      <c r="AF38" s="112">
        <f t="shared" si="13"/>
        <v>0</v>
      </c>
      <c r="AG38" s="112">
        <f t="shared" si="13"/>
        <v>0</v>
      </c>
      <c r="AH38" s="112">
        <f t="shared" si="13"/>
        <v>0</v>
      </c>
      <c r="AI38" s="112">
        <f t="shared" si="13"/>
        <v>0</v>
      </c>
      <c r="AJ38" s="112">
        <f t="shared" si="13"/>
        <v>0</v>
      </c>
      <c r="AK38" s="112">
        <f t="shared" si="13"/>
        <v>0</v>
      </c>
      <c r="AL38" s="112">
        <f t="shared" si="13"/>
        <v>0</v>
      </c>
      <c r="AM38" s="112">
        <f t="shared" si="13"/>
        <v>0</v>
      </c>
      <c r="AN38" s="112">
        <f t="shared" si="13"/>
        <v>0</v>
      </c>
      <c r="AO38" s="112">
        <f t="shared" si="13"/>
        <v>150</v>
      </c>
      <c r="AP38" s="112">
        <f t="shared" si="13"/>
        <v>147.96099999999998</v>
      </c>
      <c r="AQ38" s="112">
        <f>AP38/AO38*100</f>
        <v>98.64066666666666</v>
      </c>
      <c r="AR38" s="112">
        <f t="shared" si="13"/>
        <v>0</v>
      </c>
      <c r="AS38" s="112">
        <f t="shared" si="13"/>
        <v>2</v>
      </c>
      <c r="AT38" s="112">
        <v>0</v>
      </c>
      <c r="AU38" s="284" t="s">
        <v>349</v>
      </c>
      <c r="AV38" s="290" t="s">
        <v>267</v>
      </c>
    </row>
    <row r="39" spans="1:48" ht="45" customHeight="1">
      <c r="A39" s="276"/>
      <c r="B39" s="279"/>
      <c r="C39" s="282"/>
      <c r="D39" s="106" t="s">
        <v>37</v>
      </c>
      <c r="E39" s="149">
        <f aca="true" t="shared" si="14" ref="E39:G42">H39+K39+N39+Q39+T39+W39+Z39+AC39+AF39+AL39+AO39+AR39</f>
        <v>0</v>
      </c>
      <c r="F39" s="149">
        <f t="shared" si="14"/>
        <v>0</v>
      </c>
      <c r="G39" s="149">
        <f t="shared" si="14"/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8">
        <v>0</v>
      </c>
      <c r="X39" s="118">
        <v>0</v>
      </c>
      <c r="Y39" s="118">
        <v>0</v>
      </c>
      <c r="Z39" s="118">
        <v>0</v>
      </c>
      <c r="AA39" s="118">
        <v>0</v>
      </c>
      <c r="AB39" s="118">
        <v>0</v>
      </c>
      <c r="AC39" s="118">
        <v>0</v>
      </c>
      <c r="AD39" s="118">
        <v>0</v>
      </c>
      <c r="AE39" s="118">
        <v>0</v>
      </c>
      <c r="AF39" s="118">
        <v>0</v>
      </c>
      <c r="AG39" s="118">
        <v>0</v>
      </c>
      <c r="AH39" s="118">
        <v>0</v>
      </c>
      <c r="AI39" s="118">
        <v>0</v>
      </c>
      <c r="AJ39" s="118">
        <v>0</v>
      </c>
      <c r="AK39" s="118">
        <v>0</v>
      </c>
      <c r="AL39" s="118">
        <v>0</v>
      </c>
      <c r="AM39" s="118">
        <v>0</v>
      </c>
      <c r="AN39" s="118">
        <v>0</v>
      </c>
      <c r="AO39" s="118">
        <v>0</v>
      </c>
      <c r="AP39" s="118">
        <v>0</v>
      </c>
      <c r="AQ39" s="118">
        <v>0</v>
      </c>
      <c r="AR39" s="118">
        <v>0</v>
      </c>
      <c r="AS39" s="118">
        <v>0</v>
      </c>
      <c r="AT39" s="118">
        <v>0</v>
      </c>
      <c r="AU39" s="285"/>
      <c r="AV39" s="288"/>
    </row>
    <row r="40" spans="1:48" ht="104.25" customHeight="1">
      <c r="A40" s="276"/>
      <c r="B40" s="279"/>
      <c r="C40" s="282"/>
      <c r="D40" s="107" t="s">
        <v>308</v>
      </c>
      <c r="E40" s="149">
        <f>H40+K40+N40+Q40+T40+W40+Z40+AC40+AF40+AL40+AO40+AR40</f>
        <v>138</v>
      </c>
      <c r="F40" s="149">
        <f>I40+L40+O40+R40+U40+X40+AA40+AD40+AG40+AM40+AP40+AS40</f>
        <v>138</v>
      </c>
      <c r="G40" s="149">
        <f>F40/E40*100</f>
        <v>100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18">
        <v>0</v>
      </c>
      <c r="Y40" s="118">
        <v>0</v>
      </c>
      <c r="Z40" s="118">
        <v>0</v>
      </c>
      <c r="AA40" s="118">
        <v>0</v>
      </c>
      <c r="AB40" s="118">
        <v>0</v>
      </c>
      <c r="AC40" s="118">
        <v>0</v>
      </c>
      <c r="AD40" s="118">
        <v>0</v>
      </c>
      <c r="AE40" s="118">
        <v>0</v>
      </c>
      <c r="AF40" s="118">
        <v>0</v>
      </c>
      <c r="AG40" s="118">
        <v>0</v>
      </c>
      <c r="AH40" s="118">
        <v>0</v>
      </c>
      <c r="AI40" s="118">
        <v>0</v>
      </c>
      <c r="AJ40" s="118">
        <v>0</v>
      </c>
      <c r="AK40" s="118">
        <v>0</v>
      </c>
      <c r="AL40" s="118">
        <v>0</v>
      </c>
      <c r="AM40" s="118">
        <v>0</v>
      </c>
      <c r="AN40" s="118">
        <v>0</v>
      </c>
      <c r="AO40" s="114">
        <v>138</v>
      </c>
      <c r="AP40" s="114">
        <v>136.16</v>
      </c>
      <c r="AQ40" s="114">
        <f>AP40/AO40*100</f>
        <v>98.66666666666667</v>
      </c>
      <c r="AR40" s="114">
        <v>0</v>
      </c>
      <c r="AS40" s="118">
        <v>1.84</v>
      </c>
      <c r="AT40" s="118">
        <v>0</v>
      </c>
      <c r="AU40" s="285"/>
      <c r="AV40" s="288"/>
    </row>
    <row r="41" spans="1:48" ht="69.75" customHeight="1">
      <c r="A41" s="276"/>
      <c r="B41" s="279"/>
      <c r="C41" s="282"/>
      <c r="D41" s="107" t="s">
        <v>42</v>
      </c>
      <c r="E41" s="149">
        <f>H41+K41+N41+Q41+T41+W41+Z41+AC41+AF41+AL41+AO41+AR41</f>
        <v>12</v>
      </c>
      <c r="F41" s="149">
        <f t="shared" si="14"/>
        <v>11.961</v>
      </c>
      <c r="G41" s="149">
        <f>F41/E41*100</f>
        <v>99.675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8">
        <v>0</v>
      </c>
      <c r="AG41" s="118">
        <v>0</v>
      </c>
      <c r="AH41" s="118">
        <v>0</v>
      </c>
      <c r="AI41" s="118">
        <v>0</v>
      </c>
      <c r="AJ41" s="118">
        <v>0</v>
      </c>
      <c r="AK41" s="118">
        <v>0</v>
      </c>
      <c r="AL41" s="118">
        <v>0</v>
      </c>
      <c r="AM41" s="118">
        <v>0</v>
      </c>
      <c r="AN41" s="118">
        <v>0</v>
      </c>
      <c r="AO41" s="114">
        <v>12</v>
      </c>
      <c r="AP41" s="114">
        <v>11.801</v>
      </c>
      <c r="AQ41" s="114">
        <f>AP41/AO41*100</f>
        <v>98.34166666666667</v>
      </c>
      <c r="AR41" s="114">
        <v>0</v>
      </c>
      <c r="AS41" s="118">
        <v>0.16</v>
      </c>
      <c r="AT41" s="118">
        <v>0</v>
      </c>
      <c r="AU41" s="285"/>
      <c r="AV41" s="288"/>
    </row>
    <row r="42" spans="1:48" ht="68.25" customHeight="1">
      <c r="A42" s="277"/>
      <c r="B42" s="280"/>
      <c r="C42" s="283"/>
      <c r="D42" s="107" t="s">
        <v>309</v>
      </c>
      <c r="E42" s="149">
        <f t="shared" si="14"/>
        <v>0</v>
      </c>
      <c r="F42" s="149">
        <f t="shared" si="14"/>
        <v>0</v>
      </c>
      <c r="G42" s="149">
        <f>J42+M42+P42+S42+V42+Y42+AB42+AE42+AH42+AN42+AQ42+AT42</f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  <c r="S42" s="118">
        <v>0</v>
      </c>
      <c r="T42" s="118">
        <v>0</v>
      </c>
      <c r="U42" s="118">
        <v>0</v>
      </c>
      <c r="V42" s="118">
        <v>0</v>
      </c>
      <c r="W42" s="118">
        <v>0</v>
      </c>
      <c r="X42" s="118">
        <v>0</v>
      </c>
      <c r="Y42" s="118">
        <v>0</v>
      </c>
      <c r="Z42" s="118">
        <v>0</v>
      </c>
      <c r="AA42" s="118">
        <v>0</v>
      </c>
      <c r="AB42" s="118">
        <v>0</v>
      </c>
      <c r="AC42" s="118">
        <v>0</v>
      </c>
      <c r="AD42" s="118">
        <v>0</v>
      </c>
      <c r="AE42" s="118">
        <v>0</v>
      </c>
      <c r="AF42" s="118">
        <v>0</v>
      </c>
      <c r="AG42" s="118">
        <v>0</v>
      </c>
      <c r="AH42" s="118">
        <v>0</v>
      </c>
      <c r="AI42" s="118">
        <v>0</v>
      </c>
      <c r="AJ42" s="118">
        <v>0</v>
      </c>
      <c r="AK42" s="118">
        <v>0</v>
      </c>
      <c r="AL42" s="118">
        <v>0</v>
      </c>
      <c r="AM42" s="118">
        <v>0</v>
      </c>
      <c r="AN42" s="118">
        <v>0</v>
      </c>
      <c r="AO42" s="118">
        <v>0</v>
      </c>
      <c r="AP42" s="118">
        <v>0</v>
      </c>
      <c r="AQ42" s="118">
        <v>0</v>
      </c>
      <c r="AR42" s="118">
        <v>0</v>
      </c>
      <c r="AS42" s="118">
        <v>0</v>
      </c>
      <c r="AT42" s="118">
        <v>0</v>
      </c>
      <c r="AU42" s="286"/>
      <c r="AV42" s="289"/>
    </row>
    <row r="43" spans="1:48" ht="22.5" customHeight="1">
      <c r="A43" s="275" t="s">
        <v>299</v>
      </c>
      <c r="B43" s="278" t="s">
        <v>316</v>
      </c>
      <c r="C43" s="281" t="s">
        <v>270</v>
      </c>
      <c r="D43" s="105" t="s">
        <v>310</v>
      </c>
      <c r="E43" s="112">
        <f>SUM(E44:E47)</f>
        <v>942.4999999999999</v>
      </c>
      <c r="F43" s="112">
        <f>SUM(F44:F47)</f>
        <v>925.839</v>
      </c>
      <c r="G43" s="112">
        <f>F43/E43*100</f>
        <v>98.23225464190983</v>
      </c>
      <c r="H43" s="112">
        <f aca="true" t="shared" si="15" ref="H43:AS43">SUM(H44:H47)</f>
        <v>0</v>
      </c>
      <c r="I43" s="112">
        <f t="shared" si="15"/>
        <v>0</v>
      </c>
      <c r="J43" s="112">
        <f t="shared" si="15"/>
        <v>0</v>
      </c>
      <c r="K43" s="112">
        <f t="shared" si="15"/>
        <v>0</v>
      </c>
      <c r="L43" s="112">
        <f t="shared" si="15"/>
        <v>0</v>
      </c>
      <c r="M43" s="112">
        <f t="shared" si="15"/>
        <v>0</v>
      </c>
      <c r="N43" s="112">
        <f t="shared" si="15"/>
        <v>0</v>
      </c>
      <c r="O43" s="112">
        <f t="shared" si="15"/>
        <v>0</v>
      </c>
      <c r="P43" s="112">
        <f t="shared" si="15"/>
        <v>0</v>
      </c>
      <c r="Q43" s="112">
        <f t="shared" si="15"/>
        <v>0</v>
      </c>
      <c r="R43" s="112">
        <f t="shared" si="15"/>
        <v>0</v>
      </c>
      <c r="S43" s="112">
        <f t="shared" si="15"/>
        <v>0</v>
      </c>
      <c r="T43" s="112">
        <f t="shared" si="15"/>
        <v>0</v>
      </c>
      <c r="U43" s="112">
        <f t="shared" si="15"/>
        <v>0</v>
      </c>
      <c r="V43" s="112">
        <f t="shared" si="15"/>
        <v>0</v>
      </c>
      <c r="W43" s="112">
        <f>SUM(W44:W47)</f>
        <v>0</v>
      </c>
      <c r="X43" s="112">
        <f t="shared" si="15"/>
        <v>0</v>
      </c>
      <c r="Y43" s="112">
        <v>0</v>
      </c>
      <c r="Z43" s="112">
        <f t="shared" si="15"/>
        <v>110</v>
      </c>
      <c r="AA43" s="112">
        <f t="shared" si="15"/>
        <v>110.004</v>
      </c>
      <c r="AB43" s="112">
        <f>Z43/AA43*100</f>
        <v>99.99636376859023</v>
      </c>
      <c r="AC43" s="112">
        <f t="shared" si="15"/>
        <v>0</v>
      </c>
      <c r="AD43" s="112">
        <f t="shared" si="15"/>
        <v>0</v>
      </c>
      <c r="AE43" s="112">
        <f t="shared" si="15"/>
        <v>0</v>
      </c>
      <c r="AF43" s="112">
        <f t="shared" si="15"/>
        <v>265</v>
      </c>
      <c r="AG43" s="112">
        <f>SUM(AG44:AG47)</f>
        <v>263.005</v>
      </c>
      <c r="AH43" s="112">
        <f>AG43/AF43*100</f>
        <v>99.24716981132076</v>
      </c>
      <c r="AI43" s="112">
        <f t="shared" si="15"/>
        <v>375</v>
      </c>
      <c r="AJ43" s="112">
        <f t="shared" si="15"/>
        <v>373.009</v>
      </c>
      <c r="AK43" s="112">
        <f>AJ43/AI43*100</f>
        <v>99.46906666666668</v>
      </c>
      <c r="AL43" s="112">
        <f t="shared" si="15"/>
        <v>82.5</v>
      </c>
      <c r="AM43" s="112">
        <f>SUM(AM44:AM47)</f>
        <v>82.53</v>
      </c>
      <c r="AN43" s="112">
        <f>AM43/AL43*100</f>
        <v>100.03636363636363</v>
      </c>
      <c r="AO43" s="112">
        <f t="shared" si="15"/>
        <v>82.5</v>
      </c>
      <c r="AP43" s="112">
        <f t="shared" si="15"/>
        <v>82.5</v>
      </c>
      <c r="AQ43" s="112">
        <f>AP43/AO43*100</f>
        <v>100</v>
      </c>
      <c r="AR43" s="112">
        <f t="shared" si="15"/>
        <v>402.5</v>
      </c>
      <c r="AS43" s="112">
        <f t="shared" si="15"/>
        <v>387.79999999999995</v>
      </c>
      <c r="AT43" s="112">
        <f>AS43/AR43*100</f>
        <v>96.34782608695652</v>
      </c>
      <c r="AU43" s="284" t="s">
        <v>348</v>
      </c>
      <c r="AV43" s="290" t="s">
        <v>267</v>
      </c>
    </row>
    <row r="44" spans="1:48" ht="45.75" customHeight="1">
      <c r="A44" s="276"/>
      <c r="B44" s="279"/>
      <c r="C44" s="282"/>
      <c r="D44" s="106" t="s">
        <v>37</v>
      </c>
      <c r="E44" s="149">
        <f aca="true" t="shared" si="16" ref="E44:G47">H44+K44+N44+Q44+T44+W44+Z44+AC44+AF44+AL44+AO44+AR44</f>
        <v>0</v>
      </c>
      <c r="F44" s="149">
        <f t="shared" si="16"/>
        <v>0</v>
      </c>
      <c r="G44" s="149">
        <f t="shared" si="16"/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8">
        <v>0</v>
      </c>
      <c r="AG44" s="118">
        <v>0</v>
      </c>
      <c r="AH44" s="118">
        <v>0</v>
      </c>
      <c r="AI44" s="118">
        <v>0</v>
      </c>
      <c r="AJ44" s="118">
        <v>0</v>
      </c>
      <c r="AK44" s="118">
        <v>0</v>
      </c>
      <c r="AL44" s="118">
        <v>0</v>
      </c>
      <c r="AM44" s="118">
        <v>0</v>
      </c>
      <c r="AN44" s="118">
        <v>0</v>
      </c>
      <c r="AO44" s="118">
        <v>0</v>
      </c>
      <c r="AP44" s="118">
        <v>0</v>
      </c>
      <c r="AQ44" s="118">
        <v>0</v>
      </c>
      <c r="AR44" s="118">
        <v>0</v>
      </c>
      <c r="AS44" s="118">
        <v>0</v>
      </c>
      <c r="AT44" s="118">
        <v>0</v>
      </c>
      <c r="AU44" s="285"/>
      <c r="AV44" s="288"/>
    </row>
    <row r="45" spans="1:48" ht="114.75" customHeight="1">
      <c r="A45" s="276"/>
      <c r="B45" s="279"/>
      <c r="C45" s="282"/>
      <c r="D45" s="107" t="s">
        <v>308</v>
      </c>
      <c r="E45" s="149">
        <f>H45+K45+N45+Q45+T45+W45+Z45+AC45+AF45+AL45+AO45+AR45</f>
        <v>867.0999999999999</v>
      </c>
      <c r="F45" s="149">
        <f>I45+L45+O45+R45+U45+X45+AA45+AD45+AG45+AM45+AP45+AS45</f>
        <v>851.74</v>
      </c>
      <c r="G45" s="149">
        <f>F45/E45*100</f>
        <v>98.22857801868298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  <c r="S45" s="118">
        <v>0</v>
      </c>
      <c r="T45" s="118">
        <v>0</v>
      </c>
      <c r="U45" s="118">
        <v>0</v>
      </c>
      <c r="V45" s="118">
        <v>0</v>
      </c>
      <c r="W45" s="118">
        <v>0</v>
      </c>
      <c r="X45" s="118">
        <v>0</v>
      </c>
      <c r="Y45" s="118">
        <v>0</v>
      </c>
      <c r="Z45" s="118">
        <v>101.2</v>
      </c>
      <c r="AA45" s="118">
        <v>101.2</v>
      </c>
      <c r="AB45" s="118">
        <f>Z45/AA45*100</f>
        <v>100</v>
      </c>
      <c r="AC45" s="118">
        <v>0</v>
      </c>
      <c r="AD45" s="118">
        <v>0</v>
      </c>
      <c r="AE45" s="118">
        <v>0</v>
      </c>
      <c r="AF45" s="118">
        <v>243.8</v>
      </c>
      <c r="AG45" s="118">
        <v>241.96</v>
      </c>
      <c r="AH45" s="118">
        <f>AG45/AF45*100</f>
        <v>99.24528301886792</v>
      </c>
      <c r="AI45" s="118">
        <f>AF45+AC45+Z45+W45+T45+Q45+N45+K45+H45</f>
        <v>345</v>
      </c>
      <c r="AJ45" s="118">
        <f>AG45+AD45+AA45+X45+U45+R45+O45+L45+I45</f>
        <v>343.16</v>
      </c>
      <c r="AK45" s="118">
        <f>AJ45/AI45*100</f>
        <v>99.46666666666667</v>
      </c>
      <c r="AL45" s="118">
        <v>75.9</v>
      </c>
      <c r="AM45" s="118">
        <v>75.9</v>
      </c>
      <c r="AN45" s="118">
        <f>AM45/AL45*100</f>
        <v>100</v>
      </c>
      <c r="AO45" s="114">
        <v>75.9</v>
      </c>
      <c r="AP45" s="114">
        <v>75.9</v>
      </c>
      <c r="AQ45" s="114">
        <f>AP45/AO45*100</f>
        <v>100</v>
      </c>
      <c r="AR45" s="114">
        <v>370.3</v>
      </c>
      <c r="AS45" s="118">
        <v>356.78</v>
      </c>
      <c r="AT45" s="118">
        <f>AS45/AR45*100</f>
        <v>96.34890629219551</v>
      </c>
      <c r="AU45" s="285"/>
      <c r="AV45" s="288"/>
    </row>
    <row r="46" spans="1:48" ht="93" customHeight="1">
      <c r="A46" s="276"/>
      <c r="B46" s="279"/>
      <c r="C46" s="282"/>
      <c r="D46" s="107" t="s">
        <v>42</v>
      </c>
      <c r="E46" s="149">
        <f t="shared" si="16"/>
        <v>75.4</v>
      </c>
      <c r="F46" s="149">
        <f t="shared" si="16"/>
        <v>74.099</v>
      </c>
      <c r="G46" s="149">
        <f>F46/E46*100</f>
        <v>98.27453580901857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8">
        <v>0</v>
      </c>
      <c r="X46" s="118">
        <v>0</v>
      </c>
      <c r="Y46" s="118">
        <v>0</v>
      </c>
      <c r="Z46" s="118">
        <v>8.8</v>
      </c>
      <c r="AA46" s="118">
        <v>8.804</v>
      </c>
      <c r="AB46" s="118">
        <f>Z46/AA46*100</f>
        <v>99.95456610631531</v>
      </c>
      <c r="AC46" s="118">
        <v>0</v>
      </c>
      <c r="AD46" s="118">
        <v>0</v>
      </c>
      <c r="AE46" s="118">
        <v>0</v>
      </c>
      <c r="AF46" s="118">
        <v>21.2</v>
      </c>
      <c r="AG46" s="118">
        <v>21.045</v>
      </c>
      <c r="AH46" s="118">
        <f>AG46/AF46*100</f>
        <v>99.26886792452831</v>
      </c>
      <c r="AI46" s="118">
        <f>AF46+AC46+Z46+W46+T46+Q46+N46+K46+H46</f>
        <v>30</v>
      </c>
      <c r="AJ46" s="118">
        <f>AG46+AD46+AA46+X46+U46+R46+O46+L46+I46</f>
        <v>29.849000000000004</v>
      </c>
      <c r="AK46" s="118">
        <f>AJ46/AI46*100</f>
        <v>99.49666666666668</v>
      </c>
      <c r="AL46" s="118">
        <v>6.6</v>
      </c>
      <c r="AM46" s="118">
        <v>6.63</v>
      </c>
      <c r="AN46" s="118">
        <f>AM46/AL46*100</f>
        <v>100.45454545454547</v>
      </c>
      <c r="AO46" s="114">
        <v>6.6</v>
      </c>
      <c r="AP46" s="114">
        <v>6.6</v>
      </c>
      <c r="AQ46" s="114">
        <f>AP46/AO46*100</f>
        <v>100</v>
      </c>
      <c r="AR46" s="114">
        <v>32.2</v>
      </c>
      <c r="AS46" s="118">
        <v>31.02</v>
      </c>
      <c r="AT46" s="118">
        <f>AS46/AR46*100</f>
        <v>96.33540372670807</v>
      </c>
      <c r="AU46" s="285"/>
      <c r="AV46" s="288"/>
    </row>
    <row r="47" spans="1:48" ht="123.75" customHeight="1">
      <c r="A47" s="277"/>
      <c r="B47" s="280"/>
      <c r="C47" s="283"/>
      <c r="D47" s="107" t="s">
        <v>309</v>
      </c>
      <c r="E47" s="149">
        <f t="shared" si="16"/>
        <v>0</v>
      </c>
      <c r="F47" s="149">
        <f t="shared" si="16"/>
        <v>0</v>
      </c>
      <c r="G47" s="149">
        <f t="shared" si="16"/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8">
        <v>0</v>
      </c>
      <c r="AG47" s="118">
        <v>0</v>
      </c>
      <c r="AH47" s="118">
        <v>0</v>
      </c>
      <c r="AI47" s="118">
        <v>0</v>
      </c>
      <c r="AJ47" s="118">
        <v>0</v>
      </c>
      <c r="AK47" s="118">
        <v>0</v>
      </c>
      <c r="AL47" s="118">
        <v>0</v>
      </c>
      <c r="AM47" s="118">
        <v>0</v>
      </c>
      <c r="AN47" s="118">
        <v>0</v>
      </c>
      <c r="AO47" s="118">
        <v>0</v>
      </c>
      <c r="AP47" s="118">
        <v>0</v>
      </c>
      <c r="AQ47" s="118">
        <v>0</v>
      </c>
      <c r="AR47" s="118">
        <v>0</v>
      </c>
      <c r="AS47" s="118">
        <v>0</v>
      </c>
      <c r="AT47" s="118">
        <v>0</v>
      </c>
      <c r="AU47" s="286"/>
      <c r="AV47" s="289"/>
    </row>
    <row r="48" spans="1:48" ht="22.5" customHeight="1">
      <c r="A48" s="275" t="s">
        <v>300</v>
      </c>
      <c r="B48" s="278" t="s">
        <v>343</v>
      </c>
      <c r="C48" s="281" t="s">
        <v>270</v>
      </c>
      <c r="D48" s="108" t="s">
        <v>310</v>
      </c>
      <c r="E48" s="119">
        <f>SUM(E49:E52)</f>
        <v>4331.509999999999</v>
      </c>
      <c r="F48" s="119">
        <f>SUM(F49:F52)</f>
        <v>4331.5447668</v>
      </c>
      <c r="G48" s="119">
        <f>F48/E48*100</f>
        <v>100.00080264849902</v>
      </c>
      <c r="H48" s="119">
        <f aca="true" t="shared" si="17" ref="H48:AS48">SUM(H49:H52)</f>
        <v>0</v>
      </c>
      <c r="I48" s="119">
        <f t="shared" si="17"/>
        <v>0</v>
      </c>
      <c r="J48" s="119">
        <f t="shared" si="17"/>
        <v>0</v>
      </c>
      <c r="K48" s="119">
        <f t="shared" si="17"/>
        <v>0</v>
      </c>
      <c r="L48" s="119">
        <f t="shared" si="17"/>
        <v>0</v>
      </c>
      <c r="M48" s="119">
        <f t="shared" si="17"/>
        <v>0</v>
      </c>
      <c r="N48" s="119">
        <f t="shared" si="17"/>
        <v>0</v>
      </c>
      <c r="O48" s="119">
        <f t="shared" si="17"/>
        <v>0</v>
      </c>
      <c r="P48" s="119">
        <f t="shared" si="17"/>
        <v>0</v>
      </c>
      <c r="Q48" s="119">
        <f t="shared" si="17"/>
        <v>0</v>
      </c>
      <c r="R48" s="119">
        <f t="shared" si="17"/>
        <v>0</v>
      </c>
      <c r="S48" s="119">
        <f t="shared" si="17"/>
        <v>0</v>
      </c>
      <c r="T48" s="119">
        <f t="shared" si="17"/>
        <v>0</v>
      </c>
      <c r="U48" s="119">
        <f t="shared" si="17"/>
        <v>0</v>
      </c>
      <c r="V48" s="119">
        <f t="shared" si="17"/>
        <v>0</v>
      </c>
      <c r="W48" s="119">
        <f t="shared" si="17"/>
        <v>555.52</v>
      </c>
      <c r="X48" s="119">
        <f t="shared" si="17"/>
        <v>555.5207667999999</v>
      </c>
      <c r="Y48" s="119">
        <f>W48/X48*100</f>
        <v>99.99986196735644</v>
      </c>
      <c r="Z48" s="119">
        <f t="shared" si="17"/>
        <v>1398</v>
      </c>
      <c r="AA48" s="119">
        <f t="shared" si="17"/>
        <v>1398.0040000000001</v>
      </c>
      <c r="AB48" s="119">
        <f>Z48/AA48*100</f>
        <v>99.99971387778575</v>
      </c>
      <c r="AC48" s="119">
        <f>SUM(AC49:AC52)</f>
        <v>985.77</v>
      </c>
      <c r="AD48" s="119">
        <f>SUM(AD49:AD52)</f>
        <v>985.774</v>
      </c>
      <c r="AE48" s="119">
        <f>AC48/AD48*100</f>
        <v>99.99959422748013</v>
      </c>
      <c r="AF48" s="119">
        <f>SUM(AF49:AF52)</f>
        <v>994.52</v>
      </c>
      <c r="AG48" s="119">
        <f t="shared" si="17"/>
        <v>640.01</v>
      </c>
      <c r="AH48" s="119">
        <f>AG48/AF48*100</f>
        <v>64.35365804609259</v>
      </c>
      <c r="AI48" s="119">
        <f t="shared" si="17"/>
        <v>3933.8099999999995</v>
      </c>
      <c r="AJ48" s="119">
        <f>SUM(AJ49:AJ52)</f>
        <v>3579.3087668</v>
      </c>
      <c r="AK48" s="119">
        <f>AJ48/AI48*100</f>
        <v>90.98834887297556</v>
      </c>
      <c r="AL48" s="119">
        <f t="shared" si="17"/>
        <v>309.2</v>
      </c>
      <c r="AM48" s="119">
        <f t="shared" si="17"/>
        <v>308.91999999999996</v>
      </c>
      <c r="AN48" s="119">
        <f>AM48/AL48*100</f>
        <v>99.90944372574384</v>
      </c>
      <c r="AO48" s="119">
        <f t="shared" si="17"/>
        <v>68.10000000000001</v>
      </c>
      <c r="AP48" s="119">
        <f t="shared" si="17"/>
        <v>18.098</v>
      </c>
      <c r="AQ48" s="119">
        <f t="shared" si="17"/>
        <v>53.36983873825979</v>
      </c>
      <c r="AR48" s="119">
        <f t="shared" si="17"/>
        <v>20.4</v>
      </c>
      <c r="AS48" s="119">
        <f t="shared" si="17"/>
        <v>425.21799999999996</v>
      </c>
      <c r="AT48" s="119">
        <f>AT53</f>
        <v>2084.401960784314</v>
      </c>
      <c r="AU48" s="284" t="s">
        <v>346</v>
      </c>
      <c r="AV48" s="287" t="s">
        <v>267</v>
      </c>
    </row>
    <row r="49" spans="1:48" ht="45.75" customHeight="1">
      <c r="A49" s="276"/>
      <c r="B49" s="279"/>
      <c r="C49" s="282"/>
      <c r="D49" s="106" t="s">
        <v>37</v>
      </c>
      <c r="E49" s="149">
        <f aca="true" t="shared" si="18" ref="E49:G52">H49+K49+N49+Q49+T49+W49+Z49+AC49+AF49+AL49+AO49+AR49</f>
        <v>0</v>
      </c>
      <c r="F49" s="149">
        <f t="shared" si="18"/>
        <v>0</v>
      </c>
      <c r="G49" s="149">
        <f t="shared" si="18"/>
        <v>0</v>
      </c>
      <c r="H49" s="118">
        <f>H54</f>
        <v>0</v>
      </c>
      <c r="I49" s="118">
        <f aca="true" t="shared" si="19" ref="I49:AT52">I54</f>
        <v>0</v>
      </c>
      <c r="J49" s="118">
        <f t="shared" si="19"/>
        <v>0</v>
      </c>
      <c r="K49" s="118">
        <f t="shared" si="19"/>
        <v>0</v>
      </c>
      <c r="L49" s="118">
        <f t="shared" si="19"/>
        <v>0</v>
      </c>
      <c r="M49" s="118">
        <f t="shared" si="19"/>
        <v>0</v>
      </c>
      <c r="N49" s="118">
        <f t="shared" si="19"/>
        <v>0</v>
      </c>
      <c r="O49" s="118">
        <f t="shared" si="19"/>
        <v>0</v>
      </c>
      <c r="P49" s="118">
        <f t="shared" si="19"/>
        <v>0</v>
      </c>
      <c r="Q49" s="118">
        <f t="shared" si="19"/>
        <v>0</v>
      </c>
      <c r="R49" s="118">
        <f t="shared" si="19"/>
        <v>0</v>
      </c>
      <c r="S49" s="118">
        <f t="shared" si="19"/>
        <v>0</v>
      </c>
      <c r="T49" s="118">
        <f t="shared" si="19"/>
        <v>0</v>
      </c>
      <c r="U49" s="118">
        <f t="shared" si="19"/>
        <v>0</v>
      </c>
      <c r="V49" s="118">
        <f t="shared" si="19"/>
        <v>0</v>
      </c>
      <c r="W49" s="118">
        <f t="shared" si="19"/>
        <v>0</v>
      </c>
      <c r="X49" s="118">
        <f t="shared" si="19"/>
        <v>0</v>
      </c>
      <c r="Y49" s="118">
        <f t="shared" si="19"/>
        <v>0</v>
      </c>
      <c r="Z49" s="118">
        <f t="shared" si="19"/>
        <v>0</v>
      </c>
      <c r="AA49" s="118">
        <f t="shared" si="19"/>
        <v>0</v>
      </c>
      <c r="AB49" s="118">
        <f t="shared" si="19"/>
        <v>0</v>
      </c>
      <c r="AC49" s="118">
        <f t="shared" si="19"/>
        <v>0</v>
      </c>
      <c r="AD49" s="118">
        <f t="shared" si="19"/>
        <v>0</v>
      </c>
      <c r="AE49" s="118">
        <f t="shared" si="19"/>
        <v>0</v>
      </c>
      <c r="AF49" s="118">
        <f t="shared" si="19"/>
        <v>0</v>
      </c>
      <c r="AG49" s="118">
        <f t="shared" si="19"/>
        <v>0</v>
      </c>
      <c r="AH49" s="118">
        <f t="shared" si="19"/>
        <v>0</v>
      </c>
      <c r="AI49" s="118">
        <f t="shared" si="19"/>
        <v>0</v>
      </c>
      <c r="AJ49" s="118">
        <f t="shared" si="19"/>
        <v>0</v>
      </c>
      <c r="AK49" s="118">
        <f t="shared" si="19"/>
        <v>0</v>
      </c>
      <c r="AL49" s="118">
        <f t="shared" si="19"/>
        <v>0</v>
      </c>
      <c r="AM49" s="118">
        <f t="shared" si="19"/>
        <v>0</v>
      </c>
      <c r="AN49" s="118">
        <f t="shared" si="19"/>
        <v>0</v>
      </c>
      <c r="AO49" s="118">
        <f t="shared" si="19"/>
        <v>0</v>
      </c>
      <c r="AP49" s="118">
        <f t="shared" si="19"/>
        <v>0</v>
      </c>
      <c r="AQ49" s="118">
        <f t="shared" si="19"/>
        <v>0</v>
      </c>
      <c r="AR49" s="118">
        <f t="shared" si="19"/>
        <v>0</v>
      </c>
      <c r="AS49" s="118">
        <f t="shared" si="19"/>
        <v>0</v>
      </c>
      <c r="AT49" s="118">
        <f t="shared" si="19"/>
        <v>0</v>
      </c>
      <c r="AU49" s="285"/>
      <c r="AV49" s="288"/>
    </row>
    <row r="50" spans="1:48" ht="86.25" customHeight="1">
      <c r="A50" s="276"/>
      <c r="B50" s="279"/>
      <c r="C50" s="282"/>
      <c r="D50" s="107" t="s">
        <v>308</v>
      </c>
      <c r="E50" s="149">
        <f t="shared" si="18"/>
        <v>3985.0099999999998</v>
      </c>
      <c r="F50" s="149">
        <f t="shared" si="18"/>
        <v>3985.0017667999996</v>
      </c>
      <c r="G50" s="149">
        <f>F50/E50*100</f>
        <v>99.99979339575057</v>
      </c>
      <c r="H50" s="118">
        <f>H55</f>
        <v>0</v>
      </c>
      <c r="I50" s="118">
        <f t="shared" si="19"/>
        <v>0</v>
      </c>
      <c r="J50" s="118">
        <f t="shared" si="19"/>
        <v>0</v>
      </c>
      <c r="K50" s="118">
        <f t="shared" si="19"/>
        <v>0</v>
      </c>
      <c r="L50" s="118">
        <f t="shared" si="19"/>
        <v>0</v>
      </c>
      <c r="M50" s="118">
        <f t="shared" si="19"/>
        <v>0</v>
      </c>
      <c r="N50" s="118">
        <f t="shared" si="19"/>
        <v>0</v>
      </c>
      <c r="O50" s="118">
        <f t="shared" si="19"/>
        <v>0</v>
      </c>
      <c r="P50" s="118">
        <f t="shared" si="19"/>
        <v>0</v>
      </c>
      <c r="Q50" s="118">
        <f t="shared" si="19"/>
        <v>0</v>
      </c>
      <c r="R50" s="118">
        <f t="shared" si="19"/>
        <v>0</v>
      </c>
      <c r="S50" s="118">
        <f t="shared" si="19"/>
        <v>0</v>
      </c>
      <c r="T50" s="118">
        <f t="shared" si="19"/>
        <v>0</v>
      </c>
      <c r="U50" s="118">
        <f t="shared" si="19"/>
        <v>0</v>
      </c>
      <c r="V50" s="118">
        <f t="shared" si="19"/>
        <v>0</v>
      </c>
      <c r="W50" s="118">
        <f t="shared" si="19"/>
        <v>511.08</v>
      </c>
      <c r="X50" s="118">
        <f>X55</f>
        <v>511.0717668</v>
      </c>
      <c r="Y50" s="118">
        <f>Y55</f>
        <v>100.00161096748732</v>
      </c>
      <c r="Z50" s="118">
        <f>Z55</f>
        <v>1286.16</v>
      </c>
      <c r="AA50" s="118">
        <f t="shared" si="19"/>
        <v>1286.16</v>
      </c>
      <c r="AB50" s="118">
        <f>AB55</f>
        <v>100</v>
      </c>
      <c r="AC50" s="118">
        <f t="shared" si="19"/>
        <v>906.91</v>
      </c>
      <c r="AD50" s="118">
        <f t="shared" si="19"/>
        <v>906.91</v>
      </c>
      <c r="AE50" s="118">
        <f>AE55</f>
        <v>100</v>
      </c>
      <c r="AF50" s="118">
        <f t="shared" si="19"/>
        <v>914.5</v>
      </c>
      <c r="AG50" s="118">
        <f>AG55</f>
        <v>588.8</v>
      </c>
      <c r="AH50" s="118">
        <f>AG50/AF50*100</f>
        <v>64.38490978676872</v>
      </c>
      <c r="AI50" s="118">
        <f t="shared" si="19"/>
        <v>3618.6499999999996</v>
      </c>
      <c r="AJ50" s="118">
        <f t="shared" si="19"/>
        <v>3292.9417667999996</v>
      </c>
      <c r="AK50" s="118">
        <f t="shared" si="19"/>
        <v>90.99917833446175</v>
      </c>
      <c r="AL50" s="118">
        <f t="shared" si="19"/>
        <v>284.46</v>
      </c>
      <c r="AM50" s="118">
        <f t="shared" si="19"/>
        <v>284.21</v>
      </c>
      <c r="AN50" s="118">
        <f>AN55</f>
        <v>99.91211418125572</v>
      </c>
      <c r="AO50" s="118">
        <f t="shared" si="19"/>
        <v>62.7</v>
      </c>
      <c r="AP50" s="118">
        <f t="shared" si="19"/>
        <v>16.65</v>
      </c>
      <c r="AQ50" s="118">
        <f>AQ55</f>
        <v>26.55502392344497</v>
      </c>
      <c r="AR50" s="118">
        <f t="shared" si="19"/>
        <v>19.2</v>
      </c>
      <c r="AS50" s="118">
        <f t="shared" si="19"/>
        <v>391.2</v>
      </c>
      <c r="AT50" s="118">
        <f>AT55</f>
        <v>2037.5</v>
      </c>
      <c r="AU50" s="285"/>
      <c r="AV50" s="288"/>
    </row>
    <row r="51" spans="1:48" ht="71.25" customHeight="1">
      <c r="A51" s="276"/>
      <c r="B51" s="279"/>
      <c r="C51" s="282"/>
      <c r="D51" s="107" t="s">
        <v>42</v>
      </c>
      <c r="E51" s="149">
        <f t="shared" si="18"/>
        <v>346.49999999999994</v>
      </c>
      <c r="F51" s="149">
        <f t="shared" si="18"/>
        <v>346.543</v>
      </c>
      <c r="G51" s="149">
        <f>F51/E51*100</f>
        <v>100.01240981240984</v>
      </c>
      <c r="H51" s="118">
        <f>H56</f>
        <v>0</v>
      </c>
      <c r="I51" s="118">
        <f t="shared" si="19"/>
        <v>0</v>
      </c>
      <c r="J51" s="118">
        <f t="shared" si="19"/>
        <v>0</v>
      </c>
      <c r="K51" s="118">
        <f t="shared" si="19"/>
        <v>0</v>
      </c>
      <c r="L51" s="118">
        <f t="shared" si="19"/>
        <v>0</v>
      </c>
      <c r="M51" s="118">
        <f t="shared" si="19"/>
        <v>0</v>
      </c>
      <c r="N51" s="118">
        <f t="shared" si="19"/>
        <v>0</v>
      </c>
      <c r="O51" s="118">
        <f t="shared" si="19"/>
        <v>0</v>
      </c>
      <c r="P51" s="118">
        <f t="shared" si="19"/>
        <v>0</v>
      </c>
      <c r="Q51" s="118">
        <f t="shared" si="19"/>
        <v>0</v>
      </c>
      <c r="R51" s="118">
        <f t="shared" si="19"/>
        <v>0</v>
      </c>
      <c r="S51" s="118">
        <f t="shared" si="19"/>
        <v>0</v>
      </c>
      <c r="T51" s="118">
        <f t="shared" si="19"/>
        <v>0</v>
      </c>
      <c r="U51" s="118">
        <f t="shared" si="19"/>
        <v>0</v>
      </c>
      <c r="V51" s="118">
        <f>V56</f>
        <v>0</v>
      </c>
      <c r="W51" s="118">
        <f t="shared" si="19"/>
        <v>44.44</v>
      </c>
      <c r="X51" s="118">
        <f t="shared" si="19"/>
        <v>44.449</v>
      </c>
      <c r="Y51" s="118">
        <f>Y56</f>
        <v>99.97975207541226</v>
      </c>
      <c r="Z51" s="118">
        <f t="shared" si="19"/>
        <v>111.84</v>
      </c>
      <c r="AA51" s="118">
        <f t="shared" si="19"/>
        <v>111.844</v>
      </c>
      <c r="AB51" s="118">
        <f t="shared" si="19"/>
        <v>99.99642359000036</v>
      </c>
      <c r="AC51" s="118">
        <f t="shared" si="19"/>
        <v>78.86</v>
      </c>
      <c r="AD51" s="118">
        <f t="shared" si="19"/>
        <v>78.864</v>
      </c>
      <c r="AE51" s="118">
        <f>AE56</f>
        <v>99.99492797727734</v>
      </c>
      <c r="AF51" s="118">
        <f t="shared" si="19"/>
        <v>80.02</v>
      </c>
      <c r="AG51" s="118">
        <f>AG56</f>
        <v>51.21</v>
      </c>
      <c r="AH51" s="118">
        <f>AG51/AF51*100</f>
        <v>63.996500874781304</v>
      </c>
      <c r="AI51" s="118">
        <f t="shared" si="19"/>
        <v>315.16</v>
      </c>
      <c r="AJ51" s="118">
        <f t="shared" si="19"/>
        <v>286.367</v>
      </c>
      <c r="AK51" s="118">
        <f t="shared" si="19"/>
        <v>90.86400558446503</v>
      </c>
      <c r="AL51" s="118">
        <f t="shared" si="19"/>
        <v>24.74</v>
      </c>
      <c r="AM51" s="118">
        <f t="shared" si="19"/>
        <v>24.71</v>
      </c>
      <c r="AN51" s="118">
        <f t="shared" si="19"/>
        <v>99.87873888439775</v>
      </c>
      <c r="AO51" s="118">
        <f t="shared" si="19"/>
        <v>5.4</v>
      </c>
      <c r="AP51" s="118">
        <f t="shared" si="19"/>
        <v>1.448</v>
      </c>
      <c r="AQ51" s="118">
        <f t="shared" si="19"/>
        <v>26.814814814814813</v>
      </c>
      <c r="AR51" s="118">
        <f t="shared" si="19"/>
        <v>1.2</v>
      </c>
      <c r="AS51" s="118">
        <f t="shared" si="19"/>
        <v>34.018</v>
      </c>
      <c r="AT51" s="118">
        <f t="shared" si="19"/>
        <v>2834.8333333333335</v>
      </c>
      <c r="AU51" s="285"/>
      <c r="AV51" s="288"/>
    </row>
    <row r="52" spans="1:48" ht="68.25" customHeight="1">
      <c r="A52" s="277"/>
      <c r="B52" s="280"/>
      <c r="C52" s="283"/>
      <c r="D52" s="107" t="s">
        <v>309</v>
      </c>
      <c r="E52" s="149">
        <f t="shared" si="18"/>
        <v>0</v>
      </c>
      <c r="F52" s="149">
        <f t="shared" si="18"/>
        <v>0</v>
      </c>
      <c r="G52" s="149">
        <f t="shared" si="18"/>
        <v>0</v>
      </c>
      <c r="H52" s="118">
        <f>H57</f>
        <v>0</v>
      </c>
      <c r="I52" s="118">
        <f t="shared" si="19"/>
        <v>0</v>
      </c>
      <c r="J52" s="118">
        <f t="shared" si="19"/>
        <v>0</v>
      </c>
      <c r="K52" s="118">
        <f t="shared" si="19"/>
        <v>0</v>
      </c>
      <c r="L52" s="118">
        <f t="shared" si="19"/>
        <v>0</v>
      </c>
      <c r="M52" s="118">
        <f t="shared" si="19"/>
        <v>0</v>
      </c>
      <c r="N52" s="118">
        <f t="shared" si="19"/>
        <v>0</v>
      </c>
      <c r="O52" s="118">
        <f t="shared" si="19"/>
        <v>0</v>
      </c>
      <c r="P52" s="118">
        <f t="shared" si="19"/>
        <v>0</v>
      </c>
      <c r="Q52" s="118">
        <f t="shared" si="19"/>
        <v>0</v>
      </c>
      <c r="R52" s="118">
        <f t="shared" si="19"/>
        <v>0</v>
      </c>
      <c r="S52" s="118">
        <f t="shared" si="19"/>
        <v>0</v>
      </c>
      <c r="T52" s="118">
        <f t="shared" si="19"/>
        <v>0</v>
      </c>
      <c r="U52" s="118">
        <f t="shared" si="19"/>
        <v>0</v>
      </c>
      <c r="V52" s="118">
        <f t="shared" si="19"/>
        <v>0</v>
      </c>
      <c r="W52" s="118">
        <f t="shared" si="19"/>
        <v>0</v>
      </c>
      <c r="X52" s="118">
        <f t="shared" si="19"/>
        <v>0</v>
      </c>
      <c r="Y52" s="118">
        <f t="shared" si="19"/>
        <v>0</v>
      </c>
      <c r="Z52" s="118">
        <f t="shared" si="19"/>
        <v>0</v>
      </c>
      <c r="AA52" s="118">
        <f t="shared" si="19"/>
        <v>0</v>
      </c>
      <c r="AB52" s="118">
        <f t="shared" si="19"/>
        <v>0</v>
      </c>
      <c r="AC52" s="118">
        <f t="shared" si="19"/>
        <v>0</v>
      </c>
      <c r="AD52" s="118">
        <f t="shared" si="19"/>
        <v>0</v>
      </c>
      <c r="AE52" s="118">
        <f t="shared" si="19"/>
        <v>0</v>
      </c>
      <c r="AF52" s="118">
        <f t="shared" si="19"/>
        <v>0</v>
      </c>
      <c r="AG52" s="118">
        <f t="shared" si="19"/>
        <v>0</v>
      </c>
      <c r="AH52" s="118">
        <f t="shared" si="19"/>
        <v>0</v>
      </c>
      <c r="AI52" s="118">
        <f t="shared" si="19"/>
        <v>0</v>
      </c>
      <c r="AJ52" s="118">
        <f t="shared" si="19"/>
        <v>0</v>
      </c>
      <c r="AK52" s="118">
        <f t="shared" si="19"/>
        <v>0</v>
      </c>
      <c r="AL52" s="118">
        <f t="shared" si="19"/>
        <v>0</v>
      </c>
      <c r="AM52" s="118">
        <f t="shared" si="19"/>
        <v>0</v>
      </c>
      <c r="AN52" s="118">
        <f t="shared" si="19"/>
        <v>0</v>
      </c>
      <c r="AO52" s="118">
        <f t="shared" si="19"/>
        <v>0</v>
      </c>
      <c r="AP52" s="118">
        <f t="shared" si="19"/>
        <v>0</v>
      </c>
      <c r="AQ52" s="118">
        <f t="shared" si="19"/>
        <v>0</v>
      </c>
      <c r="AR52" s="118">
        <f t="shared" si="19"/>
        <v>0</v>
      </c>
      <c r="AS52" s="118">
        <f t="shared" si="19"/>
        <v>0</v>
      </c>
      <c r="AT52" s="118">
        <f t="shared" si="19"/>
        <v>0</v>
      </c>
      <c r="AU52" s="286"/>
      <c r="AV52" s="289"/>
    </row>
    <row r="53" spans="1:48" ht="22.5" customHeight="1">
      <c r="A53" s="275" t="s">
        <v>301</v>
      </c>
      <c r="B53" s="278" t="s">
        <v>321</v>
      </c>
      <c r="C53" s="281" t="s">
        <v>270</v>
      </c>
      <c r="D53" s="153" t="s">
        <v>310</v>
      </c>
      <c r="E53" s="154">
        <f>SUM(E54:E57)</f>
        <v>4331.509999999999</v>
      </c>
      <c r="F53" s="154">
        <f>SUM(F54:F57)</f>
        <v>4331.5447668</v>
      </c>
      <c r="G53" s="154">
        <f>F53/E53*100</f>
        <v>100.00080264849902</v>
      </c>
      <c r="H53" s="154">
        <f aca="true" t="shared" si="20" ref="H53:AS53">SUM(H54:H57)</f>
        <v>0</v>
      </c>
      <c r="I53" s="154">
        <f t="shared" si="20"/>
        <v>0</v>
      </c>
      <c r="J53" s="154">
        <f t="shared" si="20"/>
        <v>0</v>
      </c>
      <c r="K53" s="154">
        <f t="shared" si="20"/>
        <v>0</v>
      </c>
      <c r="L53" s="154">
        <f t="shared" si="20"/>
        <v>0</v>
      </c>
      <c r="M53" s="154">
        <f t="shared" si="20"/>
        <v>0</v>
      </c>
      <c r="N53" s="154">
        <f t="shared" si="20"/>
        <v>0</v>
      </c>
      <c r="O53" s="154">
        <f t="shared" si="20"/>
        <v>0</v>
      </c>
      <c r="P53" s="154">
        <f t="shared" si="20"/>
        <v>0</v>
      </c>
      <c r="Q53" s="154">
        <f t="shared" si="20"/>
        <v>0</v>
      </c>
      <c r="R53" s="154">
        <f t="shared" si="20"/>
        <v>0</v>
      </c>
      <c r="S53" s="154">
        <f t="shared" si="20"/>
        <v>0</v>
      </c>
      <c r="T53" s="154">
        <f t="shared" si="20"/>
        <v>0</v>
      </c>
      <c r="U53" s="154">
        <f t="shared" si="20"/>
        <v>0</v>
      </c>
      <c r="V53" s="154">
        <f t="shared" si="20"/>
        <v>0</v>
      </c>
      <c r="W53" s="154">
        <f>SUM(W54:W57)</f>
        <v>555.52</v>
      </c>
      <c r="X53" s="154">
        <f>SUM(X54:X57)</f>
        <v>555.5207667999999</v>
      </c>
      <c r="Y53" s="154">
        <f>W53/X53*100</f>
        <v>99.99986196735644</v>
      </c>
      <c r="Z53" s="154">
        <f t="shared" si="20"/>
        <v>1398</v>
      </c>
      <c r="AA53" s="154">
        <f t="shared" si="20"/>
        <v>1398.0040000000001</v>
      </c>
      <c r="AB53" s="154">
        <f>Z53/AA53*100</f>
        <v>99.99971387778575</v>
      </c>
      <c r="AC53" s="154">
        <f t="shared" si="20"/>
        <v>985.77</v>
      </c>
      <c r="AD53" s="154">
        <f t="shared" si="20"/>
        <v>985.774</v>
      </c>
      <c r="AE53" s="154">
        <f>AC53/AD53*100</f>
        <v>99.99959422748013</v>
      </c>
      <c r="AF53" s="154">
        <f>SUM(AF54:AF57)</f>
        <v>994.52</v>
      </c>
      <c r="AG53" s="154">
        <f t="shared" si="20"/>
        <v>640.01</v>
      </c>
      <c r="AH53" s="154">
        <f>AG53/AF53*100</f>
        <v>64.35365804609259</v>
      </c>
      <c r="AI53" s="154">
        <f t="shared" si="20"/>
        <v>3933.8099999999995</v>
      </c>
      <c r="AJ53" s="154">
        <f t="shared" si="20"/>
        <v>3579.3087668</v>
      </c>
      <c r="AK53" s="154">
        <f>AJ53/AI53*100</f>
        <v>90.98834887297556</v>
      </c>
      <c r="AL53" s="154">
        <f>SUM(AL54:AL57)</f>
        <v>309.2</v>
      </c>
      <c r="AM53" s="154">
        <f t="shared" si="20"/>
        <v>308.91999999999996</v>
      </c>
      <c r="AN53" s="154">
        <f>AM53/AL53*100</f>
        <v>99.90944372574384</v>
      </c>
      <c r="AO53" s="154">
        <f>SUM(AO54:AO57)</f>
        <v>68.10000000000001</v>
      </c>
      <c r="AP53" s="154">
        <f t="shared" si="20"/>
        <v>18.098</v>
      </c>
      <c r="AQ53" s="154">
        <f t="shared" si="20"/>
        <v>53.36983873825979</v>
      </c>
      <c r="AR53" s="154">
        <f t="shared" si="20"/>
        <v>20.4</v>
      </c>
      <c r="AS53" s="154">
        <f t="shared" si="20"/>
        <v>425.21799999999996</v>
      </c>
      <c r="AT53" s="154">
        <f>AS53/AR53*100</f>
        <v>2084.401960784314</v>
      </c>
      <c r="AU53" s="284" t="s">
        <v>346</v>
      </c>
      <c r="AV53" s="254" t="s">
        <v>267</v>
      </c>
    </row>
    <row r="54" spans="1:48" ht="45.75" customHeight="1">
      <c r="A54" s="276"/>
      <c r="B54" s="279"/>
      <c r="C54" s="282"/>
      <c r="D54" s="106" t="s">
        <v>37</v>
      </c>
      <c r="E54" s="149">
        <f aca="true" t="shared" si="21" ref="E54:F57">H54+K54+N54+Q54+T54+W54+Z54+AC54+AF54+AL54+AO54+AR54</f>
        <v>0</v>
      </c>
      <c r="F54" s="149">
        <f t="shared" si="21"/>
        <v>0</v>
      </c>
      <c r="G54" s="149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4">
        <v>0</v>
      </c>
      <c r="R54" s="114">
        <v>0</v>
      </c>
      <c r="S54" s="114">
        <v>0</v>
      </c>
      <c r="T54" s="114">
        <v>0</v>
      </c>
      <c r="U54" s="114">
        <v>0</v>
      </c>
      <c r="V54" s="114">
        <v>0</v>
      </c>
      <c r="W54" s="114">
        <v>0</v>
      </c>
      <c r="X54" s="114">
        <v>0</v>
      </c>
      <c r="Y54" s="114">
        <v>0</v>
      </c>
      <c r="Z54" s="114">
        <v>0</v>
      </c>
      <c r="AA54" s="114">
        <v>0</v>
      </c>
      <c r="AB54" s="114">
        <v>0</v>
      </c>
      <c r="AC54" s="114">
        <v>0</v>
      </c>
      <c r="AD54" s="114">
        <v>0</v>
      </c>
      <c r="AE54" s="114">
        <v>0</v>
      </c>
      <c r="AF54" s="114">
        <v>0</v>
      </c>
      <c r="AG54" s="114">
        <v>0</v>
      </c>
      <c r="AH54" s="114">
        <v>0</v>
      </c>
      <c r="AI54" s="114">
        <v>0</v>
      </c>
      <c r="AJ54" s="114">
        <v>0</v>
      </c>
      <c r="AK54" s="114">
        <v>0</v>
      </c>
      <c r="AL54" s="114">
        <v>0</v>
      </c>
      <c r="AM54" s="114">
        <v>0</v>
      </c>
      <c r="AN54" s="114">
        <v>0</v>
      </c>
      <c r="AO54" s="114">
        <v>0</v>
      </c>
      <c r="AP54" s="114">
        <v>0</v>
      </c>
      <c r="AQ54" s="114">
        <v>0</v>
      </c>
      <c r="AR54" s="114">
        <v>0</v>
      </c>
      <c r="AS54" s="118">
        <v>0</v>
      </c>
      <c r="AT54" s="118">
        <v>0</v>
      </c>
      <c r="AU54" s="285"/>
      <c r="AV54" s="255"/>
    </row>
    <row r="55" spans="1:48" ht="102.75" customHeight="1">
      <c r="A55" s="276"/>
      <c r="B55" s="279"/>
      <c r="C55" s="282"/>
      <c r="D55" s="107" t="s">
        <v>308</v>
      </c>
      <c r="E55" s="149">
        <f>H55+K55+N55+Q55+T55+W55+Z55+AC55+AF55+AL55+AO55+AR55</f>
        <v>3985.0099999999998</v>
      </c>
      <c r="F55" s="149">
        <f>I55+L55+O55+R55+U55+X55+AA55+AD55+AG55+AM55+AP55+AS55</f>
        <v>3985.0017667999996</v>
      </c>
      <c r="G55" s="149">
        <f>F55/E55*100</f>
        <v>99.99979339575057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4">
        <v>0</v>
      </c>
      <c r="R55" s="114">
        <v>0</v>
      </c>
      <c r="S55" s="114">
        <v>0</v>
      </c>
      <c r="T55" s="114">
        <v>0</v>
      </c>
      <c r="U55" s="114">
        <v>0</v>
      </c>
      <c r="V55" s="114">
        <v>0</v>
      </c>
      <c r="W55" s="114">
        <v>511.08</v>
      </c>
      <c r="X55" s="114">
        <v>511.0717668</v>
      </c>
      <c r="Y55" s="114">
        <f>W55/X55*100</f>
        <v>100.00161096748732</v>
      </c>
      <c r="Z55" s="114">
        <v>1286.16</v>
      </c>
      <c r="AA55" s="114">
        <v>1286.16</v>
      </c>
      <c r="AB55" s="114">
        <f>Z55/AA55*100</f>
        <v>100</v>
      </c>
      <c r="AC55" s="114">
        <v>906.91</v>
      </c>
      <c r="AD55" s="114">
        <v>906.91</v>
      </c>
      <c r="AE55" s="114">
        <f>AC55/AD55*100</f>
        <v>100</v>
      </c>
      <c r="AF55" s="114">
        <v>914.5</v>
      </c>
      <c r="AG55" s="114">
        <v>588.8</v>
      </c>
      <c r="AH55" s="114">
        <f>AG55/AF55*100</f>
        <v>64.38490978676872</v>
      </c>
      <c r="AI55" s="114">
        <f>AF55+AC55+Z55+W55+T55+Q55+N55+K55+H55</f>
        <v>3618.6499999999996</v>
      </c>
      <c r="AJ55" s="114">
        <f>AG55+AD55+AA55+X55+U55+R55+O55+L55+I55</f>
        <v>3292.9417667999996</v>
      </c>
      <c r="AK55" s="114">
        <f>AJ55/AI55*100</f>
        <v>90.99917833446175</v>
      </c>
      <c r="AL55" s="114">
        <v>284.46</v>
      </c>
      <c r="AM55" s="114">
        <v>284.21</v>
      </c>
      <c r="AN55" s="114">
        <f>AM55/AL55*100</f>
        <v>99.91211418125572</v>
      </c>
      <c r="AO55" s="114">
        <v>62.7</v>
      </c>
      <c r="AP55" s="114">
        <v>16.65</v>
      </c>
      <c r="AQ55" s="114">
        <f>AP55/AO55*100</f>
        <v>26.55502392344497</v>
      </c>
      <c r="AR55" s="114">
        <v>19.2</v>
      </c>
      <c r="AS55" s="118">
        <v>391.2</v>
      </c>
      <c r="AT55" s="118">
        <f>AS55/AR55*100</f>
        <v>2037.5</v>
      </c>
      <c r="AU55" s="285"/>
      <c r="AV55" s="255"/>
    </row>
    <row r="56" spans="1:48" ht="89.25" customHeight="1">
      <c r="A56" s="276"/>
      <c r="B56" s="279"/>
      <c r="C56" s="282"/>
      <c r="D56" s="107" t="s">
        <v>42</v>
      </c>
      <c r="E56" s="149">
        <f>H56+K56+N56+Q56+T56+W56+Z56+AC56+AF56+AL56+AO56+AR56</f>
        <v>346.49999999999994</v>
      </c>
      <c r="F56" s="164">
        <f t="shared" si="21"/>
        <v>346.543</v>
      </c>
      <c r="G56" s="149">
        <f>F56/E56*100</f>
        <v>100.01240981240984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4">
        <v>0</v>
      </c>
      <c r="R56" s="114">
        <v>0</v>
      </c>
      <c r="S56" s="114">
        <v>0</v>
      </c>
      <c r="T56" s="114">
        <v>0</v>
      </c>
      <c r="U56" s="114">
        <v>0</v>
      </c>
      <c r="V56" s="114">
        <v>0</v>
      </c>
      <c r="W56" s="114">
        <v>44.44</v>
      </c>
      <c r="X56" s="114">
        <v>44.449</v>
      </c>
      <c r="Y56" s="114">
        <f>W56/X56*100</f>
        <v>99.97975207541226</v>
      </c>
      <c r="Z56" s="114">
        <v>111.84</v>
      </c>
      <c r="AA56" s="114">
        <v>111.844</v>
      </c>
      <c r="AB56" s="114">
        <f>Z56/AA56*100</f>
        <v>99.99642359000036</v>
      </c>
      <c r="AC56" s="114">
        <v>78.86</v>
      </c>
      <c r="AD56" s="114">
        <v>78.864</v>
      </c>
      <c r="AE56" s="114">
        <f>AC56/AD56*100</f>
        <v>99.99492797727734</v>
      </c>
      <c r="AF56" s="114">
        <f>79.56+0.46</f>
        <v>80.02</v>
      </c>
      <c r="AG56" s="114">
        <v>51.21</v>
      </c>
      <c r="AH56" s="114">
        <f>AG56/AF56*100</f>
        <v>63.996500874781304</v>
      </c>
      <c r="AI56" s="114">
        <f>AF56+AC56+Z56+W56+T56+Q56+N56+K56+H56</f>
        <v>315.16</v>
      </c>
      <c r="AJ56" s="114">
        <f>AG56+AD56+AA56+X56+U56+R56+O56+L56+I56</f>
        <v>286.367</v>
      </c>
      <c r="AK56" s="114">
        <f>AJ56/AI56*100</f>
        <v>90.86400558446503</v>
      </c>
      <c r="AL56" s="114">
        <v>24.74</v>
      </c>
      <c r="AM56" s="114">
        <v>24.71</v>
      </c>
      <c r="AN56" s="114">
        <f>AM56/AL56*100</f>
        <v>99.87873888439775</v>
      </c>
      <c r="AO56" s="114">
        <v>5.4</v>
      </c>
      <c r="AP56" s="114">
        <v>1.448</v>
      </c>
      <c r="AQ56" s="114">
        <f>AP56/AO56*100</f>
        <v>26.814814814814813</v>
      </c>
      <c r="AR56" s="114">
        <v>1.2</v>
      </c>
      <c r="AS56" s="118">
        <v>34.018</v>
      </c>
      <c r="AT56" s="118">
        <f>AS56/AR56*100</f>
        <v>2834.8333333333335</v>
      </c>
      <c r="AU56" s="285"/>
      <c r="AV56" s="255"/>
    </row>
    <row r="57" spans="1:48" ht="134.25" customHeight="1">
      <c r="A57" s="277"/>
      <c r="B57" s="280"/>
      <c r="C57" s="283"/>
      <c r="D57" s="107" t="s">
        <v>309</v>
      </c>
      <c r="E57" s="149">
        <f t="shared" si="21"/>
        <v>0</v>
      </c>
      <c r="F57" s="149">
        <f t="shared" si="21"/>
        <v>0</v>
      </c>
      <c r="G57" s="149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8">
        <v>0</v>
      </c>
      <c r="Q57" s="114">
        <v>0</v>
      </c>
      <c r="R57" s="114">
        <v>0</v>
      </c>
      <c r="S57" s="114">
        <v>0</v>
      </c>
      <c r="T57" s="114">
        <v>0</v>
      </c>
      <c r="U57" s="114">
        <v>0</v>
      </c>
      <c r="V57" s="114">
        <v>0</v>
      </c>
      <c r="W57" s="114">
        <v>0</v>
      </c>
      <c r="X57" s="114">
        <v>0</v>
      </c>
      <c r="Y57" s="114">
        <v>0</v>
      </c>
      <c r="Z57" s="114">
        <v>0</v>
      </c>
      <c r="AA57" s="114">
        <v>0</v>
      </c>
      <c r="AB57" s="114">
        <v>0</v>
      </c>
      <c r="AC57" s="114">
        <v>0</v>
      </c>
      <c r="AD57" s="114">
        <v>0</v>
      </c>
      <c r="AE57" s="114">
        <v>0</v>
      </c>
      <c r="AF57" s="114">
        <v>0</v>
      </c>
      <c r="AG57" s="114">
        <v>0</v>
      </c>
      <c r="AH57" s="114">
        <v>0</v>
      </c>
      <c r="AI57" s="114">
        <v>0</v>
      </c>
      <c r="AJ57" s="114">
        <v>0</v>
      </c>
      <c r="AK57" s="114">
        <v>0</v>
      </c>
      <c r="AL57" s="114">
        <v>0</v>
      </c>
      <c r="AM57" s="114">
        <v>0</v>
      </c>
      <c r="AN57" s="114">
        <v>0</v>
      </c>
      <c r="AO57" s="114">
        <v>0</v>
      </c>
      <c r="AP57" s="114">
        <v>0</v>
      </c>
      <c r="AQ57" s="114">
        <v>0</v>
      </c>
      <c r="AR57" s="114">
        <v>0</v>
      </c>
      <c r="AS57" s="118">
        <v>0</v>
      </c>
      <c r="AT57" s="118">
        <v>0</v>
      </c>
      <c r="AU57" s="286"/>
      <c r="AV57" s="256"/>
    </row>
    <row r="58" spans="1:48" ht="23.25" customHeight="1">
      <c r="A58" s="226" t="s">
        <v>272</v>
      </c>
      <c r="B58" s="227"/>
      <c r="C58" s="229"/>
      <c r="D58" s="158" t="s">
        <v>310</v>
      </c>
      <c r="E58" s="159">
        <f>SUM(E59:E62)</f>
        <v>5424.009999999999</v>
      </c>
      <c r="F58" s="159">
        <f>SUM(F59:F62)</f>
        <v>5407.3447668</v>
      </c>
      <c r="G58" s="159">
        <f>F58/E58*100</f>
        <v>99.69275069183134</v>
      </c>
      <c r="H58" s="159">
        <f>SUM(H59:H62)</f>
        <v>0</v>
      </c>
      <c r="I58" s="159">
        <f aca="true" t="shared" si="22" ref="I58:AS58">SUM(I59:I62)</f>
        <v>0</v>
      </c>
      <c r="J58" s="159">
        <f t="shared" si="22"/>
        <v>0</v>
      </c>
      <c r="K58" s="159">
        <f t="shared" si="22"/>
        <v>0</v>
      </c>
      <c r="L58" s="159">
        <f t="shared" si="22"/>
        <v>0</v>
      </c>
      <c r="M58" s="159">
        <f>SUM(M59:M62)</f>
        <v>0</v>
      </c>
      <c r="N58" s="159">
        <f t="shared" si="22"/>
        <v>0</v>
      </c>
      <c r="O58" s="159">
        <f t="shared" si="22"/>
        <v>0</v>
      </c>
      <c r="P58" s="159">
        <f t="shared" si="22"/>
        <v>0</v>
      </c>
      <c r="Q58" s="159">
        <f t="shared" si="22"/>
        <v>0</v>
      </c>
      <c r="R58" s="159">
        <f t="shared" si="22"/>
        <v>0</v>
      </c>
      <c r="S58" s="159">
        <f t="shared" si="22"/>
        <v>0</v>
      </c>
      <c r="T58" s="159">
        <f t="shared" si="22"/>
        <v>0</v>
      </c>
      <c r="U58" s="159">
        <f t="shared" si="22"/>
        <v>0</v>
      </c>
      <c r="V58" s="159">
        <f>SUM(V59:V62)</f>
        <v>0</v>
      </c>
      <c r="W58" s="159">
        <f>SUM(W59:W62)</f>
        <v>555.52</v>
      </c>
      <c r="X58" s="159">
        <f t="shared" si="22"/>
        <v>555.5207667999999</v>
      </c>
      <c r="Y58" s="159">
        <f>W58/X58*100</f>
        <v>99.99986196735644</v>
      </c>
      <c r="Z58" s="159">
        <f t="shared" si="22"/>
        <v>1508.0000000000002</v>
      </c>
      <c r="AA58" s="159">
        <f t="shared" si="22"/>
        <v>1508.008</v>
      </c>
      <c r="AB58" s="159">
        <f>Z58/AA58*100</f>
        <v>99.99946949883555</v>
      </c>
      <c r="AC58" s="159">
        <f t="shared" si="22"/>
        <v>985.77</v>
      </c>
      <c r="AD58" s="159">
        <f t="shared" si="22"/>
        <v>985.774</v>
      </c>
      <c r="AE58" s="159">
        <f>AD58/AC58*100</f>
        <v>100.00040577416638</v>
      </c>
      <c r="AF58" s="159">
        <f t="shared" si="22"/>
        <v>1259.52</v>
      </c>
      <c r="AG58" s="159">
        <f t="shared" si="22"/>
        <v>903.015</v>
      </c>
      <c r="AH58" s="159">
        <f>AG58/AF58*100</f>
        <v>71.69516958841463</v>
      </c>
      <c r="AI58" s="159">
        <f t="shared" si="22"/>
        <v>4308.8099999999995</v>
      </c>
      <c r="AJ58" s="159">
        <f t="shared" si="22"/>
        <v>3952.3177667999994</v>
      </c>
      <c r="AK58" s="159">
        <f>AJ58/AI58*100</f>
        <v>91.726434138428</v>
      </c>
      <c r="AL58" s="159">
        <f t="shared" si="22"/>
        <v>391.7</v>
      </c>
      <c r="AM58" s="159">
        <f t="shared" si="22"/>
        <v>391.45</v>
      </c>
      <c r="AN58" s="159">
        <f>AM58/AL58*100</f>
        <v>99.93617564462599</v>
      </c>
      <c r="AO58" s="159">
        <f t="shared" si="22"/>
        <v>300.6</v>
      </c>
      <c r="AP58" s="159">
        <f t="shared" si="22"/>
        <v>248.559</v>
      </c>
      <c r="AQ58" s="159">
        <f>AP58/AO58*100</f>
        <v>82.687624750499</v>
      </c>
      <c r="AR58" s="159">
        <f t="shared" si="22"/>
        <v>422.9</v>
      </c>
      <c r="AS58" s="159">
        <f t="shared" si="22"/>
        <v>815.0179999999999</v>
      </c>
      <c r="AT58" s="159">
        <f>AS58/AR58*100</f>
        <v>192.7212106881059</v>
      </c>
      <c r="AU58" s="248"/>
      <c r="AV58" s="242"/>
    </row>
    <row r="59" spans="1:48" ht="34.5" customHeight="1">
      <c r="A59" s="226"/>
      <c r="B59" s="227"/>
      <c r="C59" s="229"/>
      <c r="D59" s="106" t="s">
        <v>37</v>
      </c>
      <c r="E59" s="149">
        <f>H59+K59+N59+Q59+T59+W59+Z59+AC59+AF59+AL59+AO59+AR59</f>
        <v>0</v>
      </c>
      <c r="F59" s="149">
        <f aca="true" t="shared" si="23" ref="E59:G62">I59+L59+O59+R59+U59+X59+AA59+AD59+AG59+AM59+AP59+AS59</f>
        <v>0</v>
      </c>
      <c r="G59" s="149">
        <f t="shared" si="23"/>
        <v>0</v>
      </c>
      <c r="H59" s="114">
        <f>H8+H13+H34+H49+H18+H23+H28</f>
        <v>0</v>
      </c>
      <c r="I59" s="114">
        <f aca="true" t="shared" si="24" ref="I59:AT61">I8+I13+I34+I49+I18+I23+I28</f>
        <v>0</v>
      </c>
      <c r="J59" s="114">
        <f t="shared" si="24"/>
        <v>0</v>
      </c>
      <c r="K59" s="114">
        <f t="shared" si="24"/>
        <v>0</v>
      </c>
      <c r="L59" s="114">
        <f t="shared" si="24"/>
        <v>0</v>
      </c>
      <c r="M59" s="114">
        <f t="shared" si="24"/>
        <v>0</v>
      </c>
      <c r="N59" s="114">
        <f t="shared" si="24"/>
        <v>0</v>
      </c>
      <c r="O59" s="114">
        <f t="shared" si="24"/>
        <v>0</v>
      </c>
      <c r="P59" s="114">
        <f t="shared" si="24"/>
        <v>0</v>
      </c>
      <c r="Q59" s="114">
        <f t="shared" si="24"/>
        <v>0</v>
      </c>
      <c r="R59" s="114">
        <f t="shared" si="24"/>
        <v>0</v>
      </c>
      <c r="S59" s="114">
        <f t="shared" si="24"/>
        <v>0</v>
      </c>
      <c r="T59" s="114">
        <f t="shared" si="24"/>
        <v>0</v>
      </c>
      <c r="U59" s="114">
        <f t="shared" si="24"/>
        <v>0</v>
      </c>
      <c r="V59" s="114">
        <f t="shared" si="24"/>
        <v>0</v>
      </c>
      <c r="W59" s="114">
        <f t="shared" si="24"/>
        <v>0</v>
      </c>
      <c r="X59" s="114">
        <f t="shared" si="24"/>
        <v>0</v>
      </c>
      <c r="Y59" s="114">
        <f t="shared" si="24"/>
        <v>0</v>
      </c>
      <c r="Z59" s="114">
        <f t="shared" si="24"/>
        <v>0</v>
      </c>
      <c r="AA59" s="114">
        <f t="shared" si="24"/>
        <v>0</v>
      </c>
      <c r="AB59" s="114">
        <f t="shared" si="24"/>
        <v>0</v>
      </c>
      <c r="AC59" s="114">
        <f t="shared" si="24"/>
        <v>0</v>
      </c>
      <c r="AD59" s="114">
        <f t="shared" si="24"/>
        <v>0</v>
      </c>
      <c r="AE59" s="114">
        <f t="shared" si="24"/>
        <v>0</v>
      </c>
      <c r="AF59" s="114">
        <f t="shared" si="24"/>
        <v>0</v>
      </c>
      <c r="AG59" s="114">
        <f t="shared" si="24"/>
        <v>0</v>
      </c>
      <c r="AH59" s="114">
        <f t="shared" si="24"/>
        <v>0</v>
      </c>
      <c r="AI59" s="114">
        <f t="shared" si="24"/>
        <v>0</v>
      </c>
      <c r="AJ59" s="114">
        <f t="shared" si="24"/>
        <v>0</v>
      </c>
      <c r="AK59" s="114">
        <f t="shared" si="24"/>
        <v>0</v>
      </c>
      <c r="AL59" s="114">
        <f t="shared" si="24"/>
        <v>0</v>
      </c>
      <c r="AM59" s="114">
        <f t="shared" si="24"/>
        <v>0</v>
      </c>
      <c r="AN59" s="114">
        <f t="shared" si="24"/>
        <v>0</v>
      </c>
      <c r="AO59" s="114">
        <f t="shared" si="24"/>
        <v>0</v>
      </c>
      <c r="AP59" s="114">
        <f t="shared" si="24"/>
        <v>0</v>
      </c>
      <c r="AQ59" s="114">
        <f t="shared" si="24"/>
        <v>0</v>
      </c>
      <c r="AR59" s="114">
        <f t="shared" si="24"/>
        <v>0</v>
      </c>
      <c r="AS59" s="114">
        <f t="shared" si="24"/>
        <v>0</v>
      </c>
      <c r="AT59" s="114">
        <f t="shared" si="24"/>
        <v>0</v>
      </c>
      <c r="AU59" s="240"/>
      <c r="AV59" s="243"/>
    </row>
    <row r="60" spans="1:48" ht="103.5" customHeight="1">
      <c r="A60" s="226"/>
      <c r="B60" s="227"/>
      <c r="C60" s="229"/>
      <c r="D60" s="107" t="s">
        <v>308</v>
      </c>
      <c r="E60" s="149">
        <f>H60+K60+N60+Q60+T60+W60+Z60+AC60+AF60+AL60+AO60+AR60</f>
        <v>4990.11</v>
      </c>
      <c r="F60" s="149">
        <f t="shared" si="23"/>
        <v>4974.7417668</v>
      </c>
      <c r="G60" s="149">
        <f>F60/E60*100</f>
        <v>99.6920261637519</v>
      </c>
      <c r="H60" s="114">
        <f>H9+H14+H35+H50+H19+H24+H29</f>
        <v>0</v>
      </c>
      <c r="I60" s="114">
        <f t="shared" si="24"/>
        <v>0</v>
      </c>
      <c r="J60" s="114">
        <f t="shared" si="24"/>
        <v>0</v>
      </c>
      <c r="K60" s="114">
        <f t="shared" si="24"/>
        <v>0</v>
      </c>
      <c r="L60" s="114">
        <f t="shared" si="24"/>
        <v>0</v>
      </c>
      <c r="M60" s="114">
        <f t="shared" si="24"/>
        <v>0</v>
      </c>
      <c r="N60" s="114">
        <f t="shared" si="24"/>
        <v>0</v>
      </c>
      <c r="O60" s="114">
        <f t="shared" si="24"/>
        <v>0</v>
      </c>
      <c r="P60" s="114">
        <f t="shared" si="24"/>
        <v>0</v>
      </c>
      <c r="Q60" s="114">
        <f t="shared" si="24"/>
        <v>0</v>
      </c>
      <c r="R60" s="114">
        <f t="shared" si="24"/>
        <v>0</v>
      </c>
      <c r="S60" s="114">
        <f t="shared" si="24"/>
        <v>0</v>
      </c>
      <c r="T60" s="114">
        <f t="shared" si="24"/>
        <v>0</v>
      </c>
      <c r="U60" s="114">
        <f t="shared" si="24"/>
        <v>0</v>
      </c>
      <c r="V60" s="114">
        <f t="shared" si="24"/>
        <v>0</v>
      </c>
      <c r="W60" s="114">
        <f t="shared" si="24"/>
        <v>511.08</v>
      </c>
      <c r="X60" s="114">
        <f t="shared" si="24"/>
        <v>511.0717668</v>
      </c>
      <c r="Y60" s="114">
        <f>X60/W60*100</f>
        <v>99.99838905846443</v>
      </c>
      <c r="Z60" s="114">
        <f t="shared" si="24"/>
        <v>1387.3600000000001</v>
      </c>
      <c r="AA60" s="114">
        <f t="shared" si="24"/>
        <v>1387.3600000000001</v>
      </c>
      <c r="AB60" s="114">
        <f>AA60/Z60*100</f>
        <v>100</v>
      </c>
      <c r="AC60" s="114">
        <f t="shared" si="24"/>
        <v>906.91</v>
      </c>
      <c r="AD60" s="114">
        <f t="shared" si="24"/>
        <v>906.91</v>
      </c>
      <c r="AE60" s="114">
        <f>AD60/AC60*100</f>
        <v>100</v>
      </c>
      <c r="AF60" s="114">
        <f t="shared" si="24"/>
        <v>1158.3</v>
      </c>
      <c r="AG60" s="114">
        <f t="shared" si="24"/>
        <v>830.76</v>
      </c>
      <c r="AH60" s="114">
        <f>AG60/AF60*100</f>
        <v>71.72235172235173</v>
      </c>
      <c r="AI60" s="114">
        <f t="shared" si="24"/>
        <v>3963.6499999999996</v>
      </c>
      <c r="AJ60" s="114">
        <f t="shared" si="24"/>
        <v>3636.1017667999995</v>
      </c>
      <c r="AK60" s="114">
        <f t="shared" si="24"/>
        <v>190.4658450011284</v>
      </c>
      <c r="AL60" s="114">
        <f t="shared" si="24"/>
        <v>360.36</v>
      </c>
      <c r="AM60" s="114">
        <f t="shared" si="24"/>
        <v>360.11</v>
      </c>
      <c r="AN60" s="114">
        <f>AM60/AL60*100</f>
        <v>99.93062493062493</v>
      </c>
      <c r="AO60" s="114">
        <f t="shared" si="24"/>
        <v>276.6</v>
      </c>
      <c r="AP60" s="114">
        <f t="shared" si="24"/>
        <v>228.71</v>
      </c>
      <c r="AQ60" s="114">
        <f>AP60/AO60*100</f>
        <v>82.68618944323933</v>
      </c>
      <c r="AR60" s="114">
        <f>AR9+AR14+AR35+AR50+AR19+AR24+AR29</f>
        <v>389.5</v>
      </c>
      <c r="AS60" s="114">
        <f t="shared" si="24"/>
        <v>749.8199999999999</v>
      </c>
      <c r="AT60" s="114">
        <f>AS60/AR60*100</f>
        <v>192.50834403080873</v>
      </c>
      <c r="AU60" s="240"/>
      <c r="AV60" s="243"/>
    </row>
    <row r="61" spans="1:48" ht="66" customHeight="1">
      <c r="A61" s="226"/>
      <c r="B61" s="227"/>
      <c r="C61" s="229"/>
      <c r="D61" s="107" t="s">
        <v>42</v>
      </c>
      <c r="E61" s="149">
        <f>H61+K61+N61+Q61+T61+W61+Z61+AC61+AF61+AL61+AO61+AR61</f>
        <v>433.9</v>
      </c>
      <c r="F61" s="149">
        <f t="shared" si="23"/>
        <v>432.60299999999995</v>
      </c>
      <c r="G61" s="149">
        <f>F61/E61*100</f>
        <v>99.70108319889374</v>
      </c>
      <c r="H61" s="114">
        <f aca="true" t="shared" si="25" ref="H61:W62">H10+H15+H36+H51+H20+H25+H30</f>
        <v>0</v>
      </c>
      <c r="I61" s="114">
        <f t="shared" si="25"/>
        <v>0</v>
      </c>
      <c r="J61" s="114">
        <f t="shared" si="25"/>
        <v>0</v>
      </c>
      <c r="K61" s="114">
        <f t="shared" si="25"/>
        <v>0</v>
      </c>
      <c r="L61" s="114">
        <f t="shared" si="25"/>
        <v>0</v>
      </c>
      <c r="M61" s="114">
        <f t="shared" si="25"/>
        <v>0</v>
      </c>
      <c r="N61" s="114">
        <f t="shared" si="25"/>
        <v>0</v>
      </c>
      <c r="O61" s="114">
        <f t="shared" si="25"/>
        <v>0</v>
      </c>
      <c r="P61" s="114">
        <f t="shared" si="25"/>
        <v>0</v>
      </c>
      <c r="Q61" s="114">
        <f t="shared" si="25"/>
        <v>0</v>
      </c>
      <c r="R61" s="114">
        <f t="shared" si="25"/>
        <v>0</v>
      </c>
      <c r="S61" s="114">
        <f t="shared" si="25"/>
        <v>0</v>
      </c>
      <c r="T61" s="114">
        <f t="shared" si="25"/>
        <v>0</v>
      </c>
      <c r="U61" s="114">
        <f t="shared" si="25"/>
        <v>0</v>
      </c>
      <c r="V61" s="114">
        <f t="shared" si="25"/>
        <v>0</v>
      </c>
      <c r="W61" s="114">
        <f t="shared" si="25"/>
        <v>44.44</v>
      </c>
      <c r="X61" s="114">
        <f t="shared" si="24"/>
        <v>44.449</v>
      </c>
      <c r="Y61" s="114">
        <f>X61/W61*100</f>
        <v>100.02025202520252</v>
      </c>
      <c r="Z61" s="114">
        <f t="shared" si="24"/>
        <v>120.64</v>
      </c>
      <c r="AA61" s="114">
        <f t="shared" si="24"/>
        <v>120.648</v>
      </c>
      <c r="AB61" s="114">
        <f>AA61/Z61*100</f>
        <v>100.00663129973475</v>
      </c>
      <c r="AC61" s="114">
        <f t="shared" si="24"/>
        <v>78.86</v>
      </c>
      <c r="AD61" s="114">
        <f t="shared" si="24"/>
        <v>78.864</v>
      </c>
      <c r="AE61" s="114">
        <f>AD61/AC61*100</f>
        <v>100.00507227998988</v>
      </c>
      <c r="AF61" s="114">
        <f t="shared" si="24"/>
        <v>101.22</v>
      </c>
      <c r="AG61" s="114">
        <f t="shared" si="24"/>
        <v>72.255</v>
      </c>
      <c r="AH61" s="114">
        <f>AG61/AF61*100</f>
        <v>71.3841138114997</v>
      </c>
      <c r="AI61" s="114">
        <f t="shared" si="24"/>
        <v>345.16</v>
      </c>
      <c r="AJ61" s="114">
        <f t="shared" si="24"/>
        <v>316.216</v>
      </c>
      <c r="AK61" s="114">
        <f t="shared" si="24"/>
        <v>190.36067225113172</v>
      </c>
      <c r="AL61" s="114">
        <f t="shared" si="24"/>
        <v>31.339999999999996</v>
      </c>
      <c r="AM61" s="114">
        <f t="shared" si="24"/>
        <v>31.34</v>
      </c>
      <c r="AN61" s="114">
        <f>AM61/AL61*100</f>
        <v>100.00000000000003</v>
      </c>
      <c r="AO61" s="114">
        <f t="shared" si="24"/>
        <v>24</v>
      </c>
      <c r="AP61" s="114">
        <f t="shared" si="24"/>
        <v>19.849</v>
      </c>
      <c r="AQ61" s="114">
        <f>AP61/AO61*100</f>
        <v>82.70416666666667</v>
      </c>
      <c r="AR61" s="114">
        <f t="shared" si="24"/>
        <v>33.400000000000006</v>
      </c>
      <c r="AS61" s="114">
        <f t="shared" si="24"/>
        <v>65.19800000000001</v>
      </c>
      <c r="AT61" s="114">
        <f>AS61/AR61*100</f>
        <v>195.20359281437126</v>
      </c>
      <c r="AU61" s="240"/>
      <c r="AV61" s="243"/>
    </row>
    <row r="62" spans="1:48" ht="67.5" customHeight="1">
      <c r="A62" s="226"/>
      <c r="B62" s="227"/>
      <c r="C62" s="229"/>
      <c r="D62" s="107" t="s">
        <v>309</v>
      </c>
      <c r="E62" s="149">
        <f t="shared" si="23"/>
        <v>0</v>
      </c>
      <c r="F62" s="149">
        <f t="shared" si="23"/>
        <v>0</v>
      </c>
      <c r="G62" s="149">
        <f t="shared" si="23"/>
        <v>0</v>
      </c>
      <c r="H62" s="114">
        <f t="shared" si="25"/>
        <v>0</v>
      </c>
      <c r="I62" s="114">
        <f aca="true" t="shared" si="26" ref="I62:AT62">I11+I16+I21+I26+I31</f>
        <v>0</v>
      </c>
      <c r="J62" s="114">
        <f t="shared" si="26"/>
        <v>0</v>
      </c>
      <c r="K62" s="114">
        <f t="shared" si="26"/>
        <v>0</v>
      </c>
      <c r="L62" s="114">
        <f t="shared" si="26"/>
        <v>0</v>
      </c>
      <c r="M62" s="114">
        <f t="shared" si="26"/>
        <v>0</v>
      </c>
      <c r="N62" s="114">
        <f t="shared" si="26"/>
        <v>0</v>
      </c>
      <c r="O62" s="114">
        <f t="shared" si="26"/>
        <v>0</v>
      </c>
      <c r="P62" s="114">
        <f t="shared" si="26"/>
        <v>0</v>
      </c>
      <c r="Q62" s="114">
        <f t="shared" si="26"/>
        <v>0</v>
      </c>
      <c r="R62" s="114">
        <f t="shared" si="26"/>
        <v>0</v>
      </c>
      <c r="S62" s="114">
        <f t="shared" si="26"/>
        <v>0</v>
      </c>
      <c r="T62" s="114">
        <f t="shared" si="26"/>
        <v>0</v>
      </c>
      <c r="U62" s="114">
        <f t="shared" si="26"/>
        <v>0</v>
      </c>
      <c r="V62" s="114">
        <f t="shared" si="26"/>
        <v>0</v>
      </c>
      <c r="W62" s="114">
        <f t="shared" si="26"/>
        <v>0</v>
      </c>
      <c r="X62" s="114">
        <f t="shared" si="26"/>
        <v>0</v>
      </c>
      <c r="Y62" s="114">
        <f t="shared" si="26"/>
        <v>0</v>
      </c>
      <c r="Z62" s="114">
        <f t="shared" si="26"/>
        <v>0</v>
      </c>
      <c r="AA62" s="114">
        <f t="shared" si="26"/>
        <v>0</v>
      </c>
      <c r="AB62" s="114">
        <f t="shared" si="26"/>
        <v>0</v>
      </c>
      <c r="AC62" s="114">
        <f t="shared" si="26"/>
        <v>0</v>
      </c>
      <c r="AD62" s="114">
        <f t="shared" si="26"/>
        <v>0</v>
      </c>
      <c r="AE62" s="114">
        <f t="shared" si="26"/>
        <v>0</v>
      </c>
      <c r="AF62" s="114">
        <f t="shared" si="26"/>
        <v>0</v>
      </c>
      <c r="AG62" s="114">
        <f t="shared" si="26"/>
        <v>0</v>
      </c>
      <c r="AH62" s="114">
        <f t="shared" si="26"/>
        <v>0</v>
      </c>
      <c r="AI62" s="114">
        <f t="shared" si="26"/>
        <v>0</v>
      </c>
      <c r="AJ62" s="114">
        <f t="shared" si="26"/>
        <v>0</v>
      </c>
      <c r="AK62" s="114">
        <f t="shared" si="26"/>
        <v>0</v>
      </c>
      <c r="AL62" s="114">
        <f t="shared" si="26"/>
        <v>0</v>
      </c>
      <c r="AM62" s="114">
        <f t="shared" si="26"/>
        <v>0</v>
      </c>
      <c r="AN62" s="114">
        <f t="shared" si="26"/>
        <v>0</v>
      </c>
      <c r="AO62" s="114">
        <f t="shared" si="26"/>
        <v>0</v>
      </c>
      <c r="AP62" s="114">
        <f t="shared" si="26"/>
        <v>0</v>
      </c>
      <c r="AQ62" s="114">
        <f t="shared" si="26"/>
        <v>0</v>
      </c>
      <c r="AR62" s="114">
        <f t="shared" si="26"/>
        <v>0</v>
      </c>
      <c r="AS62" s="114">
        <f t="shared" si="26"/>
        <v>0</v>
      </c>
      <c r="AT62" s="114">
        <f t="shared" si="26"/>
        <v>0</v>
      </c>
      <c r="AU62" s="241"/>
      <c r="AV62" s="244"/>
    </row>
    <row r="63" spans="1:48" ht="35.25" customHeight="1">
      <c r="A63" s="110" t="s">
        <v>263</v>
      </c>
      <c r="B63" s="223" t="s">
        <v>265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133"/>
      <c r="AT63" s="133"/>
      <c r="AU63" s="133"/>
      <c r="AV63" s="134"/>
    </row>
    <row r="64" spans="1:48" ht="141.75">
      <c r="A64" s="111" t="s">
        <v>264</v>
      </c>
      <c r="B64" s="148" t="s">
        <v>322</v>
      </c>
      <c r="C64" s="142" t="s">
        <v>268</v>
      </c>
      <c r="D64" s="107" t="s">
        <v>269</v>
      </c>
      <c r="E64" s="118" t="s">
        <v>267</v>
      </c>
      <c r="F64" s="118" t="s">
        <v>267</v>
      </c>
      <c r="G64" s="118" t="s">
        <v>267</v>
      </c>
      <c r="H64" s="118" t="s">
        <v>267</v>
      </c>
      <c r="I64" s="118" t="s">
        <v>267</v>
      </c>
      <c r="J64" s="118" t="s">
        <v>267</v>
      </c>
      <c r="K64" s="118" t="s">
        <v>267</v>
      </c>
      <c r="L64" s="118" t="s">
        <v>267</v>
      </c>
      <c r="M64" s="118" t="s">
        <v>267</v>
      </c>
      <c r="N64" s="118" t="s">
        <v>267</v>
      </c>
      <c r="O64" s="118" t="s">
        <v>267</v>
      </c>
      <c r="P64" s="118" t="s">
        <v>267</v>
      </c>
      <c r="Q64" s="114" t="s">
        <v>267</v>
      </c>
      <c r="R64" s="114" t="s">
        <v>267</v>
      </c>
      <c r="S64" s="114" t="s">
        <v>267</v>
      </c>
      <c r="T64" s="114" t="s">
        <v>267</v>
      </c>
      <c r="U64" s="114" t="s">
        <v>267</v>
      </c>
      <c r="V64" s="114" t="s">
        <v>267</v>
      </c>
      <c r="W64" s="114" t="s">
        <v>267</v>
      </c>
      <c r="X64" s="114" t="s">
        <v>267</v>
      </c>
      <c r="Y64" s="114" t="s">
        <v>267</v>
      </c>
      <c r="Z64" s="114" t="s">
        <v>267</v>
      </c>
      <c r="AA64" s="114" t="s">
        <v>267</v>
      </c>
      <c r="AB64" s="114" t="s">
        <v>267</v>
      </c>
      <c r="AC64" s="114" t="s">
        <v>267</v>
      </c>
      <c r="AD64" s="114" t="s">
        <v>267</v>
      </c>
      <c r="AE64" s="114" t="s">
        <v>267</v>
      </c>
      <c r="AF64" s="114" t="s">
        <v>267</v>
      </c>
      <c r="AG64" s="114" t="s">
        <v>267</v>
      </c>
      <c r="AH64" s="114" t="s">
        <v>267</v>
      </c>
      <c r="AI64" s="114" t="s">
        <v>267</v>
      </c>
      <c r="AJ64" s="114" t="s">
        <v>267</v>
      </c>
      <c r="AK64" s="114" t="s">
        <v>267</v>
      </c>
      <c r="AL64" s="114" t="s">
        <v>267</v>
      </c>
      <c r="AM64" s="114" t="s">
        <v>267</v>
      </c>
      <c r="AN64" s="114" t="s">
        <v>267</v>
      </c>
      <c r="AO64" s="114" t="s">
        <v>267</v>
      </c>
      <c r="AP64" s="114" t="s">
        <v>267</v>
      </c>
      <c r="AQ64" s="114" t="s">
        <v>267</v>
      </c>
      <c r="AR64" s="114" t="s">
        <v>267</v>
      </c>
      <c r="AS64" s="118" t="s">
        <v>267</v>
      </c>
      <c r="AT64" s="118" t="s">
        <v>267</v>
      </c>
      <c r="AU64" s="120" t="s">
        <v>278</v>
      </c>
      <c r="AV64" s="121"/>
    </row>
    <row r="65" spans="1:48" ht="207" customHeight="1">
      <c r="A65" s="111" t="s">
        <v>302</v>
      </c>
      <c r="B65" s="148" t="s">
        <v>323</v>
      </c>
      <c r="C65" s="122" t="s">
        <v>270</v>
      </c>
      <c r="D65" s="107" t="s">
        <v>269</v>
      </c>
      <c r="E65" s="118" t="s">
        <v>267</v>
      </c>
      <c r="F65" s="118" t="s">
        <v>267</v>
      </c>
      <c r="G65" s="118" t="s">
        <v>267</v>
      </c>
      <c r="H65" s="118" t="s">
        <v>267</v>
      </c>
      <c r="I65" s="118" t="s">
        <v>267</v>
      </c>
      <c r="J65" s="118" t="s">
        <v>267</v>
      </c>
      <c r="K65" s="118" t="s">
        <v>267</v>
      </c>
      <c r="L65" s="118" t="s">
        <v>267</v>
      </c>
      <c r="M65" s="118" t="s">
        <v>267</v>
      </c>
      <c r="N65" s="118" t="s">
        <v>267</v>
      </c>
      <c r="O65" s="118" t="s">
        <v>267</v>
      </c>
      <c r="P65" s="118" t="s">
        <v>267</v>
      </c>
      <c r="Q65" s="114" t="s">
        <v>267</v>
      </c>
      <c r="R65" s="114" t="s">
        <v>267</v>
      </c>
      <c r="S65" s="114" t="s">
        <v>267</v>
      </c>
      <c r="T65" s="114" t="s">
        <v>267</v>
      </c>
      <c r="U65" s="114" t="s">
        <v>267</v>
      </c>
      <c r="V65" s="114" t="s">
        <v>267</v>
      </c>
      <c r="W65" s="114" t="s">
        <v>267</v>
      </c>
      <c r="X65" s="114" t="s">
        <v>267</v>
      </c>
      <c r="Y65" s="114" t="s">
        <v>267</v>
      </c>
      <c r="Z65" s="114" t="s">
        <v>267</v>
      </c>
      <c r="AA65" s="114" t="s">
        <v>267</v>
      </c>
      <c r="AB65" s="114" t="s">
        <v>267</v>
      </c>
      <c r="AC65" s="114" t="s">
        <v>267</v>
      </c>
      <c r="AD65" s="114" t="s">
        <v>267</v>
      </c>
      <c r="AE65" s="114" t="s">
        <v>267</v>
      </c>
      <c r="AF65" s="114" t="s">
        <v>267</v>
      </c>
      <c r="AG65" s="114" t="s">
        <v>267</v>
      </c>
      <c r="AH65" s="114" t="s">
        <v>267</v>
      </c>
      <c r="AI65" s="114" t="s">
        <v>267</v>
      </c>
      <c r="AJ65" s="114" t="s">
        <v>267</v>
      </c>
      <c r="AK65" s="114" t="s">
        <v>267</v>
      </c>
      <c r="AL65" s="114" t="s">
        <v>267</v>
      </c>
      <c r="AM65" s="114" t="s">
        <v>267</v>
      </c>
      <c r="AN65" s="114" t="s">
        <v>267</v>
      </c>
      <c r="AO65" s="114" t="s">
        <v>267</v>
      </c>
      <c r="AP65" s="114" t="s">
        <v>267</v>
      </c>
      <c r="AQ65" s="114" t="s">
        <v>267</v>
      </c>
      <c r="AR65" s="114" t="s">
        <v>267</v>
      </c>
      <c r="AS65" s="118" t="s">
        <v>267</v>
      </c>
      <c r="AT65" s="118" t="s">
        <v>267</v>
      </c>
      <c r="AU65" s="132" t="s">
        <v>339</v>
      </c>
      <c r="AV65" s="121"/>
    </row>
    <row r="66" spans="1:48" ht="23.25" customHeight="1">
      <c r="A66" s="269" t="s">
        <v>303</v>
      </c>
      <c r="B66" s="270" t="s">
        <v>324</v>
      </c>
      <c r="C66" s="271" t="s">
        <v>270</v>
      </c>
      <c r="D66" s="105" t="s">
        <v>310</v>
      </c>
      <c r="E66" s="112">
        <f>SUM(E67:E70)</f>
        <v>0</v>
      </c>
      <c r="F66" s="112">
        <f>SUM(F67:F70)</f>
        <v>0</v>
      </c>
      <c r="G66" s="112">
        <f>SUM(G67:G70)</f>
        <v>0</v>
      </c>
      <c r="H66" s="112">
        <f>SUM(H67:H70)</f>
        <v>0</v>
      </c>
      <c r="I66" s="112">
        <f aca="true" t="shared" si="27" ref="I66:AT66">SUM(I67:I70)</f>
        <v>0</v>
      </c>
      <c r="J66" s="112">
        <f t="shared" si="27"/>
        <v>0</v>
      </c>
      <c r="K66" s="112">
        <f t="shared" si="27"/>
        <v>0</v>
      </c>
      <c r="L66" s="112">
        <f t="shared" si="27"/>
        <v>0</v>
      </c>
      <c r="M66" s="112">
        <f t="shared" si="27"/>
        <v>0</v>
      </c>
      <c r="N66" s="112">
        <f t="shared" si="27"/>
        <v>0</v>
      </c>
      <c r="O66" s="112">
        <f t="shared" si="27"/>
        <v>0</v>
      </c>
      <c r="P66" s="112">
        <f t="shared" si="27"/>
        <v>0</v>
      </c>
      <c r="Q66" s="112">
        <f t="shared" si="27"/>
        <v>0</v>
      </c>
      <c r="R66" s="112">
        <f t="shared" si="27"/>
        <v>0</v>
      </c>
      <c r="S66" s="112">
        <f t="shared" si="27"/>
        <v>0</v>
      </c>
      <c r="T66" s="112">
        <f t="shared" si="27"/>
        <v>0</v>
      </c>
      <c r="U66" s="112">
        <f t="shared" si="27"/>
        <v>0</v>
      </c>
      <c r="V66" s="112">
        <f t="shared" si="27"/>
        <v>0</v>
      </c>
      <c r="W66" s="112">
        <f t="shared" si="27"/>
        <v>0</v>
      </c>
      <c r="X66" s="112">
        <f t="shared" si="27"/>
        <v>0</v>
      </c>
      <c r="Y66" s="112">
        <f t="shared" si="27"/>
        <v>0</v>
      </c>
      <c r="Z66" s="112">
        <f t="shared" si="27"/>
        <v>0</v>
      </c>
      <c r="AA66" s="112">
        <f t="shared" si="27"/>
        <v>0</v>
      </c>
      <c r="AB66" s="112">
        <f t="shared" si="27"/>
        <v>0</v>
      </c>
      <c r="AC66" s="112">
        <f t="shared" si="27"/>
        <v>0</v>
      </c>
      <c r="AD66" s="112">
        <f t="shared" si="27"/>
        <v>0</v>
      </c>
      <c r="AE66" s="112">
        <f t="shared" si="27"/>
        <v>0</v>
      </c>
      <c r="AF66" s="112">
        <f t="shared" si="27"/>
        <v>0</v>
      </c>
      <c r="AG66" s="112">
        <f t="shared" si="27"/>
        <v>0</v>
      </c>
      <c r="AH66" s="112">
        <f t="shared" si="27"/>
        <v>0</v>
      </c>
      <c r="AI66" s="112">
        <f t="shared" si="27"/>
        <v>0</v>
      </c>
      <c r="AJ66" s="112">
        <f t="shared" si="27"/>
        <v>0</v>
      </c>
      <c r="AK66" s="112">
        <f t="shared" si="27"/>
        <v>0</v>
      </c>
      <c r="AL66" s="112">
        <f t="shared" si="27"/>
        <v>0</v>
      </c>
      <c r="AM66" s="112">
        <f t="shared" si="27"/>
        <v>0</v>
      </c>
      <c r="AN66" s="112">
        <f t="shared" si="27"/>
        <v>0</v>
      </c>
      <c r="AO66" s="112">
        <f t="shared" si="27"/>
        <v>0</v>
      </c>
      <c r="AP66" s="112">
        <f t="shared" si="27"/>
        <v>0</v>
      </c>
      <c r="AQ66" s="112">
        <f t="shared" si="27"/>
        <v>0</v>
      </c>
      <c r="AR66" s="112">
        <f t="shared" si="27"/>
        <v>0</v>
      </c>
      <c r="AS66" s="112">
        <f t="shared" si="27"/>
        <v>0</v>
      </c>
      <c r="AT66" s="112">
        <f t="shared" si="27"/>
        <v>0</v>
      </c>
      <c r="AU66" s="272" t="s">
        <v>344</v>
      </c>
      <c r="AV66" s="242"/>
    </row>
    <row r="67" spans="1:48" ht="61.5" customHeight="1">
      <c r="A67" s="269"/>
      <c r="B67" s="270"/>
      <c r="C67" s="271"/>
      <c r="D67" s="106" t="s">
        <v>37</v>
      </c>
      <c r="E67" s="149">
        <f aca="true" t="shared" si="28" ref="E67:G70">H67+K67+N67+Q67+T67+W67+Z67+AC67+AF67+AL67+AO67+AR67</f>
        <v>0</v>
      </c>
      <c r="F67" s="149">
        <f t="shared" si="28"/>
        <v>0</v>
      </c>
      <c r="G67" s="149">
        <f t="shared" si="28"/>
        <v>0</v>
      </c>
      <c r="H67" s="114">
        <v>0</v>
      </c>
      <c r="I67" s="114">
        <v>0</v>
      </c>
      <c r="J67" s="114">
        <v>0</v>
      </c>
      <c r="K67" s="114">
        <v>0</v>
      </c>
      <c r="L67" s="114">
        <v>0</v>
      </c>
      <c r="M67" s="114">
        <v>0</v>
      </c>
      <c r="N67" s="114">
        <v>0</v>
      </c>
      <c r="O67" s="114">
        <v>0</v>
      </c>
      <c r="P67" s="114">
        <v>0</v>
      </c>
      <c r="Q67" s="114">
        <v>0</v>
      </c>
      <c r="R67" s="114">
        <v>0</v>
      </c>
      <c r="S67" s="114">
        <v>0</v>
      </c>
      <c r="T67" s="114">
        <v>0</v>
      </c>
      <c r="U67" s="114">
        <v>0</v>
      </c>
      <c r="V67" s="114">
        <v>0</v>
      </c>
      <c r="W67" s="114">
        <v>0</v>
      </c>
      <c r="X67" s="114">
        <v>0</v>
      </c>
      <c r="Y67" s="114">
        <v>0</v>
      </c>
      <c r="Z67" s="114">
        <v>0</v>
      </c>
      <c r="AA67" s="114">
        <v>0</v>
      </c>
      <c r="AB67" s="114">
        <v>0</v>
      </c>
      <c r="AC67" s="114">
        <v>0</v>
      </c>
      <c r="AD67" s="114">
        <v>0</v>
      </c>
      <c r="AE67" s="114">
        <v>0</v>
      </c>
      <c r="AF67" s="114">
        <v>0</v>
      </c>
      <c r="AG67" s="114">
        <v>0</v>
      </c>
      <c r="AH67" s="114">
        <v>0</v>
      </c>
      <c r="AI67" s="114">
        <v>0</v>
      </c>
      <c r="AJ67" s="114">
        <v>0</v>
      </c>
      <c r="AK67" s="114">
        <v>0</v>
      </c>
      <c r="AL67" s="114">
        <v>0</v>
      </c>
      <c r="AM67" s="114">
        <v>0</v>
      </c>
      <c r="AN67" s="114">
        <v>0</v>
      </c>
      <c r="AO67" s="114">
        <v>0</v>
      </c>
      <c r="AP67" s="114">
        <v>0</v>
      </c>
      <c r="AQ67" s="114">
        <v>0</v>
      </c>
      <c r="AR67" s="114">
        <v>0</v>
      </c>
      <c r="AS67" s="114">
        <v>0</v>
      </c>
      <c r="AT67" s="114">
        <v>0</v>
      </c>
      <c r="AU67" s="273"/>
      <c r="AV67" s="243"/>
    </row>
    <row r="68" spans="1:48" ht="140.25" customHeight="1">
      <c r="A68" s="269"/>
      <c r="B68" s="270"/>
      <c r="C68" s="271"/>
      <c r="D68" s="107" t="s">
        <v>308</v>
      </c>
      <c r="E68" s="149">
        <f t="shared" si="28"/>
        <v>0</v>
      </c>
      <c r="F68" s="149">
        <f t="shared" si="28"/>
        <v>0</v>
      </c>
      <c r="G68" s="149">
        <f t="shared" si="28"/>
        <v>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14">
        <v>0</v>
      </c>
      <c r="N68" s="114">
        <v>0</v>
      </c>
      <c r="O68" s="114">
        <v>0</v>
      </c>
      <c r="P68" s="114">
        <v>0</v>
      </c>
      <c r="Q68" s="114">
        <v>0</v>
      </c>
      <c r="R68" s="114">
        <v>0</v>
      </c>
      <c r="S68" s="114">
        <v>0</v>
      </c>
      <c r="T68" s="114">
        <v>0</v>
      </c>
      <c r="U68" s="114">
        <v>0</v>
      </c>
      <c r="V68" s="114">
        <v>0</v>
      </c>
      <c r="W68" s="114">
        <v>0</v>
      </c>
      <c r="X68" s="114">
        <v>0</v>
      </c>
      <c r="Y68" s="114">
        <v>0</v>
      </c>
      <c r="Z68" s="114">
        <v>0</v>
      </c>
      <c r="AA68" s="114">
        <v>0</v>
      </c>
      <c r="AB68" s="114">
        <v>0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114">
        <v>0</v>
      </c>
      <c r="AJ68" s="114">
        <v>0</v>
      </c>
      <c r="AK68" s="114">
        <v>0</v>
      </c>
      <c r="AL68" s="114">
        <v>0</v>
      </c>
      <c r="AM68" s="114">
        <v>0</v>
      </c>
      <c r="AN68" s="114">
        <v>0</v>
      </c>
      <c r="AO68" s="114">
        <v>0</v>
      </c>
      <c r="AP68" s="114">
        <v>0</v>
      </c>
      <c r="AQ68" s="114">
        <v>0</v>
      </c>
      <c r="AR68" s="114">
        <v>0</v>
      </c>
      <c r="AS68" s="114">
        <v>0</v>
      </c>
      <c r="AT68" s="114">
        <v>0</v>
      </c>
      <c r="AU68" s="273"/>
      <c r="AV68" s="243"/>
    </row>
    <row r="69" spans="1:48" ht="67.5" customHeight="1">
      <c r="A69" s="269"/>
      <c r="B69" s="270"/>
      <c r="C69" s="271"/>
      <c r="D69" s="107" t="s">
        <v>42</v>
      </c>
      <c r="E69" s="149">
        <f t="shared" si="28"/>
        <v>0</v>
      </c>
      <c r="F69" s="149">
        <f t="shared" si="28"/>
        <v>0</v>
      </c>
      <c r="G69" s="149">
        <f t="shared" si="28"/>
        <v>0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4">
        <v>0</v>
      </c>
      <c r="O69" s="114">
        <v>0</v>
      </c>
      <c r="P69" s="114">
        <v>0</v>
      </c>
      <c r="Q69" s="114">
        <v>0</v>
      </c>
      <c r="R69" s="114">
        <v>0</v>
      </c>
      <c r="S69" s="114">
        <v>0</v>
      </c>
      <c r="T69" s="114">
        <v>0</v>
      </c>
      <c r="U69" s="114">
        <v>0</v>
      </c>
      <c r="V69" s="114">
        <v>0</v>
      </c>
      <c r="W69" s="114">
        <v>0</v>
      </c>
      <c r="X69" s="114">
        <v>0</v>
      </c>
      <c r="Y69" s="114">
        <v>0</v>
      </c>
      <c r="Z69" s="114">
        <v>0</v>
      </c>
      <c r="AA69" s="114">
        <v>0</v>
      </c>
      <c r="AB69" s="114">
        <v>0</v>
      </c>
      <c r="AC69" s="114">
        <v>0</v>
      </c>
      <c r="AD69" s="114">
        <v>0</v>
      </c>
      <c r="AE69" s="114">
        <v>0</v>
      </c>
      <c r="AF69" s="114">
        <v>0</v>
      </c>
      <c r="AG69" s="114">
        <v>0</v>
      </c>
      <c r="AH69" s="114">
        <v>0</v>
      </c>
      <c r="AI69" s="114">
        <v>0</v>
      </c>
      <c r="AJ69" s="114">
        <v>0</v>
      </c>
      <c r="AK69" s="114">
        <v>0</v>
      </c>
      <c r="AL69" s="114">
        <v>0</v>
      </c>
      <c r="AM69" s="114">
        <v>0</v>
      </c>
      <c r="AN69" s="114">
        <v>0</v>
      </c>
      <c r="AO69" s="114">
        <v>0</v>
      </c>
      <c r="AP69" s="114">
        <v>0</v>
      </c>
      <c r="AQ69" s="114">
        <v>0</v>
      </c>
      <c r="AR69" s="114">
        <v>0</v>
      </c>
      <c r="AS69" s="114">
        <v>0</v>
      </c>
      <c r="AT69" s="114">
        <v>0</v>
      </c>
      <c r="AU69" s="273"/>
      <c r="AV69" s="243"/>
    </row>
    <row r="70" spans="1:48" ht="105.75" customHeight="1">
      <c r="A70" s="269"/>
      <c r="B70" s="270"/>
      <c r="C70" s="271"/>
      <c r="D70" s="107" t="s">
        <v>309</v>
      </c>
      <c r="E70" s="149">
        <f t="shared" si="28"/>
        <v>0</v>
      </c>
      <c r="F70" s="149">
        <f t="shared" si="28"/>
        <v>0</v>
      </c>
      <c r="G70" s="149">
        <f t="shared" si="28"/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4">
        <v>0</v>
      </c>
      <c r="O70" s="114">
        <v>0</v>
      </c>
      <c r="P70" s="114">
        <v>0</v>
      </c>
      <c r="Q70" s="114">
        <v>0</v>
      </c>
      <c r="R70" s="114">
        <v>0</v>
      </c>
      <c r="S70" s="114">
        <v>0</v>
      </c>
      <c r="T70" s="114">
        <v>0</v>
      </c>
      <c r="U70" s="114">
        <v>0</v>
      </c>
      <c r="V70" s="114">
        <v>0</v>
      </c>
      <c r="W70" s="114">
        <v>0</v>
      </c>
      <c r="X70" s="114">
        <v>0</v>
      </c>
      <c r="Y70" s="114">
        <v>0</v>
      </c>
      <c r="Z70" s="114">
        <v>0</v>
      </c>
      <c r="AA70" s="114">
        <v>0</v>
      </c>
      <c r="AB70" s="114">
        <v>0</v>
      </c>
      <c r="AC70" s="114">
        <v>0</v>
      </c>
      <c r="AD70" s="114">
        <v>0</v>
      </c>
      <c r="AE70" s="114">
        <v>0</v>
      </c>
      <c r="AF70" s="114">
        <v>0</v>
      </c>
      <c r="AG70" s="114">
        <v>0</v>
      </c>
      <c r="AH70" s="114">
        <v>0</v>
      </c>
      <c r="AI70" s="114">
        <v>0</v>
      </c>
      <c r="AJ70" s="114">
        <v>0</v>
      </c>
      <c r="AK70" s="114">
        <v>0</v>
      </c>
      <c r="AL70" s="114">
        <v>0</v>
      </c>
      <c r="AM70" s="114">
        <v>0</v>
      </c>
      <c r="AN70" s="114">
        <v>0</v>
      </c>
      <c r="AO70" s="114">
        <v>0</v>
      </c>
      <c r="AP70" s="114">
        <v>0</v>
      </c>
      <c r="AQ70" s="114">
        <v>0</v>
      </c>
      <c r="AR70" s="114">
        <v>0</v>
      </c>
      <c r="AS70" s="114">
        <v>0</v>
      </c>
      <c r="AT70" s="114">
        <v>0</v>
      </c>
      <c r="AU70" s="274"/>
      <c r="AV70" s="244"/>
    </row>
    <row r="71" spans="1:48" ht="23.25" customHeight="1">
      <c r="A71" s="226" t="s">
        <v>273</v>
      </c>
      <c r="B71" s="227"/>
      <c r="C71" s="229"/>
      <c r="D71" s="160" t="s">
        <v>310</v>
      </c>
      <c r="E71" s="159">
        <f aca="true" t="shared" si="29" ref="E71:AT71">SUM(E72:E75)</f>
        <v>0</v>
      </c>
      <c r="F71" s="159">
        <f t="shared" si="29"/>
        <v>0</v>
      </c>
      <c r="G71" s="159">
        <f t="shared" si="29"/>
        <v>0</v>
      </c>
      <c r="H71" s="159">
        <f t="shared" si="29"/>
        <v>0</v>
      </c>
      <c r="I71" s="159">
        <f t="shared" si="29"/>
        <v>0</v>
      </c>
      <c r="J71" s="159">
        <f t="shared" si="29"/>
        <v>0</v>
      </c>
      <c r="K71" s="159">
        <f t="shared" si="29"/>
        <v>0</v>
      </c>
      <c r="L71" s="159">
        <f t="shared" si="29"/>
        <v>0</v>
      </c>
      <c r="M71" s="159">
        <f t="shared" si="29"/>
        <v>0</v>
      </c>
      <c r="N71" s="159">
        <f t="shared" si="29"/>
        <v>0</v>
      </c>
      <c r="O71" s="159">
        <f t="shared" si="29"/>
        <v>0</v>
      </c>
      <c r="P71" s="159">
        <f t="shared" si="29"/>
        <v>0</v>
      </c>
      <c r="Q71" s="159">
        <f t="shared" si="29"/>
        <v>0</v>
      </c>
      <c r="R71" s="159">
        <f t="shared" si="29"/>
        <v>0</v>
      </c>
      <c r="S71" s="159">
        <f t="shared" si="29"/>
        <v>0</v>
      </c>
      <c r="T71" s="159">
        <f t="shared" si="29"/>
        <v>0</v>
      </c>
      <c r="U71" s="159">
        <f t="shared" si="29"/>
        <v>0</v>
      </c>
      <c r="V71" s="159">
        <f t="shared" si="29"/>
        <v>0</v>
      </c>
      <c r="W71" s="159">
        <f t="shared" si="29"/>
        <v>0</v>
      </c>
      <c r="X71" s="159">
        <f t="shared" si="29"/>
        <v>0</v>
      </c>
      <c r="Y71" s="159">
        <f t="shared" si="29"/>
        <v>0</v>
      </c>
      <c r="Z71" s="159">
        <f t="shared" si="29"/>
        <v>0</v>
      </c>
      <c r="AA71" s="159">
        <f t="shared" si="29"/>
        <v>0</v>
      </c>
      <c r="AB71" s="159">
        <f t="shared" si="29"/>
        <v>0</v>
      </c>
      <c r="AC71" s="159">
        <f t="shared" si="29"/>
        <v>0</v>
      </c>
      <c r="AD71" s="159">
        <f t="shared" si="29"/>
        <v>0</v>
      </c>
      <c r="AE71" s="159">
        <f t="shared" si="29"/>
        <v>0</v>
      </c>
      <c r="AF71" s="159">
        <f t="shared" si="29"/>
        <v>0</v>
      </c>
      <c r="AG71" s="159">
        <f t="shared" si="29"/>
        <v>0</v>
      </c>
      <c r="AH71" s="159">
        <f t="shared" si="29"/>
        <v>0</v>
      </c>
      <c r="AI71" s="159">
        <f t="shared" si="29"/>
        <v>0</v>
      </c>
      <c r="AJ71" s="159">
        <f t="shared" si="29"/>
        <v>0</v>
      </c>
      <c r="AK71" s="159">
        <f t="shared" si="29"/>
        <v>0</v>
      </c>
      <c r="AL71" s="159">
        <f t="shared" si="29"/>
        <v>0</v>
      </c>
      <c r="AM71" s="159">
        <f t="shared" si="29"/>
        <v>0</v>
      </c>
      <c r="AN71" s="159">
        <f t="shared" si="29"/>
        <v>0</v>
      </c>
      <c r="AO71" s="159">
        <f t="shared" si="29"/>
        <v>0</v>
      </c>
      <c r="AP71" s="159">
        <f t="shared" si="29"/>
        <v>0</v>
      </c>
      <c r="AQ71" s="159">
        <f t="shared" si="29"/>
        <v>0</v>
      </c>
      <c r="AR71" s="159">
        <f t="shared" si="29"/>
        <v>0</v>
      </c>
      <c r="AS71" s="159">
        <f t="shared" si="29"/>
        <v>0</v>
      </c>
      <c r="AT71" s="159">
        <f t="shared" si="29"/>
        <v>0</v>
      </c>
      <c r="AU71" s="248"/>
      <c r="AV71" s="242"/>
    </row>
    <row r="72" spans="1:48" ht="33.75" customHeight="1">
      <c r="A72" s="226"/>
      <c r="B72" s="227"/>
      <c r="C72" s="229"/>
      <c r="D72" s="106" t="s">
        <v>37</v>
      </c>
      <c r="E72" s="149">
        <f aca="true" t="shared" si="30" ref="E72:G75">H72+K72+N72+Q72+T72+W72+Z72+AC72+AF72+AL72+AO72+AR72</f>
        <v>0</v>
      </c>
      <c r="F72" s="149">
        <f t="shared" si="30"/>
        <v>0</v>
      </c>
      <c r="G72" s="149">
        <f t="shared" si="30"/>
        <v>0</v>
      </c>
      <c r="H72" s="114">
        <f>H67</f>
        <v>0</v>
      </c>
      <c r="I72" s="114">
        <f aca="true" t="shared" si="31" ref="I72:AT75">I67</f>
        <v>0</v>
      </c>
      <c r="J72" s="114">
        <f t="shared" si="31"/>
        <v>0</v>
      </c>
      <c r="K72" s="114">
        <f t="shared" si="31"/>
        <v>0</v>
      </c>
      <c r="L72" s="114">
        <f t="shared" si="31"/>
        <v>0</v>
      </c>
      <c r="M72" s="114">
        <f t="shared" si="31"/>
        <v>0</v>
      </c>
      <c r="N72" s="114">
        <f t="shared" si="31"/>
        <v>0</v>
      </c>
      <c r="O72" s="114">
        <f t="shared" si="31"/>
        <v>0</v>
      </c>
      <c r="P72" s="114">
        <f t="shared" si="31"/>
        <v>0</v>
      </c>
      <c r="Q72" s="114">
        <f t="shared" si="31"/>
        <v>0</v>
      </c>
      <c r="R72" s="114">
        <f t="shared" si="31"/>
        <v>0</v>
      </c>
      <c r="S72" s="114">
        <f t="shared" si="31"/>
        <v>0</v>
      </c>
      <c r="T72" s="114">
        <f t="shared" si="31"/>
        <v>0</v>
      </c>
      <c r="U72" s="114">
        <f t="shared" si="31"/>
        <v>0</v>
      </c>
      <c r="V72" s="114">
        <f t="shared" si="31"/>
        <v>0</v>
      </c>
      <c r="W72" s="114">
        <f t="shared" si="31"/>
        <v>0</v>
      </c>
      <c r="X72" s="114">
        <f t="shared" si="31"/>
        <v>0</v>
      </c>
      <c r="Y72" s="114">
        <f t="shared" si="31"/>
        <v>0</v>
      </c>
      <c r="Z72" s="114">
        <f t="shared" si="31"/>
        <v>0</v>
      </c>
      <c r="AA72" s="114">
        <f t="shared" si="31"/>
        <v>0</v>
      </c>
      <c r="AB72" s="114">
        <f t="shared" si="31"/>
        <v>0</v>
      </c>
      <c r="AC72" s="114">
        <f t="shared" si="31"/>
        <v>0</v>
      </c>
      <c r="AD72" s="114">
        <f t="shared" si="31"/>
        <v>0</v>
      </c>
      <c r="AE72" s="114">
        <f t="shared" si="31"/>
        <v>0</v>
      </c>
      <c r="AF72" s="114">
        <f t="shared" si="31"/>
        <v>0</v>
      </c>
      <c r="AG72" s="114">
        <f t="shared" si="31"/>
        <v>0</v>
      </c>
      <c r="AH72" s="114">
        <f t="shared" si="31"/>
        <v>0</v>
      </c>
      <c r="AI72" s="114">
        <f t="shared" si="31"/>
        <v>0</v>
      </c>
      <c r="AJ72" s="114">
        <f t="shared" si="31"/>
        <v>0</v>
      </c>
      <c r="AK72" s="114">
        <f t="shared" si="31"/>
        <v>0</v>
      </c>
      <c r="AL72" s="114">
        <f t="shared" si="31"/>
        <v>0</v>
      </c>
      <c r="AM72" s="114">
        <f t="shared" si="31"/>
        <v>0</v>
      </c>
      <c r="AN72" s="114">
        <f t="shared" si="31"/>
        <v>0</v>
      </c>
      <c r="AO72" s="114">
        <f t="shared" si="31"/>
        <v>0</v>
      </c>
      <c r="AP72" s="114">
        <f t="shared" si="31"/>
        <v>0</v>
      </c>
      <c r="AQ72" s="114">
        <f t="shared" si="31"/>
        <v>0</v>
      </c>
      <c r="AR72" s="114">
        <f t="shared" si="31"/>
        <v>0</v>
      </c>
      <c r="AS72" s="114">
        <f t="shared" si="31"/>
        <v>0</v>
      </c>
      <c r="AT72" s="114">
        <f t="shared" si="31"/>
        <v>0</v>
      </c>
      <c r="AU72" s="240"/>
      <c r="AV72" s="243"/>
    </row>
    <row r="73" spans="1:48" ht="117" customHeight="1">
      <c r="A73" s="226"/>
      <c r="B73" s="227"/>
      <c r="C73" s="229"/>
      <c r="D73" s="107" t="s">
        <v>308</v>
      </c>
      <c r="E73" s="149">
        <f t="shared" si="30"/>
        <v>0</v>
      </c>
      <c r="F73" s="149">
        <f t="shared" si="30"/>
        <v>0</v>
      </c>
      <c r="G73" s="149">
        <f t="shared" si="30"/>
        <v>0</v>
      </c>
      <c r="H73" s="114">
        <f>H68</f>
        <v>0</v>
      </c>
      <c r="I73" s="114">
        <f t="shared" si="31"/>
        <v>0</v>
      </c>
      <c r="J73" s="114">
        <f t="shared" si="31"/>
        <v>0</v>
      </c>
      <c r="K73" s="114">
        <f t="shared" si="31"/>
        <v>0</v>
      </c>
      <c r="L73" s="114">
        <f t="shared" si="31"/>
        <v>0</v>
      </c>
      <c r="M73" s="114">
        <f t="shared" si="31"/>
        <v>0</v>
      </c>
      <c r="N73" s="114">
        <f t="shared" si="31"/>
        <v>0</v>
      </c>
      <c r="O73" s="114">
        <f t="shared" si="31"/>
        <v>0</v>
      </c>
      <c r="P73" s="114">
        <f t="shared" si="31"/>
        <v>0</v>
      </c>
      <c r="Q73" s="114">
        <f t="shared" si="31"/>
        <v>0</v>
      </c>
      <c r="R73" s="114">
        <f t="shared" si="31"/>
        <v>0</v>
      </c>
      <c r="S73" s="114">
        <f t="shared" si="31"/>
        <v>0</v>
      </c>
      <c r="T73" s="114">
        <f t="shared" si="31"/>
        <v>0</v>
      </c>
      <c r="U73" s="114">
        <f t="shared" si="31"/>
        <v>0</v>
      </c>
      <c r="V73" s="114">
        <f t="shared" si="31"/>
        <v>0</v>
      </c>
      <c r="W73" s="114">
        <f t="shared" si="31"/>
        <v>0</v>
      </c>
      <c r="X73" s="114">
        <f t="shared" si="31"/>
        <v>0</v>
      </c>
      <c r="Y73" s="114">
        <f t="shared" si="31"/>
        <v>0</v>
      </c>
      <c r="Z73" s="114">
        <f t="shared" si="31"/>
        <v>0</v>
      </c>
      <c r="AA73" s="114">
        <f t="shared" si="31"/>
        <v>0</v>
      </c>
      <c r="AB73" s="114">
        <f t="shared" si="31"/>
        <v>0</v>
      </c>
      <c r="AC73" s="114">
        <f t="shared" si="31"/>
        <v>0</v>
      </c>
      <c r="AD73" s="114">
        <f t="shared" si="31"/>
        <v>0</v>
      </c>
      <c r="AE73" s="114">
        <f t="shared" si="31"/>
        <v>0</v>
      </c>
      <c r="AF73" s="114">
        <f t="shared" si="31"/>
        <v>0</v>
      </c>
      <c r="AG73" s="114">
        <f t="shared" si="31"/>
        <v>0</v>
      </c>
      <c r="AH73" s="114">
        <f t="shared" si="31"/>
        <v>0</v>
      </c>
      <c r="AI73" s="114">
        <f t="shared" si="31"/>
        <v>0</v>
      </c>
      <c r="AJ73" s="114">
        <f t="shared" si="31"/>
        <v>0</v>
      </c>
      <c r="AK73" s="114">
        <f t="shared" si="31"/>
        <v>0</v>
      </c>
      <c r="AL73" s="114">
        <f t="shared" si="31"/>
        <v>0</v>
      </c>
      <c r="AM73" s="114">
        <f t="shared" si="31"/>
        <v>0</v>
      </c>
      <c r="AN73" s="114">
        <f t="shared" si="31"/>
        <v>0</v>
      </c>
      <c r="AO73" s="114">
        <f t="shared" si="31"/>
        <v>0</v>
      </c>
      <c r="AP73" s="114">
        <f t="shared" si="31"/>
        <v>0</v>
      </c>
      <c r="AQ73" s="114">
        <f t="shared" si="31"/>
        <v>0</v>
      </c>
      <c r="AR73" s="114">
        <f t="shared" si="31"/>
        <v>0</v>
      </c>
      <c r="AS73" s="114">
        <f t="shared" si="31"/>
        <v>0</v>
      </c>
      <c r="AT73" s="114">
        <f t="shared" si="31"/>
        <v>0</v>
      </c>
      <c r="AU73" s="240"/>
      <c r="AV73" s="243"/>
    </row>
    <row r="74" spans="1:48" ht="64.5" customHeight="1">
      <c r="A74" s="226"/>
      <c r="B74" s="227"/>
      <c r="C74" s="229"/>
      <c r="D74" s="107" t="s">
        <v>42</v>
      </c>
      <c r="E74" s="149">
        <f t="shared" si="30"/>
        <v>0</v>
      </c>
      <c r="F74" s="149">
        <f t="shared" si="30"/>
        <v>0</v>
      </c>
      <c r="G74" s="149">
        <f t="shared" si="30"/>
        <v>0</v>
      </c>
      <c r="H74" s="114">
        <f>H69</f>
        <v>0</v>
      </c>
      <c r="I74" s="114">
        <f t="shared" si="31"/>
        <v>0</v>
      </c>
      <c r="J74" s="114">
        <f t="shared" si="31"/>
        <v>0</v>
      </c>
      <c r="K74" s="114">
        <f t="shared" si="31"/>
        <v>0</v>
      </c>
      <c r="L74" s="114">
        <f t="shared" si="31"/>
        <v>0</v>
      </c>
      <c r="M74" s="114">
        <f t="shared" si="31"/>
        <v>0</v>
      </c>
      <c r="N74" s="114">
        <f t="shared" si="31"/>
        <v>0</v>
      </c>
      <c r="O74" s="114">
        <f t="shared" si="31"/>
        <v>0</v>
      </c>
      <c r="P74" s="114">
        <f t="shared" si="31"/>
        <v>0</v>
      </c>
      <c r="Q74" s="114">
        <f t="shared" si="31"/>
        <v>0</v>
      </c>
      <c r="R74" s="114">
        <f t="shared" si="31"/>
        <v>0</v>
      </c>
      <c r="S74" s="114">
        <f t="shared" si="31"/>
        <v>0</v>
      </c>
      <c r="T74" s="114">
        <f t="shared" si="31"/>
        <v>0</v>
      </c>
      <c r="U74" s="114">
        <f t="shared" si="31"/>
        <v>0</v>
      </c>
      <c r="V74" s="114">
        <f t="shared" si="31"/>
        <v>0</v>
      </c>
      <c r="W74" s="114">
        <f t="shared" si="31"/>
        <v>0</v>
      </c>
      <c r="X74" s="114">
        <f t="shared" si="31"/>
        <v>0</v>
      </c>
      <c r="Y74" s="114">
        <f t="shared" si="31"/>
        <v>0</v>
      </c>
      <c r="Z74" s="114">
        <f t="shared" si="31"/>
        <v>0</v>
      </c>
      <c r="AA74" s="114">
        <f t="shared" si="31"/>
        <v>0</v>
      </c>
      <c r="AB74" s="114">
        <f t="shared" si="31"/>
        <v>0</v>
      </c>
      <c r="AC74" s="114">
        <f t="shared" si="31"/>
        <v>0</v>
      </c>
      <c r="AD74" s="114">
        <f t="shared" si="31"/>
        <v>0</v>
      </c>
      <c r="AE74" s="114">
        <f t="shared" si="31"/>
        <v>0</v>
      </c>
      <c r="AF74" s="114">
        <f t="shared" si="31"/>
        <v>0</v>
      </c>
      <c r="AG74" s="114">
        <f t="shared" si="31"/>
        <v>0</v>
      </c>
      <c r="AH74" s="114">
        <f t="shared" si="31"/>
        <v>0</v>
      </c>
      <c r="AI74" s="114">
        <f t="shared" si="31"/>
        <v>0</v>
      </c>
      <c r="AJ74" s="114">
        <f t="shared" si="31"/>
        <v>0</v>
      </c>
      <c r="AK74" s="114">
        <f t="shared" si="31"/>
        <v>0</v>
      </c>
      <c r="AL74" s="114">
        <f t="shared" si="31"/>
        <v>0</v>
      </c>
      <c r="AM74" s="114">
        <f t="shared" si="31"/>
        <v>0</v>
      </c>
      <c r="AN74" s="114">
        <f t="shared" si="31"/>
        <v>0</v>
      </c>
      <c r="AO74" s="114">
        <f t="shared" si="31"/>
        <v>0</v>
      </c>
      <c r="AP74" s="114">
        <f t="shared" si="31"/>
        <v>0</v>
      </c>
      <c r="AQ74" s="114">
        <f t="shared" si="31"/>
        <v>0</v>
      </c>
      <c r="AR74" s="114">
        <f t="shared" si="31"/>
        <v>0</v>
      </c>
      <c r="AS74" s="114">
        <f t="shared" si="31"/>
        <v>0</v>
      </c>
      <c r="AT74" s="114">
        <f t="shared" si="31"/>
        <v>0</v>
      </c>
      <c r="AU74" s="240"/>
      <c r="AV74" s="243"/>
    </row>
    <row r="75" spans="1:48" ht="64.5" customHeight="1">
      <c r="A75" s="226"/>
      <c r="B75" s="227"/>
      <c r="C75" s="229"/>
      <c r="D75" s="107" t="s">
        <v>309</v>
      </c>
      <c r="E75" s="149">
        <f t="shared" si="30"/>
        <v>0</v>
      </c>
      <c r="F75" s="149">
        <f t="shared" si="30"/>
        <v>0</v>
      </c>
      <c r="G75" s="149">
        <f t="shared" si="30"/>
        <v>0</v>
      </c>
      <c r="H75" s="114">
        <f>H70</f>
        <v>0</v>
      </c>
      <c r="I75" s="114">
        <f t="shared" si="31"/>
        <v>0</v>
      </c>
      <c r="J75" s="114">
        <f t="shared" si="31"/>
        <v>0</v>
      </c>
      <c r="K75" s="114">
        <f t="shared" si="31"/>
        <v>0</v>
      </c>
      <c r="L75" s="114">
        <f t="shared" si="31"/>
        <v>0</v>
      </c>
      <c r="M75" s="114">
        <f t="shared" si="31"/>
        <v>0</v>
      </c>
      <c r="N75" s="114">
        <f t="shared" si="31"/>
        <v>0</v>
      </c>
      <c r="O75" s="114">
        <f t="shared" si="31"/>
        <v>0</v>
      </c>
      <c r="P75" s="114">
        <f t="shared" si="31"/>
        <v>0</v>
      </c>
      <c r="Q75" s="114">
        <f t="shared" si="31"/>
        <v>0</v>
      </c>
      <c r="R75" s="114">
        <f t="shared" si="31"/>
        <v>0</v>
      </c>
      <c r="S75" s="114">
        <f t="shared" si="31"/>
        <v>0</v>
      </c>
      <c r="T75" s="114">
        <f t="shared" si="31"/>
        <v>0</v>
      </c>
      <c r="U75" s="114">
        <f t="shared" si="31"/>
        <v>0</v>
      </c>
      <c r="V75" s="114">
        <f t="shared" si="31"/>
        <v>0</v>
      </c>
      <c r="W75" s="114">
        <f t="shared" si="31"/>
        <v>0</v>
      </c>
      <c r="X75" s="114">
        <f t="shared" si="31"/>
        <v>0</v>
      </c>
      <c r="Y75" s="114">
        <f t="shared" si="31"/>
        <v>0</v>
      </c>
      <c r="Z75" s="114">
        <f t="shared" si="31"/>
        <v>0</v>
      </c>
      <c r="AA75" s="114">
        <f t="shared" si="31"/>
        <v>0</v>
      </c>
      <c r="AB75" s="114">
        <f t="shared" si="31"/>
        <v>0</v>
      </c>
      <c r="AC75" s="114">
        <f t="shared" si="31"/>
        <v>0</v>
      </c>
      <c r="AD75" s="114">
        <f t="shared" si="31"/>
        <v>0</v>
      </c>
      <c r="AE75" s="114">
        <f t="shared" si="31"/>
        <v>0</v>
      </c>
      <c r="AF75" s="114">
        <f t="shared" si="31"/>
        <v>0</v>
      </c>
      <c r="AG75" s="114">
        <f t="shared" si="31"/>
        <v>0</v>
      </c>
      <c r="AH75" s="114">
        <f t="shared" si="31"/>
        <v>0</v>
      </c>
      <c r="AI75" s="114">
        <f t="shared" si="31"/>
        <v>0</v>
      </c>
      <c r="AJ75" s="114">
        <f t="shared" si="31"/>
        <v>0</v>
      </c>
      <c r="AK75" s="114">
        <f t="shared" si="31"/>
        <v>0</v>
      </c>
      <c r="AL75" s="114">
        <f t="shared" si="31"/>
        <v>0</v>
      </c>
      <c r="AM75" s="114">
        <f t="shared" si="31"/>
        <v>0</v>
      </c>
      <c r="AN75" s="114">
        <f t="shared" si="31"/>
        <v>0</v>
      </c>
      <c r="AO75" s="114">
        <f t="shared" si="31"/>
        <v>0</v>
      </c>
      <c r="AP75" s="114">
        <f t="shared" si="31"/>
        <v>0</v>
      </c>
      <c r="AQ75" s="114">
        <f t="shared" si="31"/>
        <v>0</v>
      </c>
      <c r="AR75" s="114">
        <f t="shared" si="31"/>
        <v>0</v>
      </c>
      <c r="AS75" s="114">
        <f t="shared" si="31"/>
        <v>0</v>
      </c>
      <c r="AT75" s="114">
        <f t="shared" si="31"/>
        <v>0</v>
      </c>
      <c r="AU75" s="241"/>
      <c r="AV75" s="244"/>
    </row>
    <row r="76" spans="1:48" ht="36" customHeight="1">
      <c r="A76" s="110" t="s">
        <v>274</v>
      </c>
      <c r="B76" s="223" t="s">
        <v>276</v>
      </c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133"/>
      <c r="AT76" s="133"/>
      <c r="AU76" s="133"/>
      <c r="AV76" s="134"/>
    </row>
    <row r="77" spans="1:48" ht="24" customHeight="1">
      <c r="A77" s="257" t="s">
        <v>275</v>
      </c>
      <c r="B77" s="260" t="s">
        <v>325</v>
      </c>
      <c r="C77" s="263" t="s">
        <v>270</v>
      </c>
      <c r="D77" s="105" t="s">
        <v>310</v>
      </c>
      <c r="E77" s="112">
        <f>SUM(E78:E81)</f>
        <v>1002.85</v>
      </c>
      <c r="F77" s="112">
        <f aca="true" t="shared" si="32" ref="F77:AT77">SUM(F78:F81)</f>
        <v>1002.85</v>
      </c>
      <c r="G77" s="112">
        <f t="shared" si="32"/>
        <v>100</v>
      </c>
      <c r="H77" s="112">
        <f t="shared" si="32"/>
        <v>0</v>
      </c>
      <c r="I77" s="112">
        <f t="shared" si="32"/>
        <v>0</v>
      </c>
      <c r="J77" s="112">
        <f t="shared" si="32"/>
        <v>0</v>
      </c>
      <c r="K77" s="112">
        <f t="shared" si="32"/>
        <v>0</v>
      </c>
      <c r="L77" s="112">
        <f t="shared" si="32"/>
        <v>0</v>
      </c>
      <c r="M77" s="112">
        <f t="shared" si="32"/>
        <v>0</v>
      </c>
      <c r="N77" s="112">
        <f t="shared" si="32"/>
        <v>0</v>
      </c>
      <c r="O77" s="112">
        <f t="shared" si="32"/>
        <v>0</v>
      </c>
      <c r="P77" s="112">
        <f t="shared" si="32"/>
        <v>0</v>
      </c>
      <c r="Q77" s="112">
        <f t="shared" si="32"/>
        <v>0</v>
      </c>
      <c r="R77" s="112">
        <f t="shared" si="32"/>
        <v>0</v>
      </c>
      <c r="S77" s="112">
        <f t="shared" si="32"/>
        <v>0</v>
      </c>
      <c r="T77" s="112">
        <f t="shared" si="32"/>
        <v>0</v>
      </c>
      <c r="U77" s="112">
        <f t="shared" si="32"/>
        <v>0</v>
      </c>
      <c r="V77" s="112">
        <f t="shared" si="32"/>
        <v>0</v>
      </c>
      <c r="W77" s="112">
        <f t="shared" si="32"/>
        <v>0</v>
      </c>
      <c r="X77" s="112">
        <f t="shared" si="32"/>
        <v>0</v>
      </c>
      <c r="Y77" s="112">
        <f t="shared" si="32"/>
        <v>0</v>
      </c>
      <c r="Z77" s="112">
        <f t="shared" si="32"/>
        <v>0</v>
      </c>
      <c r="AA77" s="112">
        <f t="shared" si="32"/>
        <v>0</v>
      </c>
      <c r="AB77" s="112">
        <f t="shared" si="32"/>
        <v>0</v>
      </c>
      <c r="AC77" s="112">
        <f t="shared" si="32"/>
        <v>0</v>
      </c>
      <c r="AD77" s="112">
        <f t="shared" si="32"/>
        <v>0</v>
      </c>
      <c r="AE77" s="112">
        <f t="shared" si="32"/>
        <v>0</v>
      </c>
      <c r="AF77" s="112">
        <f>AF80</f>
        <v>1002.85</v>
      </c>
      <c r="AG77" s="112">
        <f t="shared" si="32"/>
        <v>1002.85</v>
      </c>
      <c r="AH77" s="112">
        <f t="shared" si="32"/>
        <v>100</v>
      </c>
      <c r="AI77" s="112">
        <f t="shared" si="32"/>
        <v>0</v>
      </c>
      <c r="AJ77" s="112">
        <f t="shared" si="32"/>
        <v>0</v>
      </c>
      <c r="AK77" s="112">
        <f t="shared" si="32"/>
        <v>0</v>
      </c>
      <c r="AL77" s="112">
        <f t="shared" si="32"/>
        <v>0</v>
      </c>
      <c r="AM77" s="112">
        <f t="shared" si="32"/>
        <v>0</v>
      </c>
      <c r="AN77" s="112">
        <f t="shared" si="32"/>
        <v>0</v>
      </c>
      <c r="AO77" s="112">
        <f t="shared" si="32"/>
        <v>0</v>
      </c>
      <c r="AP77" s="112">
        <f t="shared" si="32"/>
        <v>0</v>
      </c>
      <c r="AQ77" s="112">
        <f t="shared" si="32"/>
        <v>0</v>
      </c>
      <c r="AR77" s="112">
        <f t="shared" si="32"/>
        <v>0</v>
      </c>
      <c r="AS77" s="112">
        <f t="shared" si="32"/>
        <v>0</v>
      </c>
      <c r="AT77" s="112">
        <f t="shared" si="32"/>
        <v>0</v>
      </c>
      <c r="AU77" s="266" t="s">
        <v>289</v>
      </c>
      <c r="AV77" s="254" t="s">
        <v>267</v>
      </c>
    </row>
    <row r="78" spans="1:48" ht="33" customHeight="1">
      <c r="A78" s="258"/>
      <c r="B78" s="261"/>
      <c r="C78" s="264"/>
      <c r="D78" s="106" t="s">
        <v>37</v>
      </c>
      <c r="E78" s="149">
        <f aca="true" t="shared" si="33" ref="E78:G81">H78+K78+N78+Q78+T78+W78+Z78+AC78+AF78+AL78+AO78+AR78</f>
        <v>0</v>
      </c>
      <c r="F78" s="149">
        <f t="shared" si="33"/>
        <v>0</v>
      </c>
      <c r="G78" s="149">
        <f t="shared" si="33"/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4">
        <v>0</v>
      </c>
      <c r="Q78" s="114">
        <v>0</v>
      </c>
      <c r="R78" s="114">
        <v>0</v>
      </c>
      <c r="S78" s="114">
        <v>0</v>
      </c>
      <c r="T78" s="114">
        <v>0</v>
      </c>
      <c r="U78" s="114">
        <v>0</v>
      </c>
      <c r="V78" s="114">
        <v>0</v>
      </c>
      <c r="W78" s="114">
        <v>0</v>
      </c>
      <c r="X78" s="114">
        <v>0</v>
      </c>
      <c r="Y78" s="114">
        <v>0</v>
      </c>
      <c r="Z78" s="114">
        <v>0</v>
      </c>
      <c r="AA78" s="114">
        <v>0</v>
      </c>
      <c r="AB78" s="114">
        <v>0</v>
      </c>
      <c r="AC78" s="114">
        <v>0</v>
      </c>
      <c r="AD78" s="114">
        <v>0</v>
      </c>
      <c r="AE78" s="114">
        <v>0</v>
      </c>
      <c r="AF78" s="114">
        <v>0</v>
      </c>
      <c r="AG78" s="114">
        <v>0</v>
      </c>
      <c r="AH78" s="114">
        <v>0</v>
      </c>
      <c r="AI78" s="114">
        <v>0</v>
      </c>
      <c r="AJ78" s="114">
        <v>0</v>
      </c>
      <c r="AK78" s="114">
        <v>0</v>
      </c>
      <c r="AL78" s="114">
        <v>0</v>
      </c>
      <c r="AM78" s="114">
        <v>0</v>
      </c>
      <c r="AN78" s="114">
        <v>0</v>
      </c>
      <c r="AO78" s="114">
        <v>0</v>
      </c>
      <c r="AP78" s="114">
        <v>0</v>
      </c>
      <c r="AQ78" s="114">
        <v>0</v>
      </c>
      <c r="AR78" s="114">
        <v>0</v>
      </c>
      <c r="AS78" s="114">
        <v>0</v>
      </c>
      <c r="AT78" s="114">
        <v>0</v>
      </c>
      <c r="AU78" s="267"/>
      <c r="AV78" s="255"/>
    </row>
    <row r="79" spans="1:48" ht="83.25" customHeight="1">
      <c r="A79" s="258"/>
      <c r="B79" s="261"/>
      <c r="C79" s="264"/>
      <c r="D79" s="107" t="s">
        <v>308</v>
      </c>
      <c r="E79" s="149">
        <f t="shared" si="33"/>
        <v>0</v>
      </c>
      <c r="F79" s="149">
        <f t="shared" si="33"/>
        <v>0</v>
      </c>
      <c r="G79" s="149">
        <f t="shared" si="33"/>
        <v>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0</v>
      </c>
      <c r="O79" s="114">
        <v>0</v>
      </c>
      <c r="P79" s="114">
        <v>0</v>
      </c>
      <c r="Q79" s="114">
        <v>0</v>
      </c>
      <c r="R79" s="114">
        <v>0</v>
      </c>
      <c r="S79" s="114">
        <v>0</v>
      </c>
      <c r="T79" s="114">
        <v>0</v>
      </c>
      <c r="U79" s="114">
        <v>0</v>
      </c>
      <c r="V79" s="114">
        <v>0</v>
      </c>
      <c r="W79" s="114">
        <v>0</v>
      </c>
      <c r="X79" s="114">
        <v>0</v>
      </c>
      <c r="Y79" s="114">
        <v>0</v>
      </c>
      <c r="Z79" s="114">
        <v>0</v>
      </c>
      <c r="AA79" s="114">
        <v>0</v>
      </c>
      <c r="AB79" s="114">
        <v>0</v>
      </c>
      <c r="AC79" s="114">
        <v>0</v>
      </c>
      <c r="AD79" s="114">
        <v>0</v>
      </c>
      <c r="AE79" s="114">
        <v>0</v>
      </c>
      <c r="AF79" s="114">
        <v>0</v>
      </c>
      <c r="AG79" s="114">
        <v>0</v>
      </c>
      <c r="AH79" s="114">
        <v>0</v>
      </c>
      <c r="AI79" s="114">
        <v>0</v>
      </c>
      <c r="AJ79" s="114">
        <v>0</v>
      </c>
      <c r="AK79" s="114">
        <v>0</v>
      </c>
      <c r="AL79" s="114">
        <v>0</v>
      </c>
      <c r="AM79" s="114">
        <v>0</v>
      </c>
      <c r="AN79" s="114">
        <v>0</v>
      </c>
      <c r="AO79" s="114">
        <v>0</v>
      </c>
      <c r="AP79" s="114">
        <v>0</v>
      </c>
      <c r="AQ79" s="114">
        <v>0</v>
      </c>
      <c r="AR79" s="114">
        <v>0</v>
      </c>
      <c r="AS79" s="114">
        <v>0</v>
      </c>
      <c r="AT79" s="114">
        <v>0</v>
      </c>
      <c r="AU79" s="267"/>
      <c r="AV79" s="255"/>
    </row>
    <row r="80" spans="1:48" ht="66" customHeight="1">
      <c r="A80" s="258"/>
      <c r="B80" s="261"/>
      <c r="C80" s="264"/>
      <c r="D80" s="107" t="s">
        <v>42</v>
      </c>
      <c r="E80" s="149">
        <f t="shared" si="33"/>
        <v>1002.85</v>
      </c>
      <c r="F80" s="149">
        <f t="shared" si="33"/>
        <v>1002.85</v>
      </c>
      <c r="G80" s="149">
        <f>F80/E80*100</f>
        <v>100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4">
        <v>0</v>
      </c>
      <c r="Q80" s="114">
        <v>0</v>
      </c>
      <c r="R80" s="114">
        <v>0</v>
      </c>
      <c r="S80" s="114">
        <v>0</v>
      </c>
      <c r="T80" s="114">
        <v>0</v>
      </c>
      <c r="U80" s="114">
        <v>0</v>
      </c>
      <c r="V80" s="114">
        <v>0</v>
      </c>
      <c r="W80" s="114">
        <v>0</v>
      </c>
      <c r="X80" s="114">
        <v>0</v>
      </c>
      <c r="Y80" s="114">
        <v>0</v>
      </c>
      <c r="Z80" s="114">
        <v>0</v>
      </c>
      <c r="AA80" s="114">
        <v>0</v>
      </c>
      <c r="AB80" s="114">
        <v>0</v>
      </c>
      <c r="AC80" s="114">
        <v>0</v>
      </c>
      <c r="AD80" s="114">
        <v>0</v>
      </c>
      <c r="AE80" s="114">
        <v>0</v>
      </c>
      <c r="AF80" s="114">
        <v>1002.85</v>
      </c>
      <c r="AG80" s="114">
        <v>1002.85</v>
      </c>
      <c r="AH80" s="114">
        <f>AG80/AF80*100</f>
        <v>100</v>
      </c>
      <c r="AI80" s="114">
        <v>0</v>
      </c>
      <c r="AJ80" s="114">
        <v>0</v>
      </c>
      <c r="AK80" s="114">
        <v>0</v>
      </c>
      <c r="AL80" s="114">
        <v>0</v>
      </c>
      <c r="AM80" s="114">
        <v>0</v>
      </c>
      <c r="AN80" s="114">
        <v>0</v>
      </c>
      <c r="AO80" s="114">
        <v>0</v>
      </c>
      <c r="AP80" s="114">
        <v>0</v>
      </c>
      <c r="AQ80" s="114">
        <v>0</v>
      </c>
      <c r="AR80" s="114">
        <v>0</v>
      </c>
      <c r="AS80" s="114">
        <v>0</v>
      </c>
      <c r="AT80" s="114">
        <v>0</v>
      </c>
      <c r="AU80" s="267"/>
      <c r="AV80" s="255"/>
    </row>
    <row r="81" spans="1:48" ht="64.5" customHeight="1">
      <c r="A81" s="259"/>
      <c r="B81" s="262"/>
      <c r="C81" s="265"/>
      <c r="D81" s="107" t="s">
        <v>309</v>
      </c>
      <c r="E81" s="149">
        <f t="shared" si="33"/>
        <v>0</v>
      </c>
      <c r="F81" s="149">
        <f t="shared" si="33"/>
        <v>0</v>
      </c>
      <c r="G81" s="149">
        <f t="shared" si="33"/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0</v>
      </c>
      <c r="Q81" s="114">
        <v>0</v>
      </c>
      <c r="R81" s="114">
        <v>0</v>
      </c>
      <c r="S81" s="114">
        <v>0</v>
      </c>
      <c r="T81" s="114">
        <v>0</v>
      </c>
      <c r="U81" s="114">
        <v>0</v>
      </c>
      <c r="V81" s="114">
        <v>0</v>
      </c>
      <c r="W81" s="114">
        <v>0</v>
      </c>
      <c r="X81" s="114">
        <v>0</v>
      </c>
      <c r="Y81" s="114">
        <v>0</v>
      </c>
      <c r="Z81" s="114">
        <v>0</v>
      </c>
      <c r="AA81" s="114">
        <v>0</v>
      </c>
      <c r="AB81" s="114">
        <v>0</v>
      </c>
      <c r="AC81" s="114">
        <v>0</v>
      </c>
      <c r="AD81" s="114">
        <v>0</v>
      </c>
      <c r="AE81" s="114">
        <v>0</v>
      </c>
      <c r="AF81" s="114">
        <v>0</v>
      </c>
      <c r="AG81" s="114">
        <v>0</v>
      </c>
      <c r="AH81" s="114">
        <v>0</v>
      </c>
      <c r="AI81" s="114">
        <v>0</v>
      </c>
      <c r="AJ81" s="114">
        <v>0</v>
      </c>
      <c r="AK81" s="114">
        <v>0</v>
      </c>
      <c r="AL81" s="114">
        <v>0</v>
      </c>
      <c r="AM81" s="114">
        <v>0</v>
      </c>
      <c r="AN81" s="114">
        <v>0</v>
      </c>
      <c r="AO81" s="114">
        <v>0</v>
      </c>
      <c r="AP81" s="114">
        <v>0</v>
      </c>
      <c r="AQ81" s="114">
        <v>0</v>
      </c>
      <c r="AR81" s="114">
        <v>0</v>
      </c>
      <c r="AS81" s="114">
        <v>0</v>
      </c>
      <c r="AT81" s="114">
        <v>0</v>
      </c>
      <c r="AU81" s="268"/>
      <c r="AV81" s="256"/>
    </row>
    <row r="82" spans="1:48" ht="165.75" customHeight="1">
      <c r="A82" s="123" t="s">
        <v>304</v>
      </c>
      <c r="B82" s="124" t="s">
        <v>326</v>
      </c>
      <c r="C82" s="142" t="s">
        <v>261</v>
      </c>
      <c r="D82" s="107" t="s">
        <v>269</v>
      </c>
      <c r="E82" s="118" t="s">
        <v>267</v>
      </c>
      <c r="F82" s="118" t="s">
        <v>267</v>
      </c>
      <c r="G82" s="118" t="s">
        <v>267</v>
      </c>
      <c r="H82" s="118" t="s">
        <v>267</v>
      </c>
      <c r="I82" s="118" t="s">
        <v>267</v>
      </c>
      <c r="J82" s="118" t="s">
        <v>267</v>
      </c>
      <c r="K82" s="118" t="s">
        <v>267</v>
      </c>
      <c r="L82" s="118" t="s">
        <v>267</v>
      </c>
      <c r="M82" s="118" t="s">
        <v>267</v>
      </c>
      <c r="N82" s="118" t="s">
        <v>267</v>
      </c>
      <c r="O82" s="118" t="s">
        <v>267</v>
      </c>
      <c r="P82" s="118" t="s">
        <v>267</v>
      </c>
      <c r="Q82" s="114" t="s">
        <v>267</v>
      </c>
      <c r="R82" s="114" t="s">
        <v>267</v>
      </c>
      <c r="S82" s="114" t="s">
        <v>267</v>
      </c>
      <c r="T82" s="114" t="s">
        <v>267</v>
      </c>
      <c r="U82" s="114" t="s">
        <v>267</v>
      </c>
      <c r="V82" s="114" t="s">
        <v>267</v>
      </c>
      <c r="W82" s="114" t="s">
        <v>267</v>
      </c>
      <c r="X82" s="114" t="s">
        <v>267</v>
      </c>
      <c r="Y82" s="114" t="s">
        <v>267</v>
      </c>
      <c r="Z82" s="114" t="s">
        <v>267</v>
      </c>
      <c r="AA82" s="114" t="s">
        <v>267</v>
      </c>
      <c r="AB82" s="114" t="s">
        <v>267</v>
      </c>
      <c r="AC82" s="114" t="s">
        <v>267</v>
      </c>
      <c r="AD82" s="114" t="s">
        <v>267</v>
      </c>
      <c r="AE82" s="114" t="s">
        <v>267</v>
      </c>
      <c r="AF82" s="114" t="s">
        <v>267</v>
      </c>
      <c r="AG82" s="114" t="s">
        <v>267</v>
      </c>
      <c r="AH82" s="114" t="s">
        <v>267</v>
      </c>
      <c r="AI82" s="114" t="s">
        <v>267</v>
      </c>
      <c r="AJ82" s="114" t="s">
        <v>267</v>
      </c>
      <c r="AK82" s="114" t="s">
        <v>267</v>
      </c>
      <c r="AL82" s="114" t="s">
        <v>267</v>
      </c>
      <c r="AM82" s="114" t="s">
        <v>267</v>
      </c>
      <c r="AN82" s="114" t="s">
        <v>267</v>
      </c>
      <c r="AO82" s="114" t="s">
        <v>267</v>
      </c>
      <c r="AP82" s="114" t="s">
        <v>267</v>
      </c>
      <c r="AQ82" s="114" t="s">
        <v>267</v>
      </c>
      <c r="AR82" s="114" t="s">
        <v>267</v>
      </c>
      <c r="AS82" s="118" t="s">
        <v>267</v>
      </c>
      <c r="AT82" s="118" t="s">
        <v>267</v>
      </c>
      <c r="AU82" s="140" t="s">
        <v>290</v>
      </c>
      <c r="AV82" s="121"/>
    </row>
    <row r="83" spans="1:48" ht="267" customHeight="1">
      <c r="A83" s="123" t="s">
        <v>305</v>
      </c>
      <c r="B83" s="124" t="s">
        <v>327</v>
      </c>
      <c r="C83" s="126" t="s">
        <v>262</v>
      </c>
      <c r="D83" s="107" t="s">
        <v>269</v>
      </c>
      <c r="E83" s="118" t="s">
        <v>267</v>
      </c>
      <c r="F83" s="118" t="s">
        <v>267</v>
      </c>
      <c r="G83" s="118" t="s">
        <v>267</v>
      </c>
      <c r="H83" s="118" t="s">
        <v>267</v>
      </c>
      <c r="I83" s="118" t="s">
        <v>267</v>
      </c>
      <c r="J83" s="118" t="s">
        <v>267</v>
      </c>
      <c r="K83" s="118" t="s">
        <v>267</v>
      </c>
      <c r="L83" s="118" t="s">
        <v>267</v>
      </c>
      <c r="M83" s="118" t="s">
        <v>267</v>
      </c>
      <c r="N83" s="118" t="s">
        <v>267</v>
      </c>
      <c r="O83" s="118" t="s">
        <v>267</v>
      </c>
      <c r="P83" s="118" t="s">
        <v>267</v>
      </c>
      <c r="Q83" s="114" t="s">
        <v>267</v>
      </c>
      <c r="R83" s="114" t="s">
        <v>267</v>
      </c>
      <c r="S83" s="114" t="s">
        <v>267</v>
      </c>
      <c r="T83" s="114" t="s">
        <v>267</v>
      </c>
      <c r="U83" s="114" t="s">
        <v>267</v>
      </c>
      <c r="V83" s="114" t="s">
        <v>267</v>
      </c>
      <c r="W83" s="114" t="s">
        <v>267</v>
      </c>
      <c r="X83" s="114" t="s">
        <v>267</v>
      </c>
      <c r="Y83" s="114" t="s">
        <v>267</v>
      </c>
      <c r="Z83" s="114" t="s">
        <v>267</v>
      </c>
      <c r="AA83" s="114" t="s">
        <v>267</v>
      </c>
      <c r="AB83" s="114" t="s">
        <v>267</v>
      </c>
      <c r="AC83" s="114" t="s">
        <v>267</v>
      </c>
      <c r="AD83" s="114" t="s">
        <v>267</v>
      </c>
      <c r="AE83" s="114" t="s">
        <v>267</v>
      </c>
      <c r="AF83" s="114" t="s">
        <v>267</v>
      </c>
      <c r="AG83" s="114" t="s">
        <v>267</v>
      </c>
      <c r="AH83" s="114" t="s">
        <v>267</v>
      </c>
      <c r="AI83" s="114" t="s">
        <v>267</v>
      </c>
      <c r="AJ83" s="114">
        <f>AI86+AL86</f>
        <v>22857.929959999998</v>
      </c>
      <c r="AK83" s="114">
        <f>AJ86+AM86</f>
        <v>22858.00572</v>
      </c>
      <c r="AL83" s="114" t="s">
        <v>267</v>
      </c>
      <c r="AM83" s="114" t="s">
        <v>267</v>
      </c>
      <c r="AN83" s="114" t="s">
        <v>267</v>
      </c>
      <c r="AO83" s="114" t="s">
        <v>267</v>
      </c>
      <c r="AP83" s="114" t="s">
        <v>267</v>
      </c>
      <c r="AQ83" s="114" t="s">
        <v>267</v>
      </c>
      <c r="AR83" s="114" t="s">
        <v>267</v>
      </c>
      <c r="AS83" s="118" t="s">
        <v>267</v>
      </c>
      <c r="AT83" s="118" t="s">
        <v>267</v>
      </c>
      <c r="AU83" s="162" t="s">
        <v>345</v>
      </c>
      <c r="AV83" s="121"/>
    </row>
    <row r="84" spans="1:48" ht="23.25" customHeight="1">
      <c r="A84" s="230" t="s">
        <v>306</v>
      </c>
      <c r="B84" s="233" t="s">
        <v>328</v>
      </c>
      <c r="C84" s="236" t="s">
        <v>270</v>
      </c>
      <c r="D84" s="105" t="s">
        <v>310</v>
      </c>
      <c r="E84" s="112">
        <f>SUM(E85:E88)</f>
        <v>27957.39996</v>
      </c>
      <c r="F84" s="112">
        <f>SUM(F85:F88)</f>
        <v>27947.4957</v>
      </c>
      <c r="G84" s="112">
        <f>F84/E84*100</f>
        <v>99.96457374428893</v>
      </c>
      <c r="H84" s="116">
        <f>H86</f>
        <v>2805.006</v>
      </c>
      <c r="I84" s="116">
        <f aca="true" t="shared" si="34" ref="I84:AR84">I86</f>
        <v>2805.006</v>
      </c>
      <c r="J84" s="116">
        <f t="shared" si="34"/>
        <v>100</v>
      </c>
      <c r="K84" s="116">
        <f t="shared" si="34"/>
        <v>2516.59312</v>
      </c>
      <c r="L84" s="116">
        <f t="shared" si="34"/>
        <v>2516.59312</v>
      </c>
      <c r="M84" s="116">
        <f t="shared" si="34"/>
        <v>100</v>
      </c>
      <c r="N84" s="116">
        <f t="shared" si="34"/>
        <v>2327.43084</v>
      </c>
      <c r="O84" s="116">
        <f t="shared" si="34"/>
        <v>2327.42164</v>
      </c>
      <c r="P84" s="116">
        <f t="shared" si="34"/>
        <v>99.99960471435534</v>
      </c>
      <c r="Q84" s="116">
        <f t="shared" si="34"/>
        <v>2212.3329999999996</v>
      </c>
      <c r="R84" s="116">
        <f t="shared" si="34"/>
        <v>2212.3332</v>
      </c>
      <c r="S84" s="116">
        <f t="shared" si="34"/>
        <v>100.00000904023041</v>
      </c>
      <c r="T84" s="116">
        <f>T86</f>
        <v>2405</v>
      </c>
      <c r="U84" s="116">
        <f t="shared" si="34"/>
        <v>2310.88752</v>
      </c>
      <c r="V84" s="116">
        <f>U84/T84*100</f>
        <v>96.08679916839917</v>
      </c>
      <c r="W84" s="116">
        <f t="shared" si="34"/>
        <v>2699.967</v>
      </c>
      <c r="X84" s="116">
        <f t="shared" si="34"/>
        <v>2523.3028</v>
      </c>
      <c r="Y84" s="116">
        <f>X84/W84*100</f>
        <v>93.45680150905548</v>
      </c>
      <c r="Z84" s="116">
        <f t="shared" si="34"/>
        <v>2309.5</v>
      </c>
      <c r="AA84" s="116">
        <f t="shared" si="34"/>
        <v>2162.5</v>
      </c>
      <c r="AB84" s="116">
        <f t="shared" si="34"/>
        <v>93.63498592768997</v>
      </c>
      <c r="AC84" s="116">
        <f t="shared" si="34"/>
        <v>1584.34</v>
      </c>
      <c r="AD84" s="116">
        <f t="shared" si="34"/>
        <v>1584.3</v>
      </c>
      <c r="AE84" s="116">
        <f t="shared" si="34"/>
        <v>99.99747528939496</v>
      </c>
      <c r="AF84" s="116">
        <f t="shared" si="34"/>
        <v>3915.66</v>
      </c>
      <c r="AG84" s="116">
        <f t="shared" si="34"/>
        <v>0</v>
      </c>
      <c r="AH84" s="116">
        <f t="shared" si="34"/>
        <v>0</v>
      </c>
      <c r="AI84" s="116">
        <f t="shared" si="34"/>
        <v>22775.82996</v>
      </c>
      <c r="AJ84" s="116">
        <f t="shared" si="34"/>
        <v>18442.34428</v>
      </c>
      <c r="AK84" s="116">
        <f t="shared" si="34"/>
        <v>80.97331386996358</v>
      </c>
      <c r="AL84" s="116">
        <f t="shared" si="34"/>
        <v>82.1</v>
      </c>
      <c r="AM84" s="116">
        <f t="shared" si="34"/>
        <v>4415.66144</v>
      </c>
      <c r="AN84" s="116">
        <f t="shared" si="34"/>
        <v>5378.393958587089</v>
      </c>
      <c r="AO84" s="116">
        <f t="shared" si="34"/>
        <v>2480</v>
      </c>
      <c r="AP84" s="116">
        <f t="shared" si="34"/>
        <v>2479.9336</v>
      </c>
      <c r="AQ84" s="116">
        <f t="shared" si="34"/>
        <v>99.99732258064515</v>
      </c>
      <c r="AR84" s="116">
        <f t="shared" si="34"/>
        <v>2619.4700000000003</v>
      </c>
      <c r="AS84" s="116">
        <f>AS86</f>
        <v>2609.55638</v>
      </c>
      <c r="AT84" s="116">
        <f>AT86</f>
        <v>99.62154099875164</v>
      </c>
      <c r="AU84" s="251" t="s">
        <v>340</v>
      </c>
      <c r="AV84" s="254" t="s">
        <v>347</v>
      </c>
    </row>
    <row r="85" spans="1:48" ht="44.25" customHeight="1">
      <c r="A85" s="231"/>
      <c r="B85" s="234"/>
      <c r="C85" s="237"/>
      <c r="D85" s="106" t="s">
        <v>37</v>
      </c>
      <c r="E85" s="149">
        <f aca="true" t="shared" si="35" ref="E85:G88">H85+K85+N85+Q85+T85+W85+Z85+AC85+AF85+AL85+AO85+AR85</f>
        <v>0</v>
      </c>
      <c r="F85" s="149">
        <f t="shared" si="35"/>
        <v>0</v>
      </c>
      <c r="G85" s="149">
        <f t="shared" si="35"/>
        <v>0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18">
        <v>0</v>
      </c>
      <c r="Q85" s="114">
        <v>0</v>
      </c>
      <c r="R85" s="114">
        <v>0</v>
      </c>
      <c r="S85" s="114">
        <v>0</v>
      </c>
      <c r="T85" s="114">
        <v>0</v>
      </c>
      <c r="U85" s="114">
        <v>0</v>
      </c>
      <c r="V85" s="114">
        <v>0</v>
      </c>
      <c r="W85" s="114">
        <v>0</v>
      </c>
      <c r="X85" s="114">
        <v>0</v>
      </c>
      <c r="Y85" s="114">
        <v>0</v>
      </c>
      <c r="Z85" s="114">
        <v>0</v>
      </c>
      <c r="AA85" s="114">
        <v>0</v>
      </c>
      <c r="AB85" s="114">
        <v>0</v>
      </c>
      <c r="AC85" s="114">
        <v>0</v>
      </c>
      <c r="AD85" s="114">
        <v>0</v>
      </c>
      <c r="AE85" s="114">
        <v>0</v>
      </c>
      <c r="AF85" s="114">
        <v>0</v>
      </c>
      <c r="AG85" s="114">
        <v>0</v>
      </c>
      <c r="AH85" s="114">
        <v>0</v>
      </c>
      <c r="AI85" s="114">
        <v>0</v>
      </c>
      <c r="AJ85" s="114">
        <v>0</v>
      </c>
      <c r="AK85" s="114">
        <v>0</v>
      </c>
      <c r="AL85" s="114">
        <v>0</v>
      </c>
      <c r="AM85" s="114">
        <v>0</v>
      </c>
      <c r="AN85" s="114">
        <v>0</v>
      </c>
      <c r="AO85" s="114">
        <v>0</v>
      </c>
      <c r="AP85" s="114">
        <v>0</v>
      </c>
      <c r="AQ85" s="114">
        <v>0</v>
      </c>
      <c r="AR85" s="114">
        <v>0</v>
      </c>
      <c r="AS85" s="118">
        <v>0</v>
      </c>
      <c r="AT85" s="118">
        <v>0</v>
      </c>
      <c r="AU85" s="252"/>
      <c r="AV85" s="255"/>
    </row>
    <row r="86" spans="1:48" ht="105" customHeight="1">
      <c r="A86" s="231"/>
      <c r="B86" s="234"/>
      <c r="C86" s="237"/>
      <c r="D86" s="107" t="s">
        <v>308</v>
      </c>
      <c r="E86" s="149">
        <f t="shared" si="35"/>
        <v>27957.39996</v>
      </c>
      <c r="F86" s="149">
        <f>I86+L86+O86+R86+U86+X86+AA86+AD86+AG86+AM86+AP86+AS86</f>
        <v>27947.4957</v>
      </c>
      <c r="G86" s="149">
        <f>F86/E86*100</f>
        <v>99.96457374428893</v>
      </c>
      <c r="H86" s="118">
        <f>I86</f>
        <v>2805.006</v>
      </c>
      <c r="I86" s="118">
        <v>2805.006</v>
      </c>
      <c r="J86" s="118">
        <f>I86/H86*100</f>
        <v>100</v>
      </c>
      <c r="K86" s="118">
        <f>L86</f>
        <v>2516.59312</v>
      </c>
      <c r="L86" s="118">
        <v>2516.59312</v>
      </c>
      <c r="M86" s="118">
        <f>L86/K86*100</f>
        <v>100</v>
      </c>
      <c r="N86" s="118">
        <f>O86+0.0092</f>
        <v>2327.43084</v>
      </c>
      <c r="O86" s="118">
        <v>2327.42164</v>
      </c>
      <c r="P86" s="118">
        <f>O86/N86*100</f>
        <v>99.99960471435534</v>
      </c>
      <c r="Q86" s="114">
        <f>3000-249.03-538.637</f>
        <v>2212.3329999999996</v>
      </c>
      <c r="R86" s="114">
        <v>2212.3332</v>
      </c>
      <c r="S86" s="114">
        <f>R86/Q86*100</f>
        <v>100.00000904023041</v>
      </c>
      <c r="T86" s="114">
        <f>2900-495</f>
        <v>2405</v>
      </c>
      <c r="U86" s="127">
        <v>2310.88752</v>
      </c>
      <c r="V86" s="114">
        <f>U86/T86*100</f>
        <v>96.08679916839917</v>
      </c>
      <c r="W86" s="127">
        <f>2700-0.033</f>
        <v>2699.967</v>
      </c>
      <c r="X86" s="127">
        <v>2523.3028</v>
      </c>
      <c r="Y86" s="114">
        <f>X86/W86*100</f>
        <v>93.45680150905548</v>
      </c>
      <c r="Z86" s="127">
        <f>2700-390.5</f>
        <v>2309.5</v>
      </c>
      <c r="AA86" s="127">
        <v>2162.5</v>
      </c>
      <c r="AB86" s="114">
        <f>AA86/Z86*100</f>
        <v>93.63498592768997</v>
      </c>
      <c r="AC86" s="127">
        <f>2900-1315.66</f>
        <v>1584.34</v>
      </c>
      <c r="AD86" s="127">
        <v>1584.3</v>
      </c>
      <c r="AE86" s="114">
        <f>AD86/AC86*100</f>
        <v>99.99747528939496</v>
      </c>
      <c r="AF86" s="127">
        <v>3915.66</v>
      </c>
      <c r="AG86" s="127">
        <v>0</v>
      </c>
      <c r="AH86" s="114">
        <v>0</v>
      </c>
      <c r="AI86" s="114">
        <f>H86+K86+N86+Q86+T86+W86+Z86+AC86+AF86</f>
        <v>22775.82996</v>
      </c>
      <c r="AJ86" s="114">
        <f>I86+L86+O86+R86+U86+X86+AA86+AD86+AG86</f>
        <v>18442.34428</v>
      </c>
      <c r="AK86" s="114">
        <f>AJ86/AI86*100</f>
        <v>80.97331386996358</v>
      </c>
      <c r="AL86" s="127">
        <v>82.1</v>
      </c>
      <c r="AM86" s="127">
        <v>4415.66144</v>
      </c>
      <c r="AN86" s="114">
        <f>AM86/AL86*100</f>
        <v>5378.393958587089</v>
      </c>
      <c r="AO86" s="127">
        <f>390.5+2089.5</f>
        <v>2480</v>
      </c>
      <c r="AP86" s="127">
        <v>2479.9336</v>
      </c>
      <c r="AQ86" s="114">
        <f>AP86/AO86*100</f>
        <v>99.99732258064515</v>
      </c>
      <c r="AR86" s="127">
        <f>2153.4+2381.57-2089.5+174</f>
        <v>2619.4700000000003</v>
      </c>
      <c r="AS86" s="128">
        <f>2576.85408+32.7957-0.0934</f>
        <v>2609.55638</v>
      </c>
      <c r="AT86" s="118">
        <f>AS86/AR86*100</f>
        <v>99.62154099875164</v>
      </c>
      <c r="AU86" s="252"/>
      <c r="AV86" s="255"/>
    </row>
    <row r="87" spans="1:48" ht="66" customHeight="1">
      <c r="A87" s="231"/>
      <c r="B87" s="234"/>
      <c r="C87" s="237"/>
      <c r="D87" s="107" t="s">
        <v>42</v>
      </c>
      <c r="E87" s="149">
        <f t="shared" si="35"/>
        <v>0</v>
      </c>
      <c r="F87" s="149">
        <f t="shared" si="35"/>
        <v>0</v>
      </c>
      <c r="G87" s="149">
        <v>0</v>
      </c>
      <c r="H87" s="118">
        <f>I87</f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18">
        <v>0</v>
      </c>
      <c r="Q87" s="114">
        <v>0</v>
      </c>
      <c r="R87" s="114">
        <v>0</v>
      </c>
      <c r="S87" s="114">
        <v>0</v>
      </c>
      <c r="T87" s="114">
        <v>0</v>
      </c>
      <c r="U87" s="127">
        <v>0</v>
      </c>
      <c r="V87" s="114">
        <v>0</v>
      </c>
      <c r="W87" s="127">
        <v>0</v>
      </c>
      <c r="X87" s="127">
        <v>0</v>
      </c>
      <c r="Y87" s="114">
        <v>0</v>
      </c>
      <c r="Z87" s="127">
        <v>0</v>
      </c>
      <c r="AA87" s="127">
        <v>0</v>
      </c>
      <c r="AB87" s="114">
        <v>0</v>
      </c>
      <c r="AC87" s="127">
        <v>0</v>
      </c>
      <c r="AD87" s="127">
        <v>0</v>
      </c>
      <c r="AE87" s="114">
        <v>0</v>
      </c>
      <c r="AF87" s="127">
        <v>0</v>
      </c>
      <c r="AG87" s="127">
        <v>0</v>
      </c>
      <c r="AH87" s="114">
        <v>0</v>
      </c>
      <c r="AI87" s="114">
        <v>0</v>
      </c>
      <c r="AJ87" s="114">
        <v>0</v>
      </c>
      <c r="AK87" s="114">
        <v>0</v>
      </c>
      <c r="AL87" s="127">
        <v>0</v>
      </c>
      <c r="AM87" s="127">
        <v>0</v>
      </c>
      <c r="AN87" s="114">
        <v>0</v>
      </c>
      <c r="AO87" s="127">
        <v>0</v>
      </c>
      <c r="AP87" s="127">
        <v>0</v>
      </c>
      <c r="AQ87" s="114">
        <v>0</v>
      </c>
      <c r="AR87" s="127">
        <v>0</v>
      </c>
      <c r="AS87" s="128">
        <v>0</v>
      </c>
      <c r="AT87" s="118">
        <v>0</v>
      </c>
      <c r="AU87" s="252"/>
      <c r="AV87" s="255"/>
    </row>
    <row r="88" spans="1:48" ht="204.75" customHeight="1">
      <c r="A88" s="232"/>
      <c r="B88" s="235"/>
      <c r="C88" s="238"/>
      <c r="D88" s="107" t="s">
        <v>309</v>
      </c>
      <c r="E88" s="149">
        <f t="shared" si="35"/>
        <v>0</v>
      </c>
      <c r="F88" s="149">
        <f t="shared" si="35"/>
        <v>0</v>
      </c>
      <c r="G88" s="149">
        <f>J88+M88+P88+S88+V88+Y88+AB88+AE88+AH88+AN88+AQ88+AT88</f>
        <v>0</v>
      </c>
      <c r="H88" s="118">
        <f>I88</f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18">
        <v>0</v>
      </c>
      <c r="P88" s="118">
        <v>0</v>
      </c>
      <c r="Q88" s="114">
        <v>0</v>
      </c>
      <c r="R88" s="114">
        <v>0</v>
      </c>
      <c r="S88" s="114">
        <v>0</v>
      </c>
      <c r="T88" s="114">
        <v>0</v>
      </c>
      <c r="U88" s="127">
        <v>0</v>
      </c>
      <c r="V88" s="114">
        <v>0</v>
      </c>
      <c r="W88" s="127">
        <v>0</v>
      </c>
      <c r="X88" s="127">
        <v>0</v>
      </c>
      <c r="Y88" s="114">
        <v>0</v>
      </c>
      <c r="Z88" s="127">
        <v>0</v>
      </c>
      <c r="AA88" s="127">
        <v>0</v>
      </c>
      <c r="AB88" s="114">
        <v>0</v>
      </c>
      <c r="AC88" s="127">
        <v>0</v>
      </c>
      <c r="AD88" s="127">
        <v>0</v>
      </c>
      <c r="AE88" s="114">
        <v>0</v>
      </c>
      <c r="AF88" s="127">
        <v>0</v>
      </c>
      <c r="AG88" s="127">
        <v>0</v>
      </c>
      <c r="AH88" s="114">
        <v>0</v>
      </c>
      <c r="AI88" s="114">
        <v>0</v>
      </c>
      <c r="AJ88" s="114">
        <v>0</v>
      </c>
      <c r="AK88" s="114">
        <v>0</v>
      </c>
      <c r="AL88" s="127">
        <v>0</v>
      </c>
      <c r="AM88" s="127">
        <v>0</v>
      </c>
      <c r="AN88" s="114">
        <v>0</v>
      </c>
      <c r="AO88" s="127">
        <v>0</v>
      </c>
      <c r="AP88" s="127">
        <v>0</v>
      </c>
      <c r="AQ88" s="114">
        <v>0</v>
      </c>
      <c r="AR88" s="127">
        <v>0</v>
      </c>
      <c r="AS88" s="128">
        <v>0</v>
      </c>
      <c r="AT88" s="118">
        <v>0</v>
      </c>
      <c r="AU88" s="253"/>
      <c r="AV88" s="256"/>
    </row>
    <row r="89" spans="1:48" ht="162.75" customHeight="1">
      <c r="A89" s="136" t="s">
        <v>313</v>
      </c>
      <c r="B89" s="129" t="s">
        <v>329</v>
      </c>
      <c r="C89" s="130" t="s">
        <v>270</v>
      </c>
      <c r="D89" s="107" t="s">
        <v>37</v>
      </c>
      <c r="E89" s="150">
        <v>0</v>
      </c>
      <c r="F89" s="150">
        <v>0</v>
      </c>
      <c r="G89" s="150">
        <v>0</v>
      </c>
      <c r="H89" s="131">
        <v>0</v>
      </c>
      <c r="I89" s="131">
        <v>0</v>
      </c>
      <c r="J89" s="131">
        <v>0</v>
      </c>
      <c r="K89" s="131">
        <v>0</v>
      </c>
      <c r="L89" s="131">
        <v>0</v>
      </c>
      <c r="M89" s="131">
        <v>0</v>
      </c>
      <c r="N89" s="131">
        <v>0</v>
      </c>
      <c r="O89" s="131">
        <v>0</v>
      </c>
      <c r="P89" s="131">
        <v>0</v>
      </c>
      <c r="Q89" s="131">
        <v>0</v>
      </c>
      <c r="R89" s="131">
        <v>0</v>
      </c>
      <c r="S89" s="131">
        <v>0</v>
      </c>
      <c r="T89" s="131">
        <v>0</v>
      </c>
      <c r="U89" s="131">
        <v>0</v>
      </c>
      <c r="V89" s="131">
        <v>0</v>
      </c>
      <c r="W89" s="131">
        <v>0</v>
      </c>
      <c r="X89" s="131">
        <v>0</v>
      </c>
      <c r="Y89" s="131">
        <v>0</v>
      </c>
      <c r="Z89" s="131">
        <v>0</v>
      </c>
      <c r="AA89" s="131">
        <v>0</v>
      </c>
      <c r="AB89" s="131">
        <v>0</v>
      </c>
      <c r="AC89" s="131">
        <v>0</v>
      </c>
      <c r="AD89" s="131">
        <v>0</v>
      </c>
      <c r="AE89" s="131">
        <v>0</v>
      </c>
      <c r="AF89" s="131">
        <v>0</v>
      </c>
      <c r="AG89" s="131">
        <v>0</v>
      </c>
      <c r="AH89" s="131">
        <v>0</v>
      </c>
      <c r="AI89" s="131">
        <v>0</v>
      </c>
      <c r="AJ89" s="131">
        <v>0</v>
      </c>
      <c r="AK89" s="131">
        <v>0</v>
      </c>
      <c r="AL89" s="131">
        <v>0</v>
      </c>
      <c r="AM89" s="131">
        <v>0</v>
      </c>
      <c r="AN89" s="131">
        <v>0</v>
      </c>
      <c r="AO89" s="131">
        <v>0</v>
      </c>
      <c r="AP89" s="131">
        <v>0</v>
      </c>
      <c r="AQ89" s="131">
        <v>0</v>
      </c>
      <c r="AR89" s="131">
        <v>0</v>
      </c>
      <c r="AS89" s="118">
        <v>0</v>
      </c>
      <c r="AT89" s="118">
        <v>0</v>
      </c>
      <c r="AU89" s="125" t="s">
        <v>266</v>
      </c>
      <c r="AV89" s="163" t="s">
        <v>267</v>
      </c>
    </row>
    <row r="90" spans="1:48" ht="24" customHeight="1">
      <c r="A90" s="226" t="s">
        <v>277</v>
      </c>
      <c r="B90" s="227"/>
      <c r="C90" s="228"/>
      <c r="D90" s="156" t="s">
        <v>310</v>
      </c>
      <c r="E90" s="155">
        <f>SUM(E91:E94)+0.1</f>
        <v>28960.349959999996</v>
      </c>
      <c r="F90" s="155">
        <f>SUM(F91:F94)</f>
        <v>28950.345699999998</v>
      </c>
      <c r="G90" s="155">
        <f>F90/E90*100</f>
        <v>99.9654553207616</v>
      </c>
      <c r="H90" s="157">
        <f>H92+H93</f>
        <v>2805.006</v>
      </c>
      <c r="I90" s="157">
        <f aca="true" t="shared" si="36" ref="I90:AR90">I92+I93</f>
        <v>2805.006</v>
      </c>
      <c r="J90" s="157">
        <f t="shared" si="36"/>
        <v>100</v>
      </c>
      <c r="K90" s="157">
        <f t="shared" si="36"/>
        <v>2516.59312</v>
      </c>
      <c r="L90" s="157">
        <f t="shared" si="36"/>
        <v>2516.59312</v>
      </c>
      <c r="M90" s="157">
        <f t="shared" si="36"/>
        <v>100</v>
      </c>
      <c r="N90" s="157">
        <f t="shared" si="36"/>
        <v>2327.43084</v>
      </c>
      <c r="O90" s="157">
        <f t="shared" si="36"/>
        <v>2327.42164</v>
      </c>
      <c r="P90" s="157">
        <f t="shared" si="36"/>
        <v>99.99960471435534</v>
      </c>
      <c r="Q90" s="157">
        <f t="shared" si="36"/>
        <v>2212.3329999999996</v>
      </c>
      <c r="R90" s="157">
        <f t="shared" si="36"/>
        <v>2212.3332</v>
      </c>
      <c r="S90" s="157">
        <f>S92+S93</f>
        <v>100.00000904023041</v>
      </c>
      <c r="T90" s="157">
        <f t="shared" si="36"/>
        <v>2405</v>
      </c>
      <c r="U90" s="157">
        <f t="shared" si="36"/>
        <v>2310.88752</v>
      </c>
      <c r="V90" s="157">
        <f>V92+V93</f>
        <v>96.08679916839917</v>
      </c>
      <c r="W90" s="157">
        <f t="shared" si="36"/>
        <v>2699.967</v>
      </c>
      <c r="X90" s="157">
        <f t="shared" si="36"/>
        <v>2523.3028</v>
      </c>
      <c r="Y90" s="157">
        <f>X90/W90*100</f>
        <v>93.45680150905548</v>
      </c>
      <c r="Z90" s="157">
        <f t="shared" si="36"/>
        <v>2309.5</v>
      </c>
      <c r="AA90" s="157">
        <f t="shared" si="36"/>
        <v>2162.5</v>
      </c>
      <c r="AB90" s="157">
        <f t="shared" si="36"/>
        <v>93.63498592768997</v>
      </c>
      <c r="AC90" s="157">
        <f t="shared" si="36"/>
        <v>1584.34</v>
      </c>
      <c r="AD90" s="157">
        <f t="shared" si="36"/>
        <v>1584.3</v>
      </c>
      <c r="AE90" s="157">
        <f t="shared" si="36"/>
        <v>99.99747528939496</v>
      </c>
      <c r="AF90" s="157">
        <f t="shared" si="36"/>
        <v>4918.51</v>
      </c>
      <c r="AG90" s="157">
        <f>AG92+AG93</f>
        <v>1002.85</v>
      </c>
      <c r="AH90" s="157">
        <f>AG90/AF90*100</f>
        <v>20.389304891115398</v>
      </c>
      <c r="AI90" s="157">
        <f t="shared" si="36"/>
        <v>22775.82996</v>
      </c>
      <c r="AJ90" s="157">
        <f t="shared" si="36"/>
        <v>18442.34428</v>
      </c>
      <c r="AK90" s="157">
        <f t="shared" si="36"/>
        <v>80.97331386996358</v>
      </c>
      <c r="AL90" s="157">
        <f t="shared" si="36"/>
        <v>82.1</v>
      </c>
      <c r="AM90" s="157">
        <f t="shared" si="36"/>
        <v>4415.66144</v>
      </c>
      <c r="AN90" s="157">
        <f t="shared" si="36"/>
        <v>5378.393958587089</v>
      </c>
      <c r="AO90" s="157">
        <f t="shared" si="36"/>
        <v>2480</v>
      </c>
      <c r="AP90" s="157">
        <f t="shared" si="36"/>
        <v>2479.9336</v>
      </c>
      <c r="AQ90" s="157">
        <f t="shared" si="36"/>
        <v>99.99732258064515</v>
      </c>
      <c r="AR90" s="157">
        <f t="shared" si="36"/>
        <v>2619.4700000000003</v>
      </c>
      <c r="AS90" s="157">
        <f>AS92</f>
        <v>2609.55638</v>
      </c>
      <c r="AT90" s="157">
        <f>AT92</f>
        <v>99.62154099875164</v>
      </c>
      <c r="AU90" s="239" t="s">
        <v>267</v>
      </c>
      <c r="AV90" s="242"/>
    </row>
    <row r="91" spans="1:48" ht="37.5" customHeight="1">
      <c r="A91" s="226"/>
      <c r="B91" s="227"/>
      <c r="C91" s="229"/>
      <c r="D91" s="106" t="s">
        <v>37</v>
      </c>
      <c r="E91" s="149">
        <f aca="true" t="shared" si="37" ref="E91:G94">H91+K91+N91+Q91+T91+W91+Z91+AC91+AF91+AL91+AO91+AR91</f>
        <v>0</v>
      </c>
      <c r="F91" s="149">
        <f t="shared" si="37"/>
        <v>0</v>
      </c>
      <c r="G91" s="149">
        <f t="shared" si="37"/>
        <v>0</v>
      </c>
      <c r="H91" s="114">
        <f>H78+H85</f>
        <v>0</v>
      </c>
      <c r="I91" s="114">
        <f aca="true" t="shared" si="38" ref="I91:AT94">I78+I85</f>
        <v>0</v>
      </c>
      <c r="J91" s="114">
        <f t="shared" si="38"/>
        <v>0</v>
      </c>
      <c r="K91" s="114">
        <f t="shared" si="38"/>
        <v>0</v>
      </c>
      <c r="L91" s="114">
        <f t="shared" si="38"/>
        <v>0</v>
      </c>
      <c r="M91" s="114">
        <f t="shared" si="38"/>
        <v>0</v>
      </c>
      <c r="N91" s="114">
        <f t="shared" si="38"/>
        <v>0</v>
      </c>
      <c r="O91" s="114">
        <f t="shared" si="38"/>
        <v>0</v>
      </c>
      <c r="P91" s="114">
        <f t="shared" si="38"/>
        <v>0</v>
      </c>
      <c r="Q91" s="114">
        <f t="shared" si="38"/>
        <v>0</v>
      </c>
      <c r="R91" s="114">
        <f t="shared" si="38"/>
        <v>0</v>
      </c>
      <c r="S91" s="114">
        <f t="shared" si="38"/>
        <v>0</v>
      </c>
      <c r="T91" s="114">
        <f t="shared" si="38"/>
        <v>0</v>
      </c>
      <c r="U91" s="114">
        <f t="shared" si="38"/>
        <v>0</v>
      </c>
      <c r="V91" s="114">
        <f t="shared" si="38"/>
        <v>0</v>
      </c>
      <c r="W91" s="114">
        <f t="shared" si="38"/>
        <v>0</v>
      </c>
      <c r="X91" s="114">
        <f t="shared" si="38"/>
        <v>0</v>
      </c>
      <c r="Y91" s="114">
        <f t="shared" si="38"/>
        <v>0</v>
      </c>
      <c r="Z91" s="114">
        <f t="shared" si="38"/>
        <v>0</v>
      </c>
      <c r="AA91" s="114">
        <f t="shared" si="38"/>
        <v>0</v>
      </c>
      <c r="AB91" s="114">
        <f t="shared" si="38"/>
        <v>0</v>
      </c>
      <c r="AC91" s="114">
        <f t="shared" si="38"/>
        <v>0</v>
      </c>
      <c r="AD91" s="114">
        <f t="shared" si="38"/>
        <v>0</v>
      </c>
      <c r="AE91" s="114">
        <f t="shared" si="38"/>
        <v>0</v>
      </c>
      <c r="AF91" s="114">
        <f t="shared" si="38"/>
        <v>0</v>
      </c>
      <c r="AG91" s="114">
        <f t="shared" si="38"/>
        <v>0</v>
      </c>
      <c r="AH91" s="114">
        <f t="shared" si="38"/>
        <v>0</v>
      </c>
      <c r="AI91" s="114">
        <f t="shared" si="38"/>
        <v>0</v>
      </c>
      <c r="AJ91" s="114">
        <f t="shared" si="38"/>
        <v>0</v>
      </c>
      <c r="AK91" s="114">
        <f t="shared" si="38"/>
        <v>0</v>
      </c>
      <c r="AL91" s="114">
        <f t="shared" si="38"/>
        <v>0</v>
      </c>
      <c r="AM91" s="114">
        <f t="shared" si="38"/>
        <v>0</v>
      </c>
      <c r="AN91" s="114">
        <f t="shared" si="38"/>
        <v>0</v>
      </c>
      <c r="AO91" s="114">
        <f t="shared" si="38"/>
        <v>0</v>
      </c>
      <c r="AP91" s="114">
        <f t="shared" si="38"/>
        <v>0</v>
      </c>
      <c r="AQ91" s="114">
        <f t="shared" si="38"/>
        <v>0</v>
      </c>
      <c r="AR91" s="114">
        <f t="shared" si="38"/>
        <v>0</v>
      </c>
      <c r="AS91" s="114">
        <f t="shared" si="38"/>
        <v>0</v>
      </c>
      <c r="AT91" s="114">
        <f t="shared" si="38"/>
        <v>0</v>
      </c>
      <c r="AU91" s="240"/>
      <c r="AV91" s="243"/>
    </row>
    <row r="92" spans="1:48" ht="122.25" customHeight="1">
      <c r="A92" s="226"/>
      <c r="B92" s="227"/>
      <c r="C92" s="229"/>
      <c r="D92" s="107" t="s">
        <v>308</v>
      </c>
      <c r="E92" s="149">
        <f>H92+K92+N92+Q92+T92+W92+Z92+AC92+AF92+AL92+AO92+AR92</f>
        <v>27957.39996</v>
      </c>
      <c r="F92" s="149">
        <f t="shared" si="37"/>
        <v>27947.4957</v>
      </c>
      <c r="G92" s="149">
        <f>F92/E92*100</f>
        <v>99.96457374428893</v>
      </c>
      <c r="H92" s="114">
        <f>H79+H86</f>
        <v>2805.006</v>
      </c>
      <c r="I92" s="114">
        <f t="shared" si="38"/>
        <v>2805.006</v>
      </c>
      <c r="J92" s="114">
        <f t="shared" si="38"/>
        <v>100</v>
      </c>
      <c r="K92" s="114">
        <f t="shared" si="38"/>
        <v>2516.59312</v>
      </c>
      <c r="L92" s="114">
        <f t="shared" si="38"/>
        <v>2516.59312</v>
      </c>
      <c r="M92" s="114">
        <f t="shared" si="38"/>
        <v>100</v>
      </c>
      <c r="N92" s="114">
        <f t="shared" si="38"/>
        <v>2327.43084</v>
      </c>
      <c r="O92" s="114">
        <f t="shared" si="38"/>
        <v>2327.42164</v>
      </c>
      <c r="P92" s="114">
        <f t="shared" si="38"/>
        <v>99.99960471435534</v>
      </c>
      <c r="Q92" s="114">
        <f t="shared" si="38"/>
        <v>2212.3329999999996</v>
      </c>
      <c r="R92" s="114">
        <f t="shared" si="38"/>
        <v>2212.3332</v>
      </c>
      <c r="S92" s="114">
        <f t="shared" si="38"/>
        <v>100.00000904023041</v>
      </c>
      <c r="T92" s="114">
        <f>T79+T86</f>
        <v>2405</v>
      </c>
      <c r="U92" s="114">
        <f t="shared" si="38"/>
        <v>2310.88752</v>
      </c>
      <c r="V92" s="114">
        <f t="shared" si="38"/>
        <v>96.08679916839917</v>
      </c>
      <c r="W92" s="114">
        <f>W79+W86</f>
        <v>2699.967</v>
      </c>
      <c r="X92" s="114">
        <f t="shared" si="38"/>
        <v>2523.3028</v>
      </c>
      <c r="Y92" s="114">
        <f>Y79+Y86</f>
        <v>93.45680150905548</v>
      </c>
      <c r="Z92" s="114">
        <f t="shared" si="38"/>
        <v>2309.5</v>
      </c>
      <c r="AA92" s="114">
        <f t="shared" si="38"/>
        <v>2162.5</v>
      </c>
      <c r="AB92" s="114">
        <f t="shared" si="38"/>
        <v>93.63498592768997</v>
      </c>
      <c r="AC92" s="114">
        <f t="shared" si="38"/>
        <v>1584.34</v>
      </c>
      <c r="AD92" s="114">
        <f t="shared" si="38"/>
        <v>1584.3</v>
      </c>
      <c r="AE92" s="114">
        <f>AE79+AE86</f>
        <v>99.99747528939496</v>
      </c>
      <c r="AF92" s="114">
        <f t="shared" si="38"/>
        <v>3915.66</v>
      </c>
      <c r="AG92" s="114">
        <f t="shared" si="38"/>
        <v>0</v>
      </c>
      <c r="AH92" s="114">
        <v>0</v>
      </c>
      <c r="AI92" s="114">
        <f>AI79+AI86</f>
        <v>22775.82996</v>
      </c>
      <c r="AJ92" s="114">
        <f t="shared" si="38"/>
        <v>18442.34428</v>
      </c>
      <c r="AK92" s="114">
        <f t="shared" si="38"/>
        <v>80.97331386996358</v>
      </c>
      <c r="AL92" s="114">
        <f t="shared" si="38"/>
        <v>82.1</v>
      </c>
      <c r="AM92" s="114">
        <f t="shared" si="38"/>
        <v>4415.66144</v>
      </c>
      <c r="AN92" s="114">
        <f t="shared" si="38"/>
        <v>5378.393958587089</v>
      </c>
      <c r="AO92" s="114">
        <f t="shared" si="38"/>
        <v>2480</v>
      </c>
      <c r="AP92" s="114">
        <f t="shared" si="38"/>
        <v>2479.9336</v>
      </c>
      <c r="AQ92" s="114">
        <f t="shared" si="38"/>
        <v>99.99732258064515</v>
      </c>
      <c r="AR92" s="114">
        <f t="shared" si="38"/>
        <v>2619.4700000000003</v>
      </c>
      <c r="AS92" s="114">
        <f t="shared" si="38"/>
        <v>2609.55638</v>
      </c>
      <c r="AT92" s="114">
        <f t="shared" si="38"/>
        <v>99.62154099875164</v>
      </c>
      <c r="AU92" s="240"/>
      <c r="AV92" s="243"/>
    </row>
    <row r="93" spans="1:48" ht="64.5" customHeight="1">
      <c r="A93" s="226"/>
      <c r="B93" s="227"/>
      <c r="C93" s="229"/>
      <c r="D93" s="107" t="s">
        <v>42</v>
      </c>
      <c r="E93" s="149">
        <f t="shared" si="37"/>
        <v>1002.85</v>
      </c>
      <c r="F93" s="149">
        <f t="shared" si="37"/>
        <v>1002.85</v>
      </c>
      <c r="G93" s="149">
        <f>J93+M93+P93+S93+V93+Y93+AB93+AE93+AH93+AN93+AQ93+AT93</f>
        <v>100</v>
      </c>
      <c r="H93" s="114">
        <f>H80+H87</f>
        <v>0</v>
      </c>
      <c r="I93" s="114">
        <f t="shared" si="38"/>
        <v>0</v>
      </c>
      <c r="J93" s="114">
        <f t="shared" si="38"/>
        <v>0</v>
      </c>
      <c r="K93" s="114">
        <f t="shared" si="38"/>
        <v>0</v>
      </c>
      <c r="L93" s="114">
        <f t="shared" si="38"/>
        <v>0</v>
      </c>
      <c r="M93" s="114">
        <f t="shared" si="38"/>
        <v>0</v>
      </c>
      <c r="N93" s="114">
        <f t="shared" si="38"/>
        <v>0</v>
      </c>
      <c r="O93" s="114">
        <f t="shared" si="38"/>
        <v>0</v>
      </c>
      <c r="P93" s="114">
        <f t="shared" si="38"/>
        <v>0</v>
      </c>
      <c r="Q93" s="114">
        <f t="shared" si="38"/>
        <v>0</v>
      </c>
      <c r="R93" s="114">
        <f t="shared" si="38"/>
        <v>0</v>
      </c>
      <c r="S93" s="114">
        <f t="shared" si="38"/>
        <v>0</v>
      </c>
      <c r="T93" s="114">
        <f t="shared" si="38"/>
        <v>0</v>
      </c>
      <c r="U93" s="114">
        <f t="shared" si="38"/>
        <v>0</v>
      </c>
      <c r="V93" s="114">
        <f t="shared" si="38"/>
        <v>0</v>
      </c>
      <c r="W93" s="114">
        <f t="shared" si="38"/>
        <v>0</v>
      </c>
      <c r="X93" s="114">
        <f t="shared" si="38"/>
        <v>0</v>
      </c>
      <c r="Y93" s="114">
        <f t="shared" si="38"/>
        <v>0</v>
      </c>
      <c r="Z93" s="114">
        <f t="shared" si="38"/>
        <v>0</v>
      </c>
      <c r="AA93" s="114">
        <f t="shared" si="38"/>
        <v>0</v>
      </c>
      <c r="AB93" s="114">
        <f t="shared" si="38"/>
        <v>0</v>
      </c>
      <c r="AC93" s="114">
        <f t="shared" si="38"/>
        <v>0</v>
      </c>
      <c r="AD93" s="114">
        <f t="shared" si="38"/>
        <v>0</v>
      </c>
      <c r="AE93" s="114">
        <f t="shared" si="38"/>
        <v>0</v>
      </c>
      <c r="AF93" s="114">
        <f t="shared" si="38"/>
        <v>1002.85</v>
      </c>
      <c r="AG93" s="114">
        <f t="shared" si="38"/>
        <v>1002.85</v>
      </c>
      <c r="AH93" s="114">
        <f t="shared" si="38"/>
        <v>100</v>
      </c>
      <c r="AI93" s="114">
        <f t="shared" si="38"/>
        <v>0</v>
      </c>
      <c r="AJ93" s="114">
        <f t="shared" si="38"/>
        <v>0</v>
      </c>
      <c r="AK93" s="114">
        <f t="shared" si="38"/>
        <v>0</v>
      </c>
      <c r="AL93" s="114">
        <f t="shared" si="38"/>
        <v>0</v>
      </c>
      <c r="AM93" s="114">
        <f t="shared" si="38"/>
        <v>0</v>
      </c>
      <c r="AN93" s="114">
        <f t="shared" si="38"/>
        <v>0</v>
      </c>
      <c r="AO93" s="114">
        <f t="shared" si="38"/>
        <v>0</v>
      </c>
      <c r="AP93" s="114">
        <f t="shared" si="38"/>
        <v>0</v>
      </c>
      <c r="AQ93" s="114">
        <f t="shared" si="38"/>
        <v>0</v>
      </c>
      <c r="AR93" s="114">
        <f t="shared" si="38"/>
        <v>0</v>
      </c>
      <c r="AS93" s="114">
        <f t="shared" si="38"/>
        <v>0</v>
      </c>
      <c r="AT93" s="114">
        <f t="shared" si="38"/>
        <v>0</v>
      </c>
      <c r="AU93" s="240"/>
      <c r="AV93" s="243"/>
    </row>
    <row r="94" spans="1:48" ht="67.5" customHeight="1">
      <c r="A94" s="226"/>
      <c r="B94" s="227"/>
      <c r="C94" s="229"/>
      <c r="D94" s="107" t="s">
        <v>309</v>
      </c>
      <c r="E94" s="149">
        <f t="shared" si="37"/>
        <v>0</v>
      </c>
      <c r="F94" s="149">
        <f t="shared" si="37"/>
        <v>0</v>
      </c>
      <c r="G94" s="149">
        <f t="shared" si="37"/>
        <v>0</v>
      </c>
      <c r="H94" s="114">
        <f>H81+H88</f>
        <v>0</v>
      </c>
      <c r="I94" s="114">
        <f t="shared" si="38"/>
        <v>0</v>
      </c>
      <c r="J94" s="114">
        <f t="shared" si="38"/>
        <v>0</v>
      </c>
      <c r="K94" s="114">
        <f t="shared" si="38"/>
        <v>0</v>
      </c>
      <c r="L94" s="114">
        <f t="shared" si="38"/>
        <v>0</v>
      </c>
      <c r="M94" s="114">
        <f t="shared" si="38"/>
        <v>0</v>
      </c>
      <c r="N94" s="114">
        <f t="shared" si="38"/>
        <v>0</v>
      </c>
      <c r="O94" s="114">
        <f t="shared" si="38"/>
        <v>0</v>
      </c>
      <c r="P94" s="114">
        <f t="shared" si="38"/>
        <v>0</v>
      </c>
      <c r="Q94" s="114">
        <f t="shared" si="38"/>
        <v>0</v>
      </c>
      <c r="R94" s="114">
        <f t="shared" si="38"/>
        <v>0</v>
      </c>
      <c r="S94" s="114">
        <f t="shared" si="38"/>
        <v>0</v>
      </c>
      <c r="T94" s="114">
        <f t="shared" si="38"/>
        <v>0</v>
      </c>
      <c r="U94" s="114">
        <f t="shared" si="38"/>
        <v>0</v>
      </c>
      <c r="V94" s="114">
        <f t="shared" si="38"/>
        <v>0</v>
      </c>
      <c r="W94" s="114">
        <f t="shared" si="38"/>
        <v>0</v>
      </c>
      <c r="X94" s="114">
        <f t="shared" si="38"/>
        <v>0</v>
      </c>
      <c r="Y94" s="114">
        <f t="shared" si="38"/>
        <v>0</v>
      </c>
      <c r="Z94" s="114">
        <f t="shared" si="38"/>
        <v>0</v>
      </c>
      <c r="AA94" s="114">
        <f t="shared" si="38"/>
        <v>0</v>
      </c>
      <c r="AB94" s="114">
        <f t="shared" si="38"/>
        <v>0</v>
      </c>
      <c r="AC94" s="114">
        <f t="shared" si="38"/>
        <v>0</v>
      </c>
      <c r="AD94" s="114">
        <f t="shared" si="38"/>
        <v>0</v>
      </c>
      <c r="AE94" s="114">
        <f t="shared" si="38"/>
        <v>0</v>
      </c>
      <c r="AF94" s="114">
        <f t="shared" si="38"/>
        <v>0</v>
      </c>
      <c r="AG94" s="114">
        <f t="shared" si="38"/>
        <v>0</v>
      </c>
      <c r="AH94" s="114">
        <f t="shared" si="38"/>
        <v>0</v>
      </c>
      <c r="AI94" s="114">
        <f t="shared" si="38"/>
        <v>0</v>
      </c>
      <c r="AJ94" s="114">
        <f t="shared" si="38"/>
        <v>0</v>
      </c>
      <c r="AK94" s="114">
        <f t="shared" si="38"/>
        <v>0</v>
      </c>
      <c r="AL94" s="114">
        <f t="shared" si="38"/>
        <v>0</v>
      </c>
      <c r="AM94" s="114">
        <f t="shared" si="38"/>
        <v>0</v>
      </c>
      <c r="AN94" s="114">
        <f t="shared" si="38"/>
        <v>0</v>
      </c>
      <c r="AO94" s="114">
        <f t="shared" si="38"/>
        <v>0</v>
      </c>
      <c r="AP94" s="114">
        <f t="shared" si="38"/>
        <v>0</v>
      </c>
      <c r="AQ94" s="114">
        <f t="shared" si="38"/>
        <v>0</v>
      </c>
      <c r="AR94" s="114">
        <f t="shared" si="38"/>
        <v>0</v>
      </c>
      <c r="AS94" s="114">
        <f t="shared" si="38"/>
        <v>0</v>
      </c>
      <c r="AT94" s="114">
        <f t="shared" si="38"/>
        <v>0</v>
      </c>
      <c r="AU94" s="241"/>
      <c r="AV94" s="244"/>
    </row>
    <row r="95" spans="1:48" ht="24" customHeight="1">
      <c r="A95" s="226" t="s">
        <v>307</v>
      </c>
      <c r="B95" s="227"/>
      <c r="C95" s="229"/>
      <c r="D95" s="158" t="s">
        <v>310</v>
      </c>
      <c r="E95" s="159">
        <f>SUM(E96:E99)</f>
        <v>34384.259959999996</v>
      </c>
      <c r="F95" s="159">
        <f>SUM(F96:F99)</f>
        <v>34357.6904668</v>
      </c>
      <c r="G95" s="159">
        <f>F95/E95*100</f>
        <v>99.9227277445235</v>
      </c>
      <c r="H95" s="159">
        <f aca="true" t="shared" si="39" ref="H95:AS95">SUM(H96:H99)</f>
        <v>2805.006</v>
      </c>
      <c r="I95" s="159">
        <f t="shared" si="39"/>
        <v>2805.006</v>
      </c>
      <c r="J95" s="159">
        <f>I95/H95*100</f>
        <v>100</v>
      </c>
      <c r="K95" s="159">
        <f t="shared" si="39"/>
        <v>2516.59312</v>
      </c>
      <c r="L95" s="159">
        <f t="shared" si="39"/>
        <v>2516.59312</v>
      </c>
      <c r="M95" s="159">
        <f>L95/K95*100</f>
        <v>100</v>
      </c>
      <c r="N95" s="159">
        <f t="shared" si="39"/>
        <v>2327.43084</v>
      </c>
      <c r="O95" s="159">
        <f t="shared" si="39"/>
        <v>2327.42164</v>
      </c>
      <c r="P95" s="159">
        <f>O95/N95*100</f>
        <v>99.99960471435534</v>
      </c>
      <c r="Q95" s="159">
        <f t="shared" si="39"/>
        <v>2212.3329999999996</v>
      </c>
      <c r="R95" s="159">
        <f t="shared" si="39"/>
        <v>2212.3332</v>
      </c>
      <c r="S95" s="159">
        <f>R95/Q95*100</f>
        <v>100.00000904023041</v>
      </c>
      <c r="T95" s="159">
        <f t="shared" si="39"/>
        <v>2405</v>
      </c>
      <c r="U95" s="159">
        <f t="shared" si="39"/>
        <v>2310.88752</v>
      </c>
      <c r="V95" s="159">
        <f>U95/T95*100</f>
        <v>96.08679916839917</v>
      </c>
      <c r="W95" s="159">
        <f t="shared" si="39"/>
        <v>3255.487</v>
      </c>
      <c r="X95" s="159">
        <f t="shared" si="39"/>
        <v>3078.8235668</v>
      </c>
      <c r="Y95" s="159">
        <f>X95/W95*100</f>
        <v>94.57336388687776</v>
      </c>
      <c r="Z95" s="159">
        <f t="shared" si="39"/>
        <v>3817.5</v>
      </c>
      <c r="AA95" s="159">
        <f t="shared" si="39"/>
        <v>3670.5080000000003</v>
      </c>
      <c r="AB95" s="159">
        <f>AA95/Z95*100</f>
        <v>96.1495219384414</v>
      </c>
      <c r="AC95" s="159">
        <f t="shared" si="39"/>
        <v>2570.11</v>
      </c>
      <c r="AD95" s="159">
        <f t="shared" si="39"/>
        <v>2570.074</v>
      </c>
      <c r="AE95" s="159">
        <f>AD95/AC95*100</f>
        <v>99.99859928174281</v>
      </c>
      <c r="AF95" s="159">
        <f t="shared" si="39"/>
        <v>6178.03</v>
      </c>
      <c r="AG95" s="159">
        <f t="shared" si="39"/>
        <v>1905.865</v>
      </c>
      <c r="AH95" s="159">
        <f>AG95/AF95*100</f>
        <v>30.84907324826846</v>
      </c>
      <c r="AI95" s="159">
        <f t="shared" si="39"/>
        <v>27084.639959999997</v>
      </c>
      <c r="AJ95" s="159">
        <f t="shared" si="39"/>
        <v>22394.6620468</v>
      </c>
      <c r="AK95" s="159">
        <f>AJ95/AI95*100</f>
        <v>82.68399387945935</v>
      </c>
      <c r="AL95" s="159">
        <f t="shared" si="39"/>
        <v>473.8</v>
      </c>
      <c r="AM95" s="159">
        <f t="shared" si="39"/>
        <v>4807.11144</v>
      </c>
      <c r="AN95" s="159">
        <f t="shared" si="39"/>
        <v>5578.324583517714</v>
      </c>
      <c r="AO95" s="159">
        <f t="shared" si="39"/>
        <v>2780.6</v>
      </c>
      <c r="AP95" s="159">
        <f t="shared" si="39"/>
        <v>2728.4926</v>
      </c>
      <c r="AQ95" s="159">
        <f t="shared" si="39"/>
        <v>265.3876786905511</v>
      </c>
      <c r="AR95" s="159">
        <f t="shared" si="39"/>
        <v>3042.3700000000003</v>
      </c>
      <c r="AS95" s="159">
        <f t="shared" si="39"/>
        <v>3424.5743799999996</v>
      </c>
      <c r="AT95" s="159">
        <f>AS95/AR95*100</f>
        <v>112.5627185385078</v>
      </c>
      <c r="AU95" s="248" t="s">
        <v>267</v>
      </c>
      <c r="AV95" s="242"/>
    </row>
    <row r="96" spans="1:48" ht="39" customHeight="1">
      <c r="A96" s="226"/>
      <c r="B96" s="227"/>
      <c r="C96" s="229"/>
      <c r="D96" s="106" t="s">
        <v>37</v>
      </c>
      <c r="E96" s="149">
        <f aca="true" t="shared" si="40" ref="E96:G99">H96+K96+N96+Q96+T96+W96+Z96+AC96+AF96+AL96+AO96+AR96</f>
        <v>0</v>
      </c>
      <c r="F96" s="149">
        <f t="shared" si="40"/>
        <v>0</v>
      </c>
      <c r="G96" s="149">
        <f t="shared" si="40"/>
        <v>0</v>
      </c>
      <c r="H96" s="114">
        <f aca="true" t="shared" si="41" ref="H96:AT96">H59+H72+H91</f>
        <v>0</v>
      </c>
      <c r="I96" s="114">
        <f t="shared" si="41"/>
        <v>0</v>
      </c>
      <c r="J96" s="114">
        <f t="shared" si="41"/>
        <v>0</v>
      </c>
      <c r="K96" s="114">
        <f t="shared" si="41"/>
        <v>0</v>
      </c>
      <c r="L96" s="114">
        <f t="shared" si="41"/>
        <v>0</v>
      </c>
      <c r="M96" s="114">
        <f t="shared" si="41"/>
        <v>0</v>
      </c>
      <c r="N96" s="114">
        <f t="shared" si="41"/>
        <v>0</v>
      </c>
      <c r="O96" s="114">
        <f t="shared" si="41"/>
        <v>0</v>
      </c>
      <c r="P96" s="114">
        <f t="shared" si="41"/>
        <v>0</v>
      </c>
      <c r="Q96" s="114">
        <f t="shared" si="41"/>
        <v>0</v>
      </c>
      <c r="R96" s="114">
        <f t="shared" si="41"/>
        <v>0</v>
      </c>
      <c r="S96" s="114">
        <f t="shared" si="41"/>
        <v>0</v>
      </c>
      <c r="T96" s="114">
        <f t="shared" si="41"/>
        <v>0</v>
      </c>
      <c r="U96" s="114">
        <f t="shared" si="41"/>
        <v>0</v>
      </c>
      <c r="V96" s="114">
        <f t="shared" si="41"/>
        <v>0</v>
      </c>
      <c r="W96" s="114">
        <f t="shared" si="41"/>
        <v>0</v>
      </c>
      <c r="X96" s="114">
        <f t="shared" si="41"/>
        <v>0</v>
      </c>
      <c r="Y96" s="114">
        <f t="shared" si="41"/>
        <v>0</v>
      </c>
      <c r="Z96" s="114">
        <f t="shared" si="41"/>
        <v>0</v>
      </c>
      <c r="AA96" s="114">
        <f t="shared" si="41"/>
        <v>0</v>
      </c>
      <c r="AB96" s="114">
        <f t="shared" si="41"/>
        <v>0</v>
      </c>
      <c r="AC96" s="114">
        <f t="shared" si="41"/>
        <v>0</v>
      </c>
      <c r="AD96" s="114">
        <f t="shared" si="41"/>
        <v>0</v>
      </c>
      <c r="AE96" s="114">
        <f t="shared" si="41"/>
        <v>0</v>
      </c>
      <c r="AF96" s="114">
        <f t="shared" si="41"/>
        <v>0</v>
      </c>
      <c r="AG96" s="114">
        <f t="shared" si="41"/>
        <v>0</v>
      </c>
      <c r="AH96" s="114">
        <f t="shared" si="41"/>
        <v>0</v>
      </c>
      <c r="AI96" s="114">
        <f t="shared" si="41"/>
        <v>0</v>
      </c>
      <c r="AJ96" s="114">
        <f t="shared" si="41"/>
        <v>0</v>
      </c>
      <c r="AK96" s="114">
        <f t="shared" si="41"/>
        <v>0</v>
      </c>
      <c r="AL96" s="114">
        <f t="shared" si="41"/>
        <v>0</v>
      </c>
      <c r="AM96" s="114">
        <f t="shared" si="41"/>
        <v>0</v>
      </c>
      <c r="AN96" s="114">
        <f t="shared" si="41"/>
        <v>0</v>
      </c>
      <c r="AO96" s="114">
        <f t="shared" si="41"/>
        <v>0</v>
      </c>
      <c r="AP96" s="114">
        <f t="shared" si="41"/>
        <v>0</v>
      </c>
      <c r="AQ96" s="114">
        <f t="shared" si="41"/>
        <v>0</v>
      </c>
      <c r="AR96" s="114">
        <f t="shared" si="41"/>
        <v>0</v>
      </c>
      <c r="AS96" s="114">
        <f t="shared" si="41"/>
        <v>0</v>
      </c>
      <c r="AT96" s="114">
        <f t="shared" si="41"/>
        <v>0</v>
      </c>
      <c r="AU96" s="240"/>
      <c r="AV96" s="243"/>
    </row>
    <row r="97" spans="1:48" ht="111.75" customHeight="1">
      <c r="A97" s="226"/>
      <c r="B97" s="227"/>
      <c r="C97" s="229"/>
      <c r="D97" s="107" t="s">
        <v>308</v>
      </c>
      <c r="E97" s="149">
        <f>H97+K97+N97+Q97+T97+W97+Z97+AC97+AF97+AL97+AO97+AR97</f>
        <v>32947.509959999996</v>
      </c>
      <c r="F97" s="149">
        <f>I97+L97+O97+R97+U97+X97+AA97+AD97+AG97+AM97+AP97+AS97</f>
        <v>32922.2374668</v>
      </c>
      <c r="G97" s="149">
        <f>F97/E97*100</f>
        <v>99.92329467923167</v>
      </c>
      <c r="H97" s="114">
        <f aca="true" t="shared" si="42" ref="H97:V97">H60+H73+H92</f>
        <v>2805.006</v>
      </c>
      <c r="I97" s="114">
        <f t="shared" si="42"/>
        <v>2805.006</v>
      </c>
      <c r="J97" s="114">
        <f t="shared" si="42"/>
        <v>100</v>
      </c>
      <c r="K97" s="114">
        <f t="shared" si="42"/>
        <v>2516.59312</v>
      </c>
      <c r="L97" s="114">
        <f t="shared" si="42"/>
        <v>2516.59312</v>
      </c>
      <c r="M97" s="114">
        <f t="shared" si="42"/>
        <v>100</v>
      </c>
      <c r="N97" s="114">
        <f t="shared" si="42"/>
        <v>2327.43084</v>
      </c>
      <c r="O97" s="114">
        <f t="shared" si="42"/>
        <v>2327.42164</v>
      </c>
      <c r="P97" s="114">
        <f t="shared" si="42"/>
        <v>99.99960471435534</v>
      </c>
      <c r="Q97" s="114">
        <f t="shared" si="42"/>
        <v>2212.3329999999996</v>
      </c>
      <c r="R97" s="114">
        <f t="shared" si="42"/>
        <v>2212.3332</v>
      </c>
      <c r="S97" s="114">
        <f t="shared" si="42"/>
        <v>100.00000904023041</v>
      </c>
      <c r="T97" s="114">
        <f t="shared" si="42"/>
        <v>2405</v>
      </c>
      <c r="U97" s="114">
        <f t="shared" si="42"/>
        <v>2310.88752</v>
      </c>
      <c r="V97" s="114">
        <f t="shared" si="42"/>
        <v>96.08679916839917</v>
      </c>
      <c r="W97" s="114">
        <f>W60+W73+W92</f>
        <v>3211.047</v>
      </c>
      <c r="X97" s="114">
        <f>X60+X73+X92</f>
        <v>3034.3745668</v>
      </c>
      <c r="Y97" s="114">
        <f>X97/W97*100</f>
        <v>94.49798046556155</v>
      </c>
      <c r="Z97" s="114">
        <f aca="true" t="shared" si="43" ref="Z97:AA99">Z60+Z73+Z92</f>
        <v>3696.86</v>
      </c>
      <c r="AA97" s="114">
        <f t="shared" si="43"/>
        <v>3549.86</v>
      </c>
      <c r="AB97" s="114">
        <f>AA97/Z97*100</f>
        <v>96.02365250509892</v>
      </c>
      <c r="AC97" s="114">
        <f aca="true" t="shared" si="44" ref="AC97:AS97">AC60+AC73+AC92</f>
        <v>2491.25</v>
      </c>
      <c r="AD97" s="114">
        <f t="shared" si="44"/>
        <v>2491.21</v>
      </c>
      <c r="AE97" s="114">
        <f>AD97/AC97*100</f>
        <v>99.99839438033116</v>
      </c>
      <c r="AF97" s="114">
        <f t="shared" si="44"/>
        <v>5073.96</v>
      </c>
      <c r="AG97" s="114">
        <f t="shared" si="44"/>
        <v>830.76</v>
      </c>
      <c r="AH97" s="114">
        <f>AG97/AF97*100</f>
        <v>16.37301042972353</v>
      </c>
      <c r="AI97" s="114">
        <f t="shared" si="44"/>
        <v>26739.479959999997</v>
      </c>
      <c r="AJ97" s="114">
        <f t="shared" si="44"/>
        <v>22078.4460468</v>
      </c>
      <c r="AK97" s="114">
        <f>AJ97/AI97*100</f>
        <v>82.56871891236288</v>
      </c>
      <c r="AL97" s="114">
        <f t="shared" si="44"/>
        <v>442.46000000000004</v>
      </c>
      <c r="AM97" s="114">
        <f t="shared" si="44"/>
        <v>4775.7714399999995</v>
      </c>
      <c r="AN97" s="114">
        <f t="shared" si="44"/>
        <v>5478.324583517714</v>
      </c>
      <c r="AO97" s="114">
        <f t="shared" si="44"/>
        <v>2756.6</v>
      </c>
      <c r="AP97" s="114">
        <f t="shared" si="44"/>
        <v>2708.6436</v>
      </c>
      <c r="AQ97" s="114">
        <f t="shared" si="44"/>
        <v>182.68351202388448</v>
      </c>
      <c r="AR97" s="114">
        <f t="shared" si="44"/>
        <v>3008.9700000000003</v>
      </c>
      <c r="AS97" s="114">
        <f t="shared" si="44"/>
        <v>3359.3763799999997</v>
      </c>
      <c r="AT97" s="114">
        <f>AS97/AR97*100</f>
        <v>111.64539294177077</v>
      </c>
      <c r="AU97" s="240"/>
      <c r="AV97" s="243"/>
    </row>
    <row r="98" spans="1:48" ht="70.5" customHeight="1">
      <c r="A98" s="226"/>
      <c r="B98" s="227"/>
      <c r="C98" s="229"/>
      <c r="D98" s="107" t="s">
        <v>42</v>
      </c>
      <c r="E98" s="149">
        <f t="shared" si="40"/>
        <v>1436.75</v>
      </c>
      <c r="F98" s="149">
        <f t="shared" si="40"/>
        <v>1435.453</v>
      </c>
      <c r="G98" s="149">
        <f>F98/E98*100</f>
        <v>99.9097268139899</v>
      </c>
      <c r="H98" s="114">
        <f aca="true" t="shared" si="45" ref="H98:X98">H61+H74+H93</f>
        <v>0</v>
      </c>
      <c r="I98" s="114">
        <f t="shared" si="45"/>
        <v>0</v>
      </c>
      <c r="J98" s="114">
        <f t="shared" si="45"/>
        <v>0</v>
      </c>
      <c r="K98" s="114">
        <f t="shared" si="45"/>
        <v>0</v>
      </c>
      <c r="L98" s="114">
        <f t="shared" si="45"/>
        <v>0</v>
      </c>
      <c r="M98" s="114">
        <f t="shared" si="45"/>
        <v>0</v>
      </c>
      <c r="N98" s="114">
        <f t="shared" si="45"/>
        <v>0</v>
      </c>
      <c r="O98" s="114">
        <f t="shared" si="45"/>
        <v>0</v>
      </c>
      <c r="P98" s="114">
        <f t="shared" si="45"/>
        <v>0</v>
      </c>
      <c r="Q98" s="114">
        <f t="shared" si="45"/>
        <v>0</v>
      </c>
      <c r="R98" s="114">
        <f t="shared" si="45"/>
        <v>0</v>
      </c>
      <c r="S98" s="114">
        <f t="shared" si="45"/>
        <v>0</v>
      </c>
      <c r="T98" s="114">
        <f t="shared" si="45"/>
        <v>0</v>
      </c>
      <c r="U98" s="114">
        <f t="shared" si="45"/>
        <v>0</v>
      </c>
      <c r="V98" s="114">
        <f t="shared" si="45"/>
        <v>0</v>
      </c>
      <c r="W98" s="114">
        <f t="shared" si="45"/>
        <v>44.44</v>
      </c>
      <c r="X98" s="114">
        <f t="shared" si="45"/>
        <v>44.449</v>
      </c>
      <c r="Y98" s="114">
        <f>Y61+Y74+Y93</f>
        <v>100.02025202520252</v>
      </c>
      <c r="Z98" s="114">
        <f t="shared" si="43"/>
        <v>120.64</v>
      </c>
      <c r="AA98" s="114">
        <f t="shared" si="43"/>
        <v>120.648</v>
      </c>
      <c r="AB98" s="114">
        <f>AB61+AB74+AB93</f>
        <v>100.00663129973475</v>
      </c>
      <c r="AC98" s="114">
        <f aca="true" t="shared" si="46" ref="AC98:AT98">AC61+AC74+AC93</f>
        <v>78.86</v>
      </c>
      <c r="AD98" s="114">
        <f t="shared" si="46"/>
        <v>78.864</v>
      </c>
      <c r="AE98" s="114">
        <f t="shared" si="46"/>
        <v>100.00507227998988</v>
      </c>
      <c r="AF98" s="114">
        <f t="shared" si="46"/>
        <v>1104.07</v>
      </c>
      <c r="AG98" s="114">
        <f t="shared" si="46"/>
        <v>1075.105</v>
      </c>
      <c r="AH98" s="114">
        <f>AG98/AF98*100</f>
        <v>97.37652503917325</v>
      </c>
      <c r="AI98" s="114">
        <f t="shared" si="46"/>
        <v>345.16</v>
      </c>
      <c r="AJ98" s="114">
        <f t="shared" si="46"/>
        <v>316.216</v>
      </c>
      <c r="AK98" s="114">
        <f>AJ98/AI98*100</f>
        <v>91.61432379186463</v>
      </c>
      <c r="AL98" s="114">
        <f t="shared" si="46"/>
        <v>31.339999999999996</v>
      </c>
      <c r="AM98" s="114">
        <f t="shared" si="46"/>
        <v>31.34</v>
      </c>
      <c r="AN98" s="114">
        <f t="shared" si="46"/>
        <v>100.00000000000003</v>
      </c>
      <c r="AO98" s="114">
        <f t="shared" si="46"/>
        <v>24</v>
      </c>
      <c r="AP98" s="114">
        <f t="shared" si="46"/>
        <v>19.849</v>
      </c>
      <c r="AQ98" s="114">
        <f t="shared" si="46"/>
        <v>82.70416666666667</v>
      </c>
      <c r="AR98" s="114">
        <f t="shared" si="46"/>
        <v>33.400000000000006</v>
      </c>
      <c r="AS98" s="114">
        <f t="shared" si="46"/>
        <v>65.19800000000001</v>
      </c>
      <c r="AT98" s="114">
        <f t="shared" si="46"/>
        <v>195.20359281437126</v>
      </c>
      <c r="AU98" s="240"/>
      <c r="AV98" s="243"/>
    </row>
    <row r="99" spans="1:48" ht="69.75" customHeight="1" thickBot="1">
      <c r="A99" s="245"/>
      <c r="B99" s="246"/>
      <c r="C99" s="247"/>
      <c r="D99" s="146" t="s">
        <v>309</v>
      </c>
      <c r="E99" s="152">
        <f t="shared" si="40"/>
        <v>0</v>
      </c>
      <c r="F99" s="152">
        <f t="shared" si="40"/>
        <v>0</v>
      </c>
      <c r="G99" s="152">
        <f t="shared" si="40"/>
        <v>0</v>
      </c>
      <c r="H99" s="147">
        <f aca="true" t="shared" si="47" ref="H99:X99">H62+H75+H94</f>
        <v>0</v>
      </c>
      <c r="I99" s="147">
        <f t="shared" si="47"/>
        <v>0</v>
      </c>
      <c r="J99" s="147">
        <f t="shared" si="47"/>
        <v>0</v>
      </c>
      <c r="K99" s="147">
        <f t="shared" si="47"/>
        <v>0</v>
      </c>
      <c r="L99" s="147">
        <f t="shared" si="47"/>
        <v>0</v>
      </c>
      <c r="M99" s="147">
        <f t="shared" si="47"/>
        <v>0</v>
      </c>
      <c r="N99" s="147">
        <f t="shared" si="47"/>
        <v>0</v>
      </c>
      <c r="O99" s="147">
        <f t="shared" si="47"/>
        <v>0</v>
      </c>
      <c r="P99" s="147">
        <f t="shared" si="47"/>
        <v>0</v>
      </c>
      <c r="Q99" s="147">
        <f t="shared" si="47"/>
        <v>0</v>
      </c>
      <c r="R99" s="147">
        <f t="shared" si="47"/>
        <v>0</v>
      </c>
      <c r="S99" s="147">
        <f t="shared" si="47"/>
        <v>0</v>
      </c>
      <c r="T99" s="147">
        <f t="shared" si="47"/>
        <v>0</v>
      </c>
      <c r="U99" s="147">
        <f t="shared" si="47"/>
        <v>0</v>
      </c>
      <c r="V99" s="147">
        <f t="shared" si="47"/>
        <v>0</v>
      </c>
      <c r="W99" s="147">
        <f t="shared" si="47"/>
        <v>0</v>
      </c>
      <c r="X99" s="147">
        <f t="shared" si="47"/>
        <v>0</v>
      </c>
      <c r="Y99" s="147">
        <f>Y62+Y75+Y94</f>
        <v>0</v>
      </c>
      <c r="Z99" s="147">
        <f t="shared" si="43"/>
        <v>0</v>
      </c>
      <c r="AA99" s="147">
        <f t="shared" si="43"/>
        <v>0</v>
      </c>
      <c r="AB99" s="147">
        <f>AB62+AB75+AB94</f>
        <v>0</v>
      </c>
      <c r="AC99" s="147">
        <f aca="true" t="shared" si="48" ref="AC99:AT99">AC62+AC75+AC94</f>
        <v>0</v>
      </c>
      <c r="AD99" s="147">
        <f t="shared" si="48"/>
        <v>0</v>
      </c>
      <c r="AE99" s="147">
        <f t="shared" si="48"/>
        <v>0</v>
      </c>
      <c r="AF99" s="147">
        <f t="shared" si="48"/>
        <v>0</v>
      </c>
      <c r="AG99" s="147">
        <f t="shared" si="48"/>
        <v>0</v>
      </c>
      <c r="AH99" s="147">
        <f t="shared" si="48"/>
        <v>0</v>
      </c>
      <c r="AI99" s="147">
        <f t="shared" si="48"/>
        <v>0</v>
      </c>
      <c r="AJ99" s="147">
        <f t="shared" si="48"/>
        <v>0</v>
      </c>
      <c r="AK99" s="147">
        <f t="shared" si="48"/>
        <v>0</v>
      </c>
      <c r="AL99" s="147">
        <f t="shared" si="48"/>
        <v>0</v>
      </c>
      <c r="AM99" s="147">
        <f t="shared" si="48"/>
        <v>0</v>
      </c>
      <c r="AN99" s="147">
        <f t="shared" si="48"/>
        <v>0</v>
      </c>
      <c r="AO99" s="147">
        <f t="shared" si="48"/>
        <v>0</v>
      </c>
      <c r="AP99" s="147">
        <f t="shared" si="48"/>
        <v>0</v>
      </c>
      <c r="AQ99" s="147">
        <f t="shared" si="48"/>
        <v>0</v>
      </c>
      <c r="AR99" s="147">
        <f t="shared" si="48"/>
        <v>0</v>
      </c>
      <c r="AS99" s="147">
        <f t="shared" si="48"/>
        <v>0</v>
      </c>
      <c r="AT99" s="147">
        <f t="shared" si="48"/>
        <v>0</v>
      </c>
      <c r="AU99" s="249"/>
      <c r="AV99" s="250"/>
    </row>
    <row r="100" spans="1:48" ht="30.75" customHeight="1">
      <c r="A100" s="283" t="s">
        <v>330</v>
      </c>
      <c r="B100" s="283"/>
      <c r="C100" s="283"/>
      <c r="D100" s="143" t="s">
        <v>310</v>
      </c>
      <c r="E100" s="144">
        <f>SUM(E101:E104)</f>
        <v>0</v>
      </c>
      <c r="F100" s="144">
        <f aca="true" t="shared" si="49" ref="F100:AR100">SUM(F101:F104)</f>
        <v>0</v>
      </c>
      <c r="G100" s="144">
        <v>0</v>
      </c>
      <c r="H100" s="144">
        <f t="shared" si="49"/>
        <v>0</v>
      </c>
      <c r="I100" s="144">
        <f t="shared" si="49"/>
        <v>0</v>
      </c>
      <c r="J100" s="144">
        <f t="shared" si="49"/>
        <v>0</v>
      </c>
      <c r="K100" s="144">
        <f t="shared" si="49"/>
        <v>0</v>
      </c>
      <c r="L100" s="144">
        <f t="shared" si="49"/>
        <v>0</v>
      </c>
      <c r="M100" s="144">
        <f t="shared" si="49"/>
        <v>0</v>
      </c>
      <c r="N100" s="144">
        <f t="shared" si="49"/>
        <v>0</v>
      </c>
      <c r="O100" s="144">
        <f t="shared" si="49"/>
        <v>0</v>
      </c>
      <c r="P100" s="144">
        <f t="shared" si="49"/>
        <v>0</v>
      </c>
      <c r="Q100" s="144">
        <f t="shared" si="49"/>
        <v>0</v>
      </c>
      <c r="R100" s="144">
        <f t="shared" si="49"/>
        <v>0</v>
      </c>
      <c r="S100" s="144">
        <f t="shared" si="49"/>
        <v>0</v>
      </c>
      <c r="T100" s="144">
        <f t="shared" si="49"/>
        <v>0</v>
      </c>
      <c r="U100" s="144">
        <f t="shared" si="49"/>
        <v>0</v>
      </c>
      <c r="V100" s="144">
        <f t="shared" si="49"/>
        <v>0</v>
      </c>
      <c r="W100" s="144">
        <f t="shared" si="49"/>
        <v>0</v>
      </c>
      <c r="X100" s="144">
        <f t="shared" si="49"/>
        <v>0</v>
      </c>
      <c r="Y100" s="144">
        <f t="shared" si="49"/>
        <v>0</v>
      </c>
      <c r="Z100" s="144">
        <f t="shared" si="49"/>
        <v>0</v>
      </c>
      <c r="AA100" s="144">
        <f t="shared" si="49"/>
        <v>0</v>
      </c>
      <c r="AB100" s="144">
        <f t="shared" si="49"/>
        <v>0</v>
      </c>
      <c r="AC100" s="144">
        <f t="shared" si="49"/>
        <v>0</v>
      </c>
      <c r="AD100" s="144">
        <f t="shared" si="49"/>
        <v>0</v>
      </c>
      <c r="AE100" s="144">
        <f t="shared" si="49"/>
        <v>0</v>
      </c>
      <c r="AF100" s="144">
        <f t="shared" si="49"/>
        <v>0</v>
      </c>
      <c r="AG100" s="144">
        <f t="shared" si="49"/>
        <v>0</v>
      </c>
      <c r="AH100" s="144">
        <f t="shared" si="49"/>
        <v>0</v>
      </c>
      <c r="AI100" s="144">
        <f t="shared" si="49"/>
        <v>0</v>
      </c>
      <c r="AJ100" s="144">
        <f t="shared" si="49"/>
        <v>0</v>
      </c>
      <c r="AK100" s="144">
        <f t="shared" si="49"/>
        <v>0</v>
      </c>
      <c r="AL100" s="144">
        <f t="shared" si="49"/>
        <v>0</v>
      </c>
      <c r="AM100" s="144">
        <f t="shared" si="49"/>
        <v>0</v>
      </c>
      <c r="AN100" s="144">
        <f t="shared" si="49"/>
        <v>0</v>
      </c>
      <c r="AO100" s="144">
        <f t="shared" si="49"/>
        <v>0</v>
      </c>
      <c r="AP100" s="144">
        <f t="shared" si="49"/>
        <v>0</v>
      </c>
      <c r="AQ100" s="144">
        <f t="shared" si="49"/>
        <v>0</v>
      </c>
      <c r="AR100" s="144">
        <f t="shared" si="49"/>
        <v>0</v>
      </c>
      <c r="AS100" s="144">
        <f>SUM(AS101:AS104)</f>
        <v>0</v>
      </c>
      <c r="AT100" s="144">
        <f>SUM(AT101:AT104)</f>
        <v>0</v>
      </c>
      <c r="AU100" s="240" t="s">
        <v>267</v>
      </c>
      <c r="AV100" s="240"/>
    </row>
    <row r="101" spans="1:48" ht="39.75" customHeight="1">
      <c r="A101" s="294"/>
      <c r="B101" s="294"/>
      <c r="C101" s="294"/>
      <c r="D101" s="106" t="s">
        <v>37</v>
      </c>
      <c r="E101" s="113">
        <f>H101+K101+N101+Q101+T101+W101+Z101+AC101+AF101+AL101+AO101+AR101</f>
        <v>0</v>
      </c>
      <c r="F101" s="113">
        <f>I101+L101+O101+R101+U101+X101+AA101+AD101+AG101+AM101+AP101+AS101</f>
        <v>0</v>
      </c>
      <c r="G101" s="113">
        <f>J101+M101+P101+S101+V101+Y101+AB101+AE101+AH101+AN101+AQ101+AT101</f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4">
        <v>0</v>
      </c>
      <c r="R101" s="114">
        <v>0</v>
      </c>
      <c r="S101" s="114">
        <v>0</v>
      </c>
      <c r="T101" s="114">
        <v>0</v>
      </c>
      <c r="U101" s="114">
        <v>0</v>
      </c>
      <c r="V101" s="114">
        <v>0</v>
      </c>
      <c r="W101" s="114">
        <v>0</v>
      </c>
      <c r="X101" s="114">
        <v>0</v>
      </c>
      <c r="Y101" s="114">
        <v>0</v>
      </c>
      <c r="Z101" s="114">
        <v>0</v>
      </c>
      <c r="AA101" s="114">
        <v>0</v>
      </c>
      <c r="AB101" s="114">
        <v>0</v>
      </c>
      <c r="AC101" s="114">
        <v>0</v>
      </c>
      <c r="AD101" s="114">
        <v>0</v>
      </c>
      <c r="AE101" s="114">
        <v>0</v>
      </c>
      <c r="AF101" s="114">
        <v>0</v>
      </c>
      <c r="AG101" s="114">
        <v>0</v>
      </c>
      <c r="AH101" s="114">
        <v>0</v>
      </c>
      <c r="AI101" s="114">
        <v>0</v>
      </c>
      <c r="AJ101" s="114">
        <v>0</v>
      </c>
      <c r="AK101" s="114">
        <v>0</v>
      </c>
      <c r="AL101" s="114">
        <v>0</v>
      </c>
      <c r="AM101" s="114">
        <v>0</v>
      </c>
      <c r="AN101" s="114">
        <v>0</v>
      </c>
      <c r="AO101" s="114">
        <v>0</v>
      </c>
      <c r="AP101" s="114">
        <v>0</v>
      </c>
      <c r="AQ101" s="114">
        <v>0</v>
      </c>
      <c r="AR101" s="114">
        <v>0</v>
      </c>
      <c r="AS101" s="114">
        <v>0</v>
      </c>
      <c r="AT101" s="114">
        <v>0</v>
      </c>
      <c r="AU101" s="240"/>
      <c r="AV101" s="240"/>
    </row>
    <row r="102" spans="1:48" ht="103.5" customHeight="1">
      <c r="A102" s="294"/>
      <c r="B102" s="294"/>
      <c r="C102" s="294"/>
      <c r="D102" s="107" t="s">
        <v>308</v>
      </c>
      <c r="E102" s="113">
        <f aca="true" t="shared" si="50" ref="E102:F104">H102+K102+N102+Q102+T102+W102+Z102+AC102+AF102+AL102+AO102+AR102</f>
        <v>0</v>
      </c>
      <c r="F102" s="113">
        <f t="shared" si="50"/>
        <v>0</v>
      </c>
      <c r="G102" s="113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  <c r="M102" s="114">
        <v>0</v>
      </c>
      <c r="N102" s="114">
        <v>0</v>
      </c>
      <c r="O102" s="114">
        <v>0</v>
      </c>
      <c r="P102" s="114">
        <v>0</v>
      </c>
      <c r="Q102" s="114">
        <v>0</v>
      </c>
      <c r="R102" s="114">
        <v>0</v>
      </c>
      <c r="S102" s="114">
        <v>0</v>
      </c>
      <c r="T102" s="114">
        <v>0</v>
      </c>
      <c r="U102" s="114">
        <v>0</v>
      </c>
      <c r="V102" s="114">
        <v>0</v>
      </c>
      <c r="W102" s="114">
        <v>0</v>
      </c>
      <c r="X102" s="114">
        <v>0</v>
      </c>
      <c r="Y102" s="114">
        <v>0</v>
      </c>
      <c r="Z102" s="114">
        <v>0</v>
      </c>
      <c r="AA102" s="114">
        <v>0</v>
      </c>
      <c r="AB102" s="114">
        <v>0</v>
      </c>
      <c r="AC102" s="114">
        <v>0</v>
      </c>
      <c r="AD102" s="114">
        <v>0</v>
      </c>
      <c r="AE102" s="114">
        <v>0</v>
      </c>
      <c r="AF102" s="114">
        <v>0</v>
      </c>
      <c r="AG102" s="114">
        <v>0</v>
      </c>
      <c r="AH102" s="114">
        <v>0</v>
      </c>
      <c r="AI102" s="114">
        <v>0</v>
      </c>
      <c r="AJ102" s="114">
        <v>0</v>
      </c>
      <c r="AK102" s="114">
        <v>0</v>
      </c>
      <c r="AL102" s="114">
        <v>0</v>
      </c>
      <c r="AM102" s="114">
        <v>0</v>
      </c>
      <c r="AN102" s="114">
        <v>0</v>
      </c>
      <c r="AO102" s="114">
        <v>0</v>
      </c>
      <c r="AP102" s="114">
        <v>0</v>
      </c>
      <c r="AQ102" s="114">
        <v>0</v>
      </c>
      <c r="AR102" s="114">
        <v>0</v>
      </c>
      <c r="AS102" s="114">
        <v>0</v>
      </c>
      <c r="AT102" s="114">
        <v>0</v>
      </c>
      <c r="AU102" s="240"/>
      <c r="AV102" s="240"/>
    </row>
    <row r="103" spans="1:48" ht="48.75" customHeight="1">
      <c r="A103" s="294"/>
      <c r="B103" s="294"/>
      <c r="C103" s="294"/>
      <c r="D103" s="107" t="s">
        <v>42</v>
      </c>
      <c r="E103" s="113">
        <f t="shared" si="50"/>
        <v>0</v>
      </c>
      <c r="F103" s="113">
        <f t="shared" si="50"/>
        <v>0</v>
      </c>
      <c r="G103" s="113">
        <v>0</v>
      </c>
      <c r="H103" s="114">
        <v>0</v>
      </c>
      <c r="I103" s="114">
        <v>0</v>
      </c>
      <c r="J103" s="114">
        <v>0</v>
      </c>
      <c r="K103" s="114">
        <v>0</v>
      </c>
      <c r="L103" s="114">
        <v>0</v>
      </c>
      <c r="M103" s="114">
        <v>0</v>
      </c>
      <c r="N103" s="114">
        <v>0</v>
      </c>
      <c r="O103" s="114">
        <v>0</v>
      </c>
      <c r="P103" s="114">
        <v>0</v>
      </c>
      <c r="Q103" s="114">
        <v>0</v>
      </c>
      <c r="R103" s="114">
        <v>0</v>
      </c>
      <c r="S103" s="114">
        <v>0</v>
      </c>
      <c r="T103" s="114">
        <v>0</v>
      </c>
      <c r="U103" s="114">
        <v>0</v>
      </c>
      <c r="V103" s="114">
        <v>0</v>
      </c>
      <c r="W103" s="114">
        <v>0</v>
      </c>
      <c r="X103" s="114">
        <v>0</v>
      </c>
      <c r="Y103" s="114">
        <v>0</v>
      </c>
      <c r="Z103" s="114">
        <v>0</v>
      </c>
      <c r="AA103" s="114">
        <v>0</v>
      </c>
      <c r="AB103" s="114">
        <v>0</v>
      </c>
      <c r="AC103" s="114">
        <v>0</v>
      </c>
      <c r="AD103" s="114">
        <v>0</v>
      </c>
      <c r="AE103" s="114">
        <v>0</v>
      </c>
      <c r="AF103" s="114">
        <v>0</v>
      </c>
      <c r="AG103" s="114">
        <v>0</v>
      </c>
      <c r="AH103" s="114">
        <v>0</v>
      </c>
      <c r="AI103" s="114">
        <v>0</v>
      </c>
      <c r="AJ103" s="114">
        <v>0</v>
      </c>
      <c r="AK103" s="114">
        <v>0</v>
      </c>
      <c r="AL103" s="114">
        <v>0</v>
      </c>
      <c r="AM103" s="114">
        <v>0</v>
      </c>
      <c r="AN103" s="114">
        <v>0</v>
      </c>
      <c r="AO103" s="114">
        <v>0</v>
      </c>
      <c r="AP103" s="114">
        <v>0</v>
      </c>
      <c r="AQ103" s="114">
        <v>0</v>
      </c>
      <c r="AR103" s="114">
        <v>0</v>
      </c>
      <c r="AS103" s="114">
        <v>0</v>
      </c>
      <c r="AT103" s="114">
        <v>0</v>
      </c>
      <c r="AU103" s="240"/>
      <c r="AV103" s="240"/>
    </row>
    <row r="104" spans="1:48" ht="69.75" customHeight="1">
      <c r="A104" s="294"/>
      <c r="B104" s="294"/>
      <c r="C104" s="294"/>
      <c r="D104" s="107" t="s">
        <v>309</v>
      </c>
      <c r="E104" s="113">
        <f t="shared" si="50"/>
        <v>0</v>
      </c>
      <c r="F104" s="113">
        <f t="shared" si="50"/>
        <v>0</v>
      </c>
      <c r="G104" s="113">
        <f>J104+M104+P104+S104+V104+Y104+AB104+AE104+AH104+AN104+AQ104+AT104</f>
        <v>0</v>
      </c>
      <c r="H104" s="114">
        <v>0</v>
      </c>
      <c r="I104" s="114">
        <v>0</v>
      </c>
      <c r="J104" s="114">
        <v>0</v>
      </c>
      <c r="K104" s="114">
        <v>0</v>
      </c>
      <c r="L104" s="114">
        <v>0</v>
      </c>
      <c r="M104" s="114">
        <v>0</v>
      </c>
      <c r="N104" s="114">
        <v>0</v>
      </c>
      <c r="O104" s="114">
        <v>0</v>
      </c>
      <c r="P104" s="114">
        <v>0</v>
      </c>
      <c r="Q104" s="114">
        <v>0</v>
      </c>
      <c r="R104" s="114">
        <v>0</v>
      </c>
      <c r="S104" s="114">
        <v>0</v>
      </c>
      <c r="T104" s="114">
        <v>0</v>
      </c>
      <c r="U104" s="114">
        <v>0</v>
      </c>
      <c r="V104" s="114">
        <v>0</v>
      </c>
      <c r="W104" s="114">
        <v>0</v>
      </c>
      <c r="X104" s="114">
        <v>0</v>
      </c>
      <c r="Y104" s="114">
        <v>0</v>
      </c>
      <c r="Z104" s="114">
        <v>0</v>
      </c>
      <c r="AA104" s="114">
        <v>0</v>
      </c>
      <c r="AB104" s="114">
        <v>0</v>
      </c>
      <c r="AC104" s="114">
        <v>0</v>
      </c>
      <c r="AD104" s="114">
        <v>0</v>
      </c>
      <c r="AE104" s="114">
        <v>0</v>
      </c>
      <c r="AF104" s="114">
        <v>0</v>
      </c>
      <c r="AG104" s="114">
        <v>0</v>
      </c>
      <c r="AH104" s="114">
        <v>0</v>
      </c>
      <c r="AI104" s="114">
        <v>0</v>
      </c>
      <c r="AJ104" s="114">
        <v>0</v>
      </c>
      <c r="AK104" s="114">
        <v>0</v>
      </c>
      <c r="AL104" s="114">
        <v>0</v>
      </c>
      <c r="AM104" s="114">
        <v>0</v>
      </c>
      <c r="AN104" s="114">
        <v>0</v>
      </c>
      <c r="AO104" s="114">
        <v>0</v>
      </c>
      <c r="AP104" s="114">
        <v>0</v>
      </c>
      <c r="AQ104" s="114">
        <v>0</v>
      </c>
      <c r="AR104" s="114">
        <v>0</v>
      </c>
      <c r="AS104" s="114">
        <v>0</v>
      </c>
      <c r="AT104" s="114">
        <v>0</v>
      </c>
      <c r="AU104" s="241"/>
      <c r="AV104" s="241"/>
    </row>
    <row r="105" spans="1:48" ht="24.75" customHeight="1">
      <c r="A105" s="294" t="s">
        <v>331</v>
      </c>
      <c r="B105" s="294"/>
      <c r="C105" s="294"/>
      <c r="D105" s="135" t="s">
        <v>310</v>
      </c>
      <c r="E105" s="119">
        <f>SUM(E106:E109)</f>
        <v>34384.259959999996</v>
      </c>
      <c r="F105" s="119">
        <f>SUM(F106:F109)</f>
        <v>34357.6904668</v>
      </c>
      <c r="G105" s="119">
        <f>F105/E105*100</f>
        <v>99.9227277445235</v>
      </c>
      <c r="H105" s="119">
        <v>2805.006</v>
      </c>
      <c r="I105" s="119">
        <v>2805.006</v>
      </c>
      <c r="J105" s="119">
        <v>100</v>
      </c>
      <c r="K105" s="119">
        <v>2516.59312</v>
      </c>
      <c r="L105" s="119">
        <v>2516.59312</v>
      </c>
      <c r="M105" s="119">
        <v>100</v>
      </c>
      <c r="N105" s="119">
        <v>2327.43084</v>
      </c>
      <c r="O105" s="119">
        <v>2327.42164</v>
      </c>
      <c r="P105" s="119">
        <v>99.99960471435534</v>
      </c>
      <c r="Q105" s="119">
        <v>2212.3329999999996</v>
      </c>
      <c r="R105" s="119">
        <v>2212.3332</v>
      </c>
      <c r="S105" s="119">
        <v>100.00000904023041</v>
      </c>
      <c r="T105" s="119">
        <v>2405</v>
      </c>
      <c r="U105" s="119">
        <v>2310.88752</v>
      </c>
      <c r="V105" s="119">
        <v>96.08679916839917</v>
      </c>
      <c r="W105" s="119">
        <f>SUM(W106:W109)</f>
        <v>3255.487</v>
      </c>
      <c r="X105" s="119">
        <f aca="true" t="shared" si="51" ref="X105:AS105">SUM(X106:X109)</f>
        <v>3078.8235668</v>
      </c>
      <c r="Y105" s="119">
        <f>X105/W105*100</f>
        <v>94.57336388687776</v>
      </c>
      <c r="Z105" s="119">
        <f t="shared" si="51"/>
        <v>3817.5</v>
      </c>
      <c r="AA105" s="119">
        <f t="shared" si="51"/>
        <v>3670.5080000000003</v>
      </c>
      <c r="AB105" s="119">
        <f>AA105/Z105*100</f>
        <v>96.1495219384414</v>
      </c>
      <c r="AC105" s="119">
        <f t="shared" si="51"/>
        <v>2570.11</v>
      </c>
      <c r="AD105" s="119">
        <f t="shared" si="51"/>
        <v>2570.074</v>
      </c>
      <c r="AE105" s="119">
        <f>AD105/AC105*100</f>
        <v>99.99859928174281</v>
      </c>
      <c r="AF105" s="119">
        <f t="shared" si="51"/>
        <v>6178.03</v>
      </c>
      <c r="AG105" s="119">
        <f t="shared" si="51"/>
        <v>1905.865</v>
      </c>
      <c r="AH105" s="119">
        <f>AG105/AF105*100</f>
        <v>30.84907324826846</v>
      </c>
      <c r="AI105" s="119">
        <f t="shared" si="51"/>
        <v>27084.639959999997</v>
      </c>
      <c r="AJ105" s="119">
        <f t="shared" si="51"/>
        <v>22394.6620468</v>
      </c>
      <c r="AK105" s="119">
        <f t="shared" si="51"/>
        <v>174.18304270422752</v>
      </c>
      <c r="AL105" s="119">
        <f t="shared" si="51"/>
        <v>473.8</v>
      </c>
      <c r="AM105" s="119">
        <f t="shared" si="51"/>
        <v>4807.11144</v>
      </c>
      <c r="AN105" s="119">
        <f>AM105/AL105*100</f>
        <v>1014.5866272688897</v>
      </c>
      <c r="AO105" s="119">
        <f t="shared" si="51"/>
        <v>2780.6</v>
      </c>
      <c r="AP105" s="119">
        <f t="shared" si="51"/>
        <v>2728.4926</v>
      </c>
      <c r="AQ105" s="119">
        <f>AP105/AO105*100</f>
        <v>98.12603754585342</v>
      </c>
      <c r="AR105" s="119">
        <f t="shared" si="51"/>
        <v>3042.3700000000003</v>
      </c>
      <c r="AS105" s="119">
        <f t="shared" si="51"/>
        <v>3424.5743799999996</v>
      </c>
      <c r="AT105" s="119">
        <f>AS105/AR105*100</f>
        <v>112.5627185385078</v>
      </c>
      <c r="AU105" s="248" t="s">
        <v>267</v>
      </c>
      <c r="AV105" s="248"/>
    </row>
    <row r="106" spans="1:48" ht="39.75" customHeight="1">
      <c r="A106" s="294"/>
      <c r="B106" s="294"/>
      <c r="C106" s="294"/>
      <c r="D106" s="106" t="s">
        <v>37</v>
      </c>
      <c r="E106" s="113">
        <f aca="true" t="shared" si="52" ref="E106:F108">H106+K106+N106+Q106+T106+W106+Z106+AC106+AF106+AL106+AO106+AR106</f>
        <v>0</v>
      </c>
      <c r="F106" s="113">
        <f t="shared" si="52"/>
        <v>0</v>
      </c>
      <c r="G106" s="113">
        <v>0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4">
        <v>0</v>
      </c>
      <c r="N106" s="114">
        <v>0</v>
      </c>
      <c r="O106" s="114">
        <v>0</v>
      </c>
      <c r="P106" s="114">
        <v>0</v>
      </c>
      <c r="Q106" s="114">
        <v>0</v>
      </c>
      <c r="R106" s="114">
        <v>0</v>
      </c>
      <c r="S106" s="114">
        <v>0</v>
      </c>
      <c r="T106" s="114">
        <v>0</v>
      </c>
      <c r="U106" s="114">
        <v>0</v>
      </c>
      <c r="V106" s="114">
        <v>0</v>
      </c>
      <c r="W106" s="114">
        <v>0</v>
      </c>
      <c r="X106" s="114">
        <v>0</v>
      </c>
      <c r="Y106" s="114">
        <v>0</v>
      </c>
      <c r="Z106" s="114">
        <v>0</v>
      </c>
      <c r="AA106" s="114">
        <v>0</v>
      </c>
      <c r="AB106" s="114">
        <v>0</v>
      </c>
      <c r="AC106" s="114">
        <v>0</v>
      </c>
      <c r="AD106" s="114">
        <v>0</v>
      </c>
      <c r="AE106" s="114">
        <v>0</v>
      </c>
      <c r="AF106" s="114">
        <v>0</v>
      </c>
      <c r="AG106" s="114">
        <v>0</v>
      </c>
      <c r="AH106" s="114">
        <v>0</v>
      </c>
      <c r="AI106" s="114">
        <v>0</v>
      </c>
      <c r="AJ106" s="114">
        <v>0</v>
      </c>
      <c r="AK106" s="114">
        <v>0</v>
      </c>
      <c r="AL106" s="114">
        <v>0</v>
      </c>
      <c r="AM106" s="114">
        <v>0</v>
      </c>
      <c r="AN106" s="114">
        <v>0</v>
      </c>
      <c r="AO106" s="114">
        <v>0</v>
      </c>
      <c r="AP106" s="114">
        <v>0</v>
      </c>
      <c r="AQ106" s="114">
        <v>0</v>
      </c>
      <c r="AR106" s="114">
        <v>0</v>
      </c>
      <c r="AS106" s="114">
        <v>0</v>
      </c>
      <c r="AT106" s="114">
        <v>0</v>
      </c>
      <c r="AU106" s="240"/>
      <c r="AV106" s="240"/>
    </row>
    <row r="107" spans="1:48" ht="103.5" customHeight="1">
      <c r="A107" s="294"/>
      <c r="B107" s="294"/>
      <c r="C107" s="294"/>
      <c r="D107" s="107" t="s">
        <v>308</v>
      </c>
      <c r="E107" s="113">
        <f t="shared" si="52"/>
        <v>32947.509959999996</v>
      </c>
      <c r="F107" s="113">
        <f t="shared" si="52"/>
        <v>32922.2374668</v>
      </c>
      <c r="G107" s="113">
        <f>F107/E107*100</f>
        <v>99.92329467923167</v>
      </c>
      <c r="H107" s="114">
        <v>2805.006</v>
      </c>
      <c r="I107" s="114">
        <v>2805.006</v>
      </c>
      <c r="J107" s="114">
        <v>100</v>
      </c>
      <c r="K107" s="114">
        <v>2516.59312</v>
      </c>
      <c r="L107" s="114">
        <v>2516.59312</v>
      </c>
      <c r="M107" s="114">
        <v>100</v>
      </c>
      <c r="N107" s="114">
        <v>2327.43084</v>
      </c>
      <c r="O107" s="114">
        <v>2327.42164</v>
      </c>
      <c r="P107" s="114">
        <v>99.99960471435534</v>
      </c>
      <c r="Q107" s="114">
        <v>2212.3329999999996</v>
      </c>
      <c r="R107" s="114">
        <v>2212.3332</v>
      </c>
      <c r="S107" s="114">
        <v>100.00000904023041</v>
      </c>
      <c r="T107" s="114">
        <v>2405</v>
      </c>
      <c r="U107" s="114">
        <v>2310.88752</v>
      </c>
      <c r="V107" s="114">
        <v>96.08679916839917</v>
      </c>
      <c r="W107" s="114">
        <f>W97</f>
        <v>3211.047</v>
      </c>
      <c r="X107" s="114">
        <f aca="true" t="shared" si="53" ref="X107:AS107">X97</f>
        <v>3034.3745668</v>
      </c>
      <c r="Y107" s="114">
        <f>X107/W107*100</f>
        <v>94.49798046556155</v>
      </c>
      <c r="Z107" s="114">
        <f t="shared" si="53"/>
        <v>3696.86</v>
      </c>
      <c r="AA107" s="114">
        <f t="shared" si="53"/>
        <v>3549.86</v>
      </c>
      <c r="AB107" s="114">
        <f>AA107/Z107*100</f>
        <v>96.02365250509892</v>
      </c>
      <c r="AC107" s="114">
        <f t="shared" si="53"/>
        <v>2491.25</v>
      </c>
      <c r="AD107" s="114">
        <f t="shared" si="53"/>
        <v>2491.21</v>
      </c>
      <c r="AE107" s="114">
        <f>AD107/AC107*100</f>
        <v>99.99839438033116</v>
      </c>
      <c r="AF107" s="114">
        <f t="shared" si="53"/>
        <v>5073.96</v>
      </c>
      <c r="AG107" s="114">
        <f t="shared" si="53"/>
        <v>830.76</v>
      </c>
      <c r="AH107" s="114">
        <f>AG107/AF107*100</f>
        <v>16.37301042972353</v>
      </c>
      <c r="AI107" s="114">
        <f t="shared" si="53"/>
        <v>26739.479959999997</v>
      </c>
      <c r="AJ107" s="114">
        <f t="shared" si="53"/>
        <v>22078.4460468</v>
      </c>
      <c r="AK107" s="114">
        <f t="shared" si="53"/>
        <v>82.56871891236288</v>
      </c>
      <c r="AL107" s="114">
        <f t="shared" si="53"/>
        <v>442.46000000000004</v>
      </c>
      <c r="AM107" s="114">
        <f t="shared" si="53"/>
        <v>4775.7714399999995</v>
      </c>
      <c r="AN107" s="114">
        <f>AM107/AL107*100</f>
        <v>1079.3679519052566</v>
      </c>
      <c r="AO107" s="114">
        <f t="shared" si="53"/>
        <v>2756.6</v>
      </c>
      <c r="AP107" s="114">
        <f t="shared" si="53"/>
        <v>2708.6436</v>
      </c>
      <c r="AQ107" s="114">
        <f>AP107/AO107*100</f>
        <v>98.26030617427264</v>
      </c>
      <c r="AR107" s="114">
        <f t="shared" si="53"/>
        <v>3008.9700000000003</v>
      </c>
      <c r="AS107" s="114">
        <f t="shared" si="53"/>
        <v>3359.3763799999997</v>
      </c>
      <c r="AT107" s="114">
        <f>AS107/AR107*100</f>
        <v>111.64539294177077</v>
      </c>
      <c r="AU107" s="240"/>
      <c r="AV107" s="240"/>
    </row>
    <row r="108" spans="1:48" ht="48.75" customHeight="1">
      <c r="A108" s="294"/>
      <c r="B108" s="294"/>
      <c r="C108" s="294"/>
      <c r="D108" s="107" t="s">
        <v>42</v>
      </c>
      <c r="E108" s="113">
        <f t="shared" si="52"/>
        <v>1436.75</v>
      </c>
      <c r="F108" s="113">
        <f t="shared" si="52"/>
        <v>1435.453</v>
      </c>
      <c r="G108" s="113">
        <f>F108/E108*100</f>
        <v>99.9097268139899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4">
        <v>0</v>
      </c>
      <c r="O108" s="114">
        <v>0</v>
      </c>
      <c r="P108" s="114">
        <v>0</v>
      </c>
      <c r="Q108" s="114">
        <v>0</v>
      </c>
      <c r="R108" s="114">
        <v>0</v>
      </c>
      <c r="S108" s="114">
        <v>0</v>
      </c>
      <c r="T108" s="114">
        <v>0</v>
      </c>
      <c r="U108" s="114">
        <v>0</v>
      </c>
      <c r="V108" s="114">
        <v>0</v>
      </c>
      <c r="W108" s="114">
        <f>W98</f>
        <v>44.44</v>
      </c>
      <c r="X108" s="114">
        <f aca="true" t="shared" si="54" ref="X108:AS108">X98</f>
        <v>44.449</v>
      </c>
      <c r="Y108" s="114">
        <f>X108/W108*100</f>
        <v>100.02025202520252</v>
      </c>
      <c r="Z108" s="114">
        <f t="shared" si="54"/>
        <v>120.64</v>
      </c>
      <c r="AA108" s="114">
        <f t="shared" si="54"/>
        <v>120.648</v>
      </c>
      <c r="AB108" s="114">
        <f>AA108/Z108*100</f>
        <v>100.00663129973475</v>
      </c>
      <c r="AC108" s="114">
        <f t="shared" si="54"/>
        <v>78.86</v>
      </c>
      <c r="AD108" s="114">
        <f t="shared" si="54"/>
        <v>78.864</v>
      </c>
      <c r="AE108" s="114">
        <f>AD108/AC108*100</f>
        <v>100.00507227998988</v>
      </c>
      <c r="AF108" s="114">
        <f t="shared" si="54"/>
        <v>1104.07</v>
      </c>
      <c r="AG108" s="114">
        <f t="shared" si="54"/>
        <v>1075.105</v>
      </c>
      <c r="AH108" s="114">
        <f>AG108/AF108*100</f>
        <v>97.37652503917325</v>
      </c>
      <c r="AI108" s="114">
        <f t="shared" si="54"/>
        <v>345.16</v>
      </c>
      <c r="AJ108" s="114">
        <f t="shared" si="54"/>
        <v>316.216</v>
      </c>
      <c r="AK108" s="114">
        <f t="shared" si="54"/>
        <v>91.61432379186463</v>
      </c>
      <c r="AL108" s="114">
        <f t="shared" si="54"/>
        <v>31.339999999999996</v>
      </c>
      <c r="AM108" s="114">
        <f t="shared" si="54"/>
        <v>31.34</v>
      </c>
      <c r="AN108" s="114">
        <f>AM108/AL108*100</f>
        <v>100.00000000000003</v>
      </c>
      <c r="AO108" s="114">
        <f t="shared" si="54"/>
        <v>24</v>
      </c>
      <c r="AP108" s="114">
        <f t="shared" si="54"/>
        <v>19.849</v>
      </c>
      <c r="AQ108" s="114">
        <f>AP108/AO108*100</f>
        <v>82.70416666666667</v>
      </c>
      <c r="AR108" s="114">
        <f t="shared" si="54"/>
        <v>33.400000000000006</v>
      </c>
      <c r="AS108" s="114">
        <f t="shared" si="54"/>
        <v>65.19800000000001</v>
      </c>
      <c r="AT108" s="114">
        <f>AS108/AR108*100</f>
        <v>195.20359281437126</v>
      </c>
      <c r="AU108" s="240"/>
      <c r="AV108" s="240"/>
    </row>
    <row r="109" spans="1:48" ht="69.75" customHeight="1">
      <c r="A109" s="294"/>
      <c r="B109" s="294"/>
      <c r="C109" s="294"/>
      <c r="D109" s="107" t="s">
        <v>309</v>
      </c>
      <c r="E109" s="113">
        <v>0</v>
      </c>
      <c r="F109" s="113">
        <v>0</v>
      </c>
      <c r="G109" s="113">
        <v>0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  <c r="N109" s="114">
        <v>0</v>
      </c>
      <c r="O109" s="114">
        <v>0</v>
      </c>
      <c r="P109" s="114">
        <v>0</v>
      </c>
      <c r="Q109" s="114">
        <v>0</v>
      </c>
      <c r="R109" s="114">
        <v>0</v>
      </c>
      <c r="S109" s="114">
        <v>0</v>
      </c>
      <c r="T109" s="114">
        <v>0</v>
      </c>
      <c r="U109" s="114">
        <v>0</v>
      </c>
      <c r="V109" s="114">
        <v>0</v>
      </c>
      <c r="W109" s="114">
        <v>0</v>
      </c>
      <c r="X109" s="114">
        <v>0</v>
      </c>
      <c r="Y109" s="114">
        <v>0</v>
      </c>
      <c r="Z109" s="114">
        <v>0</v>
      </c>
      <c r="AA109" s="114">
        <v>0</v>
      </c>
      <c r="AB109" s="114">
        <v>0</v>
      </c>
      <c r="AC109" s="114">
        <v>0</v>
      </c>
      <c r="AD109" s="114">
        <v>0</v>
      </c>
      <c r="AE109" s="114">
        <v>0</v>
      </c>
      <c r="AF109" s="114">
        <v>0</v>
      </c>
      <c r="AG109" s="114">
        <v>0</v>
      </c>
      <c r="AH109" s="114">
        <v>0</v>
      </c>
      <c r="AI109" s="114">
        <v>0</v>
      </c>
      <c r="AJ109" s="114">
        <v>0</v>
      </c>
      <c r="AK109" s="114">
        <v>0</v>
      </c>
      <c r="AL109" s="114">
        <v>0</v>
      </c>
      <c r="AM109" s="114">
        <v>0</v>
      </c>
      <c r="AN109" s="114">
        <v>0</v>
      </c>
      <c r="AO109" s="114">
        <v>0</v>
      </c>
      <c r="AP109" s="114">
        <v>0</v>
      </c>
      <c r="AQ109" s="114">
        <v>0</v>
      </c>
      <c r="AR109" s="114">
        <v>0</v>
      </c>
      <c r="AS109" s="114">
        <v>0</v>
      </c>
      <c r="AT109" s="114">
        <v>0</v>
      </c>
      <c r="AU109" s="241"/>
      <c r="AV109" s="241"/>
    </row>
    <row r="110" spans="1:48" ht="32.25" customHeight="1">
      <c r="A110" s="294" t="s">
        <v>332</v>
      </c>
      <c r="B110" s="294"/>
      <c r="C110" s="294"/>
      <c r="D110" s="107"/>
      <c r="E110" s="137"/>
      <c r="F110" s="137"/>
      <c r="G110" s="137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18"/>
      <c r="AT110" s="118"/>
      <c r="AU110" s="125"/>
      <c r="AV110" s="121"/>
    </row>
    <row r="111" spans="1:48" ht="24.75" customHeight="1">
      <c r="A111" s="294" t="s">
        <v>333</v>
      </c>
      <c r="B111" s="294"/>
      <c r="C111" s="294"/>
      <c r="D111" s="135" t="s">
        <v>310</v>
      </c>
      <c r="E111" s="119">
        <f>SUM(E112:E115)</f>
        <v>34384.259959999996</v>
      </c>
      <c r="F111" s="119">
        <f>SUM(F112:F115)</f>
        <v>34357.6904668</v>
      </c>
      <c r="G111" s="119">
        <f>F111/E111*100</f>
        <v>99.9227277445235</v>
      </c>
      <c r="H111" s="119">
        <v>2805.006</v>
      </c>
      <c r="I111" s="119">
        <v>2805.006</v>
      </c>
      <c r="J111" s="119">
        <v>100</v>
      </c>
      <c r="K111" s="119">
        <v>2516.59312</v>
      </c>
      <c r="L111" s="119">
        <v>2516.59312</v>
      </c>
      <c r="M111" s="119">
        <v>100</v>
      </c>
      <c r="N111" s="119">
        <v>2327.43084</v>
      </c>
      <c r="O111" s="119">
        <v>2327.42164</v>
      </c>
      <c r="P111" s="119">
        <v>99.99960471435534</v>
      </c>
      <c r="Q111" s="119">
        <v>2212.3329999999996</v>
      </c>
      <c r="R111" s="119">
        <v>2212.3332</v>
      </c>
      <c r="S111" s="119">
        <v>100.00000904023041</v>
      </c>
      <c r="T111" s="119">
        <v>2405</v>
      </c>
      <c r="U111" s="119">
        <v>2310.88752</v>
      </c>
      <c r="V111" s="119">
        <v>96.08679916839917</v>
      </c>
      <c r="W111" s="119">
        <f>SUM(W112:W115)</f>
        <v>3255.487</v>
      </c>
      <c r="X111" s="119">
        <f>SUM(X112:X115)</f>
        <v>3078.8235668</v>
      </c>
      <c r="Y111" s="119">
        <f>X111/W111*100</f>
        <v>94.57336388687776</v>
      </c>
      <c r="Z111" s="119">
        <f>SUM(Z112:Z115)</f>
        <v>3817.5</v>
      </c>
      <c r="AA111" s="119">
        <f>SUM(AA112:AA115)</f>
        <v>3670.5080000000003</v>
      </c>
      <c r="AB111" s="119">
        <f>AA111/Z111*100</f>
        <v>96.1495219384414</v>
      </c>
      <c r="AC111" s="119">
        <f>SUM(AC112:AC115)</f>
        <v>2570.11</v>
      </c>
      <c r="AD111" s="119">
        <f>SUM(AD112:AD115)</f>
        <v>2570.074</v>
      </c>
      <c r="AE111" s="119">
        <f>AD111/AC111*100</f>
        <v>99.99859928174281</v>
      </c>
      <c r="AF111" s="119">
        <f>SUM(AF112:AF115)</f>
        <v>6178.03</v>
      </c>
      <c r="AG111" s="119">
        <f>SUM(AG112:AG115)</f>
        <v>1905.865</v>
      </c>
      <c r="AH111" s="119">
        <f>AG111/AF111*100</f>
        <v>30.84907324826846</v>
      </c>
      <c r="AI111" s="119">
        <f>SUM(AI112:AI115)</f>
        <v>27084.639959999997</v>
      </c>
      <c r="AJ111" s="119">
        <f>SUM(AJ112:AJ115)</f>
        <v>22394.6620468</v>
      </c>
      <c r="AK111" s="119">
        <f>SUM(AK112:AK115)</f>
        <v>174.18304270422752</v>
      </c>
      <c r="AL111" s="119">
        <f>SUM(AL112:AL115)</f>
        <v>473.8</v>
      </c>
      <c r="AM111" s="119">
        <f>SUM(AM112:AM115)</f>
        <v>4807.11144</v>
      </c>
      <c r="AN111" s="119">
        <f>AM111/AL111*100</f>
        <v>1014.5866272688897</v>
      </c>
      <c r="AO111" s="119">
        <f>SUM(AO112:AO115)</f>
        <v>2780.6</v>
      </c>
      <c r="AP111" s="119">
        <f>SUM(AP112:AP115)</f>
        <v>2728.4926</v>
      </c>
      <c r="AQ111" s="119">
        <f>AP111/AO111*100</f>
        <v>98.12603754585342</v>
      </c>
      <c r="AR111" s="119">
        <f>SUM(AR112:AR115)</f>
        <v>3042.3700000000003</v>
      </c>
      <c r="AS111" s="119">
        <f>SUM(AS112:AS115)</f>
        <v>3424.5743799999996</v>
      </c>
      <c r="AT111" s="139">
        <f>AS111/AR111*100</f>
        <v>112.5627185385078</v>
      </c>
      <c r="AU111" s="248" t="s">
        <v>267</v>
      </c>
      <c r="AV111" s="248"/>
    </row>
    <row r="112" spans="1:48" ht="39.75" customHeight="1">
      <c r="A112" s="294"/>
      <c r="B112" s="294"/>
      <c r="C112" s="294"/>
      <c r="D112" s="106" t="s">
        <v>37</v>
      </c>
      <c r="E112" s="113">
        <f aca="true" t="shared" si="55" ref="E112:F114">H112+K112+N112+Q112+T112+W112+Z112+AC112+AF112+AL112+AO112+AR112</f>
        <v>0</v>
      </c>
      <c r="F112" s="113">
        <f t="shared" si="55"/>
        <v>0</v>
      </c>
      <c r="G112" s="113">
        <v>0</v>
      </c>
      <c r="H112" s="114">
        <v>0</v>
      </c>
      <c r="I112" s="114">
        <v>0</v>
      </c>
      <c r="J112" s="114">
        <v>0</v>
      </c>
      <c r="K112" s="114">
        <v>0</v>
      </c>
      <c r="L112" s="114">
        <v>0</v>
      </c>
      <c r="M112" s="114">
        <v>0</v>
      </c>
      <c r="N112" s="114">
        <v>0</v>
      </c>
      <c r="O112" s="114">
        <v>0</v>
      </c>
      <c r="P112" s="114">
        <v>0</v>
      </c>
      <c r="Q112" s="114">
        <v>0</v>
      </c>
      <c r="R112" s="114">
        <v>0</v>
      </c>
      <c r="S112" s="114">
        <v>0</v>
      </c>
      <c r="T112" s="114">
        <v>0</v>
      </c>
      <c r="U112" s="114">
        <v>0</v>
      </c>
      <c r="V112" s="114">
        <v>0</v>
      </c>
      <c r="W112" s="114">
        <v>0</v>
      </c>
      <c r="X112" s="114">
        <v>0</v>
      </c>
      <c r="Y112" s="114">
        <v>0</v>
      </c>
      <c r="Z112" s="114">
        <v>0</v>
      </c>
      <c r="AA112" s="114">
        <v>0</v>
      </c>
      <c r="AB112" s="114">
        <v>0</v>
      </c>
      <c r="AC112" s="114">
        <v>0</v>
      </c>
      <c r="AD112" s="114">
        <v>0</v>
      </c>
      <c r="AE112" s="114">
        <v>0</v>
      </c>
      <c r="AF112" s="114">
        <v>0</v>
      </c>
      <c r="AG112" s="114">
        <v>0</v>
      </c>
      <c r="AH112" s="114">
        <v>0</v>
      </c>
      <c r="AI112" s="114">
        <v>0</v>
      </c>
      <c r="AJ112" s="114">
        <v>0</v>
      </c>
      <c r="AK112" s="114">
        <v>0</v>
      </c>
      <c r="AL112" s="114">
        <v>0</v>
      </c>
      <c r="AM112" s="114">
        <v>0</v>
      </c>
      <c r="AN112" s="114">
        <v>0</v>
      </c>
      <c r="AO112" s="114">
        <v>0</v>
      </c>
      <c r="AP112" s="114">
        <v>0</v>
      </c>
      <c r="AQ112" s="114">
        <v>0</v>
      </c>
      <c r="AR112" s="114">
        <v>0</v>
      </c>
      <c r="AS112" s="114">
        <v>0</v>
      </c>
      <c r="AT112" s="114">
        <v>0</v>
      </c>
      <c r="AU112" s="240"/>
      <c r="AV112" s="240"/>
    </row>
    <row r="113" spans="1:48" ht="103.5" customHeight="1">
      <c r="A113" s="294"/>
      <c r="B113" s="294"/>
      <c r="C113" s="294"/>
      <c r="D113" s="107" t="s">
        <v>308</v>
      </c>
      <c r="E113" s="113">
        <f t="shared" si="55"/>
        <v>32947.509959999996</v>
      </c>
      <c r="F113" s="113">
        <f t="shared" si="55"/>
        <v>32922.2374668</v>
      </c>
      <c r="G113" s="113">
        <f>F113/E113*100</f>
        <v>99.92329467923167</v>
      </c>
      <c r="H113" s="114">
        <v>2805.006</v>
      </c>
      <c r="I113" s="114">
        <v>2805.006</v>
      </c>
      <c r="J113" s="114">
        <v>100</v>
      </c>
      <c r="K113" s="114">
        <v>2516.59312</v>
      </c>
      <c r="L113" s="114">
        <v>2516.59312</v>
      </c>
      <c r="M113" s="114">
        <v>100</v>
      </c>
      <c r="N113" s="114">
        <v>2327.43084</v>
      </c>
      <c r="O113" s="114">
        <v>2327.42164</v>
      </c>
      <c r="P113" s="114">
        <v>99.99960471435534</v>
      </c>
      <c r="Q113" s="114">
        <v>2212.3329999999996</v>
      </c>
      <c r="R113" s="114">
        <v>2212.3332</v>
      </c>
      <c r="S113" s="114">
        <v>100.00000904023041</v>
      </c>
      <c r="T113" s="114">
        <v>2405</v>
      </c>
      <c r="U113" s="114">
        <v>2310.88752</v>
      </c>
      <c r="V113" s="114">
        <v>96.08679916839917</v>
      </c>
      <c r="W113" s="114">
        <f>W97</f>
        <v>3211.047</v>
      </c>
      <c r="X113" s="114">
        <f aca="true" t="shared" si="56" ref="X113:AS113">X97</f>
        <v>3034.3745668</v>
      </c>
      <c r="Y113" s="114">
        <f>X113/W113*100</f>
        <v>94.49798046556155</v>
      </c>
      <c r="Z113" s="114">
        <f t="shared" si="56"/>
        <v>3696.86</v>
      </c>
      <c r="AA113" s="114">
        <f t="shared" si="56"/>
        <v>3549.86</v>
      </c>
      <c r="AB113" s="114">
        <f>AA113/Z113*100</f>
        <v>96.02365250509892</v>
      </c>
      <c r="AC113" s="114">
        <f t="shared" si="56"/>
        <v>2491.25</v>
      </c>
      <c r="AD113" s="114">
        <f t="shared" si="56"/>
        <v>2491.21</v>
      </c>
      <c r="AE113" s="114">
        <f>AD113/AC113*100</f>
        <v>99.99839438033116</v>
      </c>
      <c r="AF113" s="114">
        <f t="shared" si="56"/>
        <v>5073.96</v>
      </c>
      <c r="AG113" s="114">
        <f t="shared" si="56"/>
        <v>830.76</v>
      </c>
      <c r="AH113" s="114">
        <f>AG113/AF113*100</f>
        <v>16.37301042972353</v>
      </c>
      <c r="AI113" s="114">
        <f t="shared" si="56"/>
        <v>26739.479959999997</v>
      </c>
      <c r="AJ113" s="114">
        <f t="shared" si="56"/>
        <v>22078.4460468</v>
      </c>
      <c r="AK113" s="114">
        <f t="shared" si="56"/>
        <v>82.56871891236288</v>
      </c>
      <c r="AL113" s="114">
        <f t="shared" si="56"/>
        <v>442.46000000000004</v>
      </c>
      <c r="AM113" s="114">
        <f t="shared" si="56"/>
        <v>4775.7714399999995</v>
      </c>
      <c r="AN113" s="114">
        <f>AM113/AL113*100</f>
        <v>1079.3679519052566</v>
      </c>
      <c r="AO113" s="114">
        <f t="shared" si="56"/>
        <v>2756.6</v>
      </c>
      <c r="AP113" s="114">
        <f t="shared" si="56"/>
        <v>2708.6436</v>
      </c>
      <c r="AQ113" s="114">
        <f>AP113/AO113*100</f>
        <v>98.26030617427264</v>
      </c>
      <c r="AR113" s="114">
        <f t="shared" si="56"/>
        <v>3008.9700000000003</v>
      </c>
      <c r="AS113" s="114">
        <f t="shared" si="56"/>
        <v>3359.3763799999997</v>
      </c>
      <c r="AT113" s="114">
        <f>AS113/AR113*100</f>
        <v>111.64539294177077</v>
      </c>
      <c r="AU113" s="240"/>
      <c r="AV113" s="240"/>
    </row>
    <row r="114" spans="1:48" ht="48.75" customHeight="1">
      <c r="A114" s="294"/>
      <c r="B114" s="294"/>
      <c r="C114" s="294"/>
      <c r="D114" s="107" t="s">
        <v>42</v>
      </c>
      <c r="E114" s="113">
        <f t="shared" si="55"/>
        <v>1436.75</v>
      </c>
      <c r="F114" s="113">
        <f t="shared" si="55"/>
        <v>1435.453</v>
      </c>
      <c r="G114" s="113">
        <f>F114/E114*100</f>
        <v>99.9097268139899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14">
        <v>0</v>
      </c>
      <c r="P114" s="114">
        <v>0</v>
      </c>
      <c r="Q114" s="114">
        <v>0</v>
      </c>
      <c r="R114" s="114">
        <v>0</v>
      </c>
      <c r="S114" s="114">
        <v>0</v>
      </c>
      <c r="T114" s="114">
        <v>0</v>
      </c>
      <c r="U114" s="114">
        <v>0</v>
      </c>
      <c r="V114" s="114">
        <v>0</v>
      </c>
      <c r="W114" s="114">
        <f>W98</f>
        <v>44.44</v>
      </c>
      <c r="X114" s="114">
        <f aca="true" t="shared" si="57" ref="X114:AS114">X98</f>
        <v>44.449</v>
      </c>
      <c r="Y114" s="114">
        <f>X114/W114*100</f>
        <v>100.02025202520252</v>
      </c>
      <c r="Z114" s="114">
        <f t="shared" si="57"/>
        <v>120.64</v>
      </c>
      <c r="AA114" s="114">
        <f t="shared" si="57"/>
        <v>120.648</v>
      </c>
      <c r="AB114" s="114">
        <f>AA114/Z114*100</f>
        <v>100.00663129973475</v>
      </c>
      <c r="AC114" s="114">
        <f t="shared" si="57"/>
        <v>78.86</v>
      </c>
      <c r="AD114" s="114">
        <f t="shared" si="57"/>
        <v>78.864</v>
      </c>
      <c r="AE114" s="114">
        <f>AD114/AC114*100</f>
        <v>100.00507227998988</v>
      </c>
      <c r="AF114" s="114">
        <f t="shared" si="57"/>
        <v>1104.07</v>
      </c>
      <c r="AG114" s="114">
        <f t="shared" si="57"/>
        <v>1075.105</v>
      </c>
      <c r="AH114" s="114">
        <f>AG114/AF114*100</f>
        <v>97.37652503917325</v>
      </c>
      <c r="AI114" s="114">
        <f t="shared" si="57"/>
        <v>345.16</v>
      </c>
      <c r="AJ114" s="114">
        <f t="shared" si="57"/>
        <v>316.216</v>
      </c>
      <c r="AK114" s="114">
        <f t="shared" si="57"/>
        <v>91.61432379186463</v>
      </c>
      <c r="AL114" s="114">
        <f t="shared" si="57"/>
        <v>31.339999999999996</v>
      </c>
      <c r="AM114" s="114">
        <f t="shared" si="57"/>
        <v>31.34</v>
      </c>
      <c r="AN114" s="114">
        <f>AM114/AL114*100</f>
        <v>100.00000000000003</v>
      </c>
      <c r="AO114" s="114">
        <f t="shared" si="57"/>
        <v>24</v>
      </c>
      <c r="AP114" s="114">
        <f t="shared" si="57"/>
        <v>19.849</v>
      </c>
      <c r="AQ114" s="114">
        <f>AP114/AO114*100</f>
        <v>82.70416666666667</v>
      </c>
      <c r="AR114" s="114">
        <f t="shared" si="57"/>
        <v>33.400000000000006</v>
      </c>
      <c r="AS114" s="114">
        <f t="shared" si="57"/>
        <v>65.19800000000001</v>
      </c>
      <c r="AT114" s="114">
        <f>AS114/AR114*100</f>
        <v>195.20359281437126</v>
      </c>
      <c r="AU114" s="240"/>
      <c r="AV114" s="240"/>
    </row>
    <row r="115" spans="1:48" ht="69.75" customHeight="1">
      <c r="A115" s="294"/>
      <c r="B115" s="294"/>
      <c r="C115" s="294"/>
      <c r="D115" s="107" t="s">
        <v>309</v>
      </c>
      <c r="E115" s="113">
        <v>0</v>
      </c>
      <c r="F115" s="113">
        <v>0</v>
      </c>
      <c r="G115" s="113">
        <v>0</v>
      </c>
      <c r="H115" s="114">
        <v>0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14">
        <v>0</v>
      </c>
      <c r="P115" s="114">
        <v>0</v>
      </c>
      <c r="Q115" s="114">
        <v>0</v>
      </c>
      <c r="R115" s="114">
        <v>0</v>
      </c>
      <c r="S115" s="114">
        <v>0</v>
      </c>
      <c r="T115" s="114">
        <v>0</v>
      </c>
      <c r="U115" s="114">
        <v>0</v>
      </c>
      <c r="V115" s="114">
        <v>0</v>
      </c>
      <c r="W115" s="114">
        <v>0</v>
      </c>
      <c r="X115" s="114">
        <v>0</v>
      </c>
      <c r="Y115" s="114">
        <v>0</v>
      </c>
      <c r="Z115" s="114">
        <v>0</v>
      </c>
      <c r="AA115" s="114">
        <v>0</v>
      </c>
      <c r="AB115" s="114">
        <v>0</v>
      </c>
      <c r="AC115" s="114">
        <v>0</v>
      </c>
      <c r="AD115" s="114">
        <v>0</v>
      </c>
      <c r="AE115" s="114">
        <v>0</v>
      </c>
      <c r="AF115" s="114">
        <v>0</v>
      </c>
      <c r="AG115" s="114">
        <v>0</v>
      </c>
      <c r="AH115" s="114">
        <v>0</v>
      </c>
      <c r="AI115" s="114">
        <v>0</v>
      </c>
      <c r="AJ115" s="114">
        <v>0</v>
      </c>
      <c r="AK115" s="114">
        <v>0</v>
      </c>
      <c r="AL115" s="114">
        <v>0</v>
      </c>
      <c r="AM115" s="114">
        <v>0</v>
      </c>
      <c r="AN115" s="114">
        <v>0</v>
      </c>
      <c r="AO115" s="114">
        <v>0</v>
      </c>
      <c r="AP115" s="114">
        <v>0</v>
      </c>
      <c r="AQ115" s="114">
        <v>0</v>
      </c>
      <c r="AR115" s="114">
        <v>0</v>
      </c>
      <c r="AS115" s="114">
        <v>0</v>
      </c>
      <c r="AT115" s="114">
        <v>0</v>
      </c>
      <c r="AU115" s="241"/>
      <c r="AV115" s="241"/>
    </row>
    <row r="116" spans="1:48" ht="26.25" customHeight="1">
      <c r="A116" s="294" t="s">
        <v>334</v>
      </c>
      <c r="B116" s="294"/>
      <c r="C116" s="294"/>
      <c r="D116" s="138" t="s">
        <v>310</v>
      </c>
      <c r="E116" s="139">
        <f>SUM(E117:E120)</f>
        <v>0</v>
      </c>
      <c r="F116" s="139">
        <f>SUM(F117:F120)</f>
        <v>0</v>
      </c>
      <c r="G116" s="139">
        <v>0</v>
      </c>
      <c r="H116" s="139">
        <f aca="true" t="shared" si="58" ref="H116:AR116">SUM(H117:H120)</f>
        <v>0</v>
      </c>
      <c r="I116" s="139">
        <f t="shared" si="58"/>
        <v>0</v>
      </c>
      <c r="J116" s="139">
        <f t="shared" si="58"/>
        <v>0</v>
      </c>
      <c r="K116" s="139">
        <f t="shared" si="58"/>
        <v>0</v>
      </c>
      <c r="L116" s="139">
        <f t="shared" si="58"/>
        <v>0</v>
      </c>
      <c r="M116" s="139">
        <f t="shared" si="58"/>
        <v>0</v>
      </c>
      <c r="N116" s="139">
        <f t="shared" si="58"/>
        <v>0</v>
      </c>
      <c r="O116" s="139">
        <f t="shared" si="58"/>
        <v>0</v>
      </c>
      <c r="P116" s="139">
        <f t="shared" si="58"/>
        <v>0</v>
      </c>
      <c r="Q116" s="139">
        <f t="shared" si="58"/>
        <v>0</v>
      </c>
      <c r="R116" s="139">
        <f t="shared" si="58"/>
        <v>0</v>
      </c>
      <c r="S116" s="139">
        <f t="shared" si="58"/>
        <v>0</v>
      </c>
      <c r="T116" s="139">
        <f t="shared" si="58"/>
        <v>0</v>
      </c>
      <c r="U116" s="139">
        <f t="shared" si="58"/>
        <v>0</v>
      </c>
      <c r="V116" s="139">
        <f t="shared" si="58"/>
        <v>0</v>
      </c>
      <c r="W116" s="139">
        <f t="shared" si="58"/>
        <v>0</v>
      </c>
      <c r="X116" s="139">
        <f t="shared" si="58"/>
        <v>0</v>
      </c>
      <c r="Y116" s="139">
        <f t="shared" si="58"/>
        <v>0</v>
      </c>
      <c r="Z116" s="139">
        <f t="shared" si="58"/>
        <v>0</v>
      </c>
      <c r="AA116" s="139">
        <f t="shared" si="58"/>
        <v>0</v>
      </c>
      <c r="AB116" s="139">
        <f t="shared" si="58"/>
        <v>0</v>
      </c>
      <c r="AC116" s="139">
        <f t="shared" si="58"/>
        <v>0</v>
      </c>
      <c r="AD116" s="139">
        <f t="shared" si="58"/>
        <v>0</v>
      </c>
      <c r="AE116" s="139">
        <f t="shared" si="58"/>
        <v>0</v>
      </c>
      <c r="AF116" s="139">
        <f t="shared" si="58"/>
        <v>0</v>
      </c>
      <c r="AG116" s="139">
        <f t="shared" si="58"/>
        <v>0</v>
      </c>
      <c r="AH116" s="139">
        <f t="shared" si="58"/>
        <v>0</v>
      </c>
      <c r="AI116" s="139">
        <f t="shared" si="58"/>
        <v>0</v>
      </c>
      <c r="AJ116" s="139">
        <f t="shared" si="58"/>
        <v>0</v>
      </c>
      <c r="AK116" s="139">
        <f t="shared" si="58"/>
        <v>0</v>
      </c>
      <c r="AL116" s="139">
        <f t="shared" si="58"/>
        <v>0</v>
      </c>
      <c r="AM116" s="139">
        <f t="shared" si="58"/>
        <v>0</v>
      </c>
      <c r="AN116" s="139">
        <f t="shared" si="58"/>
        <v>0</v>
      </c>
      <c r="AO116" s="139">
        <f t="shared" si="58"/>
        <v>0</v>
      </c>
      <c r="AP116" s="139">
        <f t="shared" si="58"/>
        <v>0</v>
      </c>
      <c r="AQ116" s="139">
        <f t="shared" si="58"/>
        <v>0</v>
      </c>
      <c r="AR116" s="139">
        <f t="shared" si="58"/>
        <v>0</v>
      </c>
      <c r="AS116" s="139">
        <f>SUM(AS117:AS120)</f>
        <v>0</v>
      </c>
      <c r="AT116" s="139">
        <f>SUM(AT117:AT120)</f>
        <v>0</v>
      </c>
      <c r="AU116" s="248" t="s">
        <v>267</v>
      </c>
      <c r="AV116" s="248"/>
    </row>
    <row r="117" spans="1:48" ht="39.75" customHeight="1">
      <c r="A117" s="294"/>
      <c r="B117" s="294"/>
      <c r="C117" s="294"/>
      <c r="D117" s="106" t="s">
        <v>37</v>
      </c>
      <c r="E117" s="113">
        <f>H117+K117+N117+Q117+T117+W117+Z117+AC117+AF117+AL117+AO117+AR117</f>
        <v>0</v>
      </c>
      <c r="F117" s="113">
        <f>I117+L117+O117+R117+U117+X117+AA117+AD117+AG117+AM117+AP117+AS117</f>
        <v>0</v>
      </c>
      <c r="G117" s="113">
        <f>J117+M117+P117+S117+V117+Y117+AB117+AE117+AH117+AN117+AQ117+AT117</f>
        <v>0</v>
      </c>
      <c r="H117" s="114">
        <v>0</v>
      </c>
      <c r="I117" s="114">
        <v>0</v>
      </c>
      <c r="J117" s="114">
        <v>0</v>
      </c>
      <c r="K117" s="114">
        <v>0</v>
      </c>
      <c r="L117" s="114">
        <v>0</v>
      </c>
      <c r="M117" s="114">
        <v>0</v>
      </c>
      <c r="N117" s="114">
        <v>0</v>
      </c>
      <c r="O117" s="114">
        <v>0</v>
      </c>
      <c r="P117" s="114">
        <v>0</v>
      </c>
      <c r="Q117" s="114">
        <v>0</v>
      </c>
      <c r="R117" s="114">
        <v>0</v>
      </c>
      <c r="S117" s="114">
        <v>0</v>
      </c>
      <c r="T117" s="114">
        <v>0</v>
      </c>
      <c r="U117" s="114">
        <v>0</v>
      </c>
      <c r="V117" s="114">
        <v>0</v>
      </c>
      <c r="W117" s="114">
        <v>0</v>
      </c>
      <c r="X117" s="114">
        <v>0</v>
      </c>
      <c r="Y117" s="114">
        <v>0</v>
      </c>
      <c r="Z117" s="114">
        <v>0</v>
      </c>
      <c r="AA117" s="114">
        <v>0</v>
      </c>
      <c r="AB117" s="114">
        <v>0</v>
      </c>
      <c r="AC117" s="114">
        <v>0</v>
      </c>
      <c r="AD117" s="114">
        <v>0</v>
      </c>
      <c r="AE117" s="114">
        <v>0</v>
      </c>
      <c r="AF117" s="114">
        <v>0</v>
      </c>
      <c r="AG117" s="114">
        <v>0</v>
      </c>
      <c r="AH117" s="114">
        <v>0</v>
      </c>
      <c r="AI117" s="114">
        <v>0</v>
      </c>
      <c r="AJ117" s="114">
        <v>0</v>
      </c>
      <c r="AK117" s="114">
        <v>0</v>
      </c>
      <c r="AL117" s="114">
        <v>0</v>
      </c>
      <c r="AM117" s="114">
        <v>0</v>
      </c>
      <c r="AN117" s="114">
        <v>0</v>
      </c>
      <c r="AO117" s="114">
        <v>0</v>
      </c>
      <c r="AP117" s="114">
        <v>0</v>
      </c>
      <c r="AQ117" s="114">
        <v>0</v>
      </c>
      <c r="AR117" s="114">
        <v>0</v>
      </c>
      <c r="AS117" s="114">
        <v>0</v>
      </c>
      <c r="AT117" s="114">
        <v>0</v>
      </c>
      <c r="AU117" s="240"/>
      <c r="AV117" s="240"/>
    </row>
    <row r="118" spans="1:48" ht="103.5" customHeight="1">
      <c r="A118" s="294"/>
      <c r="B118" s="294"/>
      <c r="C118" s="294"/>
      <c r="D118" s="107" t="s">
        <v>308</v>
      </c>
      <c r="E118" s="113">
        <f aca="true" t="shared" si="59" ref="E118:F120">H118+K118+N118+Q118+T118+W118+Z118+AC118+AF118+AL118+AO118+AR118</f>
        <v>0</v>
      </c>
      <c r="F118" s="113">
        <f t="shared" si="59"/>
        <v>0</v>
      </c>
      <c r="G118" s="113">
        <v>0</v>
      </c>
      <c r="H118" s="114">
        <v>0</v>
      </c>
      <c r="I118" s="114">
        <v>0</v>
      </c>
      <c r="J118" s="114">
        <v>0</v>
      </c>
      <c r="K118" s="114">
        <v>0</v>
      </c>
      <c r="L118" s="114">
        <v>0</v>
      </c>
      <c r="M118" s="114">
        <v>0</v>
      </c>
      <c r="N118" s="114">
        <v>0</v>
      </c>
      <c r="O118" s="114">
        <v>0</v>
      </c>
      <c r="P118" s="114">
        <v>0</v>
      </c>
      <c r="Q118" s="114">
        <v>0</v>
      </c>
      <c r="R118" s="114">
        <v>0</v>
      </c>
      <c r="S118" s="114">
        <v>0</v>
      </c>
      <c r="T118" s="114">
        <v>0</v>
      </c>
      <c r="U118" s="114">
        <v>0</v>
      </c>
      <c r="V118" s="114">
        <v>0</v>
      </c>
      <c r="W118" s="114">
        <v>0</v>
      </c>
      <c r="X118" s="114">
        <v>0</v>
      </c>
      <c r="Y118" s="114">
        <v>0</v>
      </c>
      <c r="Z118" s="114">
        <v>0</v>
      </c>
      <c r="AA118" s="114">
        <v>0</v>
      </c>
      <c r="AB118" s="114">
        <v>0</v>
      </c>
      <c r="AC118" s="114">
        <v>0</v>
      </c>
      <c r="AD118" s="114">
        <v>0</v>
      </c>
      <c r="AE118" s="114">
        <v>0</v>
      </c>
      <c r="AF118" s="114">
        <v>0</v>
      </c>
      <c r="AG118" s="114">
        <v>0</v>
      </c>
      <c r="AH118" s="114">
        <v>0</v>
      </c>
      <c r="AI118" s="114">
        <v>0</v>
      </c>
      <c r="AJ118" s="114">
        <v>0</v>
      </c>
      <c r="AK118" s="114">
        <v>0</v>
      </c>
      <c r="AL118" s="114">
        <v>0</v>
      </c>
      <c r="AM118" s="114">
        <v>0</v>
      </c>
      <c r="AN118" s="114">
        <v>0</v>
      </c>
      <c r="AO118" s="114">
        <v>0</v>
      </c>
      <c r="AP118" s="114">
        <v>0</v>
      </c>
      <c r="AQ118" s="114">
        <v>0</v>
      </c>
      <c r="AR118" s="114">
        <v>0</v>
      </c>
      <c r="AS118" s="114">
        <v>0</v>
      </c>
      <c r="AT118" s="114">
        <v>0</v>
      </c>
      <c r="AU118" s="240"/>
      <c r="AV118" s="240"/>
    </row>
    <row r="119" spans="1:48" ht="48.75" customHeight="1">
      <c r="A119" s="294"/>
      <c r="B119" s="294"/>
      <c r="C119" s="294"/>
      <c r="D119" s="107" t="s">
        <v>42</v>
      </c>
      <c r="E119" s="113">
        <f t="shared" si="59"/>
        <v>0</v>
      </c>
      <c r="F119" s="113">
        <f t="shared" si="59"/>
        <v>0</v>
      </c>
      <c r="G119" s="113">
        <v>0</v>
      </c>
      <c r="H119" s="114">
        <v>0</v>
      </c>
      <c r="I119" s="114">
        <v>0</v>
      </c>
      <c r="J119" s="114">
        <v>0</v>
      </c>
      <c r="K119" s="114">
        <v>0</v>
      </c>
      <c r="L119" s="114">
        <v>0</v>
      </c>
      <c r="M119" s="114">
        <v>0</v>
      </c>
      <c r="N119" s="114">
        <v>0</v>
      </c>
      <c r="O119" s="114">
        <v>0</v>
      </c>
      <c r="P119" s="114">
        <v>0</v>
      </c>
      <c r="Q119" s="114">
        <v>0</v>
      </c>
      <c r="R119" s="114">
        <v>0</v>
      </c>
      <c r="S119" s="114">
        <v>0</v>
      </c>
      <c r="T119" s="114">
        <v>0</v>
      </c>
      <c r="U119" s="114">
        <v>0</v>
      </c>
      <c r="V119" s="114">
        <v>0</v>
      </c>
      <c r="W119" s="114">
        <v>0</v>
      </c>
      <c r="X119" s="114">
        <v>0</v>
      </c>
      <c r="Y119" s="114">
        <v>0</v>
      </c>
      <c r="Z119" s="114">
        <v>0</v>
      </c>
      <c r="AA119" s="114">
        <v>0</v>
      </c>
      <c r="AB119" s="114">
        <v>0</v>
      </c>
      <c r="AC119" s="114">
        <v>0</v>
      </c>
      <c r="AD119" s="114">
        <v>0</v>
      </c>
      <c r="AE119" s="114">
        <v>0</v>
      </c>
      <c r="AF119" s="114">
        <v>0</v>
      </c>
      <c r="AG119" s="114">
        <v>0</v>
      </c>
      <c r="AH119" s="114">
        <v>0</v>
      </c>
      <c r="AI119" s="114">
        <v>0</v>
      </c>
      <c r="AJ119" s="114">
        <v>0</v>
      </c>
      <c r="AK119" s="114">
        <v>0</v>
      </c>
      <c r="AL119" s="114">
        <v>0</v>
      </c>
      <c r="AM119" s="114">
        <v>0</v>
      </c>
      <c r="AN119" s="114">
        <v>0</v>
      </c>
      <c r="AO119" s="114">
        <v>0</v>
      </c>
      <c r="AP119" s="114">
        <v>0</v>
      </c>
      <c r="AQ119" s="114">
        <v>0</v>
      </c>
      <c r="AR119" s="114">
        <v>0</v>
      </c>
      <c r="AS119" s="114">
        <v>0</v>
      </c>
      <c r="AT119" s="114">
        <v>0</v>
      </c>
      <c r="AU119" s="240"/>
      <c r="AV119" s="240"/>
    </row>
    <row r="120" spans="1:48" ht="69.75" customHeight="1">
      <c r="A120" s="294"/>
      <c r="B120" s="294"/>
      <c r="C120" s="294"/>
      <c r="D120" s="107" t="s">
        <v>309</v>
      </c>
      <c r="E120" s="113">
        <f t="shared" si="59"/>
        <v>0</v>
      </c>
      <c r="F120" s="113">
        <f t="shared" si="59"/>
        <v>0</v>
      </c>
      <c r="G120" s="113">
        <f>J120+M120+P120+S120+V120+Y120+AB120+AE120+AH120+AN120+AQ120+AT120</f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  <c r="M120" s="114">
        <v>0</v>
      </c>
      <c r="N120" s="114">
        <v>0</v>
      </c>
      <c r="O120" s="114">
        <v>0</v>
      </c>
      <c r="P120" s="114">
        <v>0</v>
      </c>
      <c r="Q120" s="114">
        <v>0</v>
      </c>
      <c r="R120" s="114">
        <v>0</v>
      </c>
      <c r="S120" s="114">
        <v>0</v>
      </c>
      <c r="T120" s="114">
        <v>0</v>
      </c>
      <c r="U120" s="114">
        <v>0</v>
      </c>
      <c r="V120" s="114">
        <v>0</v>
      </c>
      <c r="W120" s="114">
        <v>0</v>
      </c>
      <c r="X120" s="114">
        <v>0</v>
      </c>
      <c r="Y120" s="114">
        <v>0</v>
      </c>
      <c r="Z120" s="114">
        <v>0</v>
      </c>
      <c r="AA120" s="114">
        <v>0</v>
      </c>
      <c r="AB120" s="114">
        <v>0</v>
      </c>
      <c r="AC120" s="114">
        <v>0</v>
      </c>
      <c r="AD120" s="114">
        <v>0</v>
      </c>
      <c r="AE120" s="114">
        <v>0</v>
      </c>
      <c r="AF120" s="114">
        <v>0</v>
      </c>
      <c r="AG120" s="114">
        <v>0</v>
      </c>
      <c r="AH120" s="114">
        <v>0</v>
      </c>
      <c r="AI120" s="114">
        <v>0</v>
      </c>
      <c r="AJ120" s="114">
        <v>0</v>
      </c>
      <c r="AK120" s="114">
        <v>0</v>
      </c>
      <c r="AL120" s="114">
        <v>0</v>
      </c>
      <c r="AM120" s="114">
        <v>0</v>
      </c>
      <c r="AN120" s="114">
        <v>0</v>
      </c>
      <c r="AO120" s="114">
        <v>0</v>
      </c>
      <c r="AP120" s="114">
        <v>0</v>
      </c>
      <c r="AQ120" s="114">
        <v>0</v>
      </c>
      <c r="AR120" s="114">
        <v>0</v>
      </c>
      <c r="AS120" s="114">
        <v>0</v>
      </c>
      <c r="AT120" s="114">
        <v>0</v>
      </c>
      <c r="AU120" s="241"/>
      <c r="AV120" s="241"/>
    </row>
    <row r="121" spans="1:48" ht="26.25" customHeight="1">
      <c r="A121" s="294" t="s">
        <v>335</v>
      </c>
      <c r="B121" s="294"/>
      <c r="C121" s="294"/>
      <c r="D121" s="138" t="s">
        <v>310</v>
      </c>
      <c r="E121" s="139">
        <f>SUM(E122:E125)</f>
        <v>0</v>
      </c>
      <c r="F121" s="139">
        <f>SUM(F122:F125)</f>
        <v>0</v>
      </c>
      <c r="G121" s="139">
        <v>0</v>
      </c>
      <c r="H121" s="139">
        <f aca="true" t="shared" si="60" ref="H121:AT121">SUM(H122:H125)</f>
        <v>0</v>
      </c>
      <c r="I121" s="139">
        <f t="shared" si="60"/>
        <v>0</v>
      </c>
      <c r="J121" s="139">
        <f t="shared" si="60"/>
        <v>0</v>
      </c>
      <c r="K121" s="139">
        <f t="shared" si="60"/>
        <v>0</v>
      </c>
      <c r="L121" s="139">
        <f t="shared" si="60"/>
        <v>0</v>
      </c>
      <c r="M121" s="139">
        <f t="shared" si="60"/>
        <v>0</v>
      </c>
      <c r="N121" s="139">
        <f t="shared" si="60"/>
        <v>0</v>
      </c>
      <c r="O121" s="139">
        <f t="shared" si="60"/>
        <v>0</v>
      </c>
      <c r="P121" s="139">
        <f t="shared" si="60"/>
        <v>0</v>
      </c>
      <c r="Q121" s="139">
        <f t="shared" si="60"/>
        <v>0</v>
      </c>
      <c r="R121" s="139">
        <f t="shared" si="60"/>
        <v>0</v>
      </c>
      <c r="S121" s="139">
        <f t="shared" si="60"/>
        <v>0</v>
      </c>
      <c r="T121" s="139">
        <f t="shared" si="60"/>
        <v>0</v>
      </c>
      <c r="U121" s="139">
        <f t="shared" si="60"/>
        <v>0</v>
      </c>
      <c r="V121" s="139">
        <f t="shared" si="60"/>
        <v>0</v>
      </c>
      <c r="W121" s="139">
        <f t="shared" si="60"/>
        <v>0</v>
      </c>
      <c r="X121" s="139">
        <f t="shared" si="60"/>
        <v>0</v>
      </c>
      <c r="Y121" s="139">
        <f t="shared" si="60"/>
        <v>0</v>
      </c>
      <c r="Z121" s="139">
        <f t="shared" si="60"/>
        <v>0</v>
      </c>
      <c r="AA121" s="139">
        <f t="shared" si="60"/>
        <v>0</v>
      </c>
      <c r="AB121" s="139">
        <f t="shared" si="60"/>
        <v>0</v>
      </c>
      <c r="AC121" s="139">
        <f t="shared" si="60"/>
        <v>0</v>
      </c>
      <c r="AD121" s="139">
        <f t="shared" si="60"/>
        <v>0</v>
      </c>
      <c r="AE121" s="139">
        <f t="shared" si="60"/>
        <v>0</v>
      </c>
      <c r="AF121" s="139">
        <f t="shared" si="60"/>
        <v>0</v>
      </c>
      <c r="AG121" s="139">
        <f t="shared" si="60"/>
        <v>0</v>
      </c>
      <c r="AH121" s="139">
        <f t="shared" si="60"/>
        <v>0</v>
      </c>
      <c r="AI121" s="139">
        <f t="shared" si="60"/>
        <v>0</v>
      </c>
      <c r="AJ121" s="139">
        <f t="shared" si="60"/>
        <v>0</v>
      </c>
      <c r="AK121" s="139">
        <f t="shared" si="60"/>
        <v>0</v>
      </c>
      <c r="AL121" s="139">
        <f t="shared" si="60"/>
        <v>0</v>
      </c>
      <c r="AM121" s="139">
        <f t="shared" si="60"/>
        <v>0</v>
      </c>
      <c r="AN121" s="139">
        <f t="shared" si="60"/>
        <v>0</v>
      </c>
      <c r="AO121" s="139">
        <f t="shared" si="60"/>
        <v>0</v>
      </c>
      <c r="AP121" s="139">
        <f t="shared" si="60"/>
        <v>0</v>
      </c>
      <c r="AQ121" s="139">
        <f t="shared" si="60"/>
        <v>0</v>
      </c>
      <c r="AR121" s="139">
        <f t="shared" si="60"/>
        <v>0</v>
      </c>
      <c r="AS121" s="139">
        <f t="shared" si="60"/>
        <v>0</v>
      </c>
      <c r="AT121" s="139">
        <f t="shared" si="60"/>
        <v>0</v>
      </c>
      <c r="AU121" s="248" t="s">
        <v>267</v>
      </c>
      <c r="AV121" s="248"/>
    </row>
    <row r="122" spans="1:48" ht="39.75" customHeight="1">
      <c r="A122" s="294"/>
      <c r="B122" s="294"/>
      <c r="C122" s="294"/>
      <c r="D122" s="106" t="s">
        <v>37</v>
      </c>
      <c r="E122" s="113">
        <f>H122+K122+N122+Q122+T122+W122+Z122+AC122+AF122+AL122+AO122+AR122</f>
        <v>0</v>
      </c>
      <c r="F122" s="113">
        <f>I122+L122+O122+R122+U122+X122+AA122+AD122+AG122+AM122+AP122+AS122</f>
        <v>0</v>
      </c>
      <c r="G122" s="113">
        <f>J122+M122+P122+S122+V122+Y122+AB122+AE122+AH122+AN122+AQ122+AT122</f>
        <v>0</v>
      </c>
      <c r="H122" s="114">
        <v>0</v>
      </c>
      <c r="I122" s="114">
        <v>0</v>
      </c>
      <c r="J122" s="114">
        <v>0</v>
      </c>
      <c r="K122" s="114">
        <v>0</v>
      </c>
      <c r="L122" s="114">
        <v>0</v>
      </c>
      <c r="M122" s="114">
        <v>0</v>
      </c>
      <c r="N122" s="114">
        <v>0</v>
      </c>
      <c r="O122" s="114">
        <v>0</v>
      </c>
      <c r="P122" s="114">
        <v>0</v>
      </c>
      <c r="Q122" s="114">
        <v>0</v>
      </c>
      <c r="R122" s="114">
        <v>0</v>
      </c>
      <c r="S122" s="114">
        <v>0</v>
      </c>
      <c r="T122" s="114">
        <v>0</v>
      </c>
      <c r="U122" s="114">
        <v>0</v>
      </c>
      <c r="V122" s="114">
        <v>0</v>
      </c>
      <c r="W122" s="114">
        <v>0</v>
      </c>
      <c r="X122" s="114">
        <v>0</v>
      </c>
      <c r="Y122" s="114">
        <v>0</v>
      </c>
      <c r="Z122" s="114">
        <v>0</v>
      </c>
      <c r="AA122" s="114">
        <v>0</v>
      </c>
      <c r="AB122" s="114">
        <v>0</v>
      </c>
      <c r="AC122" s="114">
        <v>0</v>
      </c>
      <c r="AD122" s="114">
        <v>0</v>
      </c>
      <c r="AE122" s="114">
        <v>0</v>
      </c>
      <c r="AF122" s="114">
        <v>0</v>
      </c>
      <c r="AG122" s="114">
        <v>0</v>
      </c>
      <c r="AH122" s="114">
        <v>0</v>
      </c>
      <c r="AI122" s="114">
        <v>0</v>
      </c>
      <c r="AJ122" s="114">
        <v>0</v>
      </c>
      <c r="AK122" s="114">
        <v>0</v>
      </c>
      <c r="AL122" s="114">
        <v>0</v>
      </c>
      <c r="AM122" s="114">
        <v>0</v>
      </c>
      <c r="AN122" s="114">
        <v>0</v>
      </c>
      <c r="AO122" s="114">
        <v>0</v>
      </c>
      <c r="AP122" s="114">
        <v>0</v>
      </c>
      <c r="AQ122" s="114">
        <v>0</v>
      </c>
      <c r="AR122" s="114">
        <v>0</v>
      </c>
      <c r="AS122" s="114">
        <v>0</v>
      </c>
      <c r="AT122" s="114">
        <v>0</v>
      </c>
      <c r="AU122" s="240"/>
      <c r="AV122" s="240"/>
    </row>
    <row r="123" spans="1:48" ht="103.5" customHeight="1">
      <c r="A123" s="294"/>
      <c r="B123" s="294"/>
      <c r="C123" s="294"/>
      <c r="D123" s="107" t="s">
        <v>308</v>
      </c>
      <c r="E123" s="113">
        <f aca="true" t="shared" si="61" ref="E123:F125">H123+K123+N123+Q123+T123+W123+Z123+AC123+AF123+AL123+AO123+AR123</f>
        <v>0</v>
      </c>
      <c r="F123" s="113">
        <f t="shared" si="61"/>
        <v>0</v>
      </c>
      <c r="G123" s="113">
        <v>0</v>
      </c>
      <c r="H123" s="114">
        <v>0</v>
      </c>
      <c r="I123" s="114">
        <v>0</v>
      </c>
      <c r="J123" s="114">
        <v>0</v>
      </c>
      <c r="K123" s="114">
        <v>0</v>
      </c>
      <c r="L123" s="114">
        <v>0</v>
      </c>
      <c r="M123" s="114">
        <v>0</v>
      </c>
      <c r="N123" s="114">
        <v>0</v>
      </c>
      <c r="O123" s="114">
        <v>0</v>
      </c>
      <c r="P123" s="114">
        <v>0</v>
      </c>
      <c r="Q123" s="114">
        <v>0</v>
      </c>
      <c r="R123" s="114">
        <v>0</v>
      </c>
      <c r="S123" s="114">
        <v>0</v>
      </c>
      <c r="T123" s="114">
        <v>0</v>
      </c>
      <c r="U123" s="114">
        <v>0</v>
      </c>
      <c r="V123" s="114">
        <v>0</v>
      </c>
      <c r="W123" s="114">
        <v>0</v>
      </c>
      <c r="X123" s="114">
        <v>0</v>
      </c>
      <c r="Y123" s="114">
        <v>0</v>
      </c>
      <c r="Z123" s="114">
        <v>0</v>
      </c>
      <c r="AA123" s="114">
        <v>0</v>
      </c>
      <c r="AB123" s="114">
        <v>0</v>
      </c>
      <c r="AC123" s="114">
        <v>0</v>
      </c>
      <c r="AD123" s="114">
        <v>0</v>
      </c>
      <c r="AE123" s="114">
        <v>0</v>
      </c>
      <c r="AF123" s="114">
        <v>0</v>
      </c>
      <c r="AG123" s="114">
        <v>0</v>
      </c>
      <c r="AH123" s="114">
        <v>0</v>
      </c>
      <c r="AI123" s="114">
        <v>0</v>
      </c>
      <c r="AJ123" s="114">
        <v>0</v>
      </c>
      <c r="AK123" s="114">
        <v>0</v>
      </c>
      <c r="AL123" s="114">
        <v>0</v>
      </c>
      <c r="AM123" s="114">
        <v>0</v>
      </c>
      <c r="AN123" s="114">
        <v>0</v>
      </c>
      <c r="AO123" s="114">
        <v>0</v>
      </c>
      <c r="AP123" s="114">
        <v>0</v>
      </c>
      <c r="AQ123" s="114">
        <v>0</v>
      </c>
      <c r="AR123" s="114">
        <v>0</v>
      </c>
      <c r="AS123" s="114">
        <v>0</v>
      </c>
      <c r="AT123" s="114">
        <v>0</v>
      </c>
      <c r="AU123" s="240"/>
      <c r="AV123" s="240"/>
    </row>
    <row r="124" spans="1:48" ht="48.75" customHeight="1">
      <c r="A124" s="294"/>
      <c r="B124" s="294"/>
      <c r="C124" s="294"/>
      <c r="D124" s="107" t="s">
        <v>42</v>
      </c>
      <c r="E124" s="113">
        <f t="shared" si="61"/>
        <v>0</v>
      </c>
      <c r="F124" s="113">
        <f t="shared" si="61"/>
        <v>0</v>
      </c>
      <c r="G124" s="113">
        <v>0</v>
      </c>
      <c r="H124" s="114">
        <v>0</v>
      </c>
      <c r="I124" s="114">
        <v>0</v>
      </c>
      <c r="J124" s="114">
        <v>0</v>
      </c>
      <c r="K124" s="114">
        <v>0</v>
      </c>
      <c r="L124" s="114">
        <v>0</v>
      </c>
      <c r="M124" s="114">
        <v>0</v>
      </c>
      <c r="N124" s="114">
        <v>0</v>
      </c>
      <c r="O124" s="114">
        <v>0</v>
      </c>
      <c r="P124" s="114">
        <v>0</v>
      </c>
      <c r="Q124" s="114">
        <v>0</v>
      </c>
      <c r="R124" s="114">
        <v>0</v>
      </c>
      <c r="S124" s="114">
        <v>0</v>
      </c>
      <c r="T124" s="114">
        <v>0</v>
      </c>
      <c r="U124" s="114">
        <v>0</v>
      </c>
      <c r="V124" s="114">
        <v>0</v>
      </c>
      <c r="W124" s="114">
        <v>0</v>
      </c>
      <c r="X124" s="114">
        <v>0</v>
      </c>
      <c r="Y124" s="114">
        <v>0</v>
      </c>
      <c r="Z124" s="114">
        <v>0</v>
      </c>
      <c r="AA124" s="114">
        <v>0</v>
      </c>
      <c r="AB124" s="114">
        <v>0</v>
      </c>
      <c r="AC124" s="114">
        <v>0</v>
      </c>
      <c r="AD124" s="114">
        <v>0</v>
      </c>
      <c r="AE124" s="114">
        <v>0</v>
      </c>
      <c r="AF124" s="114">
        <v>0</v>
      </c>
      <c r="AG124" s="114">
        <v>0</v>
      </c>
      <c r="AH124" s="114">
        <v>0</v>
      </c>
      <c r="AI124" s="114">
        <v>0</v>
      </c>
      <c r="AJ124" s="114">
        <v>0</v>
      </c>
      <c r="AK124" s="114">
        <v>0</v>
      </c>
      <c r="AL124" s="114">
        <v>0</v>
      </c>
      <c r="AM124" s="114">
        <v>0</v>
      </c>
      <c r="AN124" s="114">
        <v>0</v>
      </c>
      <c r="AO124" s="114">
        <v>0</v>
      </c>
      <c r="AP124" s="114">
        <v>0</v>
      </c>
      <c r="AQ124" s="114">
        <v>0</v>
      </c>
      <c r="AR124" s="114">
        <v>0</v>
      </c>
      <c r="AS124" s="114">
        <v>0</v>
      </c>
      <c r="AT124" s="114">
        <v>0</v>
      </c>
      <c r="AU124" s="240"/>
      <c r="AV124" s="240"/>
    </row>
    <row r="125" spans="1:48" ht="69.75" customHeight="1">
      <c r="A125" s="294"/>
      <c r="B125" s="294"/>
      <c r="C125" s="294"/>
      <c r="D125" s="107" t="s">
        <v>309</v>
      </c>
      <c r="E125" s="113">
        <f t="shared" si="61"/>
        <v>0</v>
      </c>
      <c r="F125" s="113">
        <f t="shared" si="61"/>
        <v>0</v>
      </c>
      <c r="G125" s="113">
        <f>J125+M125+P125+S125+V125+Y125+AB125+AE125+AH125+AN125+AQ125+AT125</f>
        <v>0</v>
      </c>
      <c r="H125" s="114">
        <v>0</v>
      </c>
      <c r="I125" s="114">
        <v>0</v>
      </c>
      <c r="J125" s="114">
        <v>0</v>
      </c>
      <c r="K125" s="114">
        <v>0</v>
      </c>
      <c r="L125" s="114">
        <v>0</v>
      </c>
      <c r="M125" s="114">
        <v>0</v>
      </c>
      <c r="N125" s="114">
        <v>0</v>
      </c>
      <c r="O125" s="114">
        <v>0</v>
      </c>
      <c r="P125" s="114">
        <v>0</v>
      </c>
      <c r="Q125" s="114">
        <v>0</v>
      </c>
      <c r="R125" s="114">
        <v>0</v>
      </c>
      <c r="S125" s="114">
        <v>0</v>
      </c>
      <c r="T125" s="114">
        <v>0</v>
      </c>
      <c r="U125" s="114">
        <v>0</v>
      </c>
      <c r="V125" s="114">
        <v>0</v>
      </c>
      <c r="W125" s="114">
        <v>0</v>
      </c>
      <c r="X125" s="114">
        <v>0</v>
      </c>
      <c r="Y125" s="114">
        <v>0</v>
      </c>
      <c r="Z125" s="114">
        <v>0</v>
      </c>
      <c r="AA125" s="114">
        <v>0</v>
      </c>
      <c r="AB125" s="114">
        <v>0</v>
      </c>
      <c r="AC125" s="114">
        <v>0</v>
      </c>
      <c r="AD125" s="114">
        <v>0</v>
      </c>
      <c r="AE125" s="114">
        <v>0</v>
      </c>
      <c r="AF125" s="114">
        <v>0</v>
      </c>
      <c r="AG125" s="114">
        <v>0</v>
      </c>
      <c r="AH125" s="114">
        <v>0</v>
      </c>
      <c r="AI125" s="114">
        <v>0</v>
      </c>
      <c r="AJ125" s="114">
        <v>0</v>
      </c>
      <c r="AK125" s="114">
        <v>0</v>
      </c>
      <c r="AL125" s="114">
        <v>0</v>
      </c>
      <c r="AM125" s="114">
        <v>0</v>
      </c>
      <c r="AN125" s="114">
        <v>0</v>
      </c>
      <c r="AO125" s="114">
        <v>0</v>
      </c>
      <c r="AP125" s="114">
        <v>0</v>
      </c>
      <c r="AQ125" s="114">
        <v>0</v>
      </c>
      <c r="AR125" s="114">
        <v>0</v>
      </c>
      <c r="AS125" s="114">
        <v>0</v>
      </c>
      <c r="AT125" s="114">
        <v>0</v>
      </c>
      <c r="AU125" s="241"/>
      <c r="AV125" s="241"/>
    </row>
    <row r="126" spans="1:48" ht="26.25" customHeight="1">
      <c r="A126" s="294" t="s">
        <v>336</v>
      </c>
      <c r="B126" s="294"/>
      <c r="C126" s="294"/>
      <c r="D126" s="138" t="s">
        <v>310</v>
      </c>
      <c r="E126" s="139">
        <f>SUM(E127:E130)</f>
        <v>0</v>
      </c>
      <c r="F126" s="139">
        <f>SUM(F127:F130)</f>
        <v>0</v>
      </c>
      <c r="G126" s="139">
        <v>0</v>
      </c>
      <c r="H126" s="139">
        <f aca="true" t="shared" si="62" ref="H126:AT126">SUM(H127:H130)</f>
        <v>0</v>
      </c>
      <c r="I126" s="139">
        <f t="shared" si="62"/>
        <v>0</v>
      </c>
      <c r="J126" s="139">
        <f t="shared" si="62"/>
        <v>0</v>
      </c>
      <c r="K126" s="139">
        <f t="shared" si="62"/>
        <v>0</v>
      </c>
      <c r="L126" s="139">
        <f t="shared" si="62"/>
        <v>0</v>
      </c>
      <c r="M126" s="139">
        <f t="shared" si="62"/>
        <v>0</v>
      </c>
      <c r="N126" s="139">
        <f t="shared" si="62"/>
        <v>0</v>
      </c>
      <c r="O126" s="139">
        <f t="shared" si="62"/>
        <v>0</v>
      </c>
      <c r="P126" s="139">
        <f t="shared" si="62"/>
        <v>0</v>
      </c>
      <c r="Q126" s="139">
        <f t="shared" si="62"/>
        <v>0</v>
      </c>
      <c r="R126" s="139">
        <f t="shared" si="62"/>
        <v>0</v>
      </c>
      <c r="S126" s="139">
        <f t="shared" si="62"/>
        <v>0</v>
      </c>
      <c r="T126" s="139">
        <f t="shared" si="62"/>
        <v>0</v>
      </c>
      <c r="U126" s="139">
        <f t="shared" si="62"/>
        <v>0</v>
      </c>
      <c r="V126" s="139">
        <f t="shared" si="62"/>
        <v>0</v>
      </c>
      <c r="W126" s="139">
        <f t="shared" si="62"/>
        <v>0</v>
      </c>
      <c r="X126" s="139">
        <f t="shared" si="62"/>
        <v>0</v>
      </c>
      <c r="Y126" s="139">
        <f t="shared" si="62"/>
        <v>0</v>
      </c>
      <c r="Z126" s="139">
        <f t="shared" si="62"/>
        <v>0</v>
      </c>
      <c r="AA126" s="139">
        <f t="shared" si="62"/>
        <v>0</v>
      </c>
      <c r="AB126" s="139">
        <f t="shared" si="62"/>
        <v>0</v>
      </c>
      <c r="AC126" s="139">
        <f t="shared" si="62"/>
        <v>0</v>
      </c>
      <c r="AD126" s="139">
        <f t="shared" si="62"/>
        <v>0</v>
      </c>
      <c r="AE126" s="139">
        <f t="shared" si="62"/>
        <v>0</v>
      </c>
      <c r="AF126" s="139">
        <f t="shared" si="62"/>
        <v>0</v>
      </c>
      <c r="AG126" s="139">
        <f t="shared" si="62"/>
        <v>0</v>
      </c>
      <c r="AH126" s="139">
        <f t="shared" si="62"/>
        <v>0</v>
      </c>
      <c r="AI126" s="139">
        <f t="shared" si="62"/>
        <v>0</v>
      </c>
      <c r="AJ126" s="139">
        <f t="shared" si="62"/>
        <v>0</v>
      </c>
      <c r="AK126" s="139">
        <f t="shared" si="62"/>
        <v>0</v>
      </c>
      <c r="AL126" s="139">
        <f t="shared" si="62"/>
        <v>0</v>
      </c>
      <c r="AM126" s="139">
        <f t="shared" si="62"/>
        <v>0</v>
      </c>
      <c r="AN126" s="139">
        <f t="shared" si="62"/>
        <v>0</v>
      </c>
      <c r="AO126" s="139">
        <f t="shared" si="62"/>
        <v>0</v>
      </c>
      <c r="AP126" s="139">
        <f t="shared" si="62"/>
        <v>0</v>
      </c>
      <c r="AQ126" s="139">
        <f t="shared" si="62"/>
        <v>0</v>
      </c>
      <c r="AR126" s="139">
        <f t="shared" si="62"/>
        <v>0</v>
      </c>
      <c r="AS126" s="139">
        <f t="shared" si="62"/>
        <v>0</v>
      </c>
      <c r="AT126" s="139">
        <f t="shared" si="62"/>
        <v>0</v>
      </c>
      <c r="AU126" s="248" t="s">
        <v>267</v>
      </c>
      <c r="AV126" s="248"/>
    </row>
    <row r="127" spans="1:48" ht="39.75" customHeight="1">
      <c r="A127" s="294"/>
      <c r="B127" s="294"/>
      <c r="C127" s="294"/>
      <c r="D127" s="106" t="s">
        <v>37</v>
      </c>
      <c r="E127" s="113">
        <f>H127+K127+N127+Q127+T127+W127+Z127+AC127+AF127+AL127+AO127+AR127</f>
        <v>0</v>
      </c>
      <c r="F127" s="113">
        <f>I127+L127+O127+R127+U127+X127+AA127+AD127+AG127+AM127+AP127+AS127</f>
        <v>0</v>
      </c>
      <c r="G127" s="113">
        <f>J127+M127+P127+S127+V127+Y127+AB127+AE127+AH127+AN127+AQ127+AT127</f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4">
        <v>0</v>
      </c>
      <c r="Q127" s="114">
        <v>0</v>
      </c>
      <c r="R127" s="114">
        <v>0</v>
      </c>
      <c r="S127" s="114">
        <v>0</v>
      </c>
      <c r="T127" s="114">
        <v>0</v>
      </c>
      <c r="U127" s="114">
        <v>0</v>
      </c>
      <c r="V127" s="114">
        <v>0</v>
      </c>
      <c r="W127" s="114">
        <v>0</v>
      </c>
      <c r="X127" s="114">
        <v>0</v>
      </c>
      <c r="Y127" s="114">
        <v>0</v>
      </c>
      <c r="Z127" s="114">
        <v>0</v>
      </c>
      <c r="AA127" s="114">
        <v>0</v>
      </c>
      <c r="AB127" s="114">
        <v>0</v>
      </c>
      <c r="AC127" s="114">
        <v>0</v>
      </c>
      <c r="AD127" s="114">
        <v>0</v>
      </c>
      <c r="AE127" s="114">
        <v>0</v>
      </c>
      <c r="AF127" s="114">
        <v>0</v>
      </c>
      <c r="AG127" s="114">
        <v>0</v>
      </c>
      <c r="AH127" s="114">
        <v>0</v>
      </c>
      <c r="AI127" s="114">
        <v>0</v>
      </c>
      <c r="AJ127" s="114">
        <v>0</v>
      </c>
      <c r="AK127" s="114">
        <v>0</v>
      </c>
      <c r="AL127" s="114">
        <v>0</v>
      </c>
      <c r="AM127" s="114">
        <v>0</v>
      </c>
      <c r="AN127" s="114">
        <v>0</v>
      </c>
      <c r="AO127" s="114">
        <v>0</v>
      </c>
      <c r="AP127" s="114">
        <v>0</v>
      </c>
      <c r="AQ127" s="114">
        <v>0</v>
      </c>
      <c r="AR127" s="114">
        <v>0</v>
      </c>
      <c r="AS127" s="114">
        <v>0</v>
      </c>
      <c r="AT127" s="114">
        <v>0</v>
      </c>
      <c r="AU127" s="240"/>
      <c r="AV127" s="240"/>
    </row>
    <row r="128" spans="1:48" ht="103.5" customHeight="1">
      <c r="A128" s="294"/>
      <c r="B128" s="294"/>
      <c r="C128" s="294"/>
      <c r="D128" s="107" t="s">
        <v>308</v>
      </c>
      <c r="E128" s="113">
        <f aca="true" t="shared" si="63" ref="E128:F130">H128+K128+N128+Q128+T128+W128+Z128+AC128+AF128+AL128+AO128+AR128</f>
        <v>0</v>
      </c>
      <c r="F128" s="113">
        <f t="shared" si="63"/>
        <v>0</v>
      </c>
      <c r="G128" s="113">
        <v>0</v>
      </c>
      <c r="H128" s="114">
        <v>0</v>
      </c>
      <c r="I128" s="114">
        <v>0</v>
      </c>
      <c r="J128" s="114">
        <v>0</v>
      </c>
      <c r="K128" s="114">
        <v>0</v>
      </c>
      <c r="L128" s="114">
        <v>0</v>
      </c>
      <c r="M128" s="114">
        <v>0</v>
      </c>
      <c r="N128" s="114">
        <v>0</v>
      </c>
      <c r="O128" s="114">
        <v>0</v>
      </c>
      <c r="P128" s="114">
        <v>0</v>
      </c>
      <c r="Q128" s="114">
        <v>0</v>
      </c>
      <c r="R128" s="114">
        <v>0</v>
      </c>
      <c r="S128" s="114">
        <v>0</v>
      </c>
      <c r="T128" s="114">
        <v>0</v>
      </c>
      <c r="U128" s="114">
        <v>0</v>
      </c>
      <c r="V128" s="114">
        <v>0</v>
      </c>
      <c r="W128" s="114">
        <v>0</v>
      </c>
      <c r="X128" s="114">
        <v>0</v>
      </c>
      <c r="Y128" s="114">
        <v>0</v>
      </c>
      <c r="Z128" s="114">
        <v>0</v>
      </c>
      <c r="AA128" s="114">
        <v>0</v>
      </c>
      <c r="AB128" s="114">
        <v>0</v>
      </c>
      <c r="AC128" s="114">
        <v>0</v>
      </c>
      <c r="AD128" s="114">
        <v>0</v>
      </c>
      <c r="AE128" s="114">
        <v>0</v>
      </c>
      <c r="AF128" s="114">
        <v>0</v>
      </c>
      <c r="AG128" s="114">
        <v>0</v>
      </c>
      <c r="AH128" s="114">
        <v>0</v>
      </c>
      <c r="AI128" s="114">
        <v>0</v>
      </c>
      <c r="AJ128" s="114">
        <v>0</v>
      </c>
      <c r="AK128" s="114">
        <v>0</v>
      </c>
      <c r="AL128" s="114">
        <v>0</v>
      </c>
      <c r="AM128" s="114">
        <v>0</v>
      </c>
      <c r="AN128" s="114">
        <v>0</v>
      </c>
      <c r="AO128" s="114">
        <v>0</v>
      </c>
      <c r="AP128" s="114">
        <v>0</v>
      </c>
      <c r="AQ128" s="114">
        <v>0</v>
      </c>
      <c r="AR128" s="114">
        <v>0</v>
      </c>
      <c r="AS128" s="114">
        <v>0</v>
      </c>
      <c r="AT128" s="114">
        <v>0</v>
      </c>
      <c r="AU128" s="240"/>
      <c r="AV128" s="240"/>
    </row>
    <row r="129" spans="1:48" ht="48.75" customHeight="1">
      <c r="A129" s="294"/>
      <c r="B129" s="294"/>
      <c r="C129" s="294"/>
      <c r="D129" s="107" t="s">
        <v>42</v>
      </c>
      <c r="E129" s="113">
        <f t="shared" si="63"/>
        <v>0</v>
      </c>
      <c r="F129" s="113">
        <f t="shared" si="63"/>
        <v>0</v>
      </c>
      <c r="G129" s="113">
        <v>0</v>
      </c>
      <c r="H129" s="114">
        <v>0</v>
      </c>
      <c r="I129" s="114">
        <v>0</v>
      </c>
      <c r="J129" s="114">
        <v>0</v>
      </c>
      <c r="K129" s="114">
        <v>0</v>
      </c>
      <c r="L129" s="114">
        <v>0</v>
      </c>
      <c r="M129" s="114">
        <v>0</v>
      </c>
      <c r="N129" s="114">
        <v>0</v>
      </c>
      <c r="O129" s="114">
        <v>0</v>
      </c>
      <c r="P129" s="114">
        <v>0</v>
      </c>
      <c r="Q129" s="114">
        <v>0</v>
      </c>
      <c r="R129" s="114">
        <v>0</v>
      </c>
      <c r="S129" s="114">
        <v>0</v>
      </c>
      <c r="T129" s="114">
        <v>0</v>
      </c>
      <c r="U129" s="114">
        <v>0</v>
      </c>
      <c r="V129" s="114">
        <v>0</v>
      </c>
      <c r="W129" s="114">
        <v>0</v>
      </c>
      <c r="X129" s="114">
        <v>0</v>
      </c>
      <c r="Y129" s="114">
        <v>0</v>
      </c>
      <c r="Z129" s="114">
        <v>0</v>
      </c>
      <c r="AA129" s="114">
        <v>0</v>
      </c>
      <c r="AB129" s="114">
        <v>0</v>
      </c>
      <c r="AC129" s="114">
        <v>0</v>
      </c>
      <c r="AD129" s="114">
        <v>0</v>
      </c>
      <c r="AE129" s="114">
        <v>0</v>
      </c>
      <c r="AF129" s="114">
        <v>0</v>
      </c>
      <c r="AG129" s="114">
        <v>0</v>
      </c>
      <c r="AH129" s="114">
        <v>0</v>
      </c>
      <c r="AI129" s="114">
        <v>0</v>
      </c>
      <c r="AJ129" s="114">
        <v>0</v>
      </c>
      <c r="AK129" s="114">
        <v>0</v>
      </c>
      <c r="AL129" s="114">
        <v>0</v>
      </c>
      <c r="AM129" s="114">
        <v>0</v>
      </c>
      <c r="AN129" s="114">
        <v>0</v>
      </c>
      <c r="AO129" s="114">
        <v>0</v>
      </c>
      <c r="AP129" s="114">
        <v>0</v>
      </c>
      <c r="AQ129" s="114">
        <v>0</v>
      </c>
      <c r="AR129" s="114">
        <v>0</v>
      </c>
      <c r="AS129" s="114">
        <v>0</v>
      </c>
      <c r="AT129" s="114">
        <v>0</v>
      </c>
      <c r="AU129" s="240"/>
      <c r="AV129" s="240"/>
    </row>
    <row r="130" spans="1:48" ht="69.75" customHeight="1">
      <c r="A130" s="294"/>
      <c r="B130" s="294"/>
      <c r="C130" s="294"/>
      <c r="D130" s="107" t="s">
        <v>309</v>
      </c>
      <c r="E130" s="113">
        <f t="shared" si="63"/>
        <v>0</v>
      </c>
      <c r="F130" s="113">
        <f t="shared" si="63"/>
        <v>0</v>
      </c>
      <c r="G130" s="113">
        <f>J130+M130+P130+S130+V130+Y130+AB130+AE130+AH130+AN130+AQ130+AT130</f>
        <v>0</v>
      </c>
      <c r="H130" s="114">
        <v>0</v>
      </c>
      <c r="I130" s="114">
        <v>0</v>
      </c>
      <c r="J130" s="114">
        <v>0</v>
      </c>
      <c r="K130" s="114">
        <v>0</v>
      </c>
      <c r="L130" s="114">
        <v>0</v>
      </c>
      <c r="M130" s="114">
        <v>0</v>
      </c>
      <c r="N130" s="114">
        <v>0</v>
      </c>
      <c r="O130" s="114">
        <v>0</v>
      </c>
      <c r="P130" s="114">
        <v>0</v>
      </c>
      <c r="Q130" s="114">
        <v>0</v>
      </c>
      <c r="R130" s="114">
        <v>0</v>
      </c>
      <c r="S130" s="114">
        <v>0</v>
      </c>
      <c r="T130" s="114">
        <v>0</v>
      </c>
      <c r="U130" s="114">
        <v>0</v>
      </c>
      <c r="V130" s="114">
        <v>0</v>
      </c>
      <c r="W130" s="114">
        <v>0</v>
      </c>
      <c r="X130" s="114">
        <v>0</v>
      </c>
      <c r="Y130" s="114">
        <v>0</v>
      </c>
      <c r="Z130" s="114">
        <v>0</v>
      </c>
      <c r="AA130" s="114">
        <v>0</v>
      </c>
      <c r="AB130" s="114">
        <v>0</v>
      </c>
      <c r="AC130" s="114">
        <v>0</v>
      </c>
      <c r="AD130" s="114">
        <v>0</v>
      </c>
      <c r="AE130" s="114">
        <v>0</v>
      </c>
      <c r="AF130" s="114">
        <v>0</v>
      </c>
      <c r="AG130" s="114">
        <v>0</v>
      </c>
      <c r="AH130" s="114">
        <v>0</v>
      </c>
      <c r="AI130" s="114">
        <v>0</v>
      </c>
      <c r="AJ130" s="114">
        <v>0</v>
      </c>
      <c r="AK130" s="114">
        <v>0</v>
      </c>
      <c r="AL130" s="114">
        <v>0</v>
      </c>
      <c r="AM130" s="114">
        <v>0</v>
      </c>
      <c r="AN130" s="114">
        <v>0</v>
      </c>
      <c r="AO130" s="114">
        <v>0</v>
      </c>
      <c r="AP130" s="114">
        <v>0</v>
      </c>
      <c r="AQ130" s="114">
        <v>0</v>
      </c>
      <c r="AR130" s="114">
        <v>0</v>
      </c>
      <c r="AS130" s="114">
        <v>0</v>
      </c>
      <c r="AT130" s="114">
        <v>0</v>
      </c>
      <c r="AU130" s="241"/>
      <c r="AV130" s="241"/>
    </row>
    <row r="131" spans="1:46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32"/>
      <c r="AT131" s="32"/>
    </row>
    <row r="134" spans="1:42" ht="15.75">
      <c r="A134" s="225" t="s">
        <v>384</v>
      </c>
      <c r="B134" s="225"/>
      <c r="C134" s="225"/>
      <c r="F134" s="99"/>
      <c r="G134" s="98" t="s">
        <v>259</v>
      </c>
      <c r="H134" s="98"/>
      <c r="I134" s="98"/>
      <c r="J134" s="98"/>
      <c r="AP134" s="103"/>
    </row>
    <row r="135" spans="1:10" ht="15.75">
      <c r="A135" s="225" t="s">
        <v>258</v>
      </c>
      <c r="B135" s="225"/>
      <c r="C135" s="225"/>
      <c r="F135" s="99"/>
      <c r="G135" s="98" t="s">
        <v>260</v>
      </c>
      <c r="H135" s="98"/>
      <c r="I135" s="98"/>
      <c r="J135" s="98"/>
    </row>
    <row r="136" spans="1:10" ht="15.75">
      <c r="A136" s="98"/>
      <c r="B136" s="98"/>
      <c r="C136" s="98"/>
      <c r="F136" s="100"/>
      <c r="G136" s="98"/>
      <c r="H136" s="98"/>
      <c r="I136" s="98"/>
      <c r="J136" s="98"/>
    </row>
    <row r="137" spans="1:10" ht="15.75">
      <c r="A137" s="98" t="s">
        <v>385</v>
      </c>
      <c r="B137" s="98"/>
      <c r="C137" s="98"/>
      <c r="F137" s="99"/>
      <c r="G137" s="98" t="s">
        <v>259</v>
      </c>
      <c r="H137" s="98"/>
      <c r="I137" s="98"/>
      <c r="J137" s="98"/>
    </row>
    <row r="138" spans="7:10" ht="15.75">
      <c r="G138" s="98" t="s">
        <v>260</v>
      </c>
      <c r="H138" s="98"/>
      <c r="I138" s="98"/>
      <c r="J138" s="98"/>
    </row>
    <row r="139" spans="7:10" ht="15.75">
      <c r="G139" s="98"/>
      <c r="H139" s="98"/>
      <c r="I139" s="98"/>
      <c r="J139" s="98"/>
    </row>
    <row r="140" spans="7:10" ht="38.25" customHeight="1">
      <c r="G140" s="98" t="s">
        <v>354</v>
      </c>
      <c r="H140" s="98"/>
      <c r="I140" s="98"/>
      <c r="J140" s="98"/>
    </row>
    <row r="141" spans="1:10" ht="15.75">
      <c r="A141" s="98" t="s">
        <v>282</v>
      </c>
      <c r="B141" s="98"/>
      <c r="C141" s="98" t="s">
        <v>282</v>
      </c>
      <c r="G141" s="98"/>
      <c r="H141" s="98"/>
      <c r="I141" s="98"/>
      <c r="J141" s="98"/>
    </row>
    <row r="142" spans="1:10" ht="15.75">
      <c r="A142" s="98" t="s">
        <v>283</v>
      </c>
      <c r="B142" s="98"/>
      <c r="C142" s="98" t="s">
        <v>287</v>
      </c>
      <c r="G142" s="98"/>
      <c r="H142" s="98"/>
      <c r="I142" s="98"/>
      <c r="J142" s="98"/>
    </row>
    <row r="143" spans="1:48" s="12" customFormat="1" ht="15.75">
      <c r="A143" s="98" t="s">
        <v>284</v>
      </c>
      <c r="B143" s="98"/>
      <c r="C143" s="98" t="s">
        <v>284</v>
      </c>
      <c r="D143" s="30"/>
      <c r="E143" s="31"/>
      <c r="F143" s="31"/>
      <c r="G143" s="98"/>
      <c r="H143" s="98"/>
      <c r="I143" s="98"/>
      <c r="J143" s="98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U143" s="32"/>
      <c r="AV143" s="32"/>
    </row>
    <row r="144" spans="1:48" s="12" customFormat="1" ht="15.75">
      <c r="A144" s="98" t="s">
        <v>285</v>
      </c>
      <c r="B144" s="98"/>
      <c r="C144" s="98" t="s">
        <v>285</v>
      </c>
      <c r="D144" s="30"/>
      <c r="E144" s="31"/>
      <c r="F144" s="31"/>
      <c r="G144" s="98"/>
      <c r="H144" s="98"/>
      <c r="I144" s="98"/>
      <c r="J144" s="98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U144" s="32"/>
      <c r="AV144" s="32"/>
    </row>
    <row r="145" spans="1:48" s="12" customFormat="1" ht="15.75">
      <c r="A145" s="98" t="s">
        <v>286</v>
      </c>
      <c r="B145" s="98"/>
      <c r="C145" s="98" t="s">
        <v>288</v>
      </c>
      <c r="D145" s="30"/>
      <c r="E145" s="31"/>
      <c r="F145" s="31"/>
      <c r="G145" s="98"/>
      <c r="H145" s="98"/>
      <c r="I145" s="98"/>
      <c r="J145" s="98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U145" s="32"/>
      <c r="AV145" s="32"/>
    </row>
  </sheetData>
  <sheetProtection/>
  <mergeCells count="127">
    <mergeCell ref="AV33:AV37"/>
    <mergeCell ref="A126:C130"/>
    <mergeCell ref="AU126:AU130"/>
    <mergeCell ref="AV126:AV130"/>
    <mergeCell ref="A116:C120"/>
    <mergeCell ref="AU116:AU120"/>
    <mergeCell ref="AV116:AV120"/>
    <mergeCell ref="A121:C125"/>
    <mergeCell ref="AU121:AU125"/>
    <mergeCell ref="AV121:AV125"/>
    <mergeCell ref="A105:C109"/>
    <mergeCell ref="AU105:AU109"/>
    <mergeCell ref="AV105:AV109"/>
    <mergeCell ref="A110:C110"/>
    <mergeCell ref="A111:C115"/>
    <mergeCell ref="AU111:AU115"/>
    <mergeCell ref="AV111:AV115"/>
    <mergeCell ref="AU2:AU4"/>
    <mergeCell ref="AV2:AV4"/>
    <mergeCell ref="AL3:AN3"/>
    <mergeCell ref="A100:C104"/>
    <mergeCell ref="AU100:AU104"/>
    <mergeCell ref="AV100:AV104"/>
    <mergeCell ref="Q3:S3"/>
    <mergeCell ref="T3:V3"/>
    <mergeCell ref="W3:Y3"/>
    <mergeCell ref="AV7:AV11"/>
    <mergeCell ref="A1:AV1"/>
    <mergeCell ref="A2:A4"/>
    <mergeCell ref="B2:B4"/>
    <mergeCell ref="C2:C4"/>
    <mergeCell ref="D2:D4"/>
    <mergeCell ref="E2:G3"/>
    <mergeCell ref="H2:AT2"/>
    <mergeCell ref="Z3:AB3"/>
    <mergeCell ref="AC3:AE3"/>
    <mergeCell ref="AF3:AH3"/>
    <mergeCell ref="AI3:AK3"/>
    <mergeCell ref="AO3:AQ3"/>
    <mergeCell ref="B6:AR6"/>
    <mergeCell ref="H3:J3"/>
    <mergeCell ref="K3:M3"/>
    <mergeCell ref="N3:P3"/>
    <mergeCell ref="A12:A16"/>
    <mergeCell ref="B12:B16"/>
    <mergeCell ref="C12:C16"/>
    <mergeCell ref="AU12:AU16"/>
    <mergeCell ref="AV12:AV16"/>
    <mergeCell ref="AR3:AT3"/>
    <mergeCell ref="A7:A11"/>
    <mergeCell ref="B7:B11"/>
    <mergeCell ref="C7:C11"/>
    <mergeCell ref="AU7:AU11"/>
    <mergeCell ref="A22:A26"/>
    <mergeCell ref="B22:B26"/>
    <mergeCell ref="C22:C26"/>
    <mergeCell ref="AU22:AU26"/>
    <mergeCell ref="AV22:AV26"/>
    <mergeCell ref="A17:A21"/>
    <mergeCell ref="B17:B21"/>
    <mergeCell ref="C17:C21"/>
    <mergeCell ref="AU17:AU21"/>
    <mergeCell ref="AV17:AV21"/>
    <mergeCell ref="AV38:AV42"/>
    <mergeCell ref="A27:A31"/>
    <mergeCell ref="B27:B31"/>
    <mergeCell ref="C27:C31"/>
    <mergeCell ref="AU27:AU31"/>
    <mergeCell ref="AV27:AV31"/>
    <mergeCell ref="A38:A42"/>
    <mergeCell ref="B38:B42"/>
    <mergeCell ref="C38:C42"/>
    <mergeCell ref="AU38:AU42"/>
    <mergeCell ref="A33:A37"/>
    <mergeCell ref="B33:B37"/>
    <mergeCell ref="C33:C37"/>
    <mergeCell ref="AU33:AU37"/>
    <mergeCell ref="A48:A52"/>
    <mergeCell ref="B48:B52"/>
    <mergeCell ref="C48:C52"/>
    <mergeCell ref="AU48:AU52"/>
    <mergeCell ref="AV48:AV52"/>
    <mergeCell ref="A43:A47"/>
    <mergeCell ref="B43:B47"/>
    <mergeCell ref="C43:C47"/>
    <mergeCell ref="AU43:AU47"/>
    <mergeCell ref="AV43:AV47"/>
    <mergeCell ref="A58:B62"/>
    <mergeCell ref="C58:C62"/>
    <mergeCell ref="AU58:AU62"/>
    <mergeCell ref="AV58:AV62"/>
    <mergeCell ref="A53:A57"/>
    <mergeCell ref="B53:B57"/>
    <mergeCell ref="C53:C57"/>
    <mergeCell ref="AU53:AU57"/>
    <mergeCell ref="AV53:AV57"/>
    <mergeCell ref="C71:C75"/>
    <mergeCell ref="AU71:AU75"/>
    <mergeCell ref="AV71:AV75"/>
    <mergeCell ref="A66:A70"/>
    <mergeCell ref="B66:B70"/>
    <mergeCell ref="C66:C70"/>
    <mergeCell ref="AU66:AU70"/>
    <mergeCell ref="AV66:AV70"/>
    <mergeCell ref="AU84:AU88"/>
    <mergeCell ref="AV84:AV88"/>
    <mergeCell ref="A77:A81"/>
    <mergeCell ref="B77:B81"/>
    <mergeCell ref="C77:C81"/>
    <mergeCell ref="AU77:AU81"/>
    <mergeCell ref="AV77:AV81"/>
    <mergeCell ref="AU90:AU94"/>
    <mergeCell ref="AV90:AV94"/>
    <mergeCell ref="A95:B99"/>
    <mergeCell ref="C95:C99"/>
    <mergeCell ref="AU95:AU99"/>
    <mergeCell ref="AV95:AV99"/>
    <mergeCell ref="B63:AR63"/>
    <mergeCell ref="B76:AR76"/>
    <mergeCell ref="A134:C134"/>
    <mergeCell ref="A135:C135"/>
    <mergeCell ref="A90:B94"/>
    <mergeCell ref="C90:C94"/>
    <mergeCell ref="A84:A88"/>
    <mergeCell ref="B84:B88"/>
    <mergeCell ref="C84:C88"/>
    <mergeCell ref="A71:B75"/>
  </mergeCells>
  <conditionalFormatting sqref="W85:X88 H78:AT81 Q84:U88 N85:O88 K85:L88 H85:I88 H84:P84 V84:AR84 H90:AT94 H67:AT70 H72:AT75 H8:AT11 H13:AT16 H18:AT21 H23:AT26 H28:AT31 H96:AR99 H101:AR104 X113:AT114 H115:AT130 H59:AT62 H106:AT109 AS96:AT104 H112:AS130 AT111:AT130">
    <cfRule type="cellIs" priority="1" dxfId="2" operator="notEqual" stopIfTrue="1">
      <formula>#REF!</formula>
    </cfRule>
  </conditionalFormatting>
  <printOptions/>
  <pageMargins left="0.11811023622047245" right="0.1968503937007874" top="0.15748031496062992" bottom="0.15748031496062992" header="0.15748031496062992" footer="0.1968503937007874"/>
  <pageSetup fitToHeight="4" horizontalDpi="600" verticalDpi="600" orientation="landscape" pageOrder="overThenDown" paperSize="9" scale="24" r:id="rId2"/>
  <ignoredErrors>
    <ignoredError sqref="AH49 AH51:AH53 AB33:AB36 AH33:AH34 AQ35:AQ36 AH35:AH36 AQ38 AN53 AE53 Y53 E53:G53 E58:G59 Y59:AG59 Y61:AQ61 Y58:AG58 Y60:AG60 AO60:AQ60 AH60:AM60 AO58:AQ58 AI58:AM58 AH59:AQ59 AH58 AN60 AR59:AT59 AN58 AR58:AT58 AR60:AT60 E48:F48 E38:G39 G33 E27:G27 E22:G22 F60:G60" formula="1"/>
    <ignoredError sqref="Y3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5">
      <selection activeCell="G18" sqref="G18"/>
    </sheetView>
  </sheetViews>
  <sheetFormatPr defaultColWidth="9.140625" defaultRowHeight="15"/>
  <cols>
    <col min="2" max="2" width="18.7109375" style="0" customWidth="1"/>
    <col min="3" max="3" width="18.00390625" style="0" customWidth="1"/>
    <col min="4" max="4" width="20.140625" style="0" customWidth="1"/>
    <col min="5" max="5" width="15.140625" style="0" customWidth="1"/>
    <col min="6" max="6" width="19.140625" style="0" customWidth="1"/>
    <col min="7" max="7" width="66.00390625" style="0" customWidth="1"/>
    <col min="8" max="8" width="23.140625" style="0" customWidth="1"/>
  </cols>
  <sheetData>
    <row r="2" ht="15">
      <c r="G2" t="s">
        <v>49</v>
      </c>
    </row>
    <row r="3" ht="15.75">
      <c r="D3" s="176" t="s">
        <v>379</v>
      </c>
    </row>
    <row r="4" ht="15.75">
      <c r="D4" s="176" t="s">
        <v>382</v>
      </c>
    </row>
    <row r="5" ht="15.75">
      <c r="D5" s="176" t="s">
        <v>381</v>
      </c>
    </row>
    <row r="6" ht="15.75">
      <c r="D6" s="176" t="s">
        <v>383</v>
      </c>
    </row>
    <row r="7" ht="15.75">
      <c r="D7" s="176" t="s">
        <v>380</v>
      </c>
    </row>
    <row r="8" ht="15.75" thickBot="1"/>
    <row r="9" spans="1:7" ht="57.75" customHeight="1" thickBot="1">
      <c r="A9" s="310" t="s">
        <v>386</v>
      </c>
      <c r="B9" s="313" t="s">
        <v>355</v>
      </c>
      <c r="C9" s="313" t="s">
        <v>356</v>
      </c>
      <c r="D9" s="316" t="s">
        <v>357</v>
      </c>
      <c r="E9" s="317"/>
      <c r="F9" s="313" t="s">
        <v>428</v>
      </c>
      <c r="G9" s="313" t="s">
        <v>429</v>
      </c>
    </row>
    <row r="10" spans="1:7" ht="37.5" customHeight="1">
      <c r="A10" s="311"/>
      <c r="B10" s="314"/>
      <c r="C10" s="314"/>
      <c r="D10" s="165" t="s">
        <v>358</v>
      </c>
      <c r="E10" s="165" t="s">
        <v>360</v>
      </c>
      <c r="F10" s="314"/>
      <c r="G10" s="314"/>
    </row>
    <row r="11" spans="1:7" ht="15.75" thickBot="1">
      <c r="A11" s="312"/>
      <c r="B11" s="315"/>
      <c r="C11" s="315"/>
      <c r="D11" s="166" t="s">
        <v>359</v>
      </c>
      <c r="E11" s="166" t="s">
        <v>361</v>
      </c>
      <c r="F11" s="315"/>
      <c r="G11" s="315"/>
    </row>
    <row r="12" spans="1:7" ht="15.75" thickBot="1">
      <c r="A12" s="167">
        <v>1</v>
      </c>
      <c r="B12" s="166">
        <v>2</v>
      </c>
      <c r="C12" s="166">
        <v>3</v>
      </c>
      <c r="D12" s="166">
        <v>4</v>
      </c>
      <c r="E12" s="166">
        <v>5</v>
      </c>
      <c r="F12" s="166">
        <v>6</v>
      </c>
      <c r="G12" s="166">
        <v>7</v>
      </c>
    </row>
    <row r="13" spans="1:7" ht="93.75" customHeight="1" thickBot="1">
      <c r="A13" s="167" t="s">
        <v>291</v>
      </c>
      <c r="B13" s="168" t="s">
        <v>363</v>
      </c>
      <c r="C13" s="169" t="s">
        <v>364</v>
      </c>
      <c r="D13" s="169">
        <v>351.5</v>
      </c>
      <c r="E13" s="169">
        <v>346.2</v>
      </c>
      <c r="F13" s="169">
        <v>98.5</v>
      </c>
      <c r="G13" s="169" t="s">
        <v>365</v>
      </c>
    </row>
    <row r="14" spans="1:7" ht="225.75" thickBot="1">
      <c r="A14" s="167" t="s">
        <v>366</v>
      </c>
      <c r="B14" s="168" t="s">
        <v>367</v>
      </c>
      <c r="C14" s="169" t="s">
        <v>19</v>
      </c>
      <c r="D14" s="169">
        <v>16.1</v>
      </c>
      <c r="E14" s="169">
        <v>16.1</v>
      </c>
      <c r="F14" s="169">
        <v>100</v>
      </c>
      <c r="G14" s="169" t="s">
        <v>267</v>
      </c>
    </row>
    <row r="15" spans="1:7" ht="73.5" customHeight="1" thickBot="1">
      <c r="A15" s="167" t="s">
        <v>368</v>
      </c>
      <c r="B15" s="168" t="s">
        <v>369</v>
      </c>
      <c r="C15" s="169" t="s">
        <v>370</v>
      </c>
      <c r="D15" s="169">
        <v>465</v>
      </c>
      <c r="E15" s="169">
        <v>756.6</v>
      </c>
      <c r="F15" s="169">
        <v>162.7</v>
      </c>
      <c r="G15" s="178" t="s">
        <v>430</v>
      </c>
    </row>
    <row r="16" spans="1:7" ht="75.75" customHeight="1" thickBot="1">
      <c r="A16" s="167" t="s">
        <v>371</v>
      </c>
      <c r="B16" s="168" t="s">
        <v>372</v>
      </c>
      <c r="C16" s="169" t="s">
        <v>19</v>
      </c>
      <c r="D16" s="169">
        <v>104</v>
      </c>
      <c r="E16" s="169">
        <v>86.6</v>
      </c>
      <c r="F16" s="169">
        <v>83.3</v>
      </c>
      <c r="G16" s="179" t="s">
        <v>373</v>
      </c>
    </row>
    <row r="17" spans="1:7" ht="132" customHeight="1" thickBot="1">
      <c r="A17" s="170" t="s">
        <v>374</v>
      </c>
      <c r="B17" s="171" t="s">
        <v>375</v>
      </c>
      <c r="C17" s="172" t="s">
        <v>19</v>
      </c>
      <c r="D17" s="172">
        <v>104</v>
      </c>
      <c r="E17" s="172">
        <v>73.3</v>
      </c>
      <c r="F17" s="180">
        <v>70.5</v>
      </c>
      <c r="G17" s="182" t="s">
        <v>431</v>
      </c>
    </row>
    <row r="18" spans="1:7" ht="101.25" customHeight="1" thickBot="1">
      <c r="A18" s="173" t="s">
        <v>376</v>
      </c>
      <c r="B18" s="174" t="s">
        <v>377</v>
      </c>
      <c r="C18" s="175" t="s">
        <v>378</v>
      </c>
      <c r="D18" s="175">
        <v>331</v>
      </c>
      <c r="E18" s="175">
        <v>341</v>
      </c>
      <c r="F18" s="181">
        <v>103</v>
      </c>
      <c r="G18" s="182" t="s">
        <v>432</v>
      </c>
    </row>
    <row r="19" ht="15">
      <c r="G19" s="183"/>
    </row>
  </sheetData>
  <sheetProtection/>
  <mergeCells count="6">
    <mergeCell ref="A9:A11"/>
    <mergeCell ref="B9:B11"/>
    <mergeCell ref="C9:C11"/>
    <mergeCell ref="F9:F11"/>
    <mergeCell ref="G9:G11"/>
    <mergeCell ref="D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Бобылева Галина Николаевна</cp:lastModifiedBy>
  <cp:lastPrinted>2020-02-03T11:12:46Z</cp:lastPrinted>
  <dcterms:created xsi:type="dcterms:W3CDTF">2011-05-17T05:04:33Z</dcterms:created>
  <dcterms:modified xsi:type="dcterms:W3CDTF">2020-02-27T10:45:33Z</dcterms:modified>
  <cp:category/>
  <cp:version/>
  <cp:contentType/>
  <cp:contentStatus/>
</cp:coreProperties>
</file>