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<sst xmlns="http://schemas.openxmlformats.org/spreadsheetml/2006/main" count="182" uniqueCount="83">
  <si>
    <t xml:space="preserve">Приложение 2 </t>
  </si>
  <si>
    <t>№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</si>
  <si>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</si>
  <si>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</si>
  <si>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</si>
  <si>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</si>
  <si>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</si>
  <si>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</si>
  <si>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</si>
  <si>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</si>
  <si>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1.1.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</si>
  <si>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</si>
  <si>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</si>
  <si>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</si>
  <si>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</si>
  <si>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</si>
  <si>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</si>
  <si>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</si>
  <si>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</si>
  <si>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</si>
  <si>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</si>
  <si>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</si>
  <si>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МКУ «УКС г.Урай»</t>
  </si>
  <si>
    <t>2.</t>
  </si>
  <si>
    <t>всего</t>
  </si>
  <si>
    <t xml:space="preserve">бюджет городского округа г.Урай </t>
  </si>
  <si>
    <t>бюджет ХМАО-Югры</t>
  </si>
  <si>
    <t>Цель 1</t>
  </si>
  <si>
    <t>Задача 1</t>
  </si>
  <si>
    <t>МКУ"УГЗиПг.Урай"</t>
  </si>
  <si>
    <t>3.</t>
  </si>
  <si>
    <t>3.1.</t>
  </si>
  <si>
    <t>Ссоздание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градорегулирования,способствующих дальнейшему развитию жилищной,инженерной,транспортной и социальной инфраструктур города, с учетом интересов граждан,организаций и предпринимателей по созданию благоприятных условий жизнедеятельности</t>
  </si>
  <si>
    <t>Вовлечение в оборот земель,находящихся в государственной и муниципальной собствеености</t>
  </si>
  <si>
    <t>Обеспечение развития территорий города в соответствии с документами градорегулирования и территориального планирования.</t>
  </si>
  <si>
    <t xml:space="preserve">                                      подпись</t>
  </si>
  <si>
    <t>МКУ "УГЗиП        г.Урай"</t>
  </si>
  <si>
    <t>Обеспечение полномочий муниципального образования город Урай по эффективному  управлению,распоряжению,а также рациональному использованию земельных участков,находящихся в муниципальной собственности,либо участков,государственная собственность на которые не разграничена</t>
  </si>
  <si>
    <t>Мониторинг и обновление электронной базы градостроительных данных,обеспечение информационного и электронного взаимодействия</t>
  </si>
  <si>
    <t>Совершенствование информационной системы обеспечения градостроительной деятельности,преобразование ее в автоматизированную информационную систему управления развитием территории</t>
  </si>
  <si>
    <t>Исполнитель:главный бухгалтер МКУ "УГЗиПг.Урай"Галеева Е.И.,тел.2-48-06</t>
  </si>
  <si>
    <t>ИТОГО по программе:</t>
  </si>
  <si>
    <t>кроме того за счет средств остатков местного бюджета предыдущих лет в рамках реализации МП</t>
  </si>
  <si>
    <t>1.</t>
  </si>
  <si>
    <t>4.</t>
  </si>
  <si>
    <t>5.</t>
  </si>
  <si>
    <t>7=6/5*100</t>
  </si>
  <si>
    <t>Мероприятия по подготовке документов градорегулирования(1;2)</t>
  </si>
  <si>
    <t>Обеспечение МКУ "УГЗиПг.Урай"реализации  функций и полномочий администрации города Урай  в сфере градостроительства(3;5)</t>
  </si>
  <si>
    <t>Обеспечение реализации МКУ "УКСг.Урай" функций и полномочий администрации города Урай" в сфере капитального строительства(4.)</t>
  </si>
  <si>
    <t>Работы и мероприятия по землеустройству, подготовке и предоставлению земельных участков (6;7;8;8.1;9)</t>
  </si>
  <si>
    <t>Директор  МКУ "УГЗиПг.Урай"                                                А.А.Парфентьева</t>
  </si>
  <si>
    <t>«__»_________2020г. ______________________________</t>
  </si>
  <si>
    <t xml:space="preserve"> Заключены муниципальные контракты с единственным поставщиком № 1-2019от 14.01.2019,11-2019 от 01.04.2019,31-2019от 27.05.2019 с ООО "Инфопроект" на оказание услуг по системно-аналитическому и программному ИСОГД с 01.02.2019 по 31.08.2019г. Мероприятие выполнено</t>
  </si>
  <si>
    <t>Мероприятие выполнено</t>
  </si>
  <si>
    <t>Согласовано:</t>
  </si>
  <si>
    <t>Комитет по финансам администрации города Урай</t>
  </si>
  <si>
    <t>"            "</t>
  </si>
  <si>
    <t>2020г.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</si>
  <si>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</si>
  <si>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Финансовые затраты на реализацию (тыс.руб.) </t>
  </si>
  <si>
    <t>Инвестиции в объекты муниципальной собственности</t>
  </si>
  <si>
    <t>Прочие расходы</t>
  </si>
  <si>
    <t>В том числе:</t>
  </si>
  <si>
    <t>МКУ"УГЗиПг.Урай"/МКУ "УКСг.Урай"</t>
  </si>
  <si>
    <t>МКУ "УГЗиП г.Урай"/МКУ "УКСг.Урай";КУМИ</t>
  </si>
  <si>
    <t>федеральный бюджет</t>
  </si>
  <si>
    <t>иные источники финансирования</t>
  </si>
  <si>
    <t>Системно-аналитическое и программное сопровождение информационной системы обеспечения градостроительной деятельности(10)</t>
  </si>
  <si>
    <t>Ответственный исполнитель                                                       (МКУ "УГЗиПг.Урай")</t>
  </si>
  <si>
    <t>Соисполнитель 1                                        ( МКУ "УКС г.Урай")</t>
  </si>
  <si>
    <t>Соисполнитель 2                                        ( МКУ "УЖКХг.Урай")</t>
  </si>
  <si>
    <t>Соисполнитель 3         (КУМИ)</t>
  </si>
  <si>
    <t>Ответственный исполнитель/Соисполнитель</t>
  </si>
  <si>
    <t>местный бюджет</t>
  </si>
  <si>
    <r>
      <t xml:space="preserve">Отчет о ходе исполнения комплексного плана (сетевого графика)  реализации муниципальной программы  «Обеспечение градостроительной деятельности на территории города Урай на 2018-2030 годы» </t>
    </r>
    <r>
      <rPr>
        <u val="single"/>
        <sz val="12"/>
        <color indexed="10"/>
        <rFont val="Times New Roman"/>
        <family val="1"/>
      </rPr>
      <t xml:space="preserve"> за  2019 год</t>
    </r>
  </si>
  <si>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</si>
  <si>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Оплата по фактически выставленным счетам,кроме того возврат ФСС в сумме 365,8тыс.руб.</t>
  </si>
  <si>
    <t>Оплата по фактически выставленным счетам.</t>
  </si>
  <si>
    <t>За отчетный период выполнено: комплекс планировочных работ: мкр.Солнечный (9.8 га) для формирования ЗУ под ИЖС- оплачено; тер-ии мкр. 1Г для формирования ЗУ под МЖС  -оплачено; выполнены работы по внесению изменений в проект планировки и проект межевания тер-ии части мкр. 2А для формирования ЗУ под МЖД -оплачены; выполнены инженерные изыскания на часть территории застроенной части микрорайона 1А, ограниченной улицами Космонавтов, 50 лет ВЛКСМ, Нефтяников, Шевченко (7,1) га для формирования ЗУ под МЖД -оплачены. Выполнены работы   по разработке планировочной документации на часть территории микрорайона Солнечный, ограниченной переулками Ясный, Тихий, для формирования ЗУ под строительство сетей водоснабжения, оплачены в декабре 2019 года.</t>
  </si>
  <si>
    <t>Правила землепользования и застройки прошли процедуру публичных слушаний и утверждены в установленном порядке в 2018 году. Постановка 25 территориальных зон на кадастровый учет,выполнена частично: в соответствии с требованиями законодательства поставлены на учет 8 территориальных зон.Землеустроительные дела 17 территориальных зон неоднократно направлялись в кадастровые органы, но в постановке на кадастровый учет было отказано по причине пересечения границ указанных территориальных зон с границами объектов,сведения о которых содержаться в ЕГРН. В кадастровые дела вносятся изменения подрядной организацией.</t>
  </si>
  <si>
    <t>За  2019 год по муниципальным контрактам выполнены кадастровые работы по определению границ земельных участков на местности(улица Нагорная,Островского-Пионеров-Толстого)   на сумму 140,35тыс.руб. и оплачены.Оказаны услуги по оценке объектов оценки (улица Южная,уч.69, район Промзоны,район Дальний причал,мкр.1А участок 20 под строительство Средней школы,участок №3 проезд 7,подъезд 58.)на сумму 33,0тыс.руб. и оплачены. В связи с принятым решением о внесении изменений в проекты планировки и проекты межевания на мкр. 1А, 1Г земельные участки не были сформированы и не поставлены на кадастровый учет. Следовательно оценка объектов оценки ранее запланированных земельных участков не была проведена.</t>
  </si>
  <si>
    <t>Выполнено муниципальных контрактов на 532,5тыс.руб., В т.ч. : 90,0  тыс.рублей, 163,0 тыс.рублей - разборка м/к Пождепо на 6 автомашин; 279,5 тыс.рублей - кадастровые работы и оценка объектов оценки.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</si>
</sst>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"/>
  </numFmts>
  <fonts count="50">
    <font>
      <sz val="11"/>
      <color theme="1"/>
      <name val="Calibri"/>
      <family val="2"/>
    </font>
    <font>
      <sz val="9"/>
      <color indexed="8"/>
      <name val="Calibri"/>
      <family val="2"/>
    </font>
    <font>
      <u val="single"/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/>
      <right/>
      <top style="thin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44" fillId="0" borderId="0" xfId="0" applyFont="1" applyAlignment="1">
      <alignment horizontal="right" indent="15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 horizontal="justify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45" fillId="0" borderId="0" xfId="0" applyFont="1" applyAlignment="1">
      <alignment wrapText="1"/>
    </xf>
    <xf numFmtId="0" fontId="0" fillId="0" borderId="0" xfId="0" applyAlignment="1">
      <alignment/>
    </xf>
    <xf numFmtId="0" fontId="48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48" fillId="33" borderId="14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vertical="top" wrapText="1"/>
    </xf>
    <xf numFmtId="0" fontId="48" fillId="0" borderId="11" xfId="0" applyFont="1" applyBorder="1" applyAlignment="1">
      <alignment horizontal="left" vertical="top" wrapText="1"/>
    </xf>
    <xf numFmtId="0" fontId="45" fillId="0" borderId="16" xfId="0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0" fontId="48" fillId="0" borderId="18" xfId="0" applyFont="1" applyBorder="1" applyAlignment="1">
      <alignment horizontal="left" vertical="top" wrapText="1"/>
    </xf>
    <xf numFmtId="0" fontId="48" fillId="5" borderId="19" xfId="0" applyFont="1" applyFill="1" applyBorder="1" applyAlignment="1">
      <alignment horizontal="center" vertical="top" wrapText="1"/>
    </xf>
    <xf numFmtId="0" fontId="48" fillId="5" borderId="20" xfId="0" applyFont="1" applyFill="1" applyBorder="1" applyAlignment="1">
      <alignment horizontal="left" vertical="top" wrapText="1"/>
    </xf>
    <xf numFmtId="0" fontId="45" fillId="5" borderId="20" xfId="0" applyFont="1" applyFill="1" applyBorder="1" applyAlignment="1">
      <alignment horizontal="center" vertical="top" wrapText="1"/>
    </xf>
    <xf numFmtId="173" fontId="45" fillId="5" borderId="18" xfId="0" applyNumberFormat="1" applyFont="1" applyFill="1" applyBorder="1" applyAlignment="1">
      <alignment horizontal="center" vertical="top" wrapText="1"/>
    </xf>
    <xf numFmtId="0" fontId="48" fillId="5" borderId="19" xfId="0" applyFont="1" applyFill="1" applyBorder="1" applyAlignment="1">
      <alignment vertical="top" wrapText="1"/>
    </xf>
    <xf numFmtId="0" fontId="45" fillId="5" borderId="21" xfId="0" applyFont="1" applyFill="1" applyBorder="1" applyAlignment="1">
      <alignment vertical="top" wrapText="1"/>
    </xf>
    <xf numFmtId="0" fontId="48" fillId="5" borderId="22" xfId="0" applyFont="1" applyFill="1" applyBorder="1" applyAlignment="1">
      <alignment vertical="top" wrapText="1"/>
    </xf>
    <xf numFmtId="0" fontId="48" fillId="5" borderId="23" xfId="0" applyFont="1" applyFill="1" applyBorder="1" applyAlignment="1">
      <alignment vertical="top" wrapText="1"/>
    </xf>
    <xf numFmtId="0" fontId="45" fillId="5" borderId="16" xfId="0" applyFont="1" applyFill="1" applyBorder="1" applyAlignment="1">
      <alignment horizontal="center" vertical="top" wrapText="1"/>
    </xf>
    <xf numFmtId="174" fontId="48" fillId="5" borderId="24" xfId="0" applyNumberFormat="1" applyFont="1" applyFill="1" applyBorder="1" applyAlignment="1">
      <alignment horizontal="center" vertical="top" wrapText="1"/>
    </xf>
    <xf numFmtId="0" fontId="48" fillId="5" borderId="25" xfId="0" applyFont="1" applyFill="1" applyBorder="1" applyAlignment="1">
      <alignment horizontal="left" vertical="top" wrapText="1"/>
    </xf>
    <xf numFmtId="0" fontId="45" fillId="2" borderId="12" xfId="0" applyFont="1" applyFill="1" applyBorder="1" applyAlignment="1">
      <alignment horizontal="center" vertical="top" wrapText="1"/>
    </xf>
    <xf numFmtId="0" fontId="48" fillId="2" borderId="22" xfId="0" applyFont="1" applyFill="1" applyBorder="1" applyAlignment="1">
      <alignment vertical="top" wrapText="1"/>
    </xf>
    <xf numFmtId="173" fontId="45" fillId="2" borderId="18" xfId="0" applyNumberFormat="1" applyFont="1" applyFill="1" applyBorder="1" applyAlignment="1">
      <alignment horizontal="center" vertical="top" wrapText="1"/>
    </xf>
    <xf numFmtId="173" fontId="48" fillId="34" borderId="26" xfId="0" applyNumberFormat="1" applyFont="1" applyFill="1" applyBorder="1" applyAlignment="1">
      <alignment horizontal="center" vertical="top" wrapText="1"/>
    </xf>
    <xf numFmtId="173" fontId="48" fillId="2" borderId="26" xfId="0" applyNumberFormat="1" applyFont="1" applyFill="1" applyBorder="1" applyAlignment="1">
      <alignment horizontal="center" vertical="top" wrapText="1"/>
    </xf>
    <xf numFmtId="173" fontId="48" fillId="33" borderId="26" xfId="0" applyNumberFormat="1" applyFont="1" applyFill="1" applyBorder="1" applyAlignment="1">
      <alignment horizontal="center" vertical="top" wrapText="1"/>
    </xf>
    <xf numFmtId="173" fontId="48" fillId="34" borderId="14" xfId="0" applyNumberFormat="1" applyFont="1" applyFill="1" applyBorder="1" applyAlignment="1">
      <alignment horizontal="center" vertical="top" wrapText="1"/>
    </xf>
    <xf numFmtId="173" fontId="48" fillId="2" borderId="14" xfId="0" applyNumberFormat="1" applyFont="1" applyFill="1" applyBorder="1" applyAlignment="1">
      <alignment horizontal="center" vertical="top" wrapText="1"/>
    </xf>
    <xf numFmtId="173" fontId="48" fillId="33" borderId="14" xfId="0" applyNumberFormat="1" applyFont="1" applyFill="1" applyBorder="1" applyAlignment="1">
      <alignment horizontal="center" vertical="top" wrapText="1"/>
    </xf>
    <xf numFmtId="173" fontId="48" fillId="34" borderId="15" xfId="0" applyNumberFormat="1" applyFont="1" applyFill="1" applyBorder="1" applyAlignment="1">
      <alignment horizontal="center" vertical="top" wrapText="1"/>
    </xf>
    <xf numFmtId="173" fontId="48" fillId="2" borderId="15" xfId="0" applyNumberFormat="1" applyFont="1" applyFill="1" applyBorder="1" applyAlignment="1">
      <alignment horizontal="center" vertical="top" wrapText="1"/>
    </xf>
    <xf numFmtId="173" fontId="48" fillId="34" borderId="12" xfId="0" applyNumberFormat="1" applyFont="1" applyFill="1" applyBorder="1" applyAlignment="1">
      <alignment horizontal="center" vertical="top" wrapText="1"/>
    </xf>
    <xf numFmtId="173" fontId="48" fillId="2" borderId="12" xfId="0" applyNumberFormat="1" applyFont="1" applyFill="1" applyBorder="1" applyAlignment="1">
      <alignment horizontal="center" vertical="top" wrapText="1"/>
    </xf>
    <xf numFmtId="173" fontId="48" fillId="33" borderId="12" xfId="0" applyNumberFormat="1" applyFont="1" applyFill="1" applyBorder="1" applyAlignment="1">
      <alignment horizontal="center" vertical="top" wrapText="1"/>
    </xf>
    <xf numFmtId="173" fontId="48" fillId="33" borderId="13" xfId="0" applyNumberFormat="1" applyFont="1" applyFill="1" applyBorder="1" applyAlignment="1">
      <alignment horizontal="center" vertical="top" wrapText="1"/>
    </xf>
    <xf numFmtId="173" fontId="48" fillId="34" borderId="0" xfId="0" applyNumberFormat="1" applyFont="1" applyFill="1" applyBorder="1" applyAlignment="1">
      <alignment horizontal="center" vertical="top" wrapText="1"/>
    </xf>
    <xf numFmtId="173" fontId="48" fillId="34" borderId="27" xfId="0" applyNumberFormat="1" applyFont="1" applyFill="1" applyBorder="1" applyAlignment="1">
      <alignment horizontal="center" vertical="top" wrapText="1"/>
    </xf>
    <xf numFmtId="173" fontId="48" fillId="2" borderId="27" xfId="0" applyNumberFormat="1" applyFont="1" applyFill="1" applyBorder="1" applyAlignment="1">
      <alignment horizontal="center" vertical="top" wrapText="1"/>
    </xf>
    <xf numFmtId="173" fontId="48" fillId="34" borderId="28" xfId="0" applyNumberFormat="1" applyFont="1" applyFill="1" applyBorder="1" applyAlignment="1">
      <alignment horizontal="center" vertical="top" wrapText="1"/>
    </xf>
    <xf numFmtId="173" fontId="48" fillId="34" borderId="29" xfId="0" applyNumberFormat="1" applyFont="1" applyFill="1" applyBorder="1" applyAlignment="1">
      <alignment horizontal="center" vertical="top" wrapText="1"/>
    </xf>
    <xf numFmtId="173" fontId="48" fillId="2" borderId="29" xfId="0" applyNumberFormat="1" applyFont="1" applyFill="1" applyBorder="1" applyAlignment="1">
      <alignment horizontal="center" vertical="top" wrapText="1"/>
    </xf>
    <xf numFmtId="173" fontId="48" fillId="34" borderId="30" xfId="0" applyNumberFormat="1" applyFont="1" applyFill="1" applyBorder="1" applyAlignment="1">
      <alignment horizontal="center" vertical="top" wrapText="1"/>
    </xf>
    <xf numFmtId="173" fontId="48" fillId="34" borderId="31" xfId="0" applyNumberFormat="1" applyFont="1" applyFill="1" applyBorder="1" applyAlignment="1">
      <alignment vertical="top" wrapText="1"/>
    </xf>
    <xf numFmtId="173" fontId="48" fillId="2" borderId="31" xfId="0" applyNumberFormat="1" applyFont="1" applyFill="1" applyBorder="1" applyAlignment="1">
      <alignment horizontal="center" vertical="top" wrapText="1"/>
    </xf>
    <xf numFmtId="173" fontId="48" fillId="34" borderId="31" xfId="0" applyNumberFormat="1" applyFont="1" applyFill="1" applyBorder="1" applyAlignment="1">
      <alignment horizontal="center" vertical="top" wrapText="1"/>
    </xf>
    <xf numFmtId="173" fontId="48" fillId="33" borderId="31" xfId="0" applyNumberFormat="1" applyFont="1" applyFill="1" applyBorder="1" applyAlignment="1">
      <alignment horizontal="center" vertical="top" wrapText="1"/>
    </xf>
    <xf numFmtId="172" fontId="48" fillId="34" borderId="31" xfId="0" applyNumberFormat="1" applyFont="1" applyFill="1" applyBorder="1" applyAlignment="1">
      <alignment vertical="top" wrapText="1"/>
    </xf>
    <xf numFmtId="172" fontId="48" fillId="2" borderId="31" xfId="0" applyNumberFormat="1" applyFont="1" applyFill="1" applyBorder="1" applyAlignment="1">
      <alignment vertical="top" wrapText="1"/>
    </xf>
    <xf numFmtId="172" fontId="48" fillId="5" borderId="32" xfId="0" applyNumberFormat="1" applyFont="1" applyFill="1" applyBorder="1" applyAlignment="1">
      <alignment horizontal="center" vertical="top" wrapText="1"/>
    </xf>
    <xf numFmtId="172" fontId="48" fillId="5" borderId="18" xfId="0" applyNumberFormat="1" applyFont="1" applyFill="1" applyBorder="1" applyAlignment="1">
      <alignment horizontal="center" vertical="top" wrapText="1"/>
    </xf>
    <xf numFmtId="172" fontId="48" fillId="34" borderId="14" xfId="0" applyNumberFormat="1" applyFont="1" applyFill="1" applyBorder="1" applyAlignment="1">
      <alignment horizontal="center" vertical="top" wrapText="1"/>
    </xf>
    <xf numFmtId="172" fontId="48" fillId="2" borderId="14" xfId="0" applyNumberFormat="1" applyFont="1" applyFill="1" applyBorder="1" applyAlignment="1">
      <alignment horizontal="center" vertical="top" wrapText="1"/>
    </xf>
    <xf numFmtId="172" fontId="48" fillId="34" borderId="31" xfId="0" applyNumberFormat="1" applyFont="1" applyFill="1" applyBorder="1" applyAlignment="1">
      <alignment horizontal="center" vertical="top" wrapText="1"/>
    </xf>
    <xf numFmtId="172" fontId="48" fillId="2" borderId="0" xfId="0" applyNumberFormat="1" applyFont="1" applyFill="1" applyBorder="1" applyAlignment="1">
      <alignment horizontal="center" vertical="top" wrapText="1"/>
    </xf>
    <xf numFmtId="172" fontId="48" fillId="34" borderId="0" xfId="0" applyNumberFormat="1" applyFont="1" applyFill="1" applyBorder="1" applyAlignment="1">
      <alignment horizontal="center" vertical="top" wrapText="1"/>
    </xf>
    <xf numFmtId="172" fontId="48" fillId="2" borderId="31" xfId="0" applyNumberFormat="1" applyFont="1" applyFill="1" applyBorder="1" applyAlignment="1">
      <alignment horizontal="center" vertical="top" wrapText="1"/>
    </xf>
    <xf numFmtId="173" fontId="48" fillId="2" borderId="33" xfId="0" applyNumberFormat="1" applyFont="1" applyFill="1" applyBorder="1" applyAlignment="1">
      <alignment horizontal="center" vertical="top" wrapText="1"/>
    </xf>
    <xf numFmtId="173" fontId="48" fillId="2" borderId="34" xfId="0" applyNumberFormat="1" applyFont="1" applyFill="1" applyBorder="1" applyAlignment="1">
      <alignment horizontal="center" vertical="top" wrapText="1"/>
    </xf>
    <xf numFmtId="173" fontId="48" fillId="2" borderId="35" xfId="0" applyNumberFormat="1" applyFont="1" applyFill="1" applyBorder="1" applyAlignment="1">
      <alignment horizontal="center" vertical="top" wrapText="1"/>
    </xf>
    <xf numFmtId="173" fontId="48" fillId="34" borderId="36" xfId="0" applyNumberFormat="1" applyFont="1" applyFill="1" applyBorder="1" applyAlignment="1">
      <alignment horizontal="center" vertical="top" wrapText="1"/>
    </xf>
    <xf numFmtId="173" fontId="48" fillId="34" borderId="33" xfId="0" applyNumberFormat="1" applyFont="1" applyFill="1" applyBorder="1" applyAlignment="1">
      <alignment horizontal="center" vertical="top" wrapText="1"/>
    </xf>
    <xf numFmtId="173" fontId="48" fillId="5" borderId="14" xfId="0" applyNumberFormat="1" applyFont="1" applyFill="1" applyBorder="1" applyAlignment="1">
      <alignment horizontal="center" vertical="top" wrapText="1"/>
    </xf>
    <xf numFmtId="0" fontId="48" fillId="5" borderId="14" xfId="0" applyFont="1" applyFill="1" applyBorder="1" applyAlignment="1">
      <alignment horizontal="center" vertical="top" wrapText="1"/>
    </xf>
    <xf numFmtId="0" fontId="48" fillId="5" borderId="0" xfId="0" applyFont="1" applyFill="1" applyBorder="1" applyAlignment="1">
      <alignment horizontal="center" vertical="top" wrapText="1"/>
    </xf>
    <xf numFmtId="0" fontId="48" fillId="5" borderId="14" xfId="0" applyFont="1" applyFill="1" applyBorder="1" applyAlignment="1">
      <alignment vertical="top" wrapText="1"/>
    </xf>
    <xf numFmtId="173" fontId="48" fillId="34" borderId="25" xfId="0" applyNumberFormat="1" applyFont="1" applyFill="1" applyBorder="1" applyAlignment="1">
      <alignment horizontal="center" vertical="top" wrapText="1"/>
    </xf>
    <xf numFmtId="173" fontId="48" fillId="2" borderId="25" xfId="0" applyNumberFormat="1" applyFont="1" applyFill="1" applyBorder="1" applyAlignment="1">
      <alignment horizontal="center" vertical="top" wrapText="1"/>
    </xf>
    <xf numFmtId="173" fontId="48" fillId="2" borderId="37" xfId="0" applyNumberFormat="1" applyFont="1" applyFill="1" applyBorder="1" applyAlignment="1">
      <alignment horizontal="center" vertical="top" wrapText="1"/>
    </xf>
    <xf numFmtId="173" fontId="48" fillId="34" borderId="38" xfId="0" applyNumberFormat="1" applyFont="1" applyFill="1" applyBorder="1" applyAlignment="1">
      <alignment horizontal="center" vertical="top" wrapText="1"/>
    </xf>
    <xf numFmtId="172" fontId="48" fillId="2" borderId="35" xfId="0" applyNumberFormat="1" applyFont="1" applyFill="1" applyBorder="1" applyAlignment="1">
      <alignment horizontal="center" vertical="top" wrapText="1"/>
    </xf>
    <xf numFmtId="172" fontId="48" fillId="0" borderId="29" xfId="0" applyNumberFormat="1" applyFont="1" applyBorder="1" applyAlignment="1">
      <alignment horizontal="center" vertical="top" wrapText="1"/>
    </xf>
    <xf numFmtId="172" fontId="48" fillId="2" borderId="29" xfId="0" applyNumberFormat="1" applyFont="1" applyFill="1" applyBorder="1" applyAlignment="1">
      <alignment horizontal="center" vertical="top" wrapText="1"/>
    </xf>
    <xf numFmtId="172" fontId="48" fillId="33" borderId="14" xfId="0" applyNumberFormat="1" applyFont="1" applyFill="1" applyBorder="1" applyAlignment="1">
      <alignment horizontal="center" vertical="top" wrapText="1"/>
    </xf>
    <xf numFmtId="172" fontId="48" fillId="34" borderId="29" xfId="0" applyNumberFormat="1" applyFont="1" applyFill="1" applyBorder="1" applyAlignment="1">
      <alignment horizontal="center" vertical="top" wrapText="1"/>
    </xf>
    <xf numFmtId="172" fontId="48" fillId="33" borderId="29" xfId="0" applyNumberFormat="1" applyFont="1" applyFill="1" applyBorder="1" applyAlignment="1">
      <alignment horizontal="center" vertical="top" wrapText="1"/>
    </xf>
    <xf numFmtId="172" fontId="48" fillId="33" borderId="39" xfId="0" applyNumberFormat="1" applyFont="1" applyFill="1" applyBorder="1" applyAlignment="1">
      <alignment horizontal="center" vertical="top" wrapText="1"/>
    </xf>
    <xf numFmtId="173" fontId="48" fillId="33" borderId="10" xfId="0" applyNumberFormat="1" applyFont="1" applyFill="1" applyBorder="1" applyAlignment="1">
      <alignment horizontal="center" vertical="top" wrapText="1"/>
    </xf>
    <xf numFmtId="0" fontId="48" fillId="33" borderId="28" xfId="0" applyFont="1" applyFill="1" applyBorder="1" applyAlignment="1">
      <alignment horizontal="left" vertical="top" wrapText="1"/>
    </xf>
    <xf numFmtId="0" fontId="48" fillId="33" borderId="30" xfId="0" applyFont="1" applyFill="1" applyBorder="1" applyAlignment="1">
      <alignment horizontal="left" vertical="top" wrapText="1"/>
    </xf>
    <xf numFmtId="0" fontId="48" fillId="33" borderId="4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173" fontId="48" fillId="34" borderId="10" xfId="0" applyNumberFormat="1" applyFont="1" applyFill="1" applyBorder="1" applyAlignment="1">
      <alignment horizontal="center" vertical="top" wrapText="1"/>
    </xf>
    <xf numFmtId="173" fontId="48" fillId="2" borderId="10" xfId="0" applyNumberFormat="1" applyFont="1" applyFill="1" applyBorder="1" applyAlignment="1">
      <alignment horizontal="center" vertical="top" wrapText="1"/>
    </xf>
    <xf numFmtId="172" fontId="48" fillId="0" borderId="0" xfId="0" applyNumberFormat="1" applyFont="1" applyBorder="1" applyAlignment="1">
      <alignment horizontal="center" vertical="top" wrapText="1"/>
    </xf>
    <xf numFmtId="172" fontId="48" fillId="0" borderId="31" xfId="0" applyNumberFormat="1" applyFont="1" applyBorder="1" applyAlignment="1">
      <alignment horizontal="center" vertical="top" wrapText="1"/>
    </xf>
    <xf numFmtId="172" fontId="48" fillId="5" borderId="14" xfId="0" applyNumberFormat="1" applyFont="1" applyFill="1" applyBorder="1" applyAlignment="1">
      <alignment horizontal="center" vertical="top" wrapText="1"/>
    </xf>
    <xf numFmtId="172" fontId="48" fillId="5" borderId="0" xfId="0" applyNumberFormat="1" applyFont="1" applyFill="1" applyBorder="1" applyAlignment="1">
      <alignment horizontal="center" vertical="top" wrapText="1"/>
    </xf>
    <xf numFmtId="0" fontId="45" fillId="5" borderId="41" xfId="0" applyFont="1" applyFill="1" applyBorder="1" applyAlignment="1">
      <alignment vertical="top" wrapText="1"/>
    </xf>
    <xf numFmtId="173" fontId="48" fillId="2" borderId="42" xfId="0" applyNumberFormat="1" applyFont="1" applyFill="1" applyBorder="1" applyAlignment="1">
      <alignment horizontal="center" vertical="top" wrapText="1"/>
    </xf>
    <xf numFmtId="172" fontId="48" fillId="0" borderId="42" xfId="0" applyNumberFormat="1" applyFont="1" applyBorder="1" applyAlignment="1">
      <alignment horizontal="center" vertical="top" wrapText="1"/>
    </xf>
    <xf numFmtId="173" fontId="48" fillId="34" borderId="42" xfId="0" applyNumberFormat="1" applyFont="1" applyFill="1" applyBorder="1" applyAlignment="1">
      <alignment horizontal="center" vertical="top" wrapText="1"/>
    </xf>
    <xf numFmtId="173" fontId="48" fillId="33" borderId="42" xfId="0" applyNumberFormat="1" applyFont="1" applyFill="1" applyBorder="1" applyAlignment="1">
      <alignment horizontal="center" vertical="top" wrapText="1"/>
    </xf>
    <xf numFmtId="172" fontId="48" fillId="2" borderId="42" xfId="0" applyNumberFormat="1" applyFont="1" applyFill="1" applyBorder="1" applyAlignment="1">
      <alignment vertical="top" wrapText="1"/>
    </xf>
    <xf numFmtId="173" fontId="48" fillId="34" borderId="43" xfId="0" applyNumberFormat="1" applyFont="1" applyFill="1" applyBorder="1" applyAlignment="1">
      <alignment horizontal="center" vertical="top" wrapText="1"/>
    </xf>
    <xf numFmtId="0" fontId="48" fillId="0" borderId="42" xfId="0" applyFont="1" applyBorder="1" applyAlignment="1">
      <alignment horizontal="left" vertical="top" wrapText="1"/>
    </xf>
    <xf numFmtId="173" fontId="48" fillId="34" borderId="10" xfId="0" applyNumberFormat="1" applyFont="1" applyFill="1" applyBorder="1" applyAlignment="1">
      <alignment vertical="top" wrapText="1"/>
    </xf>
    <xf numFmtId="172" fontId="48" fillId="0" borderId="10" xfId="0" applyNumberFormat="1" applyFont="1" applyBorder="1" applyAlignment="1">
      <alignment horizontal="center" vertical="top" wrapText="1"/>
    </xf>
    <xf numFmtId="172" fontId="48" fillId="34" borderId="10" xfId="0" applyNumberFormat="1" applyFont="1" applyFill="1" applyBorder="1" applyAlignment="1">
      <alignment vertical="top" wrapText="1"/>
    </xf>
    <xf numFmtId="172" fontId="48" fillId="33" borderId="0" xfId="0" applyNumberFormat="1" applyFont="1" applyFill="1" applyBorder="1" applyAlignment="1">
      <alignment horizontal="center" vertical="top" wrapText="1"/>
    </xf>
    <xf numFmtId="172" fontId="48" fillId="34" borderId="35" xfId="0" applyNumberFormat="1" applyFont="1" applyFill="1" applyBorder="1" applyAlignment="1">
      <alignment horizontal="center" vertical="top" wrapText="1"/>
    </xf>
    <xf numFmtId="172" fontId="48" fillId="33" borderId="31" xfId="0" applyNumberFormat="1" applyFont="1" applyFill="1" applyBorder="1" applyAlignment="1">
      <alignment horizontal="center" vertical="top" wrapText="1"/>
    </xf>
    <xf numFmtId="172" fontId="48" fillId="33" borderId="44" xfId="0" applyNumberFormat="1" applyFont="1" applyFill="1" applyBorder="1" applyAlignment="1">
      <alignment horizontal="center" vertical="top" wrapText="1"/>
    </xf>
    <xf numFmtId="0" fontId="0" fillId="0" borderId="45" xfId="0" applyBorder="1" applyAlignment="1">
      <alignment vertical="top" wrapText="1"/>
    </xf>
    <xf numFmtId="172" fontId="48" fillId="34" borderId="46" xfId="0" applyNumberFormat="1" applyFont="1" applyFill="1" applyBorder="1" applyAlignment="1">
      <alignment horizontal="center" vertical="top" wrapText="1"/>
    </xf>
    <xf numFmtId="172" fontId="48" fillId="2" borderId="42" xfId="0" applyNumberFormat="1" applyFont="1" applyFill="1" applyBorder="1" applyAlignment="1">
      <alignment horizontal="center" vertical="top" wrapText="1"/>
    </xf>
    <xf numFmtId="172" fontId="48" fillId="34" borderId="42" xfId="0" applyNumberFormat="1" applyFont="1" applyFill="1" applyBorder="1" applyAlignment="1">
      <alignment horizontal="center" vertical="top" wrapText="1"/>
    </xf>
    <xf numFmtId="172" fontId="48" fillId="33" borderId="42" xfId="0" applyNumberFormat="1" applyFont="1" applyFill="1" applyBorder="1" applyAlignment="1">
      <alignment horizontal="center" vertical="top" wrapText="1"/>
    </xf>
    <xf numFmtId="0" fontId="0" fillId="0" borderId="43" xfId="0" applyBorder="1" applyAlignment="1">
      <alignment vertical="top" wrapText="1"/>
    </xf>
    <xf numFmtId="172" fontId="48" fillId="2" borderId="10" xfId="0" applyNumberFormat="1" applyFont="1" applyFill="1" applyBorder="1" applyAlignment="1">
      <alignment horizontal="center" vertical="top" wrapText="1"/>
    </xf>
    <xf numFmtId="172" fontId="48" fillId="34" borderId="10" xfId="0" applyNumberFormat="1" applyFont="1" applyFill="1" applyBorder="1" applyAlignment="1">
      <alignment horizontal="center" vertical="top" wrapText="1"/>
    </xf>
    <xf numFmtId="172" fontId="48" fillId="33" borderId="10" xfId="0" applyNumberFormat="1" applyFont="1" applyFill="1" applyBorder="1" applyAlignment="1">
      <alignment horizontal="center" vertical="top" wrapText="1"/>
    </xf>
    <xf numFmtId="173" fontId="48" fillId="33" borderId="46" xfId="0" applyNumberFormat="1" applyFont="1" applyFill="1" applyBorder="1" applyAlignment="1">
      <alignment horizontal="center" vertical="top" wrapText="1"/>
    </xf>
    <xf numFmtId="173" fontId="48" fillId="33" borderId="3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36" xfId="0" applyFont="1" applyBorder="1" applyAlignment="1">
      <alignment horizontal="left" vertical="top" wrapText="1"/>
    </xf>
    <xf numFmtId="0" fontId="48" fillId="0" borderId="31" xfId="0" applyFont="1" applyBorder="1" applyAlignment="1">
      <alignment horizontal="center" vertical="top" wrapText="1"/>
    </xf>
    <xf numFmtId="49" fontId="48" fillId="0" borderId="35" xfId="0" applyNumberFormat="1" applyFont="1" applyBorder="1" applyAlignment="1">
      <alignment horizontal="center" vertical="top" wrapText="1"/>
    </xf>
    <xf numFmtId="173" fontId="48" fillId="2" borderId="0" xfId="0" applyNumberFormat="1" applyFont="1" applyFill="1" applyBorder="1" applyAlignment="1">
      <alignment horizontal="center" vertical="top" wrapText="1"/>
    </xf>
    <xf numFmtId="173" fontId="48" fillId="33" borderId="3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0" fontId="48" fillId="5" borderId="15" xfId="0" applyFont="1" applyFill="1" applyBorder="1" applyAlignment="1">
      <alignment vertical="top" wrapText="1"/>
    </xf>
    <xf numFmtId="0" fontId="45" fillId="5" borderId="45" xfId="0" applyFont="1" applyFill="1" applyBorder="1" applyAlignment="1">
      <alignment horizontal="center" vertical="top" wrapText="1"/>
    </xf>
    <xf numFmtId="0" fontId="45" fillId="5" borderId="15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vertical="top"/>
    </xf>
    <xf numFmtId="0" fontId="0" fillId="33" borderId="0" xfId="0" applyFill="1" applyAlignment="1">
      <alignment/>
    </xf>
    <xf numFmtId="0" fontId="48" fillId="33" borderId="14" xfId="0" applyFont="1" applyFill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48" fillId="5" borderId="15" xfId="0" applyFont="1" applyFill="1" applyBorder="1" applyAlignment="1">
      <alignment horizontal="center" vertical="top" wrapText="1"/>
    </xf>
    <xf numFmtId="172" fontId="48" fillId="33" borderId="15" xfId="0" applyNumberFormat="1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31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left" vertical="top" wrapText="1"/>
    </xf>
    <xf numFmtId="174" fontId="48" fillId="33" borderId="47" xfId="0" applyNumberFormat="1" applyFont="1" applyFill="1" applyBorder="1" applyAlignment="1">
      <alignment horizontal="center" vertical="top" wrapText="1"/>
    </xf>
    <xf numFmtId="0" fontId="48" fillId="0" borderId="31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vertical="top" wrapText="1"/>
    </xf>
    <xf numFmtId="173" fontId="48" fillId="5" borderId="15" xfId="0" applyNumberFormat="1" applyFont="1" applyFill="1" applyBorder="1" applyAlignment="1">
      <alignment horizontal="center" vertical="top" wrapText="1"/>
    </xf>
    <xf numFmtId="0" fontId="48" fillId="5" borderId="48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173" fontId="48" fillId="2" borderId="10" xfId="0" applyNumberFormat="1" applyFont="1" applyFill="1" applyBorder="1" applyAlignment="1">
      <alignment vertical="top" wrapText="1"/>
    </xf>
    <xf numFmtId="0" fontId="48" fillId="33" borderId="36" xfId="0" applyFont="1" applyFill="1" applyBorder="1" applyAlignment="1">
      <alignment horizontal="left" vertical="top" wrapText="1"/>
    </xf>
    <xf numFmtId="0" fontId="48" fillId="33" borderId="49" xfId="0" applyFont="1" applyFill="1" applyBorder="1" applyAlignment="1">
      <alignment horizontal="left" vertical="top" wrapText="1"/>
    </xf>
    <xf numFmtId="0" fontId="48" fillId="0" borderId="30" xfId="0" applyFont="1" applyBorder="1" applyAlignment="1">
      <alignment vertical="top" wrapText="1"/>
    </xf>
    <xf numFmtId="0" fontId="45" fillId="0" borderId="41" xfId="0" applyFont="1" applyBorder="1" applyAlignment="1">
      <alignment vertical="top" wrapText="1"/>
    </xf>
    <xf numFmtId="173" fontId="48" fillId="34" borderId="50" xfId="0" applyNumberFormat="1" applyFont="1" applyFill="1" applyBorder="1" applyAlignment="1">
      <alignment horizontal="center" vertical="top" wrapText="1"/>
    </xf>
    <xf numFmtId="173" fontId="48" fillId="2" borderId="50" xfId="0" applyNumberFormat="1" applyFont="1" applyFill="1" applyBorder="1" applyAlignment="1">
      <alignment horizontal="center" vertical="top" wrapText="1"/>
    </xf>
    <xf numFmtId="173" fontId="48" fillId="33" borderId="50" xfId="0" applyNumberFormat="1" applyFont="1" applyFill="1" applyBorder="1" applyAlignment="1">
      <alignment horizontal="center" vertical="top" wrapText="1"/>
    </xf>
    <xf numFmtId="173" fontId="48" fillId="33" borderId="51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174" fontId="48" fillId="33" borderId="52" xfId="0" applyNumberFormat="1" applyFont="1" applyFill="1" applyBorder="1" applyAlignment="1">
      <alignment vertical="top" wrapText="1"/>
    </xf>
    <xf numFmtId="174" fontId="48" fillId="33" borderId="53" xfId="0" applyNumberFormat="1" applyFont="1" applyFill="1" applyBorder="1" applyAlignment="1">
      <alignment vertical="top" wrapText="1"/>
    </xf>
    <xf numFmtId="0" fontId="48" fillId="0" borderId="31" xfId="0" applyFont="1" applyBorder="1" applyAlignment="1">
      <alignment vertical="top" wrapText="1"/>
    </xf>
    <xf numFmtId="173" fontId="48" fillId="33" borderId="54" xfId="0" applyNumberFormat="1" applyFont="1" applyFill="1" applyBorder="1" applyAlignment="1">
      <alignment horizontal="center" vertical="top" wrapText="1"/>
    </xf>
    <xf numFmtId="173" fontId="48" fillId="2" borderId="46" xfId="0" applyNumberFormat="1" applyFont="1" applyFill="1" applyBorder="1" applyAlignment="1">
      <alignment horizontal="center" vertical="top" wrapText="1"/>
    </xf>
    <xf numFmtId="0" fontId="48" fillId="0" borderId="53" xfId="0" applyFont="1" applyBorder="1" applyAlignment="1">
      <alignment horizontal="left" vertical="top" wrapText="1"/>
    </xf>
    <xf numFmtId="173" fontId="48" fillId="33" borderId="55" xfId="0" applyNumberFormat="1" applyFont="1" applyFill="1" applyBorder="1" applyAlignment="1">
      <alignment horizontal="center" vertical="top" wrapText="1"/>
    </xf>
    <xf numFmtId="0" fontId="48" fillId="33" borderId="54" xfId="0" applyFont="1" applyFill="1" applyBorder="1" applyAlignment="1">
      <alignment horizontal="left" vertical="top" wrapText="1"/>
    </xf>
    <xf numFmtId="0" fontId="48" fillId="33" borderId="48" xfId="0" applyFont="1" applyFill="1" applyBorder="1" applyAlignment="1">
      <alignment horizontal="left" vertical="top" wrapText="1"/>
    </xf>
    <xf numFmtId="173" fontId="48" fillId="34" borderId="10" xfId="0" applyNumberFormat="1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top" wrapText="1"/>
    </xf>
    <xf numFmtId="173" fontId="48" fillId="2" borderId="10" xfId="0" applyNumberFormat="1" applyFont="1" applyFill="1" applyBorder="1" applyAlignment="1">
      <alignment horizontal="left" vertical="top" wrapText="1"/>
    </xf>
    <xf numFmtId="0" fontId="48" fillId="2" borderId="10" xfId="0" applyFont="1" applyFill="1" applyBorder="1" applyAlignment="1">
      <alignment horizontal="left" vertical="top" wrapText="1"/>
    </xf>
    <xf numFmtId="0" fontId="48" fillId="0" borderId="56" xfId="0" applyFont="1" applyBorder="1" applyAlignment="1">
      <alignment horizontal="left" vertical="top" wrapText="1"/>
    </xf>
    <xf numFmtId="172" fontId="48" fillId="34" borderId="50" xfId="0" applyNumberFormat="1" applyFont="1" applyFill="1" applyBorder="1" applyAlignment="1">
      <alignment horizontal="center" vertical="top" wrapText="1"/>
    </xf>
    <xf numFmtId="172" fontId="48" fillId="2" borderId="50" xfId="0" applyNumberFormat="1" applyFont="1" applyFill="1" applyBorder="1" applyAlignment="1">
      <alignment horizontal="center" vertical="top" wrapText="1"/>
    </xf>
    <xf numFmtId="172" fontId="48" fillId="0" borderId="57" xfId="0" applyNumberFormat="1" applyFont="1" applyBorder="1" applyAlignment="1">
      <alignment horizontal="center" vertical="top" wrapText="1"/>
    </xf>
    <xf numFmtId="172" fontId="48" fillId="2" borderId="57" xfId="0" applyNumberFormat="1" applyFont="1" applyFill="1" applyBorder="1" applyAlignment="1">
      <alignment horizontal="center" vertical="top" wrapText="1"/>
    </xf>
    <xf numFmtId="172" fontId="48" fillId="33" borderId="50" xfId="0" applyNumberFormat="1" applyFont="1" applyFill="1" applyBorder="1" applyAlignment="1">
      <alignment horizontal="center" vertical="top" wrapText="1"/>
    </xf>
    <xf numFmtId="172" fontId="48" fillId="34" borderId="57" xfId="0" applyNumberFormat="1" applyFont="1" applyFill="1" applyBorder="1" applyAlignment="1">
      <alignment horizontal="center" vertical="top" wrapText="1"/>
    </xf>
    <xf numFmtId="172" fontId="48" fillId="33" borderId="57" xfId="0" applyNumberFormat="1" applyFont="1" applyFill="1" applyBorder="1" applyAlignment="1">
      <alignment horizontal="center" vertical="top" wrapText="1"/>
    </xf>
    <xf numFmtId="172" fontId="48" fillId="33" borderId="43" xfId="0" applyNumberFormat="1" applyFont="1" applyFill="1" applyBorder="1" applyAlignment="1">
      <alignment horizontal="center" vertical="top" wrapText="1"/>
    </xf>
    <xf numFmtId="0" fontId="48" fillId="5" borderId="52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horizontal="left" vertical="top" wrapText="1"/>
    </xf>
    <xf numFmtId="0" fontId="3" fillId="33" borderId="56" xfId="0" applyFont="1" applyFill="1" applyBorder="1" applyAlignment="1">
      <alignment horizontal="center" vertical="top" wrapText="1"/>
    </xf>
    <xf numFmtId="0" fontId="3" fillId="33" borderId="53" xfId="0" applyFont="1" applyFill="1" applyBorder="1" applyAlignment="1">
      <alignment horizontal="center" vertical="top" wrapText="1"/>
    </xf>
    <xf numFmtId="0" fontId="3" fillId="33" borderId="58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justify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6" fillId="0" borderId="0" xfId="0" applyFont="1" applyAlignment="1">
      <alignment/>
    </xf>
    <xf numFmtId="0" fontId="48" fillId="0" borderId="59" xfId="0" applyFont="1" applyBorder="1" applyAlignment="1">
      <alignment horizontal="center" vertical="top" wrapText="1"/>
    </xf>
    <xf numFmtId="0" fontId="48" fillId="0" borderId="57" xfId="0" applyFont="1" applyBorder="1" applyAlignment="1">
      <alignment horizontal="center" vertical="top" wrapText="1"/>
    </xf>
    <xf numFmtId="0" fontId="48" fillId="0" borderId="60" xfId="0" applyFont="1" applyBorder="1" applyAlignment="1">
      <alignment horizontal="center" vertical="top" wrapText="1"/>
    </xf>
    <xf numFmtId="0" fontId="48" fillId="0" borderId="61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left" wrapText="1"/>
    </xf>
    <xf numFmtId="0" fontId="48" fillId="5" borderId="54" xfId="0" applyFont="1" applyFill="1" applyBorder="1" applyAlignment="1">
      <alignment horizontal="left" vertical="top" wrapText="1"/>
    </xf>
    <xf numFmtId="0" fontId="48" fillId="5" borderId="48" xfId="0" applyFont="1" applyFill="1" applyBorder="1" applyAlignment="1">
      <alignment horizontal="left" vertical="top" wrapText="1"/>
    </xf>
    <xf numFmtId="0" fontId="48" fillId="5" borderId="40" xfId="0" applyFont="1" applyFill="1" applyBorder="1" applyAlignment="1">
      <alignment horizontal="left" vertical="top" wrapText="1"/>
    </xf>
    <xf numFmtId="0" fontId="48" fillId="33" borderId="31" xfId="0" applyFont="1" applyFill="1" applyBorder="1" applyAlignment="1">
      <alignment horizontal="center" vertical="top" wrapText="1"/>
    </xf>
    <xf numFmtId="49" fontId="48" fillId="0" borderId="54" xfId="0" applyNumberFormat="1" applyFont="1" applyBorder="1" applyAlignment="1">
      <alignment horizontal="center" vertical="top" wrapText="1"/>
    </xf>
    <xf numFmtId="49" fontId="48" fillId="0" borderId="35" xfId="0" applyNumberFormat="1" applyFont="1" applyBorder="1" applyAlignment="1">
      <alignment horizontal="center" vertical="top" wrapText="1"/>
    </xf>
    <xf numFmtId="49" fontId="48" fillId="0" borderId="31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48" fillId="5" borderId="62" xfId="0" applyFont="1" applyFill="1" applyBorder="1" applyAlignment="1">
      <alignment horizontal="left" vertical="top" wrapText="1"/>
    </xf>
    <xf numFmtId="0" fontId="48" fillId="5" borderId="32" xfId="0" applyFont="1" applyFill="1" applyBorder="1" applyAlignment="1">
      <alignment horizontal="left" vertical="top" wrapText="1"/>
    </xf>
    <xf numFmtId="0" fontId="48" fillId="5" borderId="63" xfId="0" applyFont="1" applyFill="1" applyBorder="1" applyAlignment="1">
      <alignment horizontal="left" vertical="top" wrapText="1"/>
    </xf>
    <xf numFmtId="0" fontId="0" fillId="33" borderId="35" xfId="0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48" fillId="0" borderId="15" xfId="0" applyFont="1" applyBorder="1" applyAlignment="1">
      <alignment horizontal="left" vertical="top" wrapText="1"/>
    </xf>
    <xf numFmtId="0" fontId="48" fillId="0" borderId="31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3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justify" wrapText="1"/>
    </xf>
    <xf numFmtId="0" fontId="45" fillId="0" borderId="0" xfId="0" applyFont="1" applyBorder="1" applyAlignment="1">
      <alignment wrapText="1"/>
    </xf>
    <xf numFmtId="49" fontId="48" fillId="33" borderId="56" xfId="0" applyNumberFormat="1" applyFont="1" applyFill="1" applyBorder="1" applyAlignment="1">
      <alignment horizontal="center" vertical="top" wrapText="1"/>
    </xf>
    <xf numFmtId="49" fontId="48" fillId="33" borderId="53" xfId="0" applyNumberFormat="1" applyFont="1" applyFill="1" applyBorder="1" applyAlignment="1">
      <alignment horizontal="center" vertical="top" wrapText="1"/>
    </xf>
    <xf numFmtId="49" fontId="48" fillId="33" borderId="24" xfId="0" applyNumberFormat="1" applyFont="1" applyFill="1" applyBorder="1" applyAlignment="1">
      <alignment horizontal="center" vertical="top" wrapText="1"/>
    </xf>
    <xf numFmtId="0" fontId="48" fillId="0" borderId="64" xfId="0" applyFont="1" applyBorder="1" applyAlignment="1">
      <alignment horizontal="center" vertical="top" wrapText="1"/>
    </xf>
    <xf numFmtId="0" fontId="48" fillId="0" borderId="65" xfId="0" applyFont="1" applyBorder="1" applyAlignment="1">
      <alignment horizontal="center" vertical="top" wrapText="1"/>
    </xf>
    <xf numFmtId="0" fontId="48" fillId="0" borderId="66" xfId="0" applyFont="1" applyBorder="1" applyAlignment="1">
      <alignment horizontal="center" vertical="top" wrapText="1"/>
    </xf>
    <xf numFmtId="0" fontId="48" fillId="34" borderId="64" xfId="0" applyFont="1" applyFill="1" applyBorder="1" applyAlignment="1">
      <alignment horizontal="center" vertical="top" wrapText="1"/>
    </xf>
    <xf numFmtId="0" fontId="48" fillId="34" borderId="66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48" fillId="33" borderId="15" xfId="0" applyNumberFormat="1" applyFont="1" applyFill="1" applyBorder="1" applyAlignment="1">
      <alignment horizontal="center" vertical="top" wrapText="1"/>
    </xf>
    <xf numFmtId="49" fontId="48" fillId="33" borderId="31" xfId="0" applyNumberFormat="1" applyFont="1" applyFill="1" applyBorder="1" applyAlignment="1">
      <alignment horizontal="center" vertical="top" wrapText="1"/>
    </xf>
    <xf numFmtId="49" fontId="48" fillId="33" borderId="14" xfId="0" applyNumberFormat="1" applyFont="1" applyFill="1" applyBorder="1" applyAlignment="1">
      <alignment horizontal="center" vertical="top" wrapText="1"/>
    </xf>
    <xf numFmtId="0" fontId="48" fillId="0" borderId="54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48" fillId="0" borderId="26" xfId="0" applyFont="1" applyBorder="1" applyAlignment="1">
      <alignment horizontal="center" vertical="top" wrapText="1"/>
    </xf>
    <xf numFmtId="49" fontId="48" fillId="0" borderId="37" xfId="0" applyNumberFormat="1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9" xfId="0" applyBorder="1" applyAlignment="1">
      <alignment horizontal="center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right"/>
    </xf>
    <xf numFmtId="0" fontId="49" fillId="0" borderId="0" xfId="0" applyFont="1" applyBorder="1" applyAlignment="1">
      <alignment horizontal="center" vertical="top"/>
    </xf>
    <xf numFmtId="0" fontId="0" fillId="0" borderId="65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48" fillId="0" borderId="67" xfId="0" applyFont="1" applyBorder="1" applyAlignment="1">
      <alignment horizontal="center" vertical="top" wrapText="1"/>
    </xf>
    <xf numFmtId="0" fontId="48" fillId="0" borderId="27" xfId="0" applyFont="1" applyBorder="1" applyAlignment="1">
      <alignment horizontal="center" vertical="top" wrapText="1"/>
    </xf>
    <xf numFmtId="0" fontId="48" fillId="0" borderId="68" xfId="0" applyFont="1" applyBorder="1" applyAlignment="1">
      <alignment horizontal="center" vertical="top" wrapText="1"/>
    </xf>
    <xf numFmtId="0" fontId="0" fillId="0" borderId="29" xfId="0" applyBorder="1" applyAlignment="1">
      <alignment horizontal="left"/>
    </xf>
    <xf numFmtId="0" fontId="48" fillId="33" borderId="64" xfId="0" applyFont="1" applyFill="1" applyBorder="1" applyAlignment="1">
      <alignment vertical="top" wrapText="1"/>
    </xf>
    <xf numFmtId="0" fontId="48" fillId="33" borderId="66" xfId="0" applyFont="1" applyFill="1" applyBorder="1" applyAlignment="1">
      <alignment vertical="top" wrapText="1"/>
    </xf>
    <xf numFmtId="0" fontId="48" fillId="2" borderId="64" xfId="0" applyFont="1" applyFill="1" applyBorder="1" applyAlignment="1">
      <alignment horizontal="center" vertical="top" wrapText="1"/>
    </xf>
    <xf numFmtId="0" fontId="48" fillId="2" borderId="66" xfId="0" applyFont="1" applyFill="1" applyBorder="1" applyAlignment="1">
      <alignment horizontal="center" vertical="top" wrapText="1"/>
    </xf>
    <xf numFmtId="0" fontId="48" fillId="2" borderId="65" xfId="0" applyFont="1" applyFill="1" applyBorder="1" applyAlignment="1">
      <alignment horizontal="center" vertical="top" wrapText="1"/>
    </xf>
    <xf numFmtId="0" fontId="48" fillId="33" borderId="15" xfId="0" applyFont="1" applyFill="1" applyBorder="1" applyAlignment="1">
      <alignment horizontal="left" vertical="top" wrapText="1"/>
    </xf>
    <xf numFmtId="0" fontId="48" fillId="33" borderId="31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 wrapText="1"/>
    </xf>
    <xf numFmtId="0" fontId="48" fillId="5" borderId="69" xfId="0" applyFont="1" applyFill="1" applyBorder="1" applyAlignment="1">
      <alignment horizontal="left" vertical="top" wrapText="1"/>
    </xf>
    <xf numFmtId="0" fontId="48" fillId="5" borderId="22" xfId="0" applyFont="1" applyFill="1" applyBorder="1" applyAlignment="1">
      <alignment horizontal="left" vertical="top" wrapText="1"/>
    </xf>
    <xf numFmtId="0" fontId="48" fillId="5" borderId="23" xfId="0" applyFont="1" applyFill="1" applyBorder="1" applyAlignment="1">
      <alignment horizontal="left" vertical="top" wrapText="1"/>
    </xf>
    <xf numFmtId="0" fontId="48" fillId="34" borderId="65" xfId="0" applyFont="1" applyFill="1" applyBorder="1" applyAlignment="1">
      <alignment horizontal="center" vertical="top" wrapText="1"/>
    </xf>
    <xf numFmtId="0" fontId="48" fillId="0" borderId="64" xfId="0" applyFont="1" applyBorder="1" applyAlignment="1">
      <alignment vertical="top" wrapText="1"/>
    </xf>
    <xf numFmtId="0" fontId="48" fillId="0" borderId="65" xfId="0" applyFont="1" applyBorder="1" applyAlignment="1">
      <alignment vertical="top" wrapText="1"/>
    </xf>
    <xf numFmtId="0" fontId="48" fillId="0" borderId="66" xfId="0" applyFont="1" applyBorder="1" applyAlignment="1">
      <alignment vertical="top" wrapText="1"/>
    </xf>
    <xf numFmtId="0" fontId="48" fillId="0" borderId="0" xfId="0" applyFont="1" applyAlignment="1">
      <alignment horizontal="right" vertical="top" wrapText="1"/>
    </xf>
    <xf numFmtId="0" fontId="48" fillId="0" borderId="64" xfId="0" applyFont="1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44" fillId="0" borderId="25" xfId="0" applyFont="1" applyBorder="1" applyAlignment="1">
      <alignment horizontal="center" wrapText="1"/>
    </xf>
    <xf numFmtId="0" fontId="0" fillId="0" borderId="27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48" fillId="5" borderId="33" xfId="0" applyFont="1" applyFill="1" applyBorder="1" applyAlignment="1">
      <alignment horizontal="left" vertical="top" wrapText="1"/>
    </xf>
    <xf numFmtId="0" fontId="48" fillId="5" borderId="29" xfId="0" applyFont="1" applyFill="1" applyBorder="1" applyAlignment="1">
      <alignment horizontal="left" vertical="top" wrapText="1"/>
    </xf>
    <xf numFmtId="0" fontId="48" fillId="5" borderId="3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justify" wrapText="1"/>
    </xf>
    <xf numFmtId="0" fontId="48" fillId="33" borderId="52" xfId="0" applyFont="1" applyFill="1" applyBorder="1" applyAlignment="1">
      <alignment horizontal="center" vertical="top" wrapText="1"/>
    </xf>
    <xf numFmtId="0" fontId="48" fillId="33" borderId="53" xfId="0" applyFont="1" applyFill="1" applyBorder="1" applyAlignment="1">
      <alignment horizontal="center" vertical="top" wrapText="1"/>
    </xf>
    <xf numFmtId="0" fontId="48" fillId="33" borderId="24" xfId="0" applyFont="1" applyFill="1" applyBorder="1" applyAlignment="1">
      <alignment horizontal="center" vertical="top" wrapText="1"/>
    </xf>
    <xf numFmtId="0" fontId="48" fillId="33" borderId="54" xfId="0" applyFont="1" applyFill="1" applyBorder="1" applyAlignment="1">
      <alignment horizontal="left" vertical="top" wrapText="1"/>
    </xf>
    <xf numFmtId="0" fontId="48" fillId="33" borderId="35" xfId="0" applyFont="1" applyFill="1" applyBorder="1" applyAlignment="1">
      <alignment horizontal="left" vertical="top" wrapText="1"/>
    </xf>
    <xf numFmtId="0" fontId="48" fillId="33" borderId="33" xfId="0" applyFont="1" applyFill="1" applyBorder="1" applyAlignment="1">
      <alignment horizontal="left" vertical="top" wrapText="1"/>
    </xf>
    <xf numFmtId="0" fontId="48" fillId="33" borderId="50" xfId="0" applyFont="1" applyFill="1" applyBorder="1" applyAlignment="1">
      <alignment horizontal="left" vertical="top" wrapText="1"/>
    </xf>
    <xf numFmtId="0" fontId="48" fillId="33" borderId="50" xfId="0" applyFont="1" applyFill="1" applyBorder="1" applyAlignment="1">
      <alignment horizontal="center" vertical="top" wrapText="1"/>
    </xf>
    <xf numFmtId="172" fontId="48" fillId="33" borderId="15" xfId="0" applyNumberFormat="1" applyFont="1" applyFill="1" applyBorder="1" applyAlignment="1">
      <alignment horizontal="center" vertical="top" wrapText="1"/>
    </xf>
    <xf numFmtId="172" fontId="48" fillId="33" borderId="31" xfId="0" applyNumberFormat="1" applyFont="1" applyFill="1" applyBorder="1" applyAlignment="1">
      <alignment horizontal="center" vertical="top" wrapText="1"/>
    </xf>
    <xf numFmtId="172" fontId="48" fillId="33" borderId="14" xfId="0" applyNumberFormat="1" applyFont="1" applyFill="1" applyBorder="1" applyAlignment="1">
      <alignment horizontal="center" vertical="top" wrapText="1"/>
    </xf>
    <xf numFmtId="0" fontId="48" fillId="0" borderId="40" xfId="0" applyFont="1" applyBorder="1" applyAlignment="1">
      <alignment horizontal="left" vertical="top" wrapText="1"/>
    </xf>
    <xf numFmtId="0" fontId="48" fillId="0" borderId="36" xfId="0" applyFont="1" applyBorder="1" applyAlignment="1">
      <alignment horizontal="left" vertical="top" wrapText="1"/>
    </xf>
    <xf numFmtId="0" fontId="48" fillId="0" borderId="30" xfId="0" applyFont="1" applyBorder="1" applyAlignment="1">
      <alignment horizontal="left" vertical="top" wrapText="1"/>
    </xf>
    <xf numFmtId="0" fontId="48" fillId="33" borderId="45" xfId="0" applyFont="1" applyFill="1" applyBorder="1" applyAlignment="1">
      <alignment horizontal="left" vertical="top" wrapText="1"/>
    </xf>
    <xf numFmtId="0" fontId="48" fillId="33" borderId="55" xfId="0" applyFont="1" applyFill="1" applyBorder="1" applyAlignment="1">
      <alignment horizontal="left" vertical="top" wrapText="1"/>
    </xf>
    <xf numFmtId="0" fontId="48" fillId="33" borderId="70" xfId="0" applyFont="1" applyFill="1" applyBorder="1" applyAlignment="1">
      <alignment horizontal="left" vertical="top" wrapText="1"/>
    </xf>
    <xf numFmtId="0" fontId="48" fillId="33" borderId="7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4"/>
  <sheetViews>
    <sheetView tabSelected="1" zoomScalePageLayoutView="0" workbookViewId="0" topLeftCell="A65">
      <selection activeCell="AS41" sqref="AS41:AS45"/>
    </sheetView>
  </sheetViews>
  <sheetFormatPr defaultColWidth="9.140625" defaultRowHeight="15"/>
  <cols>
    <col min="1" max="1" width="4.140625" style="0" customWidth="1"/>
    <col min="2" max="2" width="19.8515625" style="0" customWidth="1"/>
    <col min="3" max="3" width="6.28125" style="0" customWidth="1"/>
    <col min="4" max="4" width="4.8515625" style="0" hidden="1" customWidth="1"/>
    <col min="5" max="5" width="17.00390625" style="0" customWidth="1"/>
    <col min="6" max="25" width="7.7109375" style="0" customWidth="1"/>
    <col min="26" max="26" width="6.00390625" style="0" customWidth="1"/>
    <col min="27" max="27" width="7.7109375" style="0" customWidth="1"/>
    <col min="28" max="28" width="6.00390625" style="0" customWidth="1"/>
    <col min="29" max="29" width="6.421875" style="0" customWidth="1"/>
    <col min="30" max="30" width="6.57421875" style="0" customWidth="1"/>
    <col min="31" max="31" width="6.140625" style="0" customWidth="1"/>
    <col min="32" max="32" width="5.421875" style="0" customWidth="1"/>
    <col min="33" max="33" width="6.7109375" style="0" customWidth="1"/>
    <col min="34" max="34" width="6.57421875" style="0" customWidth="1"/>
    <col min="35" max="35" width="5.00390625" style="0" customWidth="1"/>
    <col min="36" max="36" width="6.57421875" style="0" customWidth="1"/>
    <col min="37" max="37" width="7.7109375" style="0" customWidth="1"/>
    <col min="38" max="38" width="5.421875" style="0" customWidth="1"/>
    <col min="39" max="39" width="7.7109375" style="0" customWidth="1"/>
    <col min="40" max="40" width="6.28125" style="0" customWidth="1"/>
    <col min="41" max="41" width="5.28125" style="0" customWidth="1"/>
    <col min="42" max="42" width="7.7109375" style="0" customWidth="1"/>
    <col min="43" max="43" width="5.8515625" style="0" customWidth="1"/>
    <col min="44" max="44" width="6.00390625" style="0" customWidth="1"/>
    <col min="45" max="45" width="37.00390625" style="0" customWidth="1"/>
    <col min="46" max="46" width="43.7109375" style="0" customWidth="1"/>
  </cols>
  <sheetData>
    <row r="1" spans="1:24" ht="12.75" customHeight="1">
      <c r="A1" s="1" t="s">
        <v>0</v>
      </c>
      <c r="J1" s="276" t="s">
        <v>76</v>
      </c>
      <c r="K1" s="276"/>
      <c r="L1" s="276"/>
      <c r="M1" s="276"/>
      <c r="N1" s="276"/>
      <c r="O1" s="276"/>
      <c r="P1" s="276"/>
      <c r="Q1" s="276"/>
      <c r="R1" s="276"/>
      <c r="S1" s="276"/>
      <c r="T1" s="9"/>
      <c r="U1" s="9"/>
      <c r="V1" s="9"/>
      <c r="W1" s="9"/>
      <c r="X1" s="9"/>
    </row>
    <row r="2" spans="1:47" ht="20.25" customHeight="1">
      <c r="A2" s="2"/>
      <c r="B2" s="10"/>
      <c r="C2" s="10"/>
      <c r="D2" s="10"/>
      <c r="E2" s="10"/>
      <c r="F2" s="10"/>
      <c r="G2" s="10"/>
      <c r="H2" s="10"/>
      <c r="I2" s="10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22" ht="10.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10"/>
      <c r="U3" s="10"/>
      <c r="V3" s="7"/>
    </row>
    <row r="4" spans="1:46" ht="15" customHeight="1" thickBot="1">
      <c r="A4" s="280" t="s">
        <v>75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9.75" customHeight="1" thickBot="1">
      <c r="A5" s="233" t="s">
        <v>1</v>
      </c>
      <c r="B5" s="277" t="s">
        <v>59</v>
      </c>
      <c r="C5" s="233" t="s">
        <v>73</v>
      </c>
      <c r="D5" s="233"/>
      <c r="E5" s="233" t="s">
        <v>11</v>
      </c>
      <c r="F5" s="199" t="s">
        <v>60</v>
      </c>
      <c r="G5" s="200"/>
      <c r="H5" s="201"/>
      <c r="I5" s="257" t="s">
        <v>2</v>
      </c>
      <c r="J5" s="258"/>
      <c r="K5" s="258"/>
      <c r="L5" s="258"/>
      <c r="M5" s="258"/>
      <c r="N5" s="258"/>
      <c r="O5" s="258"/>
      <c r="P5" s="258"/>
      <c r="Q5" s="258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2"/>
      <c r="AS5" s="233" t="s">
        <v>3</v>
      </c>
      <c r="AT5" s="273" t="s">
        <v>4</v>
      </c>
    </row>
    <row r="6" spans="1:46" ht="12" customHeight="1" thickBot="1">
      <c r="A6" s="234"/>
      <c r="B6" s="278"/>
      <c r="C6" s="234"/>
      <c r="D6" s="234"/>
      <c r="E6" s="255"/>
      <c r="F6" s="202"/>
      <c r="G6" s="203"/>
      <c r="H6" s="204"/>
      <c r="I6" s="257" t="s">
        <v>5</v>
      </c>
      <c r="J6" s="258"/>
      <c r="K6" s="259"/>
      <c r="L6" s="257" t="s">
        <v>12</v>
      </c>
      <c r="M6" s="258"/>
      <c r="N6" s="259"/>
      <c r="O6" s="257" t="s">
        <v>13</v>
      </c>
      <c r="P6" s="258"/>
      <c r="Q6" s="259"/>
      <c r="R6" s="257" t="s">
        <v>14</v>
      </c>
      <c r="S6" s="258"/>
      <c r="T6" s="259"/>
      <c r="U6" s="257" t="s">
        <v>15</v>
      </c>
      <c r="V6" s="258"/>
      <c r="W6" s="259"/>
      <c r="X6" s="257" t="s">
        <v>16</v>
      </c>
      <c r="Y6" s="258"/>
      <c r="Z6" s="259"/>
      <c r="AA6" s="257" t="s">
        <v>17</v>
      </c>
      <c r="AB6" s="258"/>
      <c r="AC6" s="259"/>
      <c r="AD6" s="257" t="s">
        <v>18</v>
      </c>
      <c r="AE6" s="258"/>
      <c r="AF6" s="259"/>
      <c r="AG6" s="257" t="s">
        <v>19</v>
      </c>
      <c r="AH6" s="258"/>
      <c r="AI6" s="259"/>
      <c r="AJ6" s="257" t="s">
        <v>20</v>
      </c>
      <c r="AK6" s="258"/>
      <c r="AL6" s="259"/>
      <c r="AM6" s="257" t="s">
        <v>21</v>
      </c>
      <c r="AN6" s="258"/>
      <c r="AO6" s="259"/>
      <c r="AP6" s="257" t="s">
        <v>6</v>
      </c>
      <c r="AQ6" s="258"/>
      <c r="AR6" s="259"/>
      <c r="AS6" s="234"/>
      <c r="AT6" s="274"/>
    </row>
    <row r="7" spans="1:46" ht="15">
      <c r="A7" s="234"/>
      <c r="B7" s="278"/>
      <c r="C7" s="234"/>
      <c r="D7" s="234"/>
      <c r="E7" s="255"/>
      <c r="F7" s="272" t="s">
        <v>7</v>
      </c>
      <c r="G7" s="265" t="s">
        <v>8</v>
      </c>
      <c r="H7" s="274" t="s">
        <v>9</v>
      </c>
      <c r="I7" s="236" t="s">
        <v>7</v>
      </c>
      <c r="J7" s="263" t="s">
        <v>8</v>
      </c>
      <c r="K7" s="261" t="s">
        <v>9</v>
      </c>
      <c r="L7" s="236" t="s">
        <v>7</v>
      </c>
      <c r="M7" s="263" t="s">
        <v>8</v>
      </c>
      <c r="N7" s="261" t="s">
        <v>9</v>
      </c>
      <c r="O7" s="236" t="s">
        <v>7</v>
      </c>
      <c r="P7" s="263" t="s">
        <v>8</v>
      </c>
      <c r="Q7" s="261" t="s">
        <v>9</v>
      </c>
      <c r="R7" s="236" t="s">
        <v>7</v>
      </c>
      <c r="S7" s="263" t="s">
        <v>8</v>
      </c>
      <c r="T7" s="261" t="s">
        <v>9</v>
      </c>
      <c r="U7" s="236" t="s">
        <v>7</v>
      </c>
      <c r="V7" s="263" t="s">
        <v>8</v>
      </c>
      <c r="W7" s="261" t="s">
        <v>9</v>
      </c>
      <c r="X7" s="236" t="s">
        <v>7</v>
      </c>
      <c r="Y7" s="263" t="s">
        <v>8</v>
      </c>
      <c r="Z7" s="261" t="s">
        <v>9</v>
      </c>
      <c r="AA7" s="236" t="s">
        <v>7</v>
      </c>
      <c r="AB7" s="263" t="s">
        <v>8</v>
      </c>
      <c r="AC7" s="261" t="s">
        <v>9</v>
      </c>
      <c r="AD7" s="236" t="s">
        <v>7</v>
      </c>
      <c r="AE7" s="263" t="s">
        <v>8</v>
      </c>
      <c r="AF7" s="261" t="s">
        <v>9</v>
      </c>
      <c r="AG7" s="236" t="s">
        <v>7</v>
      </c>
      <c r="AH7" s="263" t="s">
        <v>8</v>
      </c>
      <c r="AI7" s="261" t="s">
        <v>9</v>
      </c>
      <c r="AJ7" s="236" t="s">
        <v>7</v>
      </c>
      <c r="AK7" s="263" t="s">
        <v>8</v>
      </c>
      <c r="AL7" s="261" t="s">
        <v>9</v>
      </c>
      <c r="AM7" s="236" t="s">
        <v>7</v>
      </c>
      <c r="AN7" s="263" t="s">
        <v>8</v>
      </c>
      <c r="AO7" s="261" t="s">
        <v>9</v>
      </c>
      <c r="AP7" s="236" t="s">
        <v>7</v>
      </c>
      <c r="AQ7" s="263" t="s">
        <v>8</v>
      </c>
      <c r="AR7" s="261" t="s">
        <v>9</v>
      </c>
      <c r="AS7" s="234"/>
      <c r="AT7" s="274"/>
    </row>
    <row r="8" spans="1:46" ht="31.5" customHeight="1" thickBot="1">
      <c r="A8" s="235"/>
      <c r="B8" s="279"/>
      <c r="C8" s="235"/>
      <c r="D8" s="235"/>
      <c r="E8" s="256"/>
      <c r="F8" s="237"/>
      <c r="G8" s="264"/>
      <c r="H8" s="275"/>
      <c r="I8" s="237"/>
      <c r="J8" s="264"/>
      <c r="K8" s="262"/>
      <c r="L8" s="237"/>
      <c r="M8" s="264"/>
      <c r="N8" s="262"/>
      <c r="O8" s="237"/>
      <c r="P8" s="264"/>
      <c r="Q8" s="262"/>
      <c r="R8" s="237"/>
      <c r="S8" s="264"/>
      <c r="T8" s="262"/>
      <c r="U8" s="237"/>
      <c r="V8" s="264"/>
      <c r="W8" s="262"/>
      <c r="X8" s="237"/>
      <c r="Y8" s="264"/>
      <c r="Z8" s="262"/>
      <c r="AA8" s="237"/>
      <c r="AB8" s="264"/>
      <c r="AC8" s="262"/>
      <c r="AD8" s="237"/>
      <c r="AE8" s="264"/>
      <c r="AF8" s="262"/>
      <c r="AG8" s="237"/>
      <c r="AH8" s="264"/>
      <c r="AI8" s="262"/>
      <c r="AJ8" s="237"/>
      <c r="AK8" s="264"/>
      <c r="AL8" s="262"/>
      <c r="AM8" s="237"/>
      <c r="AN8" s="264"/>
      <c r="AO8" s="262"/>
      <c r="AP8" s="237"/>
      <c r="AQ8" s="264"/>
      <c r="AR8" s="262"/>
      <c r="AS8" s="235"/>
      <c r="AT8" s="275"/>
    </row>
    <row r="9" spans="1:46" ht="14.25" customHeight="1" thickBot="1">
      <c r="A9" s="11">
        <v>1</v>
      </c>
      <c r="B9" s="12">
        <v>2</v>
      </c>
      <c r="C9" s="12">
        <v>3</v>
      </c>
      <c r="D9" s="12">
        <v>4</v>
      </c>
      <c r="E9" s="12">
        <v>4</v>
      </c>
      <c r="F9" s="12">
        <v>5</v>
      </c>
      <c r="G9" s="12">
        <v>6</v>
      </c>
      <c r="H9" s="12" t="s">
        <v>46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  <c r="AD9" s="13">
        <v>29</v>
      </c>
      <c r="AE9" s="13">
        <v>30</v>
      </c>
      <c r="AF9" s="13">
        <v>31</v>
      </c>
      <c r="AG9" s="13">
        <v>32</v>
      </c>
      <c r="AH9" s="13">
        <v>33</v>
      </c>
      <c r="AI9" s="13">
        <v>34</v>
      </c>
      <c r="AJ9" s="13">
        <v>35</v>
      </c>
      <c r="AK9" s="13">
        <v>36</v>
      </c>
      <c r="AL9" s="13">
        <v>37</v>
      </c>
      <c r="AM9" s="13">
        <v>38</v>
      </c>
      <c r="AN9" s="13">
        <v>39</v>
      </c>
      <c r="AO9" s="13">
        <v>40</v>
      </c>
      <c r="AP9" s="13">
        <v>41</v>
      </c>
      <c r="AQ9" s="34">
        <v>42</v>
      </c>
      <c r="AR9" s="13">
        <v>43</v>
      </c>
      <c r="AS9" s="12">
        <v>44</v>
      </c>
      <c r="AT9" s="14">
        <v>45</v>
      </c>
    </row>
    <row r="10" spans="1:46" ht="27.75" customHeight="1" hidden="1">
      <c r="A10" s="23">
        <v>1</v>
      </c>
      <c r="B10" s="24" t="s">
        <v>27</v>
      </c>
      <c r="C10" s="269" t="s">
        <v>32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1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35"/>
      <c r="AR10" s="30"/>
      <c r="AS10" s="25"/>
      <c r="AT10" s="31"/>
    </row>
    <row r="11" spans="1:46" ht="15.75" customHeight="1" hidden="1" thickBot="1">
      <c r="A11" s="32" t="s">
        <v>10</v>
      </c>
      <c r="B11" s="33" t="s">
        <v>28</v>
      </c>
      <c r="C11" s="215" t="s">
        <v>34</v>
      </c>
      <c r="D11" s="208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7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36"/>
      <c r="AR11" s="26"/>
      <c r="AS11" s="137"/>
      <c r="AT11" s="136"/>
    </row>
    <row r="12" spans="1:46" ht="13.5" customHeight="1" thickBot="1">
      <c r="A12" s="192" t="s">
        <v>43</v>
      </c>
      <c r="B12" s="294" t="s">
        <v>47</v>
      </c>
      <c r="C12" s="295" t="s">
        <v>64</v>
      </c>
      <c r="D12" s="240"/>
      <c r="E12" s="91" t="s">
        <v>24</v>
      </c>
      <c r="F12" s="162">
        <f aca="true" t="shared" si="0" ref="F12:F25">I12+L12+O12+R12+U12+X12+AA12+AD12+AG12+AJ12+AM12+AP12</f>
        <v>8680.6</v>
      </c>
      <c r="G12" s="163">
        <f aca="true" t="shared" si="1" ref="G12:G25">J12+M12+P12+S12+V12+Y12+AB12+AE12+AH12+AK12+AN12+AQ12</f>
        <v>8136</v>
      </c>
      <c r="H12" s="164">
        <f>G12/F12*100</f>
        <v>93.72624012165058</v>
      </c>
      <c r="I12" s="162">
        <f>I14+I15</f>
        <v>0</v>
      </c>
      <c r="J12" s="163">
        <f>J14+J15</f>
        <v>0</v>
      </c>
      <c r="K12" s="164">
        <v>0</v>
      </c>
      <c r="L12" s="162">
        <f>L14+L15</f>
        <v>0</v>
      </c>
      <c r="M12" s="163">
        <f>M14+M15</f>
        <v>0</v>
      </c>
      <c r="N12" s="164">
        <v>0</v>
      </c>
      <c r="O12" s="162">
        <f>O14+O15</f>
        <v>0</v>
      </c>
      <c r="P12" s="163">
        <f>P14+P15</f>
        <v>0</v>
      </c>
      <c r="Q12" s="164">
        <v>0</v>
      </c>
      <c r="R12" s="162">
        <f>R14+R15</f>
        <v>0</v>
      </c>
      <c r="S12" s="163">
        <f>S14+S15</f>
        <v>0</v>
      </c>
      <c r="T12" s="164">
        <v>0</v>
      </c>
      <c r="U12" s="162">
        <f>U14+U15</f>
        <v>0</v>
      </c>
      <c r="V12" s="163">
        <f>V14+V15</f>
        <v>0</v>
      </c>
      <c r="W12" s="164">
        <v>0</v>
      </c>
      <c r="X12" s="162">
        <f>X14+X15</f>
        <v>2236.6</v>
      </c>
      <c r="Y12" s="163">
        <f>Y14+Y15</f>
        <v>0</v>
      </c>
      <c r="Z12" s="164">
        <f aca="true" t="shared" si="2" ref="Z12:Z20">Y12/X12*100</f>
        <v>0</v>
      </c>
      <c r="AA12" s="162">
        <f>AA14+AA15</f>
        <v>0</v>
      </c>
      <c r="AB12" s="163">
        <f>AB14+AB15</f>
        <v>0</v>
      </c>
      <c r="AC12" s="164">
        <v>0</v>
      </c>
      <c r="AD12" s="162">
        <f>AD14+AD15</f>
        <v>0</v>
      </c>
      <c r="AE12" s="163">
        <f>AE14+AE15</f>
        <v>0</v>
      </c>
      <c r="AF12" s="164">
        <v>0</v>
      </c>
      <c r="AG12" s="162">
        <f>AG14+AG15</f>
        <v>5006</v>
      </c>
      <c r="AH12" s="163">
        <f>AH14+AH15</f>
        <v>5117.9</v>
      </c>
      <c r="AI12" s="164">
        <f>AH12/AG12*100</f>
        <v>102.23531761885735</v>
      </c>
      <c r="AJ12" s="162">
        <f>AJ14+AJ15</f>
        <v>1380</v>
      </c>
      <c r="AK12" s="163">
        <f>AK14+AK15</f>
        <v>1474.1000000000001</v>
      </c>
      <c r="AL12" s="164">
        <f>AK12/AJ12*100</f>
        <v>106.81884057971016</v>
      </c>
      <c r="AM12" s="162">
        <f>AM14+AM15</f>
        <v>0</v>
      </c>
      <c r="AN12" s="163">
        <f>AN14+AN15</f>
        <v>170</v>
      </c>
      <c r="AO12" s="164">
        <v>0</v>
      </c>
      <c r="AP12" s="162">
        <f>AP14+AP15</f>
        <v>58</v>
      </c>
      <c r="AQ12" s="163">
        <f>AQ14+AQ15</f>
        <v>1374</v>
      </c>
      <c r="AR12" s="165">
        <v>23.7</v>
      </c>
      <c r="AS12" s="266" t="s">
        <v>79</v>
      </c>
      <c r="AT12" s="266" t="s">
        <v>80</v>
      </c>
    </row>
    <row r="13" spans="1:46" ht="13.5" customHeight="1">
      <c r="A13" s="193"/>
      <c r="B13" s="267"/>
      <c r="C13" s="210"/>
      <c r="D13" s="241"/>
      <c r="E13" s="158" t="s">
        <v>66</v>
      </c>
      <c r="F13" s="95">
        <f t="shared" si="0"/>
        <v>0</v>
      </c>
      <c r="G13" s="96">
        <f t="shared" si="1"/>
        <v>0</v>
      </c>
      <c r="H13" s="90">
        <v>0</v>
      </c>
      <c r="I13" s="95">
        <v>0</v>
      </c>
      <c r="J13" s="96">
        <v>0</v>
      </c>
      <c r="K13" s="90">
        <v>0</v>
      </c>
      <c r="L13" s="95">
        <v>0</v>
      </c>
      <c r="M13" s="96">
        <v>0</v>
      </c>
      <c r="N13" s="90">
        <v>0</v>
      </c>
      <c r="O13" s="95">
        <v>0</v>
      </c>
      <c r="P13" s="96">
        <v>0</v>
      </c>
      <c r="Q13" s="90">
        <v>0</v>
      </c>
      <c r="R13" s="95">
        <v>0</v>
      </c>
      <c r="S13" s="96">
        <v>0</v>
      </c>
      <c r="T13" s="90">
        <v>0</v>
      </c>
      <c r="U13" s="95">
        <v>0</v>
      </c>
      <c r="V13" s="96">
        <v>0</v>
      </c>
      <c r="W13" s="90">
        <v>0</v>
      </c>
      <c r="X13" s="95">
        <v>0</v>
      </c>
      <c r="Y13" s="96">
        <v>0</v>
      </c>
      <c r="Z13" s="90">
        <v>0</v>
      </c>
      <c r="AA13" s="95">
        <v>0</v>
      </c>
      <c r="AB13" s="96">
        <v>0</v>
      </c>
      <c r="AC13" s="90">
        <v>0</v>
      </c>
      <c r="AD13" s="95">
        <v>0</v>
      </c>
      <c r="AE13" s="96">
        <v>0</v>
      </c>
      <c r="AF13" s="90">
        <v>0</v>
      </c>
      <c r="AG13" s="95">
        <v>0</v>
      </c>
      <c r="AH13" s="96">
        <v>0</v>
      </c>
      <c r="AI13" s="90">
        <v>0</v>
      </c>
      <c r="AJ13" s="95">
        <v>0</v>
      </c>
      <c r="AK13" s="96">
        <v>0</v>
      </c>
      <c r="AL13" s="90">
        <v>0</v>
      </c>
      <c r="AM13" s="95">
        <v>0</v>
      </c>
      <c r="AN13" s="96">
        <v>0</v>
      </c>
      <c r="AO13" s="90">
        <v>0</v>
      </c>
      <c r="AP13" s="95">
        <v>0</v>
      </c>
      <c r="AQ13" s="96">
        <v>0</v>
      </c>
      <c r="AR13" s="125">
        <v>0</v>
      </c>
      <c r="AS13" s="267"/>
      <c r="AT13" s="267"/>
    </row>
    <row r="14" spans="1:46" ht="16.5" customHeight="1">
      <c r="A14" s="193"/>
      <c r="B14" s="267"/>
      <c r="C14" s="210"/>
      <c r="D14" s="241"/>
      <c r="E14" s="94" t="s">
        <v>26</v>
      </c>
      <c r="F14" s="40">
        <f t="shared" si="0"/>
        <v>8246.6</v>
      </c>
      <c r="G14" s="41">
        <f t="shared" si="1"/>
        <v>7729.2</v>
      </c>
      <c r="H14" s="42">
        <f aca="true" t="shared" si="3" ref="H14:H25">G14/F14*100</f>
        <v>93.72589915844105</v>
      </c>
      <c r="I14" s="40">
        <v>0</v>
      </c>
      <c r="J14" s="41">
        <v>0</v>
      </c>
      <c r="K14" s="42">
        <v>0</v>
      </c>
      <c r="L14" s="40">
        <v>0</v>
      </c>
      <c r="M14" s="41">
        <v>0</v>
      </c>
      <c r="N14" s="42">
        <v>0</v>
      </c>
      <c r="O14" s="40">
        <v>0</v>
      </c>
      <c r="P14" s="41">
        <v>0</v>
      </c>
      <c r="Q14" s="42">
        <v>0</v>
      </c>
      <c r="R14" s="40">
        <v>0</v>
      </c>
      <c r="S14" s="41">
        <v>0</v>
      </c>
      <c r="T14" s="42">
        <v>0</v>
      </c>
      <c r="U14" s="40">
        <v>0</v>
      </c>
      <c r="V14" s="41">
        <v>0</v>
      </c>
      <c r="W14" s="42">
        <v>0</v>
      </c>
      <c r="X14" s="40">
        <f>3279-1154.3+0.1</f>
        <v>2124.7999999999997</v>
      </c>
      <c r="Y14" s="41">
        <v>0</v>
      </c>
      <c r="Z14" s="42">
        <f t="shared" si="2"/>
        <v>0</v>
      </c>
      <c r="AA14" s="40">
        <v>0</v>
      </c>
      <c r="AB14" s="41">
        <v>0</v>
      </c>
      <c r="AC14" s="42">
        <v>0</v>
      </c>
      <c r="AD14" s="40">
        <v>0</v>
      </c>
      <c r="AE14" s="41">
        <v>0</v>
      </c>
      <c r="AF14" s="42">
        <v>0</v>
      </c>
      <c r="AG14" s="40">
        <v>4755.7</v>
      </c>
      <c r="AH14" s="41">
        <v>4793.7</v>
      </c>
      <c r="AI14" s="42">
        <f>AH14/AG14*100</f>
        <v>100.79904115061926</v>
      </c>
      <c r="AJ14" s="40">
        <v>1366.1</v>
      </c>
      <c r="AK14" s="41">
        <v>1460.2</v>
      </c>
      <c r="AL14" s="42">
        <f>AK14/AJ14*100</f>
        <v>106.88822194568482</v>
      </c>
      <c r="AM14" s="40">
        <v>0</v>
      </c>
      <c r="AN14" s="41">
        <v>170</v>
      </c>
      <c r="AO14" s="42">
        <v>0</v>
      </c>
      <c r="AP14" s="40">
        <v>0</v>
      </c>
      <c r="AQ14" s="41">
        <v>1305.3</v>
      </c>
      <c r="AR14" s="126">
        <v>0</v>
      </c>
      <c r="AS14" s="267"/>
      <c r="AT14" s="267"/>
    </row>
    <row r="15" spans="1:46" ht="138" customHeight="1">
      <c r="A15" s="193"/>
      <c r="B15" s="267"/>
      <c r="C15" s="210"/>
      <c r="D15" s="241"/>
      <c r="E15" s="93" t="s">
        <v>74</v>
      </c>
      <c r="F15" s="58">
        <f t="shared" si="0"/>
        <v>434</v>
      </c>
      <c r="G15" s="57">
        <f t="shared" si="1"/>
        <v>406.79999999999995</v>
      </c>
      <c r="H15" s="59">
        <f t="shared" si="3"/>
        <v>93.73271889400921</v>
      </c>
      <c r="I15" s="58">
        <v>0</v>
      </c>
      <c r="J15" s="57">
        <v>0</v>
      </c>
      <c r="K15" s="59">
        <v>0</v>
      </c>
      <c r="L15" s="58">
        <v>0</v>
      </c>
      <c r="M15" s="57">
        <v>0</v>
      </c>
      <c r="N15" s="59">
        <v>0</v>
      </c>
      <c r="O15" s="58">
        <v>0</v>
      </c>
      <c r="P15" s="57">
        <v>0</v>
      </c>
      <c r="Q15" s="59">
        <v>0</v>
      </c>
      <c r="R15" s="58">
        <v>0</v>
      </c>
      <c r="S15" s="57">
        <v>0</v>
      </c>
      <c r="T15" s="59">
        <v>0</v>
      </c>
      <c r="U15" s="58">
        <v>0</v>
      </c>
      <c r="V15" s="57">
        <v>0</v>
      </c>
      <c r="W15" s="59">
        <v>0</v>
      </c>
      <c r="X15" s="58">
        <f>172.6-60.8</f>
        <v>111.8</v>
      </c>
      <c r="Y15" s="57">
        <v>0</v>
      </c>
      <c r="Z15" s="59">
        <f t="shared" si="2"/>
        <v>0</v>
      </c>
      <c r="AA15" s="58">
        <v>0</v>
      </c>
      <c r="AB15" s="57">
        <v>0</v>
      </c>
      <c r="AC15" s="59">
        <v>0</v>
      </c>
      <c r="AD15" s="58">
        <v>0</v>
      </c>
      <c r="AE15" s="57">
        <v>0</v>
      </c>
      <c r="AF15" s="59">
        <v>0</v>
      </c>
      <c r="AG15" s="58">
        <v>250.3</v>
      </c>
      <c r="AH15" s="57">
        <v>324.2</v>
      </c>
      <c r="AI15" s="59">
        <f>AH15/AG15*100</f>
        <v>129.52457051538153</v>
      </c>
      <c r="AJ15" s="58">
        <v>13.9</v>
      </c>
      <c r="AK15" s="57">
        <v>13.9</v>
      </c>
      <c r="AL15" s="59">
        <f>AK15/AJ15*100</f>
        <v>100</v>
      </c>
      <c r="AM15" s="58">
        <v>0</v>
      </c>
      <c r="AN15" s="57"/>
      <c r="AO15" s="59">
        <v>0</v>
      </c>
      <c r="AP15" s="58">
        <v>58</v>
      </c>
      <c r="AQ15" s="57">
        <v>68.7</v>
      </c>
      <c r="AR15" s="132">
        <v>118.4</v>
      </c>
      <c r="AS15" s="267"/>
      <c r="AT15" s="267"/>
    </row>
    <row r="16" spans="1:46" ht="23.25" customHeight="1">
      <c r="A16" s="194"/>
      <c r="B16" s="268"/>
      <c r="C16" s="220"/>
      <c r="D16" s="242"/>
      <c r="E16" s="94" t="s">
        <v>67</v>
      </c>
      <c r="F16" s="95">
        <f t="shared" si="0"/>
        <v>0</v>
      </c>
      <c r="G16" s="96">
        <f t="shared" si="1"/>
        <v>0</v>
      </c>
      <c r="H16" s="90">
        <v>0</v>
      </c>
      <c r="I16" s="95">
        <v>0</v>
      </c>
      <c r="J16" s="96">
        <v>0</v>
      </c>
      <c r="K16" s="90">
        <v>0</v>
      </c>
      <c r="L16" s="95">
        <v>0</v>
      </c>
      <c r="M16" s="96">
        <v>0</v>
      </c>
      <c r="N16" s="90">
        <v>0</v>
      </c>
      <c r="O16" s="95">
        <v>0</v>
      </c>
      <c r="P16" s="96">
        <v>0</v>
      </c>
      <c r="Q16" s="90">
        <v>0</v>
      </c>
      <c r="R16" s="95">
        <v>0</v>
      </c>
      <c r="S16" s="96">
        <v>0</v>
      </c>
      <c r="T16" s="90">
        <v>0</v>
      </c>
      <c r="U16" s="95">
        <v>0</v>
      </c>
      <c r="V16" s="96">
        <v>0</v>
      </c>
      <c r="W16" s="90">
        <v>0</v>
      </c>
      <c r="X16" s="95">
        <v>0</v>
      </c>
      <c r="Y16" s="96">
        <v>0</v>
      </c>
      <c r="Z16" s="90">
        <v>0</v>
      </c>
      <c r="AA16" s="95">
        <v>0</v>
      </c>
      <c r="AB16" s="96">
        <v>0</v>
      </c>
      <c r="AC16" s="90">
        <v>0</v>
      </c>
      <c r="AD16" s="95">
        <v>0</v>
      </c>
      <c r="AE16" s="96">
        <v>0</v>
      </c>
      <c r="AF16" s="90">
        <v>0</v>
      </c>
      <c r="AG16" s="95">
        <v>0</v>
      </c>
      <c r="AH16" s="96">
        <v>0</v>
      </c>
      <c r="AI16" s="90">
        <v>0</v>
      </c>
      <c r="AJ16" s="95">
        <v>0</v>
      </c>
      <c r="AK16" s="96">
        <v>0</v>
      </c>
      <c r="AL16" s="90">
        <v>0</v>
      </c>
      <c r="AM16" s="95">
        <v>0</v>
      </c>
      <c r="AN16" s="96">
        <v>0</v>
      </c>
      <c r="AO16" s="90">
        <v>0</v>
      </c>
      <c r="AP16" s="95">
        <v>0</v>
      </c>
      <c r="AQ16" s="96">
        <v>0</v>
      </c>
      <c r="AR16" s="125">
        <v>0</v>
      </c>
      <c r="AS16" s="268"/>
      <c r="AT16" s="268"/>
    </row>
    <row r="17" spans="1:47" ht="12.75" customHeight="1">
      <c r="A17" s="167" t="s">
        <v>23</v>
      </c>
      <c r="B17" s="222" t="s">
        <v>48</v>
      </c>
      <c r="C17" s="225" t="s">
        <v>29</v>
      </c>
      <c r="D17" s="243"/>
      <c r="E17" s="8" t="s">
        <v>24</v>
      </c>
      <c r="F17" s="95">
        <f t="shared" si="0"/>
        <v>23864.200000000004</v>
      </c>
      <c r="G17" s="96">
        <f t="shared" si="1"/>
        <v>23408.4</v>
      </c>
      <c r="H17" s="90">
        <f t="shared" si="3"/>
        <v>98.09002606414629</v>
      </c>
      <c r="I17" s="95">
        <f>I19+I20</f>
        <v>1168.5</v>
      </c>
      <c r="J17" s="96">
        <f>J19+J20</f>
        <v>729.7</v>
      </c>
      <c r="K17" s="90">
        <f>J17/I17*100</f>
        <v>62.44758237056055</v>
      </c>
      <c r="L17" s="95">
        <f>L19+L20</f>
        <v>2051.5</v>
      </c>
      <c r="M17" s="96">
        <f>M19+M20</f>
        <v>2184.2</v>
      </c>
      <c r="N17" s="90">
        <f>M17/L17*100</f>
        <v>106.46843772849135</v>
      </c>
      <c r="O17" s="95">
        <f>O19+O20</f>
        <v>3089.5</v>
      </c>
      <c r="P17" s="96">
        <f>P19+P20</f>
        <v>3219.3</v>
      </c>
      <c r="Q17" s="90">
        <f>P17/O17*100</f>
        <v>104.20132707557859</v>
      </c>
      <c r="R17" s="95">
        <f>R19+R20</f>
        <v>1733.5</v>
      </c>
      <c r="S17" s="96">
        <f>S19+S20</f>
        <v>3584.3</v>
      </c>
      <c r="T17" s="90">
        <f aca="true" t="shared" si="4" ref="T17:T25">S17/R17*100</f>
        <v>206.7666570522065</v>
      </c>
      <c r="U17" s="95">
        <f>U19+U20</f>
        <v>1959.6</v>
      </c>
      <c r="V17" s="96">
        <f>V19+V20</f>
        <v>807.7</v>
      </c>
      <c r="W17" s="90">
        <f>V17/U17*100</f>
        <v>41.2175954276383</v>
      </c>
      <c r="X17" s="95">
        <f>X19+X20</f>
        <v>3326.6</v>
      </c>
      <c r="Y17" s="96">
        <f>Y19+Y20</f>
        <v>2165</v>
      </c>
      <c r="Z17" s="90">
        <f t="shared" si="2"/>
        <v>65.08146455840799</v>
      </c>
      <c r="AA17" s="95">
        <f>AA19+AA20</f>
        <v>1733</v>
      </c>
      <c r="AB17" s="96">
        <f>AB19+AB20</f>
        <v>1905.9</v>
      </c>
      <c r="AC17" s="90">
        <f>AB17/AA17*100</f>
        <v>109.97691863819965</v>
      </c>
      <c r="AD17" s="95">
        <f>AD19+AD20</f>
        <v>1745</v>
      </c>
      <c r="AE17" s="96">
        <f>AE19+AE20</f>
        <v>1775</v>
      </c>
      <c r="AF17" s="90">
        <f>AE17/AD17*100</f>
        <v>101.71919770773638</v>
      </c>
      <c r="AG17" s="95">
        <f>AG19+AG20</f>
        <v>1418.4900000000002</v>
      </c>
      <c r="AH17" s="96">
        <f>AH19+AH20</f>
        <v>1486.9</v>
      </c>
      <c r="AI17" s="90">
        <f>AH17/AG17*100</f>
        <v>104.8227340340785</v>
      </c>
      <c r="AJ17" s="95">
        <f>AJ19+AJ20</f>
        <v>1810.11</v>
      </c>
      <c r="AK17" s="96">
        <f>AK19+AK20</f>
        <v>1582</v>
      </c>
      <c r="AL17" s="90">
        <f>AK17/AJ17*100</f>
        <v>87.39800343625525</v>
      </c>
      <c r="AM17" s="95">
        <f>AM19+AM20</f>
        <v>1503.5</v>
      </c>
      <c r="AN17" s="96">
        <f>AN19+AN20</f>
        <v>1805.9</v>
      </c>
      <c r="AO17" s="90">
        <f>AN17/AM17*100</f>
        <v>120.11306950448952</v>
      </c>
      <c r="AP17" s="95">
        <f>AP19+AP20</f>
        <v>2324.9</v>
      </c>
      <c r="AQ17" s="96">
        <f>AQ19+AQ20</f>
        <v>2162.5</v>
      </c>
      <c r="AR17" s="125">
        <f>AQ17/AP17*100</f>
        <v>93.01475332272355</v>
      </c>
      <c r="AS17" s="222" t="s">
        <v>54</v>
      </c>
      <c r="AT17" s="291" t="s">
        <v>77</v>
      </c>
      <c r="AU17" s="218"/>
    </row>
    <row r="18" spans="1:47" ht="12.75" customHeight="1">
      <c r="A18" s="168"/>
      <c r="B18" s="223"/>
      <c r="C18" s="226"/>
      <c r="D18" s="244"/>
      <c r="E18" s="8" t="s">
        <v>66</v>
      </c>
      <c r="F18" s="40">
        <f t="shared" si="0"/>
        <v>0</v>
      </c>
      <c r="G18" s="41">
        <f t="shared" si="1"/>
        <v>0</v>
      </c>
      <c r="H18" s="42">
        <v>0</v>
      </c>
      <c r="I18" s="40">
        <v>0</v>
      </c>
      <c r="J18" s="70">
        <v>0</v>
      </c>
      <c r="K18" s="42">
        <v>0</v>
      </c>
      <c r="L18" s="55">
        <v>0</v>
      </c>
      <c r="M18" s="70">
        <v>0</v>
      </c>
      <c r="N18" s="42">
        <v>0</v>
      </c>
      <c r="O18" s="55">
        <v>0</v>
      </c>
      <c r="P18" s="70">
        <v>0</v>
      </c>
      <c r="Q18" s="42">
        <v>0</v>
      </c>
      <c r="R18" s="55">
        <v>0</v>
      </c>
      <c r="S18" s="70">
        <v>0</v>
      </c>
      <c r="T18" s="42">
        <v>0</v>
      </c>
      <c r="U18" s="55">
        <v>0</v>
      </c>
      <c r="V18" s="41">
        <v>0</v>
      </c>
      <c r="W18" s="42">
        <v>0</v>
      </c>
      <c r="X18" s="40">
        <v>0</v>
      </c>
      <c r="Y18" s="41">
        <v>0</v>
      </c>
      <c r="Z18" s="42">
        <v>0</v>
      </c>
      <c r="AA18" s="40">
        <v>0</v>
      </c>
      <c r="AB18" s="41">
        <v>0</v>
      </c>
      <c r="AC18" s="42">
        <v>0</v>
      </c>
      <c r="AD18" s="40">
        <v>0</v>
      </c>
      <c r="AE18" s="41">
        <v>0</v>
      </c>
      <c r="AF18" s="42">
        <v>0</v>
      </c>
      <c r="AG18" s="40">
        <v>0</v>
      </c>
      <c r="AH18" s="41">
        <v>0</v>
      </c>
      <c r="AI18" s="42">
        <v>0</v>
      </c>
      <c r="AJ18" s="40">
        <v>0</v>
      </c>
      <c r="AK18" s="41">
        <v>0</v>
      </c>
      <c r="AL18" s="42">
        <v>0</v>
      </c>
      <c r="AM18" s="40">
        <v>0</v>
      </c>
      <c r="AN18" s="41">
        <v>0</v>
      </c>
      <c r="AO18" s="42">
        <v>0</v>
      </c>
      <c r="AP18" s="40">
        <v>0</v>
      </c>
      <c r="AQ18" s="41">
        <v>0</v>
      </c>
      <c r="AR18" s="126">
        <v>0</v>
      </c>
      <c r="AS18" s="223"/>
      <c r="AT18" s="292"/>
      <c r="AU18" s="218"/>
    </row>
    <row r="19" spans="1:47" ht="15" customHeight="1">
      <c r="A19" s="168"/>
      <c r="B19" s="223"/>
      <c r="C19" s="226"/>
      <c r="D19" s="226"/>
      <c r="E19" s="17" t="s">
        <v>26</v>
      </c>
      <c r="F19" s="40">
        <f t="shared" si="0"/>
        <v>0</v>
      </c>
      <c r="G19" s="41">
        <f t="shared" si="1"/>
        <v>0</v>
      </c>
      <c r="H19" s="42">
        <v>0</v>
      </c>
      <c r="I19" s="40">
        <v>0</v>
      </c>
      <c r="J19" s="70">
        <v>0</v>
      </c>
      <c r="K19" s="42">
        <v>0</v>
      </c>
      <c r="L19" s="55">
        <v>0</v>
      </c>
      <c r="M19" s="70">
        <v>0</v>
      </c>
      <c r="N19" s="42">
        <v>0</v>
      </c>
      <c r="O19" s="55">
        <v>0</v>
      </c>
      <c r="P19" s="70">
        <v>0</v>
      </c>
      <c r="Q19" s="42">
        <v>0</v>
      </c>
      <c r="R19" s="55">
        <v>0</v>
      </c>
      <c r="S19" s="70">
        <v>0</v>
      </c>
      <c r="T19" s="42">
        <v>0</v>
      </c>
      <c r="U19" s="55">
        <v>0</v>
      </c>
      <c r="V19" s="41">
        <v>0</v>
      </c>
      <c r="W19" s="42">
        <v>0</v>
      </c>
      <c r="X19" s="40">
        <v>0</v>
      </c>
      <c r="Y19" s="41">
        <v>0</v>
      </c>
      <c r="Z19" s="42">
        <v>0</v>
      </c>
      <c r="AA19" s="40">
        <v>0</v>
      </c>
      <c r="AB19" s="41">
        <v>0</v>
      </c>
      <c r="AC19" s="42">
        <v>0</v>
      </c>
      <c r="AD19" s="40">
        <v>0</v>
      </c>
      <c r="AE19" s="41">
        <v>0</v>
      </c>
      <c r="AF19" s="42">
        <v>0</v>
      </c>
      <c r="AG19" s="40">
        <v>0</v>
      </c>
      <c r="AH19" s="41">
        <v>0</v>
      </c>
      <c r="AI19" s="42">
        <v>0</v>
      </c>
      <c r="AJ19" s="40">
        <v>0</v>
      </c>
      <c r="AK19" s="41">
        <v>0</v>
      </c>
      <c r="AL19" s="42">
        <v>0</v>
      </c>
      <c r="AM19" s="40">
        <v>0</v>
      </c>
      <c r="AN19" s="41">
        <v>0</v>
      </c>
      <c r="AO19" s="42">
        <v>0</v>
      </c>
      <c r="AP19" s="40">
        <v>0</v>
      </c>
      <c r="AQ19" s="41">
        <v>0</v>
      </c>
      <c r="AR19" s="126">
        <v>0</v>
      </c>
      <c r="AS19" s="223"/>
      <c r="AT19" s="292"/>
      <c r="AU19" s="218"/>
    </row>
    <row r="20" spans="1:47" ht="13.5" customHeight="1">
      <c r="A20" s="168"/>
      <c r="B20" s="223"/>
      <c r="C20" s="226"/>
      <c r="D20" s="227"/>
      <c r="E20" s="93" t="s">
        <v>74</v>
      </c>
      <c r="F20" s="43">
        <f t="shared" si="0"/>
        <v>23864.200000000004</v>
      </c>
      <c r="G20" s="44">
        <f t="shared" si="1"/>
        <v>23408.4</v>
      </c>
      <c r="H20" s="59">
        <f t="shared" si="3"/>
        <v>98.09002606414629</v>
      </c>
      <c r="I20" s="58">
        <v>1168.5</v>
      </c>
      <c r="J20" s="72">
        <v>729.7</v>
      </c>
      <c r="K20" s="59">
        <f>J20/I20*100</f>
        <v>62.44758237056055</v>
      </c>
      <c r="L20" s="73">
        <v>2051.5</v>
      </c>
      <c r="M20" s="72">
        <v>2184.2</v>
      </c>
      <c r="N20" s="59">
        <f>M20/L20*100</f>
        <v>106.46843772849135</v>
      </c>
      <c r="O20" s="73">
        <v>3089.5</v>
      </c>
      <c r="P20" s="72">
        <v>3219.3</v>
      </c>
      <c r="Q20" s="59">
        <f>P20/O20*100</f>
        <v>104.20132707557859</v>
      </c>
      <c r="R20" s="73">
        <v>1733.5</v>
      </c>
      <c r="S20" s="72">
        <v>3584.3</v>
      </c>
      <c r="T20" s="59">
        <f t="shared" si="4"/>
        <v>206.7666570522065</v>
      </c>
      <c r="U20" s="73">
        <f>1956.6+3</f>
        <v>1959.6</v>
      </c>
      <c r="V20" s="57">
        <v>807.7</v>
      </c>
      <c r="W20" s="59">
        <f>V20/U20*100</f>
        <v>41.2175954276383</v>
      </c>
      <c r="X20" s="58">
        <v>3326.6</v>
      </c>
      <c r="Y20" s="57">
        <v>2165</v>
      </c>
      <c r="Z20" s="59">
        <f t="shared" si="2"/>
        <v>65.08146455840799</v>
      </c>
      <c r="AA20" s="58">
        <v>1733</v>
      </c>
      <c r="AB20" s="57">
        <v>1905.9</v>
      </c>
      <c r="AC20" s="59">
        <f>AB20/AA20*100</f>
        <v>109.97691863819965</v>
      </c>
      <c r="AD20" s="58">
        <f>1744+1</f>
        <v>1745</v>
      </c>
      <c r="AE20" s="57">
        <v>1775</v>
      </c>
      <c r="AF20" s="59">
        <f>AE20/AD20*100</f>
        <v>101.71919770773638</v>
      </c>
      <c r="AG20" s="58">
        <f>1582.7-1.6-150.81+8.3-20.1</f>
        <v>1418.4900000000002</v>
      </c>
      <c r="AH20" s="57">
        <v>1486.9</v>
      </c>
      <c r="AI20" s="59">
        <f>AH20/AG20*100</f>
        <v>104.8227340340785</v>
      </c>
      <c r="AJ20" s="49">
        <f>1589.3+220.81</f>
        <v>1810.11</v>
      </c>
      <c r="AK20" s="57">
        <v>1582</v>
      </c>
      <c r="AL20" s="59">
        <f>AK20/AJ20*100</f>
        <v>87.39800343625525</v>
      </c>
      <c r="AM20" s="58">
        <v>1503.5</v>
      </c>
      <c r="AN20" s="57">
        <v>1805.9</v>
      </c>
      <c r="AO20" s="59">
        <f>AN20/AM20*100</f>
        <v>120.11306950448952</v>
      </c>
      <c r="AP20" s="58">
        <f>1968.3+580-1.4-977.6+672.4+84.5-1.3</f>
        <v>2324.9</v>
      </c>
      <c r="AQ20" s="57">
        <v>2162.5</v>
      </c>
      <c r="AR20" s="170">
        <f>AQ20/AP20*100</f>
        <v>93.01475332272355</v>
      </c>
      <c r="AS20" s="223"/>
      <c r="AT20" s="292"/>
      <c r="AU20" s="218"/>
    </row>
    <row r="21" spans="1:47" ht="21" customHeight="1">
      <c r="A21" s="151"/>
      <c r="B21" s="224"/>
      <c r="C21" s="227"/>
      <c r="D21" s="153"/>
      <c r="E21" s="8" t="s">
        <v>67</v>
      </c>
      <c r="F21" s="95">
        <f t="shared" si="0"/>
        <v>0</v>
      </c>
      <c r="G21" s="96">
        <f t="shared" si="1"/>
        <v>0</v>
      </c>
      <c r="H21" s="90">
        <v>0</v>
      </c>
      <c r="I21" s="95">
        <v>0</v>
      </c>
      <c r="J21" s="171">
        <v>0</v>
      </c>
      <c r="K21" s="90">
        <v>0</v>
      </c>
      <c r="L21" s="107">
        <v>0</v>
      </c>
      <c r="M21" s="171">
        <v>0</v>
      </c>
      <c r="N21" s="90">
        <v>0</v>
      </c>
      <c r="O21" s="107">
        <v>0</v>
      </c>
      <c r="P21" s="171">
        <v>0</v>
      </c>
      <c r="Q21" s="90">
        <v>0</v>
      </c>
      <c r="R21" s="107">
        <v>0</v>
      </c>
      <c r="S21" s="171">
        <v>0</v>
      </c>
      <c r="T21" s="90">
        <v>0</v>
      </c>
      <c r="U21" s="107">
        <v>0</v>
      </c>
      <c r="V21" s="96">
        <v>0</v>
      </c>
      <c r="W21" s="90">
        <v>0</v>
      </c>
      <c r="X21" s="95">
        <v>0</v>
      </c>
      <c r="Y21" s="96">
        <v>0</v>
      </c>
      <c r="Z21" s="90">
        <v>0</v>
      </c>
      <c r="AA21" s="95">
        <v>0</v>
      </c>
      <c r="AB21" s="96">
        <v>0</v>
      </c>
      <c r="AC21" s="90">
        <v>0</v>
      </c>
      <c r="AD21" s="95">
        <v>0</v>
      </c>
      <c r="AE21" s="96">
        <v>0</v>
      </c>
      <c r="AF21" s="90">
        <v>0</v>
      </c>
      <c r="AG21" s="95">
        <v>0</v>
      </c>
      <c r="AH21" s="96">
        <v>0</v>
      </c>
      <c r="AI21" s="90">
        <v>0</v>
      </c>
      <c r="AJ21" s="104">
        <v>0</v>
      </c>
      <c r="AK21" s="96">
        <v>0</v>
      </c>
      <c r="AL21" s="90">
        <v>0</v>
      </c>
      <c r="AM21" s="95">
        <v>0</v>
      </c>
      <c r="AN21" s="96">
        <v>0</v>
      </c>
      <c r="AO21" s="90">
        <v>0</v>
      </c>
      <c r="AP21" s="95">
        <v>0</v>
      </c>
      <c r="AQ21" s="96">
        <v>0</v>
      </c>
      <c r="AR21" s="90">
        <v>0</v>
      </c>
      <c r="AS21" s="224"/>
      <c r="AT21" s="293"/>
      <c r="AU21" s="166"/>
    </row>
    <row r="22" spans="1:46" ht="12.75" customHeight="1">
      <c r="A22" s="288" t="s">
        <v>30</v>
      </c>
      <c r="B22" s="222" t="s">
        <v>49</v>
      </c>
      <c r="C22" s="225" t="s">
        <v>22</v>
      </c>
      <c r="D22" s="211"/>
      <c r="E22" s="172" t="s">
        <v>24</v>
      </c>
      <c r="F22" s="58">
        <f t="shared" si="0"/>
        <v>24992.700000000004</v>
      </c>
      <c r="G22" s="57">
        <f t="shared" si="1"/>
        <v>24942.499999999996</v>
      </c>
      <c r="H22" s="59">
        <f t="shared" si="3"/>
        <v>99.79914134927395</v>
      </c>
      <c r="I22" s="58">
        <f>I24+I25</f>
        <v>569.5</v>
      </c>
      <c r="J22" s="72">
        <f>J24+J25</f>
        <v>582.2</v>
      </c>
      <c r="K22" s="59">
        <f>J22/I22*100</f>
        <v>102.23002633889378</v>
      </c>
      <c r="L22" s="73">
        <f>L24+L25</f>
        <v>2479.6</v>
      </c>
      <c r="M22" s="72">
        <f>M24+M25</f>
        <v>2682.2</v>
      </c>
      <c r="N22" s="59">
        <f>M22/L22*100</f>
        <v>108.1706726891434</v>
      </c>
      <c r="O22" s="73">
        <f>O24+O25</f>
        <v>3894.5</v>
      </c>
      <c r="P22" s="72">
        <f>P24+P25</f>
        <v>3451.7</v>
      </c>
      <c r="Q22" s="59">
        <f>P22/O22*100</f>
        <v>88.63011939915265</v>
      </c>
      <c r="R22" s="73">
        <f>R24+R25</f>
        <v>2314.2</v>
      </c>
      <c r="S22" s="72">
        <f>S24+S25</f>
        <v>2529.6</v>
      </c>
      <c r="T22" s="59">
        <f t="shared" si="4"/>
        <v>109.30775213896811</v>
      </c>
      <c r="U22" s="73">
        <f>U24+U25</f>
        <v>1843.7</v>
      </c>
      <c r="V22" s="57">
        <f>V24+V25</f>
        <v>1853.7</v>
      </c>
      <c r="W22" s="59">
        <f>V22/U22*100</f>
        <v>100.54238759017193</v>
      </c>
      <c r="X22" s="58">
        <f>X24+X25</f>
        <v>2230.1</v>
      </c>
      <c r="Y22" s="57">
        <f>Y24+Y25</f>
        <v>1892.9</v>
      </c>
      <c r="Z22" s="59">
        <v>84.9</v>
      </c>
      <c r="AA22" s="58">
        <f>AA24+AA25</f>
        <v>2010.1</v>
      </c>
      <c r="AB22" s="57">
        <f>AB24+AB25</f>
        <v>2226.4</v>
      </c>
      <c r="AC22" s="59">
        <f>AB22/AA22*100</f>
        <v>110.76065867369785</v>
      </c>
      <c r="AD22" s="58">
        <f>AD24+AD25</f>
        <v>1997.2</v>
      </c>
      <c r="AE22" s="57">
        <f>AE24+AE25</f>
        <v>2222.4</v>
      </c>
      <c r="AF22" s="59">
        <f>AE22/AD22*100</f>
        <v>111.27578610054076</v>
      </c>
      <c r="AG22" s="58">
        <f>AG24+AG25</f>
        <v>1847.9</v>
      </c>
      <c r="AH22" s="57">
        <f>AH24+AH25</f>
        <v>1455.5</v>
      </c>
      <c r="AI22" s="59">
        <f>AH22/AG22*100</f>
        <v>78.76508469073002</v>
      </c>
      <c r="AJ22" s="58">
        <f>AJ24+AJ25</f>
        <v>1753.7</v>
      </c>
      <c r="AK22" s="57">
        <f>AK24+AK25</f>
        <v>1480.8</v>
      </c>
      <c r="AL22" s="59">
        <v>0</v>
      </c>
      <c r="AM22" s="58">
        <f>AM24+AM25</f>
        <v>1699.4</v>
      </c>
      <c r="AN22" s="57">
        <f>AN24+AN25</f>
        <v>1851.8</v>
      </c>
      <c r="AO22" s="59">
        <f>AN22/AM22*100</f>
        <v>108.9678710132988</v>
      </c>
      <c r="AP22" s="58">
        <f>AP24+AP25</f>
        <v>2352.7999999999997</v>
      </c>
      <c r="AQ22" s="57">
        <f>AQ24+AQ25</f>
        <v>2713.3</v>
      </c>
      <c r="AR22" s="173">
        <f>AQ22/AP22*100</f>
        <v>115.32216933015984</v>
      </c>
      <c r="AS22" s="299" t="s">
        <v>54</v>
      </c>
      <c r="AT22" s="302" t="s">
        <v>78</v>
      </c>
    </row>
    <row r="23" spans="1:46" ht="15" customHeight="1">
      <c r="A23" s="289"/>
      <c r="B23" s="223"/>
      <c r="C23" s="226"/>
      <c r="D23" s="212"/>
      <c r="E23" s="156" t="s">
        <v>66</v>
      </c>
      <c r="F23" s="95">
        <f t="shared" si="0"/>
        <v>0</v>
      </c>
      <c r="G23" s="96">
        <f t="shared" si="1"/>
        <v>0</v>
      </c>
      <c r="H23" s="90">
        <v>0</v>
      </c>
      <c r="I23" s="95">
        <v>0</v>
      </c>
      <c r="J23" s="171">
        <v>0</v>
      </c>
      <c r="K23" s="90">
        <v>0</v>
      </c>
      <c r="L23" s="107">
        <v>0</v>
      </c>
      <c r="M23" s="171">
        <v>0</v>
      </c>
      <c r="N23" s="90">
        <v>0</v>
      </c>
      <c r="O23" s="107">
        <v>0</v>
      </c>
      <c r="P23" s="171">
        <v>0</v>
      </c>
      <c r="Q23" s="90">
        <v>0</v>
      </c>
      <c r="R23" s="107">
        <v>0</v>
      </c>
      <c r="S23" s="171">
        <v>0</v>
      </c>
      <c r="T23" s="90">
        <v>0</v>
      </c>
      <c r="U23" s="107">
        <v>0</v>
      </c>
      <c r="V23" s="96">
        <v>0</v>
      </c>
      <c r="W23" s="90">
        <v>0</v>
      </c>
      <c r="X23" s="95">
        <v>0</v>
      </c>
      <c r="Y23" s="96">
        <v>0</v>
      </c>
      <c r="Z23" s="90">
        <v>0</v>
      </c>
      <c r="AA23" s="95">
        <v>0</v>
      </c>
      <c r="AB23" s="96">
        <v>0</v>
      </c>
      <c r="AC23" s="90">
        <v>0</v>
      </c>
      <c r="AD23" s="95">
        <v>0</v>
      </c>
      <c r="AE23" s="96">
        <v>0</v>
      </c>
      <c r="AF23" s="90">
        <v>0</v>
      </c>
      <c r="AG23" s="95">
        <v>0</v>
      </c>
      <c r="AH23" s="96">
        <v>0</v>
      </c>
      <c r="AI23" s="90">
        <v>0</v>
      </c>
      <c r="AJ23" s="95">
        <v>0</v>
      </c>
      <c r="AK23" s="96">
        <v>0</v>
      </c>
      <c r="AL23" s="90">
        <v>0</v>
      </c>
      <c r="AM23" s="95">
        <v>0</v>
      </c>
      <c r="AN23" s="96">
        <v>0</v>
      </c>
      <c r="AO23" s="90">
        <v>0</v>
      </c>
      <c r="AP23" s="95">
        <v>0</v>
      </c>
      <c r="AQ23" s="96">
        <v>0</v>
      </c>
      <c r="AR23" s="90">
        <v>0</v>
      </c>
      <c r="AS23" s="300"/>
      <c r="AT23" s="303"/>
    </row>
    <row r="24" spans="1:46" ht="15.75" customHeight="1">
      <c r="A24" s="289"/>
      <c r="B24" s="223"/>
      <c r="C24" s="226"/>
      <c r="D24" s="213"/>
      <c r="E24" s="17" t="s">
        <v>26</v>
      </c>
      <c r="F24" s="40">
        <f t="shared" si="0"/>
        <v>0</v>
      </c>
      <c r="G24" s="41">
        <f t="shared" si="1"/>
        <v>0</v>
      </c>
      <c r="H24" s="42">
        <v>0</v>
      </c>
      <c r="I24" s="40">
        <v>0</v>
      </c>
      <c r="J24" s="70">
        <v>0</v>
      </c>
      <c r="K24" s="42">
        <v>0</v>
      </c>
      <c r="L24" s="55">
        <v>0</v>
      </c>
      <c r="M24" s="70">
        <v>0</v>
      </c>
      <c r="N24" s="42">
        <v>0</v>
      </c>
      <c r="O24" s="55">
        <v>0</v>
      </c>
      <c r="P24" s="70">
        <v>0</v>
      </c>
      <c r="Q24" s="42">
        <v>0</v>
      </c>
      <c r="R24" s="55">
        <v>0</v>
      </c>
      <c r="S24" s="70">
        <v>0</v>
      </c>
      <c r="T24" s="42">
        <v>0</v>
      </c>
      <c r="U24" s="55">
        <v>0</v>
      </c>
      <c r="V24" s="41">
        <v>0</v>
      </c>
      <c r="W24" s="42">
        <v>0</v>
      </c>
      <c r="X24" s="40">
        <v>0</v>
      </c>
      <c r="Y24" s="41">
        <v>0</v>
      </c>
      <c r="Z24" s="42">
        <v>0</v>
      </c>
      <c r="AA24" s="40">
        <v>0</v>
      </c>
      <c r="AB24" s="41">
        <v>0</v>
      </c>
      <c r="AC24" s="42">
        <v>0</v>
      </c>
      <c r="AD24" s="40">
        <v>0</v>
      </c>
      <c r="AE24" s="41">
        <v>0</v>
      </c>
      <c r="AF24" s="42">
        <v>0</v>
      </c>
      <c r="AG24" s="40">
        <v>0</v>
      </c>
      <c r="AH24" s="41">
        <v>0</v>
      </c>
      <c r="AI24" s="42">
        <v>0</v>
      </c>
      <c r="AJ24" s="40">
        <v>0</v>
      </c>
      <c r="AK24" s="41">
        <v>0</v>
      </c>
      <c r="AL24" s="42">
        <v>0</v>
      </c>
      <c r="AM24" s="40">
        <v>0</v>
      </c>
      <c r="AN24" s="41">
        <v>0</v>
      </c>
      <c r="AO24" s="42">
        <v>0</v>
      </c>
      <c r="AP24" s="40">
        <v>0</v>
      </c>
      <c r="AQ24" s="41">
        <v>0</v>
      </c>
      <c r="AR24" s="42">
        <v>0</v>
      </c>
      <c r="AS24" s="300"/>
      <c r="AT24" s="303"/>
    </row>
    <row r="25" spans="1:46" ht="13.5" customHeight="1">
      <c r="A25" s="289"/>
      <c r="B25" s="223"/>
      <c r="C25" s="227"/>
      <c r="D25" s="214"/>
      <c r="E25" s="93" t="s">
        <v>74</v>
      </c>
      <c r="F25" s="43">
        <f t="shared" si="0"/>
        <v>24992.700000000004</v>
      </c>
      <c r="G25" s="44">
        <f t="shared" si="1"/>
        <v>24942.499999999996</v>
      </c>
      <c r="H25" s="59">
        <f t="shared" si="3"/>
        <v>99.79914134927395</v>
      </c>
      <c r="I25" s="58">
        <v>569.5</v>
      </c>
      <c r="J25" s="72">
        <v>582.2</v>
      </c>
      <c r="K25" s="59">
        <f>J25/I25*100</f>
        <v>102.23002633889378</v>
      </c>
      <c r="L25" s="73">
        <v>2479.6</v>
      </c>
      <c r="M25" s="72">
        <v>2682.2</v>
      </c>
      <c r="N25" s="59">
        <f>M25/L25*100</f>
        <v>108.1706726891434</v>
      </c>
      <c r="O25" s="73">
        <v>3894.5</v>
      </c>
      <c r="P25" s="72">
        <v>3451.7</v>
      </c>
      <c r="Q25" s="59">
        <f>P25/O25*100</f>
        <v>88.63011939915265</v>
      </c>
      <c r="R25" s="73">
        <v>2314.2</v>
      </c>
      <c r="S25" s="72">
        <v>2529.6</v>
      </c>
      <c r="T25" s="59">
        <f t="shared" si="4"/>
        <v>109.30775213896811</v>
      </c>
      <c r="U25" s="73">
        <v>1843.7</v>
      </c>
      <c r="V25" s="57">
        <v>1853.7</v>
      </c>
      <c r="W25" s="59">
        <f>V25/U25*100</f>
        <v>100.54238759017193</v>
      </c>
      <c r="X25" s="58">
        <v>2230.1</v>
      </c>
      <c r="Y25" s="57">
        <v>1892.9</v>
      </c>
      <c r="Z25" s="59">
        <v>84.9</v>
      </c>
      <c r="AA25" s="58">
        <v>2010.1</v>
      </c>
      <c r="AB25" s="57">
        <v>2226.4</v>
      </c>
      <c r="AC25" s="59">
        <f>AB25/AA25*100</f>
        <v>110.76065867369785</v>
      </c>
      <c r="AD25" s="58">
        <v>1997.2</v>
      </c>
      <c r="AE25" s="57">
        <v>2222.4</v>
      </c>
      <c r="AF25" s="59">
        <f>AE25/AD25*100</f>
        <v>111.27578610054076</v>
      </c>
      <c r="AG25" s="58">
        <f>1848-0.1</f>
        <v>1847.9</v>
      </c>
      <c r="AH25" s="57">
        <v>1455.5</v>
      </c>
      <c r="AI25" s="59">
        <f>AH25/AG25*100</f>
        <v>78.76508469073002</v>
      </c>
      <c r="AJ25" s="58">
        <v>1753.7</v>
      </c>
      <c r="AK25" s="57">
        <v>1480.8</v>
      </c>
      <c r="AL25" s="59">
        <f>AK25/AJ25*100</f>
        <v>84.43861549865997</v>
      </c>
      <c r="AM25" s="58">
        <v>1699.4</v>
      </c>
      <c r="AN25" s="57">
        <v>1851.8</v>
      </c>
      <c r="AO25" s="59">
        <f>AN25/AM25*100</f>
        <v>108.9678710132988</v>
      </c>
      <c r="AP25" s="58">
        <f>2352.7+0.1</f>
        <v>2352.7999999999997</v>
      </c>
      <c r="AQ25" s="57">
        <v>2713.3</v>
      </c>
      <c r="AR25" s="59">
        <f>AQ25/AP25*100</f>
        <v>115.32216933015984</v>
      </c>
      <c r="AS25" s="300"/>
      <c r="AT25" s="303"/>
    </row>
    <row r="26" spans="1:46" ht="52.5" customHeight="1" hidden="1" thickBot="1">
      <c r="A26" s="289"/>
      <c r="B26" s="223"/>
      <c r="C26" s="129"/>
      <c r="D26" s="130"/>
      <c r="E26" s="128"/>
      <c r="F26" s="49"/>
      <c r="G26" s="57"/>
      <c r="H26" s="59"/>
      <c r="I26" s="58"/>
      <c r="J26" s="131"/>
      <c r="K26" s="59"/>
      <c r="L26" s="49"/>
      <c r="M26" s="72"/>
      <c r="N26" s="59"/>
      <c r="O26" s="73"/>
      <c r="P26" s="131"/>
      <c r="Q26" s="59"/>
      <c r="R26" s="49"/>
      <c r="S26" s="72"/>
      <c r="T26" s="59"/>
      <c r="U26" s="73"/>
      <c r="V26" s="131"/>
      <c r="W26" s="59"/>
      <c r="X26" s="73"/>
      <c r="Y26" s="57"/>
      <c r="Z26" s="59"/>
      <c r="AA26" s="58"/>
      <c r="AB26" s="57"/>
      <c r="AC26" s="59"/>
      <c r="AD26" s="49"/>
      <c r="AE26" s="57"/>
      <c r="AF26" s="59"/>
      <c r="AG26" s="58"/>
      <c r="AH26" s="57"/>
      <c r="AI26" s="59"/>
      <c r="AJ26" s="58"/>
      <c r="AK26" s="57"/>
      <c r="AL26" s="59"/>
      <c r="AM26" s="58"/>
      <c r="AN26" s="57"/>
      <c r="AO26" s="59"/>
      <c r="AP26" s="58"/>
      <c r="AQ26" s="57"/>
      <c r="AR26" s="132"/>
      <c r="AS26" s="300"/>
      <c r="AT26" s="303"/>
    </row>
    <row r="27" spans="1:46" ht="15.75" customHeight="1" hidden="1" thickBot="1">
      <c r="A27" s="289"/>
      <c r="B27" s="223"/>
      <c r="C27" s="225" t="s">
        <v>36</v>
      </c>
      <c r="D27" s="211"/>
      <c r="E27" s="19" t="s">
        <v>24</v>
      </c>
      <c r="F27" s="50">
        <v>0</v>
      </c>
      <c r="G27" s="46">
        <v>0</v>
      </c>
      <c r="H27" s="47">
        <v>0</v>
      </c>
      <c r="I27" s="45">
        <f>I28+I29</f>
        <v>0</v>
      </c>
      <c r="J27" s="51">
        <f>J28+J29</f>
        <v>0</v>
      </c>
      <c r="K27" s="47">
        <v>0</v>
      </c>
      <c r="L27" s="50">
        <f>L28+L29</f>
        <v>0</v>
      </c>
      <c r="M27" s="71">
        <f>M28+M29</f>
        <v>0</v>
      </c>
      <c r="N27" s="47">
        <v>0</v>
      </c>
      <c r="O27" s="52">
        <f>O28+O29</f>
        <v>0</v>
      </c>
      <c r="P27" s="51">
        <f>P28+P29</f>
        <v>0</v>
      </c>
      <c r="Q27" s="47">
        <v>0</v>
      </c>
      <c r="R27" s="50">
        <f>R28+R29</f>
        <v>0</v>
      </c>
      <c r="S27" s="71">
        <f>S28+S29</f>
        <v>0</v>
      </c>
      <c r="T27" s="47">
        <v>0</v>
      </c>
      <c r="U27" s="52">
        <f>U28+U29</f>
        <v>0</v>
      </c>
      <c r="V27" s="51">
        <f>V28+V29</f>
        <v>0</v>
      </c>
      <c r="W27" s="47">
        <v>0</v>
      </c>
      <c r="X27" s="52">
        <f>X28+X29</f>
        <v>0</v>
      </c>
      <c r="Y27" s="46">
        <f>Y28+Y29</f>
        <v>0</v>
      </c>
      <c r="Z27" s="47">
        <v>0</v>
      </c>
      <c r="AA27" s="45">
        <f>AA28+AA29</f>
        <v>0</v>
      </c>
      <c r="AB27" s="46">
        <f>AB28+AB29</f>
        <v>0</v>
      </c>
      <c r="AC27" s="47">
        <v>0</v>
      </c>
      <c r="AD27" s="50">
        <f>AD28+AD29</f>
        <v>0</v>
      </c>
      <c r="AE27" s="46">
        <f>AE28+AE29</f>
        <v>0</v>
      </c>
      <c r="AF27" s="47">
        <v>0</v>
      </c>
      <c r="AG27" s="45">
        <f>AG28+AG29</f>
        <v>0</v>
      </c>
      <c r="AH27" s="46">
        <f>AH28+AH29</f>
        <v>0</v>
      </c>
      <c r="AI27" s="47">
        <v>0</v>
      </c>
      <c r="AJ27" s="45">
        <f>AJ28+AJ29</f>
        <v>0</v>
      </c>
      <c r="AK27" s="46">
        <f>AK28+AK29</f>
        <v>0</v>
      </c>
      <c r="AL27" s="47">
        <v>0</v>
      </c>
      <c r="AM27" s="45">
        <f>AM28+AM29</f>
        <v>0</v>
      </c>
      <c r="AN27" s="46">
        <f>AN28+AN29</f>
        <v>0</v>
      </c>
      <c r="AO27" s="47">
        <v>0</v>
      </c>
      <c r="AP27" s="45">
        <f>AP28+AP29</f>
        <v>0</v>
      </c>
      <c r="AQ27" s="46">
        <f>AQ28+AQ29</f>
        <v>0</v>
      </c>
      <c r="AR27" s="48">
        <v>0</v>
      </c>
      <c r="AS27" s="300"/>
      <c r="AT27" s="303"/>
    </row>
    <row r="28" spans="1:46" ht="15.75" customHeight="1" hidden="1">
      <c r="A28" s="289"/>
      <c r="B28" s="223"/>
      <c r="C28" s="226"/>
      <c r="D28" s="212"/>
      <c r="E28" s="17" t="s">
        <v>26</v>
      </c>
      <c r="F28" s="74">
        <v>0</v>
      </c>
      <c r="G28" s="41">
        <v>0</v>
      </c>
      <c r="H28" s="42">
        <v>0</v>
      </c>
      <c r="I28" s="40"/>
      <c r="J28" s="54"/>
      <c r="K28" s="42">
        <v>0</v>
      </c>
      <c r="L28" s="53"/>
      <c r="M28" s="70"/>
      <c r="N28" s="42">
        <v>0</v>
      </c>
      <c r="O28" s="55"/>
      <c r="P28" s="54"/>
      <c r="Q28" s="42">
        <v>0</v>
      </c>
      <c r="R28" s="53"/>
      <c r="S28" s="70"/>
      <c r="T28" s="42">
        <v>0</v>
      </c>
      <c r="U28" s="55"/>
      <c r="V28" s="54"/>
      <c r="W28" s="42">
        <v>0</v>
      </c>
      <c r="X28" s="55"/>
      <c r="Y28" s="41"/>
      <c r="Z28" s="42">
        <v>0</v>
      </c>
      <c r="AA28" s="40"/>
      <c r="AB28" s="41"/>
      <c r="AC28" s="42">
        <v>0</v>
      </c>
      <c r="AD28" s="53"/>
      <c r="AE28" s="41"/>
      <c r="AF28" s="42">
        <v>0</v>
      </c>
      <c r="AG28" s="40"/>
      <c r="AH28" s="41"/>
      <c r="AI28" s="42">
        <v>0</v>
      </c>
      <c r="AJ28" s="40"/>
      <c r="AK28" s="41"/>
      <c r="AL28" s="42">
        <v>0</v>
      </c>
      <c r="AM28" s="40"/>
      <c r="AN28" s="41"/>
      <c r="AO28" s="42">
        <v>0</v>
      </c>
      <c r="AP28" s="40"/>
      <c r="AQ28" s="41"/>
      <c r="AR28" s="42">
        <v>0</v>
      </c>
      <c r="AS28" s="300"/>
      <c r="AT28" s="303"/>
    </row>
    <row r="29" spans="1:46" ht="57" customHeight="1" hidden="1" thickBot="1">
      <c r="A29" s="289"/>
      <c r="B29" s="223"/>
      <c r="C29" s="246"/>
      <c r="D29" s="247"/>
      <c r="E29" s="22" t="s">
        <v>25</v>
      </c>
      <c r="F29" s="79">
        <v>0</v>
      </c>
      <c r="G29" s="38">
        <v>0</v>
      </c>
      <c r="H29" s="39">
        <v>0</v>
      </c>
      <c r="I29" s="37"/>
      <c r="J29" s="80"/>
      <c r="K29" s="39">
        <v>0</v>
      </c>
      <c r="L29" s="79"/>
      <c r="M29" s="81"/>
      <c r="N29" s="39">
        <v>0</v>
      </c>
      <c r="O29" s="82"/>
      <c r="P29" s="80"/>
      <c r="Q29" s="39">
        <v>0</v>
      </c>
      <c r="R29" s="79"/>
      <c r="S29" s="81"/>
      <c r="T29" s="39">
        <v>0</v>
      </c>
      <c r="U29" s="82"/>
      <c r="V29" s="80"/>
      <c r="W29" s="39">
        <v>0</v>
      </c>
      <c r="X29" s="82"/>
      <c r="Y29" s="38"/>
      <c r="Z29" s="39">
        <v>0</v>
      </c>
      <c r="AA29" s="37"/>
      <c r="AB29" s="38"/>
      <c r="AC29" s="39">
        <v>0</v>
      </c>
      <c r="AD29" s="79"/>
      <c r="AE29" s="38"/>
      <c r="AF29" s="39">
        <v>0</v>
      </c>
      <c r="AG29" s="37"/>
      <c r="AH29" s="38"/>
      <c r="AI29" s="39">
        <v>0</v>
      </c>
      <c r="AJ29" s="37"/>
      <c r="AK29" s="38"/>
      <c r="AL29" s="39">
        <v>0</v>
      </c>
      <c r="AM29" s="37"/>
      <c r="AN29" s="38"/>
      <c r="AO29" s="39">
        <v>0</v>
      </c>
      <c r="AP29" s="37"/>
      <c r="AQ29" s="38"/>
      <c r="AR29" s="39">
        <v>0</v>
      </c>
      <c r="AS29" s="300"/>
      <c r="AT29" s="303"/>
    </row>
    <row r="30" spans="1:46" ht="15.75" customHeight="1" hidden="1">
      <c r="A30" s="289"/>
      <c r="B30" s="223"/>
      <c r="C30" s="284" t="s">
        <v>33</v>
      </c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6"/>
      <c r="Y30" s="41"/>
      <c r="Z30" s="75"/>
      <c r="AA30" s="76"/>
      <c r="AB30" s="75"/>
      <c r="AC30" s="75"/>
      <c r="AD30" s="77"/>
      <c r="AE30" s="75"/>
      <c r="AF30" s="75"/>
      <c r="AG30" s="76"/>
      <c r="AH30" s="75"/>
      <c r="AI30" s="75"/>
      <c r="AJ30" s="76"/>
      <c r="AK30" s="75"/>
      <c r="AL30" s="75"/>
      <c r="AM30" s="76"/>
      <c r="AN30" s="75"/>
      <c r="AO30" s="75"/>
      <c r="AP30" s="75"/>
      <c r="AQ30" s="75"/>
      <c r="AR30" s="75"/>
      <c r="AS30" s="300"/>
      <c r="AT30" s="303"/>
    </row>
    <row r="31" spans="1:46" ht="0.75" customHeight="1" hidden="1" thickBot="1">
      <c r="A31" s="289"/>
      <c r="B31" s="223"/>
      <c r="C31" s="207" t="s">
        <v>37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9"/>
      <c r="Y31" s="44"/>
      <c r="Z31" s="154"/>
      <c r="AA31" s="143"/>
      <c r="AB31" s="154"/>
      <c r="AC31" s="154"/>
      <c r="AD31" s="155"/>
      <c r="AE31" s="154"/>
      <c r="AF31" s="154"/>
      <c r="AG31" s="143"/>
      <c r="AH31" s="154"/>
      <c r="AI31" s="154"/>
      <c r="AJ31" s="143"/>
      <c r="AK31" s="154"/>
      <c r="AL31" s="154"/>
      <c r="AM31" s="143"/>
      <c r="AN31" s="154"/>
      <c r="AO31" s="154"/>
      <c r="AP31" s="154"/>
      <c r="AQ31" s="154"/>
      <c r="AR31" s="154"/>
      <c r="AS31" s="300"/>
      <c r="AT31" s="303"/>
    </row>
    <row r="32" spans="1:46" ht="24" customHeight="1" thickBot="1">
      <c r="A32" s="290"/>
      <c r="B32" s="223"/>
      <c r="C32" s="174"/>
      <c r="D32" s="175"/>
      <c r="E32" s="94" t="s">
        <v>67</v>
      </c>
      <c r="F32" s="176">
        <f aca="true" t="shared" si="5" ref="F32:G37">I32+L32+O32+R32+U32+X32+AA32+AD32+AG32+AJ32+AM32+AP32</f>
        <v>0</v>
      </c>
      <c r="G32" s="179">
        <f t="shared" si="5"/>
        <v>0</v>
      </c>
      <c r="H32" s="94"/>
      <c r="I32" s="177"/>
      <c r="J32" s="180"/>
      <c r="K32" s="94"/>
      <c r="L32" s="177"/>
      <c r="M32" s="180"/>
      <c r="N32" s="94"/>
      <c r="O32" s="177"/>
      <c r="P32" s="180"/>
      <c r="Q32" s="94"/>
      <c r="R32" s="177"/>
      <c r="S32" s="180"/>
      <c r="T32" s="94"/>
      <c r="U32" s="177"/>
      <c r="V32" s="180"/>
      <c r="W32" s="94"/>
      <c r="X32" s="177"/>
      <c r="Y32" s="96"/>
      <c r="Z32" s="90"/>
      <c r="AA32" s="178"/>
      <c r="AB32" s="96"/>
      <c r="AC32" s="90"/>
      <c r="AD32" s="178"/>
      <c r="AE32" s="96"/>
      <c r="AF32" s="90"/>
      <c r="AG32" s="178"/>
      <c r="AH32" s="96"/>
      <c r="AI32" s="90"/>
      <c r="AJ32" s="178"/>
      <c r="AK32" s="96"/>
      <c r="AL32" s="90"/>
      <c r="AM32" s="178"/>
      <c r="AN32" s="96"/>
      <c r="AO32" s="90"/>
      <c r="AP32" s="95"/>
      <c r="AQ32" s="96"/>
      <c r="AR32" s="90"/>
      <c r="AS32" s="301"/>
      <c r="AT32" s="303"/>
    </row>
    <row r="33" spans="1:46" ht="15.75" customHeight="1">
      <c r="A33" s="230" t="s">
        <v>44</v>
      </c>
      <c r="B33" s="222" t="s">
        <v>50</v>
      </c>
      <c r="C33" s="225" t="s">
        <v>65</v>
      </c>
      <c r="D33" s="225"/>
      <c r="E33" s="156" t="s">
        <v>24</v>
      </c>
      <c r="F33" s="109">
        <f t="shared" si="5"/>
        <v>173.3</v>
      </c>
      <c r="G33" s="96">
        <f t="shared" si="5"/>
        <v>173.3</v>
      </c>
      <c r="H33" s="110">
        <f>G33/F33*100</f>
        <v>100</v>
      </c>
      <c r="I33" s="95">
        <f>I36</f>
        <v>0</v>
      </c>
      <c r="J33" s="96">
        <f>J36</f>
        <v>0</v>
      </c>
      <c r="K33" s="90">
        <v>0</v>
      </c>
      <c r="L33" s="95">
        <f>L36</f>
        <v>0</v>
      </c>
      <c r="M33" s="96">
        <f>M36</f>
        <v>0</v>
      </c>
      <c r="N33" s="90">
        <v>0</v>
      </c>
      <c r="O33" s="95">
        <f>O36</f>
        <v>0</v>
      </c>
      <c r="P33" s="96">
        <f>P36</f>
        <v>0</v>
      </c>
      <c r="Q33" s="90">
        <v>0</v>
      </c>
      <c r="R33" s="95">
        <f>R36</f>
        <v>14.7</v>
      </c>
      <c r="S33" s="96">
        <f>S36</f>
        <v>14.7</v>
      </c>
      <c r="T33" s="90">
        <v>100</v>
      </c>
      <c r="U33" s="109">
        <f>U36</f>
        <v>12</v>
      </c>
      <c r="V33" s="157">
        <f>V36</f>
        <v>6</v>
      </c>
      <c r="W33" s="90">
        <f>V33/U33*100</f>
        <v>50</v>
      </c>
      <c r="X33" s="95">
        <f>X36</f>
        <v>0</v>
      </c>
      <c r="Y33" s="96">
        <f>Y36</f>
        <v>6</v>
      </c>
      <c r="Z33" s="90">
        <v>0</v>
      </c>
      <c r="AA33" s="95">
        <f>AA36</f>
        <v>0</v>
      </c>
      <c r="AB33" s="96">
        <f>AB36</f>
        <v>0</v>
      </c>
      <c r="AC33" s="90">
        <v>0</v>
      </c>
      <c r="AD33" s="95">
        <f>AD36</f>
        <v>24.80000000000001</v>
      </c>
      <c r="AE33" s="96">
        <f>AE36</f>
        <v>18</v>
      </c>
      <c r="AF33" s="90">
        <f>AE33/AD33*100</f>
        <v>72.58064516129029</v>
      </c>
      <c r="AG33" s="95">
        <f>AG36</f>
        <v>82.8</v>
      </c>
      <c r="AH33" s="96">
        <f>AH36</f>
        <v>50.6</v>
      </c>
      <c r="AI33" s="90">
        <f>AH33/AG33*100</f>
        <v>61.111111111111114</v>
      </c>
      <c r="AJ33" s="95">
        <f>AJ36</f>
        <v>0</v>
      </c>
      <c r="AK33" s="96">
        <f>AK36</f>
        <v>78</v>
      </c>
      <c r="AL33" s="90">
        <v>0</v>
      </c>
      <c r="AM33" s="95">
        <f>AM36</f>
        <v>0</v>
      </c>
      <c r="AN33" s="96">
        <f>AN36</f>
        <v>0</v>
      </c>
      <c r="AO33" s="90">
        <v>0</v>
      </c>
      <c r="AP33" s="95">
        <f>AP36</f>
        <v>39</v>
      </c>
      <c r="AQ33" s="96">
        <f>AQ36</f>
        <v>0</v>
      </c>
      <c r="AR33" s="90">
        <v>0</v>
      </c>
      <c r="AS33" s="266" t="s">
        <v>81</v>
      </c>
      <c r="AT33" s="219"/>
    </row>
    <row r="34" spans="1:46" ht="15.75" customHeight="1">
      <c r="A34" s="231"/>
      <c r="B34" s="223"/>
      <c r="C34" s="226"/>
      <c r="D34" s="226"/>
      <c r="E34" s="156" t="s">
        <v>66</v>
      </c>
      <c r="F34" s="109">
        <f t="shared" si="5"/>
        <v>0</v>
      </c>
      <c r="G34" s="96">
        <f t="shared" si="5"/>
        <v>0</v>
      </c>
      <c r="H34" s="110">
        <v>0</v>
      </c>
      <c r="I34" s="95">
        <v>0</v>
      </c>
      <c r="J34" s="96">
        <v>0</v>
      </c>
      <c r="K34" s="90">
        <v>0</v>
      </c>
      <c r="L34" s="95">
        <v>0</v>
      </c>
      <c r="M34" s="96">
        <v>0</v>
      </c>
      <c r="N34" s="90">
        <v>0</v>
      </c>
      <c r="O34" s="95">
        <v>0</v>
      </c>
      <c r="P34" s="96">
        <v>0</v>
      </c>
      <c r="Q34" s="90">
        <v>0</v>
      </c>
      <c r="R34" s="95">
        <v>0</v>
      </c>
      <c r="S34" s="96">
        <v>0</v>
      </c>
      <c r="T34" s="90">
        <v>0</v>
      </c>
      <c r="U34" s="109">
        <v>0</v>
      </c>
      <c r="V34" s="157">
        <v>0</v>
      </c>
      <c r="W34" s="90">
        <v>0</v>
      </c>
      <c r="X34" s="95">
        <v>0</v>
      </c>
      <c r="Y34" s="96">
        <v>0</v>
      </c>
      <c r="Z34" s="90">
        <v>0</v>
      </c>
      <c r="AA34" s="95">
        <v>0</v>
      </c>
      <c r="AB34" s="96">
        <v>0</v>
      </c>
      <c r="AC34" s="90">
        <v>0</v>
      </c>
      <c r="AD34" s="95">
        <v>0</v>
      </c>
      <c r="AE34" s="96">
        <v>0</v>
      </c>
      <c r="AF34" s="90">
        <v>0</v>
      </c>
      <c r="AG34" s="95">
        <v>0</v>
      </c>
      <c r="AH34" s="96">
        <v>0</v>
      </c>
      <c r="AI34" s="90">
        <v>0</v>
      </c>
      <c r="AJ34" s="95">
        <v>0</v>
      </c>
      <c r="AK34" s="96">
        <v>0</v>
      </c>
      <c r="AL34" s="90">
        <v>0</v>
      </c>
      <c r="AM34" s="95">
        <v>0</v>
      </c>
      <c r="AN34" s="96">
        <v>0</v>
      </c>
      <c r="AO34" s="90">
        <v>0</v>
      </c>
      <c r="AP34" s="95">
        <v>0</v>
      </c>
      <c r="AQ34" s="96">
        <v>0</v>
      </c>
      <c r="AR34" s="90">
        <v>0</v>
      </c>
      <c r="AS34" s="267"/>
      <c r="AT34" s="210"/>
    </row>
    <row r="35" spans="1:46" ht="15.75" customHeight="1">
      <c r="A35" s="231"/>
      <c r="B35" s="223"/>
      <c r="C35" s="226"/>
      <c r="D35" s="226"/>
      <c r="E35" s="150" t="s">
        <v>26</v>
      </c>
      <c r="F35" s="109">
        <f t="shared" si="5"/>
        <v>0</v>
      </c>
      <c r="G35" s="96">
        <f t="shared" si="5"/>
        <v>0</v>
      </c>
      <c r="H35" s="110">
        <v>0</v>
      </c>
      <c r="I35" s="95">
        <v>0</v>
      </c>
      <c r="J35" s="96">
        <v>0</v>
      </c>
      <c r="K35" s="90">
        <v>0</v>
      </c>
      <c r="L35" s="95">
        <v>0</v>
      </c>
      <c r="M35" s="96">
        <v>0</v>
      </c>
      <c r="N35" s="90">
        <v>0</v>
      </c>
      <c r="O35" s="95">
        <v>0</v>
      </c>
      <c r="P35" s="96">
        <v>0</v>
      </c>
      <c r="Q35" s="90">
        <v>0</v>
      </c>
      <c r="R35" s="95">
        <v>0</v>
      </c>
      <c r="S35" s="96">
        <v>0</v>
      </c>
      <c r="T35" s="90">
        <v>0</v>
      </c>
      <c r="U35" s="109">
        <v>0</v>
      </c>
      <c r="V35" s="157">
        <v>0</v>
      </c>
      <c r="W35" s="90">
        <v>0</v>
      </c>
      <c r="X35" s="95">
        <v>0</v>
      </c>
      <c r="Y35" s="96">
        <v>0</v>
      </c>
      <c r="Z35" s="90">
        <v>0</v>
      </c>
      <c r="AA35" s="95">
        <v>0</v>
      </c>
      <c r="AB35" s="96">
        <v>0</v>
      </c>
      <c r="AC35" s="90">
        <v>0</v>
      </c>
      <c r="AD35" s="95">
        <v>0</v>
      </c>
      <c r="AE35" s="96">
        <v>0</v>
      </c>
      <c r="AF35" s="90">
        <v>0</v>
      </c>
      <c r="AG35" s="95">
        <v>0</v>
      </c>
      <c r="AH35" s="96">
        <v>0</v>
      </c>
      <c r="AI35" s="90">
        <v>0</v>
      </c>
      <c r="AJ35" s="95">
        <v>0</v>
      </c>
      <c r="AK35" s="96">
        <v>0</v>
      </c>
      <c r="AL35" s="90">
        <v>0</v>
      </c>
      <c r="AM35" s="95">
        <v>0</v>
      </c>
      <c r="AN35" s="96">
        <v>0</v>
      </c>
      <c r="AO35" s="90">
        <v>0</v>
      </c>
      <c r="AP35" s="95">
        <v>0</v>
      </c>
      <c r="AQ35" s="96">
        <v>0</v>
      </c>
      <c r="AR35" s="90">
        <v>0</v>
      </c>
      <c r="AS35" s="267"/>
      <c r="AT35" s="210"/>
    </row>
    <row r="36" spans="1:47" ht="112.5" customHeight="1">
      <c r="A36" s="231"/>
      <c r="B36" s="223"/>
      <c r="C36" s="226"/>
      <c r="D36" s="226"/>
      <c r="E36" s="93" t="s">
        <v>74</v>
      </c>
      <c r="F36" s="56">
        <f t="shared" si="5"/>
        <v>173.3</v>
      </c>
      <c r="G36" s="57">
        <f t="shared" si="5"/>
        <v>173.3</v>
      </c>
      <c r="H36" s="98">
        <f>G36/F36*100</f>
        <v>100</v>
      </c>
      <c r="I36" s="58">
        <v>0</v>
      </c>
      <c r="J36" s="57"/>
      <c r="K36" s="59">
        <v>0</v>
      </c>
      <c r="L36" s="58">
        <v>0</v>
      </c>
      <c r="M36" s="57"/>
      <c r="N36" s="59">
        <v>0</v>
      </c>
      <c r="O36" s="58">
        <v>0</v>
      </c>
      <c r="P36" s="57"/>
      <c r="Q36" s="59">
        <v>0</v>
      </c>
      <c r="R36" s="58">
        <v>14.7</v>
      </c>
      <c r="S36" s="57">
        <v>14.7</v>
      </c>
      <c r="T36" s="59">
        <v>100</v>
      </c>
      <c r="U36" s="60">
        <v>12</v>
      </c>
      <c r="V36" s="61">
        <v>6</v>
      </c>
      <c r="W36" s="59">
        <f>V36/U36*100</f>
        <v>50</v>
      </c>
      <c r="X36" s="58">
        <v>0</v>
      </c>
      <c r="Y36" s="57">
        <v>6</v>
      </c>
      <c r="Z36" s="59">
        <v>0</v>
      </c>
      <c r="AA36" s="58">
        <v>0</v>
      </c>
      <c r="AB36" s="57">
        <v>0</v>
      </c>
      <c r="AC36" s="59">
        <v>0</v>
      </c>
      <c r="AD36" s="58">
        <f>180+160-100-215.2</f>
        <v>24.80000000000001</v>
      </c>
      <c r="AE36" s="57">
        <v>18</v>
      </c>
      <c r="AF36" s="59">
        <f>AE36/AD36*100</f>
        <v>72.58064516129029</v>
      </c>
      <c r="AG36" s="58">
        <f>121.1-38.3</f>
        <v>82.8</v>
      </c>
      <c r="AH36" s="57">
        <v>50.6</v>
      </c>
      <c r="AI36" s="59">
        <f>AH36/AG36*100</f>
        <v>61.111111111111114</v>
      </c>
      <c r="AJ36" s="58">
        <v>0</v>
      </c>
      <c r="AK36" s="57">
        <v>78</v>
      </c>
      <c r="AL36" s="59">
        <v>0</v>
      </c>
      <c r="AM36" s="58">
        <v>0</v>
      </c>
      <c r="AN36" s="57">
        <v>0</v>
      </c>
      <c r="AO36" s="59">
        <v>0</v>
      </c>
      <c r="AP36" s="58">
        <v>39</v>
      </c>
      <c r="AQ36" s="57">
        <v>0</v>
      </c>
      <c r="AR36" s="59">
        <v>0</v>
      </c>
      <c r="AS36" s="267"/>
      <c r="AT36" s="210"/>
      <c r="AU36" s="139"/>
    </row>
    <row r="37" spans="1:47" ht="24.75" customHeight="1">
      <c r="A37" s="231"/>
      <c r="B37" s="223"/>
      <c r="C37" s="226"/>
      <c r="D37" s="226"/>
      <c r="E37" s="156" t="s">
        <v>67</v>
      </c>
      <c r="F37" s="109">
        <f t="shared" si="5"/>
        <v>0</v>
      </c>
      <c r="G37" s="102">
        <f t="shared" si="5"/>
        <v>0</v>
      </c>
      <c r="H37" s="110">
        <v>0</v>
      </c>
      <c r="I37" s="95">
        <v>0</v>
      </c>
      <c r="J37" s="102">
        <v>0</v>
      </c>
      <c r="K37" s="90">
        <v>0</v>
      </c>
      <c r="L37" s="104">
        <v>0</v>
      </c>
      <c r="M37" s="96">
        <v>0</v>
      </c>
      <c r="N37" s="105">
        <v>0</v>
      </c>
      <c r="O37" s="95">
        <v>0</v>
      </c>
      <c r="P37" s="102">
        <v>0</v>
      </c>
      <c r="Q37" s="90">
        <v>0</v>
      </c>
      <c r="R37" s="104">
        <v>0</v>
      </c>
      <c r="S37" s="96">
        <v>0</v>
      </c>
      <c r="T37" s="105">
        <v>0</v>
      </c>
      <c r="U37" s="111">
        <v>0</v>
      </c>
      <c r="V37" s="106">
        <v>0</v>
      </c>
      <c r="W37" s="90">
        <v>0</v>
      </c>
      <c r="X37" s="107">
        <v>0</v>
      </c>
      <c r="Y37" s="96">
        <v>0</v>
      </c>
      <c r="Z37" s="105">
        <v>0</v>
      </c>
      <c r="AA37" s="95">
        <v>0</v>
      </c>
      <c r="AB37" s="102">
        <v>0</v>
      </c>
      <c r="AC37" s="90">
        <v>0</v>
      </c>
      <c r="AD37" s="104">
        <v>0</v>
      </c>
      <c r="AE37" s="96">
        <v>0</v>
      </c>
      <c r="AF37" s="105">
        <v>0</v>
      </c>
      <c r="AG37" s="95">
        <v>0</v>
      </c>
      <c r="AH37" s="102">
        <v>0</v>
      </c>
      <c r="AI37" s="90">
        <v>0</v>
      </c>
      <c r="AJ37" s="104">
        <v>0</v>
      </c>
      <c r="AK37" s="96">
        <v>0</v>
      </c>
      <c r="AL37" s="105">
        <v>0</v>
      </c>
      <c r="AM37" s="95">
        <v>0</v>
      </c>
      <c r="AN37" s="102">
        <v>0</v>
      </c>
      <c r="AO37" s="90">
        <v>0</v>
      </c>
      <c r="AP37" s="104">
        <v>0</v>
      </c>
      <c r="AQ37" s="96">
        <v>0</v>
      </c>
      <c r="AR37" s="90">
        <v>0</v>
      </c>
      <c r="AS37" s="268"/>
      <c r="AT37" s="220"/>
      <c r="AU37" s="139"/>
    </row>
    <row r="38" spans="1:46" ht="59.25" customHeight="1" thickBot="1">
      <c r="A38" s="232"/>
      <c r="B38" s="224"/>
      <c r="C38" s="227"/>
      <c r="D38" s="227"/>
      <c r="E38" s="108" t="s">
        <v>42</v>
      </c>
      <c r="F38" s="109">
        <v>0</v>
      </c>
      <c r="G38" s="102">
        <f>J38+M38+P38+S38+V38+Y38+AB38+AE38+AH38+AK38+AN38+AQ38</f>
        <v>532.5000000000001</v>
      </c>
      <c r="H38" s="110">
        <v>0</v>
      </c>
      <c r="I38" s="95">
        <v>0</v>
      </c>
      <c r="J38" s="102">
        <v>0</v>
      </c>
      <c r="K38" s="90">
        <v>0</v>
      </c>
      <c r="L38" s="104">
        <v>0</v>
      </c>
      <c r="M38" s="96">
        <v>18</v>
      </c>
      <c r="N38" s="105">
        <v>0</v>
      </c>
      <c r="O38" s="95">
        <v>0</v>
      </c>
      <c r="P38" s="102">
        <f>125+163</f>
        <v>288</v>
      </c>
      <c r="Q38" s="90">
        <v>0</v>
      </c>
      <c r="R38" s="104">
        <v>0</v>
      </c>
      <c r="S38" s="96">
        <v>9.4</v>
      </c>
      <c r="T38" s="105">
        <v>0</v>
      </c>
      <c r="U38" s="111">
        <v>0</v>
      </c>
      <c r="V38" s="106">
        <v>0</v>
      </c>
      <c r="W38" s="90">
        <v>0</v>
      </c>
      <c r="X38" s="107">
        <v>0</v>
      </c>
      <c r="Y38" s="96">
        <v>85</v>
      </c>
      <c r="Z38" s="105">
        <v>0</v>
      </c>
      <c r="AA38" s="95"/>
      <c r="AB38" s="102">
        <v>90</v>
      </c>
      <c r="AC38" s="90">
        <v>0</v>
      </c>
      <c r="AD38" s="104">
        <v>0</v>
      </c>
      <c r="AE38" s="96">
        <v>31.7</v>
      </c>
      <c r="AF38" s="105">
        <v>0</v>
      </c>
      <c r="AG38" s="95">
        <v>0</v>
      </c>
      <c r="AH38" s="102">
        <v>0</v>
      </c>
      <c r="AI38" s="90">
        <v>0</v>
      </c>
      <c r="AJ38" s="104">
        <v>0</v>
      </c>
      <c r="AK38" s="96">
        <v>5.2</v>
      </c>
      <c r="AL38" s="105">
        <v>0</v>
      </c>
      <c r="AM38" s="95">
        <v>0</v>
      </c>
      <c r="AN38" s="102">
        <v>0</v>
      </c>
      <c r="AO38" s="90">
        <v>0</v>
      </c>
      <c r="AP38" s="104">
        <v>0</v>
      </c>
      <c r="AQ38" s="96">
        <v>5.2</v>
      </c>
      <c r="AR38" s="90">
        <v>0</v>
      </c>
      <c r="AS38" s="191" t="s">
        <v>82</v>
      </c>
      <c r="AT38" s="140"/>
    </row>
    <row r="39" spans="1:46" ht="13.5" customHeight="1" hidden="1">
      <c r="A39" s="27" t="s">
        <v>30</v>
      </c>
      <c r="B39" s="169"/>
      <c r="C39" s="284" t="s">
        <v>38</v>
      </c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6"/>
      <c r="Y39" s="99"/>
      <c r="Z39" s="100"/>
      <c r="AA39" s="99"/>
      <c r="AB39" s="100"/>
      <c r="AC39" s="99"/>
      <c r="AD39" s="100"/>
      <c r="AE39" s="99"/>
      <c r="AF39" s="100"/>
      <c r="AG39" s="99"/>
      <c r="AH39" s="100"/>
      <c r="AI39" s="99"/>
      <c r="AJ39" s="100"/>
      <c r="AK39" s="99"/>
      <c r="AL39" s="100"/>
      <c r="AM39" s="99"/>
      <c r="AN39" s="100"/>
      <c r="AO39" s="99"/>
      <c r="AP39" s="100"/>
      <c r="AQ39" s="99"/>
      <c r="AR39" s="100"/>
      <c r="AS39" s="78"/>
      <c r="AT39" s="101"/>
    </row>
    <row r="40" spans="1:46" ht="10.5" customHeight="1" hidden="1" thickBot="1">
      <c r="A40" s="190" t="s">
        <v>31</v>
      </c>
      <c r="B40" s="169"/>
      <c r="C40" s="215" t="s">
        <v>39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7"/>
      <c r="Y40" s="62"/>
      <c r="Z40" s="63"/>
      <c r="AA40" s="62"/>
      <c r="AB40" s="63"/>
      <c r="AC40" s="62"/>
      <c r="AD40" s="63"/>
      <c r="AE40" s="62"/>
      <c r="AF40" s="63"/>
      <c r="AG40" s="62"/>
      <c r="AH40" s="63"/>
      <c r="AI40" s="62"/>
      <c r="AJ40" s="63"/>
      <c r="AK40" s="62"/>
      <c r="AL40" s="63"/>
      <c r="AM40" s="62"/>
      <c r="AN40" s="63"/>
      <c r="AO40" s="62"/>
      <c r="AP40" s="63"/>
      <c r="AQ40" s="62"/>
      <c r="AR40" s="63"/>
      <c r="AS40" s="135"/>
      <c r="AT40" s="28"/>
    </row>
    <row r="41" spans="1:46" ht="15.75" customHeight="1">
      <c r="A41" s="219" t="s">
        <v>45</v>
      </c>
      <c r="B41" s="223" t="s">
        <v>68</v>
      </c>
      <c r="C41" s="210" t="s">
        <v>29</v>
      </c>
      <c r="D41" s="244"/>
      <c r="E41" s="181" t="s">
        <v>24</v>
      </c>
      <c r="F41" s="182">
        <f>I41+L41+O41+R41+U41+X41+AA41+AD41+AG41+AJ41+AM41+AP41</f>
        <v>200</v>
      </c>
      <c r="G41" s="183">
        <f>P41+S41+V41+Y41+AB41+AE41+AH41+AK41+AN41+AQ41</f>
        <v>199.9</v>
      </c>
      <c r="H41" s="184">
        <f aca="true" t="shared" si="6" ref="H41:H49">G41/F41*100</f>
        <v>99.95</v>
      </c>
      <c r="I41" s="182">
        <f>I43+I44</f>
        <v>0</v>
      </c>
      <c r="J41" s="185">
        <f>J43+J44</f>
        <v>0</v>
      </c>
      <c r="K41" s="186">
        <v>0</v>
      </c>
      <c r="L41" s="187">
        <f>L43+L44</f>
        <v>25</v>
      </c>
      <c r="M41" s="183">
        <f>M43+M44</f>
        <v>0</v>
      </c>
      <c r="N41" s="188">
        <f aca="true" t="shared" si="7" ref="N41:N49">M41/L41*100</f>
        <v>0</v>
      </c>
      <c r="O41" s="182">
        <f>O43+O44</f>
        <v>35</v>
      </c>
      <c r="P41" s="185">
        <f>P43+P44</f>
        <v>30</v>
      </c>
      <c r="Q41" s="186">
        <f aca="true" t="shared" si="8" ref="Q41:Q49">P41/O41*100</f>
        <v>85.71428571428571</v>
      </c>
      <c r="R41" s="187">
        <f>R43+R44</f>
        <v>35</v>
      </c>
      <c r="S41" s="183">
        <f>S43+S44</f>
        <v>30</v>
      </c>
      <c r="T41" s="188">
        <f aca="true" t="shared" si="9" ref="T41:T49">S41/R41*100</f>
        <v>85.71428571428571</v>
      </c>
      <c r="U41" s="182">
        <f>U43+U44</f>
        <v>35</v>
      </c>
      <c r="V41" s="185">
        <f>V43+V44</f>
        <v>33</v>
      </c>
      <c r="W41" s="186">
        <f aca="true" t="shared" si="10" ref="W41:W49">V41/U41*100</f>
        <v>94.28571428571428</v>
      </c>
      <c r="X41" s="187">
        <f>X43+X44</f>
        <v>35</v>
      </c>
      <c r="Y41" s="183">
        <f>Y43+Y44</f>
        <v>33</v>
      </c>
      <c r="Z41" s="188">
        <f aca="true" t="shared" si="11" ref="Z41:Z49">Y41/X41*100</f>
        <v>94.28571428571428</v>
      </c>
      <c r="AA41" s="182">
        <f>AA43+AA44</f>
        <v>35</v>
      </c>
      <c r="AB41" s="185">
        <f>AB43+AB44</f>
        <v>33.9</v>
      </c>
      <c r="AC41" s="186">
        <f aca="true" t="shared" si="12" ref="AC41:AC49">AB41/AA41*100</f>
        <v>96.85714285714285</v>
      </c>
      <c r="AD41" s="187">
        <f>AD43+AD44</f>
        <v>0</v>
      </c>
      <c r="AE41" s="183">
        <f>AE43+AE44</f>
        <v>20</v>
      </c>
      <c r="AF41" s="188">
        <v>0</v>
      </c>
      <c r="AG41" s="182">
        <f>AG43+AG44</f>
        <v>0</v>
      </c>
      <c r="AH41" s="185">
        <f>AH43+AH44</f>
        <v>20</v>
      </c>
      <c r="AI41" s="186">
        <v>0</v>
      </c>
      <c r="AJ41" s="187">
        <f>AJ43+AJ44</f>
        <v>0</v>
      </c>
      <c r="AK41" s="183">
        <f>AK43+AK44</f>
        <v>0</v>
      </c>
      <c r="AL41" s="188">
        <v>0</v>
      </c>
      <c r="AM41" s="182">
        <f>AM43+AM44</f>
        <v>0</v>
      </c>
      <c r="AN41" s="185">
        <f>AN43+AN44</f>
        <v>0</v>
      </c>
      <c r="AO41" s="186">
        <v>0</v>
      </c>
      <c r="AP41" s="187">
        <f>AP43+AP44</f>
        <v>0</v>
      </c>
      <c r="AQ41" s="183">
        <f>AQ43+AQ44</f>
        <v>0</v>
      </c>
      <c r="AR41" s="188">
        <v>0</v>
      </c>
      <c r="AS41" s="266" t="s">
        <v>53</v>
      </c>
      <c r="AT41" s="304"/>
    </row>
    <row r="42" spans="1:46" ht="15.75" customHeight="1">
      <c r="A42" s="210"/>
      <c r="B42" s="223"/>
      <c r="C42" s="210"/>
      <c r="D42" s="244"/>
      <c r="E42" s="156" t="s">
        <v>66</v>
      </c>
      <c r="F42" s="123">
        <f>I42+L42+O42+R42+U42+X42+AA42+AD42+AG42+AJ42+AM42+AP42</f>
        <v>0</v>
      </c>
      <c r="G42" s="122">
        <f>J42+M42+P42+S42+V42+Y42+AB42+AE42+AH42+AK42+AN42+AQ42</f>
        <v>0</v>
      </c>
      <c r="H42" s="103">
        <v>0</v>
      </c>
      <c r="I42" s="123">
        <v>0</v>
      </c>
      <c r="J42" s="118">
        <v>0</v>
      </c>
      <c r="K42" s="124">
        <v>0</v>
      </c>
      <c r="L42" s="119">
        <v>0</v>
      </c>
      <c r="M42" s="122">
        <v>0</v>
      </c>
      <c r="N42" s="120">
        <v>0</v>
      </c>
      <c r="O42" s="123">
        <v>0</v>
      </c>
      <c r="P42" s="118">
        <v>0</v>
      </c>
      <c r="Q42" s="124">
        <v>0</v>
      </c>
      <c r="R42" s="119">
        <v>0</v>
      </c>
      <c r="S42" s="122">
        <v>0</v>
      </c>
      <c r="T42" s="120">
        <v>0</v>
      </c>
      <c r="U42" s="123">
        <v>0</v>
      </c>
      <c r="V42" s="118">
        <v>0</v>
      </c>
      <c r="W42" s="124">
        <v>0</v>
      </c>
      <c r="X42" s="119">
        <v>0</v>
      </c>
      <c r="Y42" s="122">
        <v>0</v>
      </c>
      <c r="Z42" s="120">
        <v>0</v>
      </c>
      <c r="AA42" s="123">
        <v>0</v>
      </c>
      <c r="AB42" s="118">
        <v>0</v>
      </c>
      <c r="AC42" s="124">
        <v>0</v>
      </c>
      <c r="AD42" s="119">
        <v>0</v>
      </c>
      <c r="AE42" s="122">
        <v>0</v>
      </c>
      <c r="AF42" s="120">
        <v>0</v>
      </c>
      <c r="AG42" s="123">
        <v>0</v>
      </c>
      <c r="AH42" s="118">
        <v>0</v>
      </c>
      <c r="AI42" s="124">
        <v>0</v>
      </c>
      <c r="AJ42" s="119">
        <v>0</v>
      </c>
      <c r="AK42" s="122">
        <v>0</v>
      </c>
      <c r="AL42" s="120">
        <v>0</v>
      </c>
      <c r="AM42" s="123">
        <v>0</v>
      </c>
      <c r="AN42" s="118">
        <v>0</v>
      </c>
      <c r="AO42" s="124">
        <v>0</v>
      </c>
      <c r="AP42" s="119">
        <v>0</v>
      </c>
      <c r="AQ42" s="122">
        <v>0</v>
      </c>
      <c r="AR42" s="120"/>
      <c r="AS42" s="267"/>
      <c r="AT42" s="303"/>
    </row>
    <row r="43" spans="1:46" ht="14.25" customHeight="1">
      <c r="A43" s="210"/>
      <c r="B43" s="223"/>
      <c r="C43" s="210"/>
      <c r="D43" s="226"/>
      <c r="E43" s="17" t="s">
        <v>26</v>
      </c>
      <c r="F43" s="64">
        <v>0</v>
      </c>
      <c r="G43" s="65">
        <v>0</v>
      </c>
      <c r="H43" s="84">
        <v>0</v>
      </c>
      <c r="I43" s="64">
        <v>0</v>
      </c>
      <c r="J43" s="85">
        <v>0</v>
      </c>
      <c r="K43" s="86">
        <v>0</v>
      </c>
      <c r="L43" s="87">
        <v>0</v>
      </c>
      <c r="M43" s="65">
        <v>0</v>
      </c>
      <c r="N43" s="88">
        <v>0</v>
      </c>
      <c r="O43" s="64">
        <v>0</v>
      </c>
      <c r="P43" s="85">
        <v>0</v>
      </c>
      <c r="Q43" s="86">
        <v>0</v>
      </c>
      <c r="R43" s="87">
        <v>0</v>
      </c>
      <c r="S43" s="65">
        <v>0</v>
      </c>
      <c r="T43" s="88">
        <v>0</v>
      </c>
      <c r="U43" s="64">
        <v>0</v>
      </c>
      <c r="V43" s="85">
        <v>0</v>
      </c>
      <c r="W43" s="86">
        <v>0</v>
      </c>
      <c r="X43" s="87">
        <v>0</v>
      </c>
      <c r="Y43" s="65">
        <v>0</v>
      </c>
      <c r="Z43" s="88">
        <v>0</v>
      </c>
      <c r="AA43" s="64">
        <v>0</v>
      </c>
      <c r="AB43" s="85">
        <v>0</v>
      </c>
      <c r="AC43" s="86">
        <v>0</v>
      </c>
      <c r="AD43" s="87">
        <v>0</v>
      </c>
      <c r="AE43" s="65">
        <v>0</v>
      </c>
      <c r="AF43" s="88">
        <v>0</v>
      </c>
      <c r="AG43" s="64">
        <v>0</v>
      </c>
      <c r="AH43" s="85">
        <v>0</v>
      </c>
      <c r="AI43" s="86">
        <v>0</v>
      </c>
      <c r="AJ43" s="87">
        <v>0</v>
      </c>
      <c r="AK43" s="65">
        <v>0</v>
      </c>
      <c r="AL43" s="88">
        <v>0</v>
      </c>
      <c r="AM43" s="64">
        <v>0</v>
      </c>
      <c r="AN43" s="85">
        <v>0</v>
      </c>
      <c r="AO43" s="86">
        <v>0</v>
      </c>
      <c r="AP43" s="87">
        <v>0</v>
      </c>
      <c r="AQ43" s="65">
        <v>0</v>
      </c>
      <c r="AR43" s="88">
        <v>0</v>
      </c>
      <c r="AS43" s="267"/>
      <c r="AT43" s="303"/>
    </row>
    <row r="44" spans="1:46" ht="17.25" customHeight="1">
      <c r="A44" s="210"/>
      <c r="B44" s="223"/>
      <c r="C44" s="210"/>
      <c r="D44" s="226"/>
      <c r="E44" s="93" t="s">
        <v>74</v>
      </c>
      <c r="F44" s="66">
        <f aca="true" t="shared" si="13" ref="F44:F49">I44+L44+O44+R44+U44+X44+AA44+AD44+AG44+AJ44+AM44+AP44</f>
        <v>200</v>
      </c>
      <c r="G44" s="69">
        <f>P44+S44+V44+Y44+AB44+AE44+AH44+AK44+AN44+AQ44</f>
        <v>199.9</v>
      </c>
      <c r="H44" s="97">
        <f t="shared" si="6"/>
        <v>99.95</v>
      </c>
      <c r="I44" s="66">
        <v>0</v>
      </c>
      <c r="J44" s="83">
        <v>0</v>
      </c>
      <c r="K44" s="114">
        <v>0</v>
      </c>
      <c r="L44" s="68">
        <v>25</v>
      </c>
      <c r="M44" s="69">
        <v>0</v>
      </c>
      <c r="N44" s="112">
        <f t="shared" si="7"/>
        <v>0</v>
      </c>
      <c r="O44" s="66">
        <v>35</v>
      </c>
      <c r="P44" s="67">
        <v>30</v>
      </c>
      <c r="Q44" s="114">
        <f t="shared" si="8"/>
        <v>85.71428571428571</v>
      </c>
      <c r="R44" s="68">
        <v>35</v>
      </c>
      <c r="S44" s="69">
        <v>30</v>
      </c>
      <c r="T44" s="112">
        <f t="shared" si="9"/>
        <v>85.71428571428571</v>
      </c>
      <c r="U44" s="66">
        <v>35</v>
      </c>
      <c r="V44" s="67">
        <v>33</v>
      </c>
      <c r="W44" s="114">
        <f t="shared" si="10"/>
        <v>94.28571428571428</v>
      </c>
      <c r="X44" s="68">
        <v>35</v>
      </c>
      <c r="Y44" s="69">
        <v>33</v>
      </c>
      <c r="Z44" s="112">
        <f t="shared" si="11"/>
        <v>94.28571428571428</v>
      </c>
      <c r="AA44" s="66">
        <v>35</v>
      </c>
      <c r="AB44" s="67">
        <v>33.9</v>
      </c>
      <c r="AC44" s="114">
        <f t="shared" si="12"/>
        <v>96.85714285714285</v>
      </c>
      <c r="AD44" s="68">
        <v>0</v>
      </c>
      <c r="AE44" s="69">
        <v>20</v>
      </c>
      <c r="AF44" s="112">
        <v>0</v>
      </c>
      <c r="AG44" s="66">
        <v>0</v>
      </c>
      <c r="AH44" s="67">
        <v>20</v>
      </c>
      <c r="AI44" s="114">
        <v>0</v>
      </c>
      <c r="AJ44" s="68">
        <v>0</v>
      </c>
      <c r="AK44" s="69">
        <v>0</v>
      </c>
      <c r="AL44" s="112">
        <v>0</v>
      </c>
      <c r="AM44" s="66">
        <v>0</v>
      </c>
      <c r="AN44" s="67">
        <v>0</v>
      </c>
      <c r="AO44" s="114">
        <v>0</v>
      </c>
      <c r="AP44" s="68">
        <v>0</v>
      </c>
      <c r="AQ44" s="69">
        <v>0</v>
      </c>
      <c r="AR44" s="112">
        <v>0</v>
      </c>
      <c r="AS44" s="267"/>
      <c r="AT44" s="303"/>
    </row>
    <row r="45" spans="1:46" ht="18" customHeight="1" thickBot="1">
      <c r="A45" s="220"/>
      <c r="B45" s="224"/>
      <c r="C45" s="149"/>
      <c r="D45" s="152"/>
      <c r="E45" s="156" t="s">
        <v>67</v>
      </c>
      <c r="F45" s="117">
        <f t="shared" si="13"/>
        <v>0</v>
      </c>
      <c r="G45" s="122">
        <f aca="true" t="shared" si="14" ref="G45:G50">J45+M45+P45+S45+V45+Y45+AB45+AE45+AH45+AK45+AN45+AQ45</f>
        <v>0</v>
      </c>
      <c r="H45" s="103">
        <v>0</v>
      </c>
      <c r="I45" s="123">
        <v>0</v>
      </c>
      <c r="J45" s="118">
        <v>0</v>
      </c>
      <c r="K45" s="124">
        <v>0</v>
      </c>
      <c r="L45" s="119">
        <v>0</v>
      </c>
      <c r="M45" s="122">
        <v>0</v>
      </c>
      <c r="N45" s="120">
        <v>0</v>
      </c>
      <c r="O45" s="123">
        <v>0</v>
      </c>
      <c r="P45" s="118">
        <v>0</v>
      </c>
      <c r="Q45" s="124">
        <v>0</v>
      </c>
      <c r="R45" s="119">
        <v>0</v>
      </c>
      <c r="S45" s="122">
        <v>0</v>
      </c>
      <c r="T45" s="120">
        <v>0</v>
      </c>
      <c r="U45" s="123">
        <v>0</v>
      </c>
      <c r="V45" s="118">
        <v>0</v>
      </c>
      <c r="W45" s="124">
        <v>0</v>
      </c>
      <c r="X45" s="119">
        <v>0</v>
      </c>
      <c r="Y45" s="122">
        <v>0</v>
      </c>
      <c r="Z45" s="120">
        <v>0</v>
      </c>
      <c r="AA45" s="123">
        <v>0</v>
      </c>
      <c r="AB45" s="118">
        <v>0</v>
      </c>
      <c r="AC45" s="124">
        <v>0</v>
      </c>
      <c r="AD45" s="119">
        <v>0</v>
      </c>
      <c r="AE45" s="122">
        <v>0</v>
      </c>
      <c r="AF45" s="120">
        <v>0</v>
      </c>
      <c r="AG45" s="123">
        <v>0</v>
      </c>
      <c r="AH45" s="118">
        <v>0</v>
      </c>
      <c r="AI45" s="124">
        <v>0</v>
      </c>
      <c r="AJ45" s="119">
        <v>0</v>
      </c>
      <c r="AK45" s="122">
        <v>0</v>
      </c>
      <c r="AL45" s="120">
        <v>0</v>
      </c>
      <c r="AM45" s="123">
        <v>0</v>
      </c>
      <c r="AN45" s="118">
        <v>0</v>
      </c>
      <c r="AO45" s="124">
        <v>0</v>
      </c>
      <c r="AP45" s="119">
        <v>0</v>
      </c>
      <c r="AQ45" s="122">
        <v>0</v>
      </c>
      <c r="AR45" s="120">
        <v>0</v>
      </c>
      <c r="AS45" s="268"/>
      <c r="AT45" s="305"/>
    </row>
    <row r="46" spans="1:46" ht="12.75" customHeight="1">
      <c r="A46" s="219"/>
      <c r="B46" s="219" t="s">
        <v>41</v>
      </c>
      <c r="C46" s="219"/>
      <c r="D46" s="219"/>
      <c r="E46" s="158" t="s">
        <v>24</v>
      </c>
      <c r="F46" s="113">
        <f t="shared" si="13"/>
        <v>57910.799999999996</v>
      </c>
      <c r="G46" s="69">
        <f t="shared" si="14"/>
        <v>56860.100000000006</v>
      </c>
      <c r="H46" s="97">
        <f t="shared" si="6"/>
        <v>98.18565794290531</v>
      </c>
      <c r="I46" s="66">
        <f>I48+I49</f>
        <v>1738</v>
      </c>
      <c r="J46" s="67">
        <f>J48+J49</f>
        <v>1311.9</v>
      </c>
      <c r="K46" s="114">
        <f>J46/I46*100</f>
        <v>75.48331415420023</v>
      </c>
      <c r="L46" s="68">
        <f>L48+L49</f>
        <v>4556.1</v>
      </c>
      <c r="M46" s="69">
        <f>M48+M49</f>
        <v>4866.4</v>
      </c>
      <c r="N46" s="112">
        <f t="shared" si="7"/>
        <v>106.81064945896708</v>
      </c>
      <c r="O46" s="66">
        <f>O48+O49</f>
        <v>7019</v>
      </c>
      <c r="P46" s="67">
        <f>P48+P49</f>
        <v>6701</v>
      </c>
      <c r="Q46" s="114">
        <f t="shared" si="8"/>
        <v>95.46944009118108</v>
      </c>
      <c r="R46" s="68">
        <f>R48+R49</f>
        <v>4097.4</v>
      </c>
      <c r="S46" s="69">
        <f>S48+S49</f>
        <v>6158.6</v>
      </c>
      <c r="T46" s="112">
        <f t="shared" si="9"/>
        <v>150.30507150876167</v>
      </c>
      <c r="U46" s="66">
        <f>U48+U49</f>
        <v>3850.3</v>
      </c>
      <c r="V46" s="67">
        <f>V48+V49</f>
        <v>2700.4</v>
      </c>
      <c r="W46" s="114">
        <f t="shared" si="10"/>
        <v>70.13479469132275</v>
      </c>
      <c r="X46" s="68">
        <f>X48+X49</f>
        <v>7828.299999999999</v>
      </c>
      <c r="Y46" s="69">
        <f>Y48+Y49</f>
        <v>4096.9</v>
      </c>
      <c r="Z46" s="112">
        <f t="shared" si="11"/>
        <v>52.33447875017565</v>
      </c>
      <c r="AA46" s="66">
        <f>AA48+AA49</f>
        <v>3778.1</v>
      </c>
      <c r="AB46" s="67">
        <f>AB48+AB49</f>
        <v>4166.200000000001</v>
      </c>
      <c r="AC46" s="114">
        <f t="shared" si="12"/>
        <v>110.27235912231018</v>
      </c>
      <c r="AD46" s="68">
        <f>AD48+AD49</f>
        <v>3767</v>
      </c>
      <c r="AE46" s="69">
        <f>AE48+AE49</f>
        <v>4035.4</v>
      </c>
      <c r="AF46" s="112">
        <f>AE46/AD46*100</f>
        <v>107.12503318290416</v>
      </c>
      <c r="AG46" s="66">
        <f>AG48+AG49</f>
        <v>8355.19</v>
      </c>
      <c r="AH46" s="67">
        <f>AH48+AH49</f>
        <v>8130.9</v>
      </c>
      <c r="AI46" s="114">
        <f>AH46/AG46*100</f>
        <v>97.31556074727204</v>
      </c>
      <c r="AJ46" s="68">
        <f>AJ48+AJ49</f>
        <v>4943.8099999999995</v>
      </c>
      <c r="AK46" s="69">
        <f>AK48+AK49</f>
        <v>4614.900000000001</v>
      </c>
      <c r="AL46" s="112">
        <f>AK46/AJ46*100</f>
        <v>93.34703396772936</v>
      </c>
      <c r="AM46" s="66">
        <f>AM48+AM49</f>
        <v>3202.9</v>
      </c>
      <c r="AN46" s="67">
        <f>AN48+AN49</f>
        <v>3827.7</v>
      </c>
      <c r="AO46" s="114">
        <f>AN46/AM46*100</f>
        <v>119.50732148989978</v>
      </c>
      <c r="AP46" s="68">
        <f>AP48+AP49</f>
        <v>4774.7</v>
      </c>
      <c r="AQ46" s="69">
        <f>AQ48+AQ49</f>
        <v>6249.8</v>
      </c>
      <c r="AR46" s="115">
        <f>AQ46/AP46*100</f>
        <v>130.89408758665465</v>
      </c>
      <c r="AS46" s="160"/>
      <c r="AT46" s="20"/>
    </row>
    <row r="47" spans="1:46" ht="12.75" customHeight="1">
      <c r="A47" s="210"/>
      <c r="B47" s="210"/>
      <c r="C47" s="210"/>
      <c r="D47" s="210"/>
      <c r="E47" s="94" t="s">
        <v>66</v>
      </c>
      <c r="F47" s="117">
        <f t="shared" si="13"/>
        <v>0</v>
      </c>
      <c r="G47" s="122">
        <f t="shared" si="14"/>
        <v>0</v>
      </c>
      <c r="H47" s="103">
        <v>0</v>
      </c>
      <c r="I47" s="123">
        <v>0</v>
      </c>
      <c r="J47" s="118">
        <v>0</v>
      </c>
      <c r="K47" s="124">
        <v>0</v>
      </c>
      <c r="L47" s="119">
        <v>0</v>
      </c>
      <c r="M47" s="122">
        <v>0</v>
      </c>
      <c r="N47" s="120">
        <v>0</v>
      </c>
      <c r="O47" s="123">
        <v>0</v>
      </c>
      <c r="P47" s="118">
        <v>0</v>
      </c>
      <c r="Q47" s="124">
        <v>0</v>
      </c>
      <c r="R47" s="119">
        <v>0</v>
      </c>
      <c r="S47" s="122">
        <v>0</v>
      </c>
      <c r="T47" s="120">
        <v>0</v>
      </c>
      <c r="U47" s="123">
        <v>0</v>
      </c>
      <c r="V47" s="118">
        <v>0</v>
      </c>
      <c r="W47" s="124">
        <v>0</v>
      </c>
      <c r="X47" s="119">
        <v>0</v>
      </c>
      <c r="Y47" s="122">
        <v>0</v>
      </c>
      <c r="Z47" s="120">
        <v>0</v>
      </c>
      <c r="AA47" s="123">
        <v>0</v>
      </c>
      <c r="AB47" s="118"/>
      <c r="AC47" s="124">
        <v>0</v>
      </c>
      <c r="AD47" s="119">
        <v>0</v>
      </c>
      <c r="AE47" s="122">
        <v>0</v>
      </c>
      <c r="AF47" s="120">
        <v>0</v>
      </c>
      <c r="AG47" s="123">
        <v>0</v>
      </c>
      <c r="AH47" s="118">
        <v>0</v>
      </c>
      <c r="AI47" s="124">
        <v>0</v>
      </c>
      <c r="AJ47" s="119">
        <v>0</v>
      </c>
      <c r="AK47" s="122">
        <v>0</v>
      </c>
      <c r="AL47" s="120">
        <v>0</v>
      </c>
      <c r="AM47" s="123">
        <v>0</v>
      </c>
      <c r="AN47" s="118">
        <v>0</v>
      </c>
      <c r="AO47" s="124">
        <v>0</v>
      </c>
      <c r="AP47" s="119">
        <v>0</v>
      </c>
      <c r="AQ47" s="122">
        <v>0</v>
      </c>
      <c r="AR47" s="189">
        <v>0</v>
      </c>
      <c r="AS47" s="160"/>
      <c r="AT47" s="161"/>
    </row>
    <row r="48" spans="1:46" ht="11.25" customHeight="1">
      <c r="A48" s="210"/>
      <c r="B48" s="210"/>
      <c r="C48" s="210"/>
      <c r="D48" s="210"/>
      <c r="E48" s="92" t="s">
        <v>26</v>
      </c>
      <c r="F48" s="40">
        <f t="shared" si="13"/>
        <v>8246.6</v>
      </c>
      <c r="G48" s="65">
        <f t="shared" si="14"/>
        <v>7729.2</v>
      </c>
      <c r="H48" s="84">
        <f t="shared" si="6"/>
        <v>93.72589915844105</v>
      </c>
      <c r="I48" s="64">
        <f>I43+I28+I24+I19+I14</f>
        <v>0</v>
      </c>
      <c r="J48" s="65">
        <f aca="true" t="shared" si="15" ref="J48:AQ48">J43+J28+J24+J19+J14</f>
        <v>0</v>
      </c>
      <c r="K48" s="86">
        <v>0</v>
      </c>
      <c r="L48" s="64">
        <f t="shared" si="15"/>
        <v>0</v>
      </c>
      <c r="M48" s="65">
        <f t="shared" si="15"/>
        <v>0</v>
      </c>
      <c r="N48" s="88">
        <v>0</v>
      </c>
      <c r="O48" s="64">
        <f t="shared" si="15"/>
        <v>0</v>
      </c>
      <c r="P48" s="65">
        <f t="shared" si="15"/>
        <v>0</v>
      </c>
      <c r="Q48" s="86">
        <v>0</v>
      </c>
      <c r="R48" s="64">
        <f t="shared" si="15"/>
        <v>0</v>
      </c>
      <c r="S48" s="65">
        <f t="shared" si="15"/>
        <v>0</v>
      </c>
      <c r="T48" s="88">
        <v>0</v>
      </c>
      <c r="U48" s="64">
        <f t="shared" si="15"/>
        <v>0</v>
      </c>
      <c r="V48" s="65">
        <f t="shared" si="15"/>
        <v>0</v>
      </c>
      <c r="W48" s="86">
        <v>0</v>
      </c>
      <c r="X48" s="64">
        <f t="shared" si="15"/>
        <v>2124.7999999999997</v>
      </c>
      <c r="Y48" s="65">
        <f t="shared" si="15"/>
        <v>0</v>
      </c>
      <c r="Z48" s="88">
        <f t="shared" si="11"/>
        <v>0</v>
      </c>
      <c r="AA48" s="64">
        <f>AA43+AA28+AA24+AA19+AA14</f>
        <v>0</v>
      </c>
      <c r="AB48" s="65">
        <f t="shared" si="15"/>
        <v>0</v>
      </c>
      <c r="AC48" s="86">
        <v>0</v>
      </c>
      <c r="AD48" s="64">
        <f t="shared" si="15"/>
        <v>0</v>
      </c>
      <c r="AE48" s="65">
        <f t="shared" si="15"/>
        <v>0</v>
      </c>
      <c r="AF48" s="88">
        <v>0</v>
      </c>
      <c r="AG48" s="64">
        <f t="shared" si="15"/>
        <v>4755.7</v>
      </c>
      <c r="AH48" s="65">
        <f t="shared" si="15"/>
        <v>4793.7</v>
      </c>
      <c r="AI48" s="86">
        <f>AH48/AG48*100</f>
        <v>100.79904115061926</v>
      </c>
      <c r="AJ48" s="64">
        <f t="shared" si="15"/>
        <v>1366.1</v>
      </c>
      <c r="AK48" s="65">
        <f t="shared" si="15"/>
        <v>1460.2</v>
      </c>
      <c r="AL48" s="88">
        <v>0</v>
      </c>
      <c r="AM48" s="64">
        <f t="shared" si="15"/>
        <v>0</v>
      </c>
      <c r="AN48" s="65">
        <f t="shared" si="15"/>
        <v>170</v>
      </c>
      <c r="AO48" s="86">
        <v>0</v>
      </c>
      <c r="AP48" s="64">
        <f t="shared" si="15"/>
        <v>0</v>
      </c>
      <c r="AQ48" s="65">
        <f t="shared" si="15"/>
        <v>1305.3</v>
      </c>
      <c r="AR48" s="89">
        <v>0</v>
      </c>
      <c r="AS48" s="15"/>
      <c r="AT48" s="21"/>
    </row>
    <row r="49" spans="1:46" ht="23.25" customHeight="1">
      <c r="A49" s="210"/>
      <c r="B49" s="210"/>
      <c r="C49" s="210"/>
      <c r="D49" s="210"/>
      <c r="E49" s="93" t="s">
        <v>74</v>
      </c>
      <c r="F49" s="113">
        <f t="shared" si="13"/>
        <v>49664.19999999999</v>
      </c>
      <c r="G49" s="69">
        <f t="shared" si="14"/>
        <v>49130.899999999994</v>
      </c>
      <c r="H49" s="97">
        <f t="shared" si="6"/>
        <v>98.92618828049179</v>
      </c>
      <c r="I49" s="66">
        <f>I44+I36+I29+I25+I20+I15</f>
        <v>1738</v>
      </c>
      <c r="J49" s="69">
        <f aca="true" t="shared" si="16" ref="J49:AQ49">J44+J36+J29+J25+J20+J15</f>
        <v>1311.9</v>
      </c>
      <c r="K49" s="114">
        <f>J49/I49*100</f>
        <v>75.48331415420023</v>
      </c>
      <c r="L49" s="66">
        <f t="shared" si="16"/>
        <v>4556.1</v>
      </c>
      <c r="M49" s="69">
        <f t="shared" si="16"/>
        <v>4866.4</v>
      </c>
      <c r="N49" s="112">
        <f t="shared" si="7"/>
        <v>106.81064945896708</v>
      </c>
      <c r="O49" s="66">
        <f t="shared" si="16"/>
        <v>7019</v>
      </c>
      <c r="P49" s="69">
        <f t="shared" si="16"/>
        <v>6701</v>
      </c>
      <c r="Q49" s="114">
        <f t="shared" si="8"/>
        <v>95.46944009118108</v>
      </c>
      <c r="R49" s="66">
        <f t="shared" si="16"/>
        <v>4097.4</v>
      </c>
      <c r="S49" s="69">
        <f t="shared" si="16"/>
        <v>6158.6</v>
      </c>
      <c r="T49" s="112">
        <f t="shared" si="9"/>
        <v>150.30507150876167</v>
      </c>
      <c r="U49" s="66">
        <f t="shared" si="16"/>
        <v>3850.3</v>
      </c>
      <c r="V49" s="69">
        <f t="shared" si="16"/>
        <v>2700.4</v>
      </c>
      <c r="W49" s="114">
        <f t="shared" si="10"/>
        <v>70.13479469132275</v>
      </c>
      <c r="X49" s="66">
        <f t="shared" si="16"/>
        <v>5703.5</v>
      </c>
      <c r="Y49" s="69">
        <f t="shared" si="16"/>
        <v>4096.9</v>
      </c>
      <c r="Z49" s="112">
        <f t="shared" si="11"/>
        <v>71.8313316384676</v>
      </c>
      <c r="AA49" s="66">
        <f t="shared" si="16"/>
        <v>3778.1</v>
      </c>
      <c r="AB49" s="69">
        <f t="shared" si="16"/>
        <v>4166.200000000001</v>
      </c>
      <c r="AC49" s="114">
        <f t="shared" si="12"/>
        <v>110.27235912231018</v>
      </c>
      <c r="AD49" s="66">
        <f t="shared" si="16"/>
        <v>3767</v>
      </c>
      <c r="AE49" s="69">
        <f t="shared" si="16"/>
        <v>4035.4</v>
      </c>
      <c r="AF49" s="112">
        <f>AE49/AD49*100</f>
        <v>107.12503318290416</v>
      </c>
      <c r="AG49" s="66">
        <f t="shared" si="16"/>
        <v>3599.4900000000007</v>
      </c>
      <c r="AH49" s="69">
        <f t="shared" si="16"/>
        <v>3337.2</v>
      </c>
      <c r="AI49" s="114">
        <f>AH49/AG49*100</f>
        <v>92.71313436070108</v>
      </c>
      <c r="AJ49" s="66">
        <f t="shared" si="16"/>
        <v>3577.71</v>
      </c>
      <c r="AK49" s="69">
        <f t="shared" si="16"/>
        <v>3154.7000000000003</v>
      </c>
      <c r="AL49" s="112">
        <f>AK49/AJ49*100</f>
        <v>88.1765151451627</v>
      </c>
      <c r="AM49" s="66">
        <f t="shared" si="16"/>
        <v>3202.9</v>
      </c>
      <c r="AN49" s="69">
        <f t="shared" si="16"/>
        <v>3657.7</v>
      </c>
      <c r="AO49" s="114">
        <f>AN49/AM49*100</f>
        <v>114.19963158387709</v>
      </c>
      <c r="AP49" s="66">
        <f t="shared" si="16"/>
        <v>4774.7</v>
      </c>
      <c r="AQ49" s="69">
        <f t="shared" si="16"/>
        <v>4944.5</v>
      </c>
      <c r="AR49" s="115">
        <f>AQ49/AP49*100</f>
        <v>103.55624437137412</v>
      </c>
      <c r="AS49" s="18"/>
      <c r="AT49" s="116"/>
    </row>
    <row r="50" spans="1:46" ht="57" customHeight="1" thickBot="1">
      <c r="A50" s="220"/>
      <c r="B50" s="220"/>
      <c r="C50" s="220"/>
      <c r="D50" s="220"/>
      <c r="E50" s="94" t="s">
        <v>42</v>
      </c>
      <c r="F50" s="117">
        <v>0</v>
      </c>
      <c r="G50" s="122">
        <f t="shared" si="14"/>
        <v>532.5000000000001</v>
      </c>
      <c r="H50" s="103">
        <v>0</v>
      </c>
      <c r="I50" s="123">
        <v>0</v>
      </c>
      <c r="J50" s="118">
        <v>0</v>
      </c>
      <c r="K50" s="124">
        <v>0</v>
      </c>
      <c r="L50" s="119">
        <v>0</v>
      </c>
      <c r="M50" s="122">
        <f>M38</f>
        <v>18</v>
      </c>
      <c r="N50" s="120">
        <v>0</v>
      </c>
      <c r="O50" s="123">
        <v>0</v>
      </c>
      <c r="P50" s="118">
        <f>P38</f>
        <v>288</v>
      </c>
      <c r="Q50" s="124">
        <v>0</v>
      </c>
      <c r="R50" s="119">
        <v>0</v>
      </c>
      <c r="S50" s="122">
        <f>S38</f>
        <v>9.4</v>
      </c>
      <c r="T50" s="120">
        <v>0</v>
      </c>
      <c r="U50" s="123">
        <v>0</v>
      </c>
      <c r="V50" s="118">
        <f>V38</f>
        <v>0</v>
      </c>
      <c r="W50" s="124">
        <v>0</v>
      </c>
      <c r="X50" s="119">
        <v>0</v>
      </c>
      <c r="Y50" s="122">
        <f>Y38</f>
        <v>85</v>
      </c>
      <c r="Z50" s="120">
        <v>0</v>
      </c>
      <c r="AA50" s="123">
        <v>0</v>
      </c>
      <c r="AB50" s="118">
        <f>AB38</f>
        <v>90</v>
      </c>
      <c r="AC50" s="124">
        <v>0</v>
      </c>
      <c r="AD50" s="119">
        <v>0</v>
      </c>
      <c r="AE50" s="122">
        <f>AE38</f>
        <v>31.7</v>
      </c>
      <c r="AF50" s="120">
        <v>0</v>
      </c>
      <c r="AG50" s="123">
        <v>0</v>
      </c>
      <c r="AH50" s="118">
        <f>AH38</f>
        <v>0</v>
      </c>
      <c r="AI50" s="124">
        <v>0</v>
      </c>
      <c r="AJ50" s="119">
        <v>0</v>
      </c>
      <c r="AK50" s="122">
        <f>AK38</f>
        <v>5.2</v>
      </c>
      <c r="AL50" s="120">
        <v>0</v>
      </c>
      <c r="AM50" s="123">
        <v>0</v>
      </c>
      <c r="AN50" s="118">
        <f>AN38</f>
        <v>0</v>
      </c>
      <c r="AO50" s="124">
        <v>0</v>
      </c>
      <c r="AP50" s="119">
        <v>0</v>
      </c>
      <c r="AQ50" s="122">
        <f>AQ38</f>
        <v>5.2</v>
      </c>
      <c r="AR50" s="120">
        <v>0</v>
      </c>
      <c r="AS50" s="8"/>
      <c r="AT50" s="121"/>
    </row>
    <row r="51" spans="1:46" ht="15" customHeight="1">
      <c r="A51" s="219"/>
      <c r="B51" s="266" t="s">
        <v>61</v>
      </c>
      <c r="C51" s="219"/>
      <c r="D51" s="145"/>
      <c r="E51" s="159" t="s">
        <v>24</v>
      </c>
      <c r="F51" s="123">
        <f>F53</f>
        <v>0</v>
      </c>
      <c r="G51" s="122">
        <f aca="true" t="shared" si="17" ref="G51:AR51">G53</f>
        <v>0</v>
      </c>
      <c r="H51" s="124">
        <f t="shared" si="17"/>
        <v>0</v>
      </c>
      <c r="I51" s="123">
        <f t="shared" si="17"/>
        <v>0</v>
      </c>
      <c r="J51" s="122">
        <f t="shared" si="17"/>
        <v>0</v>
      </c>
      <c r="K51" s="124">
        <f t="shared" si="17"/>
        <v>0</v>
      </c>
      <c r="L51" s="123">
        <f t="shared" si="17"/>
        <v>0</v>
      </c>
      <c r="M51" s="122">
        <f t="shared" si="17"/>
        <v>0</v>
      </c>
      <c r="N51" s="124">
        <f t="shared" si="17"/>
        <v>0</v>
      </c>
      <c r="O51" s="123">
        <f t="shared" si="17"/>
        <v>0</v>
      </c>
      <c r="P51" s="122">
        <f t="shared" si="17"/>
        <v>0</v>
      </c>
      <c r="Q51" s="124">
        <f t="shared" si="17"/>
        <v>0</v>
      </c>
      <c r="R51" s="123">
        <f t="shared" si="17"/>
        <v>0</v>
      </c>
      <c r="S51" s="122">
        <f t="shared" si="17"/>
        <v>0</v>
      </c>
      <c r="T51" s="124">
        <f t="shared" si="17"/>
        <v>0</v>
      </c>
      <c r="U51" s="123">
        <f t="shared" si="17"/>
        <v>0</v>
      </c>
      <c r="V51" s="122">
        <f t="shared" si="17"/>
        <v>0</v>
      </c>
      <c r="W51" s="124">
        <f t="shared" si="17"/>
        <v>0</v>
      </c>
      <c r="X51" s="123">
        <f t="shared" si="17"/>
        <v>0</v>
      </c>
      <c r="Y51" s="122">
        <f t="shared" si="17"/>
        <v>0</v>
      </c>
      <c r="Z51" s="124">
        <f t="shared" si="17"/>
        <v>0</v>
      </c>
      <c r="AA51" s="123">
        <f t="shared" si="17"/>
        <v>0</v>
      </c>
      <c r="AB51" s="122">
        <f t="shared" si="17"/>
        <v>0</v>
      </c>
      <c r="AC51" s="124">
        <f t="shared" si="17"/>
        <v>0</v>
      </c>
      <c r="AD51" s="123">
        <f>AD53</f>
        <v>0</v>
      </c>
      <c r="AE51" s="122">
        <f t="shared" si="17"/>
        <v>0</v>
      </c>
      <c r="AF51" s="124">
        <f t="shared" si="17"/>
        <v>0</v>
      </c>
      <c r="AG51" s="123">
        <f t="shared" si="17"/>
        <v>0</v>
      </c>
      <c r="AH51" s="122">
        <f t="shared" si="17"/>
        <v>0</v>
      </c>
      <c r="AI51" s="124">
        <f t="shared" si="17"/>
        <v>0</v>
      </c>
      <c r="AJ51" s="123">
        <f t="shared" si="17"/>
        <v>0</v>
      </c>
      <c r="AK51" s="122">
        <f t="shared" si="17"/>
        <v>0</v>
      </c>
      <c r="AL51" s="124">
        <f t="shared" si="17"/>
        <v>0</v>
      </c>
      <c r="AM51" s="123">
        <f t="shared" si="17"/>
        <v>0</v>
      </c>
      <c r="AN51" s="122">
        <f t="shared" si="17"/>
        <v>0</v>
      </c>
      <c r="AO51" s="124">
        <f t="shared" si="17"/>
        <v>0</v>
      </c>
      <c r="AP51" s="123">
        <f t="shared" si="17"/>
        <v>0</v>
      </c>
      <c r="AQ51" s="122">
        <f t="shared" si="17"/>
        <v>0</v>
      </c>
      <c r="AR51" s="124">
        <f t="shared" si="17"/>
        <v>0</v>
      </c>
      <c r="AS51" s="124"/>
      <c r="AT51" s="124"/>
    </row>
    <row r="52" spans="1:46" ht="15" customHeight="1">
      <c r="A52" s="210"/>
      <c r="B52" s="267"/>
      <c r="C52" s="210"/>
      <c r="D52" s="145"/>
      <c r="E52" s="94" t="s">
        <v>66</v>
      </c>
      <c r="F52" s="123">
        <f>I52+L52+O52+R52+U52+X52+AA52+AD52+AG52+AJ52+AM52+AP52</f>
        <v>0</v>
      </c>
      <c r="G52" s="122">
        <f>J52+M52+P52+S52+V52+Y52+AB52+AE52+AH52+AK52+AN52+AQ52</f>
        <v>0</v>
      </c>
      <c r="H52" s="124">
        <v>0</v>
      </c>
      <c r="I52" s="123">
        <v>0</v>
      </c>
      <c r="J52" s="122">
        <v>0</v>
      </c>
      <c r="K52" s="124">
        <v>0</v>
      </c>
      <c r="L52" s="123">
        <v>0</v>
      </c>
      <c r="M52" s="122">
        <v>0</v>
      </c>
      <c r="N52" s="124">
        <v>0</v>
      </c>
      <c r="O52" s="123">
        <v>0</v>
      </c>
      <c r="P52" s="122">
        <v>0</v>
      </c>
      <c r="Q52" s="124">
        <v>0</v>
      </c>
      <c r="R52" s="123">
        <v>0</v>
      </c>
      <c r="S52" s="122">
        <v>0</v>
      </c>
      <c r="T52" s="124">
        <v>0</v>
      </c>
      <c r="U52" s="123">
        <v>0</v>
      </c>
      <c r="V52" s="122">
        <v>0</v>
      </c>
      <c r="W52" s="124">
        <v>0</v>
      </c>
      <c r="X52" s="123">
        <v>0</v>
      </c>
      <c r="Y52" s="122">
        <v>0</v>
      </c>
      <c r="Z52" s="124">
        <v>0</v>
      </c>
      <c r="AA52" s="123">
        <v>0</v>
      </c>
      <c r="AB52" s="122">
        <v>0</v>
      </c>
      <c r="AC52" s="124">
        <v>0</v>
      </c>
      <c r="AD52" s="123">
        <v>0</v>
      </c>
      <c r="AE52" s="122">
        <v>0</v>
      </c>
      <c r="AF52" s="124">
        <v>0</v>
      </c>
      <c r="AG52" s="123">
        <v>0</v>
      </c>
      <c r="AH52" s="122">
        <v>0</v>
      </c>
      <c r="AI52" s="124">
        <v>0</v>
      </c>
      <c r="AJ52" s="123">
        <v>0</v>
      </c>
      <c r="AK52" s="122">
        <v>0</v>
      </c>
      <c r="AL52" s="124">
        <v>0</v>
      </c>
      <c r="AM52" s="123">
        <v>0</v>
      </c>
      <c r="AN52" s="122">
        <v>0</v>
      </c>
      <c r="AO52" s="124">
        <v>0</v>
      </c>
      <c r="AP52" s="123">
        <v>0</v>
      </c>
      <c r="AQ52" s="122">
        <v>0</v>
      </c>
      <c r="AR52" s="124">
        <v>0</v>
      </c>
      <c r="AS52" s="124"/>
      <c r="AT52" s="124"/>
    </row>
    <row r="53" spans="1:46" ht="16.5" customHeight="1">
      <c r="A53" s="210"/>
      <c r="B53" s="267"/>
      <c r="C53" s="210"/>
      <c r="D53" s="145"/>
      <c r="E53" s="92" t="s">
        <v>26</v>
      </c>
      <c r="F53" s="123">
        <f>F43</f>
        <v>0</v>
      </c>
      <c r="G53" s="122">
        <f aca="true" t="shared" si="18" ref="G53:AR53">G43</f>
        <v>0</v>
      </c>
      <c r="H53" s="124">
        <f t="shared" si="18"/>
        <v>0</v>
      </c>
      <c r="I53" s="123">
        <f t="shared" si="18"/>
        <v>0</v>
      </c>
      <c r="J53" s="122">
        <f t="shared" si="18"/>
        <v>0</v>
      </c>
      <c r="K53" s="124">
        <f t="shared" si="18"/>
        <v>0</v>
      </c>
      <c r="L53" s="123">
        <f t="shared" si="18"/>
        <v>0</v>
      </c>
      <c r="M53" s="122">
        <f t="shared" si="18"/>
        <v>0</v>
      </c>
      <c r="N53" s="124">
        <f t="shared" si="18"/>
        <v>0</v>
      </c>
      <c r="O53" s="123">
        <f t="shared" si="18"/>
        <v>0</v>
      </c>
      <c r="P53" s="122">
        <f t="shared" si="18"/>
        <v>0</v>
      </c>
      <c r="Q53" s="124">
        <f t="shared" si="18"/>
        <v>0</v>
      </c>
      <c r="R53" s="123">
        <f t="shared" si="18"/>
        <v>0</v>
      </c>
      <c r="S53" s="122">
        <f t="shared" si="18"/>
        <v>0</v>
      </c>
      <c r="T53" s="124">
        <f t="shared" si="18"/>
        <v>0</v>
      </c>
      <c r="U53" s="123">
        <f t="shared" si="18"/>
        <v>0</v>
      </c>
      <c r="V53" s="122">
        <f t="shared" si="18"/>
        <v>0</v>
      </c>
      <c r="W53" s="124">
        <f t="shared" si="18"/>
        <v>0</v>
      </c>
      <c r="X53" s="123">
        <f t="shared" si="18"/>
        <v>0</v>
      </c>
      <c r="Y53" s="122">
        <f t="shared" si="18"/>
        <v>0</v>
      </c>
      <c r="Z53" s="124">
        <f t="shared" si="18"/>
        <v>0</v>
      </c>
      <c r="AA53" s="123">
        <f t="shared" si="18"/>
        <v>0</v>
      </c>
      <c r="AB53" s="122">
        <f t="shared" si="18"/>
        <v>0</v>
      </c>
      <c r="AC53" s="124">
        <f t="shared" si="18"/>
        <v>0</v>
      </c>
      <c r="AD53" s="123">
        <f t="shared" si="18"/>
        <v>0</v>
      </c>
      <c r="AE53" s="122">
        <f t="shared" si="18"/>
        <v>0</v>
      </c>
      <c r="AF53" s="124">
        <f t="shared" si="18"/>
        <v>0</v>
      </c>
      <c r="AG53" s="123">
        <f t="shared" si="18"/>
        <v>0</v>
      </c>
      <c r="AH53" s="122">
        <f t="shared" si="18"/>
        <v>0</v>
      </c>
      <c r="AI53" s="124">
        <f t="shared" si="18"/>
        <v>0</v>
      </c>
      <c r="AJ53" s="123">
        <f t="shared" si="18"/>
        <v>0</v>
      </c>
      <c r="AK53" s="122">
        <f t="shared" si="18"/>
        <v>0</v>
      </c>
      <c r="AL53" s="124">
        <f t="shared" si="18"/>
        <v>0</v>
      </c>
      <c r="AM53" s="123">
        <f t="shared" si="18"/>
        <v>0</v>
      </c>
      <c r="AN53" s="122">
        <f t="shared" si="18"/>
        <v>0</v>
      </c>
      <c r="AO53" s="124">
        <f t="shared" si="18"/>
        <v>0</v>
      </c>
      <c r="AP53" s="123">
        <f t="shared" si="18"/>
        <v>0</v>
      </c>
      <c r="AQ53" s="122">
        <f t="shared" si="18"/>
        <v>0</v>
      </c>
      <c r="AR53" s="124">
        <f t="shared" si="18"/>
        <v>0</v>
      </c>
      <c r="AS53" s="124"/>
      <c r="AT53" s="124"/>
    </row>
    <row r="54" spans="1:46" ht="12" customHeight="1">
      <c r="A54" s="210"/>
      <c r="B54" s="267"/>
      <c r="C54" s="210"/>
      <c r="D54" s="145"/>
      <c r="E54" s="93" t="s">
        <v>74</v>
      </c>
      <c r="F54" s="123">
        <f>F55</f>
        <v>0</v>
      </c>
      <c r="G54" s="122">
        <f aca="true" t="shared" si="19" ref="G54:AR54">G55</f>
        <v>0</v>
      </c>
      <c r="H54" s="124">
        <f t="shared" si="19"/>
        <v>0</v>
      </c>
      <c r="I54" s="123">
        <f t="shared" si="19"/>
        <v>0</v>
      </c>
      <c r="J54" s="122">
        <f t="shared" si="19"/>
        <v>0</v>
      </c>
      <c r="K54" s="124">
        <f t="shared" si="19"/>
        <v>0</v>
      </c>
      <c r="L54" s="123">
        <f t="shared" si="19"/>
        <v>0</v>
      </c>
      <c r="M54" s="122">
        <f t="shared" si="19"/>
        <v>0</v>
      </c>
      <c r="N54" s="124">
        <f t="shared" si="19"/>
        <v>0</v>
      </c>
      <c r="O54" s="123">
        <f t="shared" si="19"/>
        <v>0</v>
      </c>
      <c r="P54" s="122">
        <f t="shared" si="19"/>
        <v>0</v>
      </c>
      <c r="Q54" s="124">
        <f t="shared" si="19"/>
        <v>0</v>
      </c>
      <c r="R54" s="123">
        <f t="shared" si="19"/>
        <v>0</v>
      </c>
      <c r="S54" s="122">
        <f t="shared" si="19"/>
        <v>0</v>
      </c>
      <c r="T54" s="124">
        <f t="shared" si="19"/>
        <v>0</v>
      </c>
      <c r="U54" s="123">
        <f t="shared" si="19"/>
        <v>0</v>
      </c>
      <c r="V54" s="122">
        <f t="shared" si="19"/>
        <v>0</v>
      </c>
      <c r="W54" s="124">
        <f t="shared" si="19"/>
        <v>0</v>
      </c>
      <c r="X54" s="123">
        <f t="shared" si="19"/>
        <v>0</v>
      </c>
      <c r="Y54" s="122">
        <f t="shared" si="19"/>
        <v>0</v>
      </c>
      <c r="Z54" s="124">
        <f t="shared" si="19"/>
        <v>0</v>
      </c>
      <c r="AA54" s="123">
        <f t="shared" si="19"/>
        <v>0</v>
      </c>
      <c r="AB54" s="122">
        <f t="shared" si="19"/>
        <v>0</v>
      </c>
      <c r="AC54" s="124">
        <f t="shared" si="19"/>
        <v>0</v>
      </c>
      <c r="AD54" s="123">
        <f t="shared" si="19"/>
        <v>0</v>
      </c>
      <c r="AE54" s="122">
        <f t="shared" si="19"/>
        <v>0</v>
      </c>
      <c r="AF54" s="124">
        <f t="shared" si="19"/>
        <v>0</v>
      </c>
      <c r="AG54" s="123">
        <f t="shared" si="19"/>
        <v>0</v>
      </c>
      <c r="AH54" s="122">
        <f t="shared" si="19"/>
        <v>0</v>
      </c>
      <c r="AI54" s="124">
        <f t="shared" si="19"/>
        <v>0</v>
      </c>
      <c r="AJ54" s="123">
        <f t="shared" si="19"/>
        <v>0</v>
      </c>
      <c r="AK54" s="122">
        <f t="shared" si="19"/>
        <v>0</v>
      </c>
      <c r="AL54" s="124">
        <f t="shared" si="19"/>
        <v>0</v>
      </c>
      <c r="AM54" s="123">
        <f t="shared" si="19"/>
        <v>0</v>
      </c>
      <c r="AN54" s="122">
        <f t="shared" si="19"/>
        <v>0</v>
      </c>
      <c r="AO54" s="124">
        <f t="shared" si="19"/>
        <v>0</v>
      </c>
      <c r="AP54" s="123">
        <f t="shared" si="19"/>
        <v>0</v>
      </c>
      <c r="AQ54" s="122">
        <f t="shared" si="19"/>
        <v>0</v>
      </c>
      <c r="AR54" s="124">
        <f t="shared" si="19"/>
        <v>0</v>
      </c>
      <c r="AS54" s="124"/>
      <c r="AT54" s="124"/>
    </row>
    <row r="55" spans="1:46" ht="24.75" customHeight="1" thickBot="1">
      <c r="A55" s="220"/>
      <c r="B55" s="268"/>
      <c r="C55" s="220"/>
      <c r="D55" s="145"/>
      <c r="E55" s="94" t="s">
        <v>67</v>
      </c>
      <c r="F55" s="123">
        <f>F53</f>
        <v>0</v>
      </c>
      <c r="G55" s="122">
        <f aca="true" t="shared" si="20" ref="G55:AR55">G53</f>
        <v>0</v>
      </c>
      <c r="H55" s="124">
        <f t="shared" si="20"/>
        <v>0</v>
      </c>
      <c r="I55" s="123">
        <f t="shared" si="20"/>
        <v>0</v>
      </c>
      <c r="J55" s="122">
        <f t="shared" si="20"/>
        <v>0</v>
      </c>
      <c r="K55" s="124">
        <f t="shared" si="20"/>
        <v>0</v>
      </c>
      <c r="L55" s="123">
        <f t="shared" si="20"/>
        <v>0</v>
      </c>
      <c r="M55" s="122">
        <f t="shared" si="20"/>
        <v>0</v>
      </c>
      <c r="N55" s="124">
        <f t="shared" si="20"/>
        <v>0</v>
      </c>
      <c r="O55" s="123">
        <f t="shared" si="20"/>
        <v>0</v>
      </c>
      <c r="P55" s="122">
        <f t="shared" si="20"/>
        <v>0</v>
      </c>
      <c r="Q55" s="124">
        <f t="shared" si="20"/>
        <v>0</v>
      </c>
      <c r="R55" s="123">
        <f t="shared" si="20"/>
        <v>0</v>
      </c>
      <c r="S55" s="122">
        <f t="shared" si="20"/>
        <v>0</v>
      </c>
      <c r="T55" s="124">
        <f t="shared" si="20"/>
        <v>0</v>
      </c>
      <c r="U55" s="123">
        <f t="shared" si="20"/>
        <v>0</v>
      </c>
      <c r="V55" s="122">
        <f t="shared" si="20"/>
        <v>0</v>
      </c>
      <c r="W55" s="124">
        <f t="shared" si="20"/>
        <v>0</v>
      </c>
      <c r="X55" s="123">
        <f t="shared" si="20"/>
        <v>0</v>
      </c>
      <c r="Y55" s="122">
        <f t="shared" si="20"/>
        <v>0</v>
      </c>
      <c r="Z55" s="124">
        <f t="shared" si="20"/>
        <v>0</v>
      </c>
      <c r="AA55" s="123">
        <f t="shared" si="20"/>
        <v>0</v>
      </c>
      <c r="AB55" s="122">
        <f t="shared" si="20"/>
        <v>0</v>
      </c>
      <c r="AC55" s="124">
        <f t="shared" si="20"/>
        <v>0</v>
      </c>
      <c r="AD55" s="123">
        <f t="shared" si="20"/>
        <v>0</v>
      </c>
      <c r="AE55" s="122">
        <f t="shared" si="20"/>
        <v>0</v>
      </c>
      <c r="AF55" s="124">
        <f t="shared" si="20"/>
        <v>0</v>
      </c>
      <c r="AG55" s="123">
        <f t="shared" si="20"/>
        <v>0</v>
      </c>
      <c r="AH55" s="122">
        <f t="shared" si="20"/>
        <v>0</v>
      </c>
      <c r="AI55" s="124">
        <f t="shared" si="20"/>
        <v>0</v>
      </c>
      <c r="AJ55" s="123">
        <f t="shared" si="20"/>
        <v>0</v>
      </c>
      <c r="AK55" s="122">
        <f t="shared" si="20"/>
        <v>0</v>
      </c>
      <c r="AL55" s="124">
        <f t="shared" si="20"/>
        <v>0</v>
      </c>
      <c r="AM55" s="123">
        <f t="shared" si="20"/>
        <v>0</v>
      </c>
      <c r="AN55" s="122">
        <f t="shared" si="20"/>
        <v>0</v>
      </c>
      <c r="AO55" s="124">
        <f t="shared" si="20"/>
        <v>0</v>
      </c>
      <c r="AP55" s="123">
        <f t="shared" si="20"/>
        <v>0</v>
      </c>
      <c r="AQ55" s="122">
        <f t="shared" si="20"/>
        <v>0</v>
      </c>
      <c r="AR55" s="124">
        <f t="shared" si="20"/>
        <v>0</v>
      </c>
      <c r="AS55" s="124"/>
      <c r="AT55" s="124"/>
    </row>
    <row r="56" spans="1:46" ht="14.25" customHeight="1">
      <c r="A56" s="219"/>
      <c r="B56" s="266" t="s">
        <v>62</v>
      </c>
      <c r="C56" s="219"/>
      <c r="D56" s="145"/>
      <c r="E56" s="159" t="s">
        <v>24</v>
      </c>
      <c r="F56" s="123">
        <f>F46</f>
        <v>57910.799999999996</v>
      </c>
      <c r="G56" s="122">
        <f aca="true" t="shared" si="21" ref="G56:AR56">G46</f>
        <v>56860.100000000006</v>
      </c>
      <c r="H56" s="124">
        <f t="shared" si="21"/>
        <v>98.18565794290531</v>
      </c>
      <c r="I56" s="123">
        <f t="shared" si="21"/>
        <v>1738</v>
      </c>
      <c r="J56" s="122">
        <f t="shared" si="21"/>
        <v>1311.9</v>
      </c>
      <c r="K56" s="124">
        <f t="shared" si="21"/>
        <v>75.48331415420023</v>
      </c>
      <c r="L56" s="123">
        <f t="shared" si="21"/>
        <v>4556.1</v>
      </c>
      <c r="M56" s="122">
        <f t="shared" si="21"/>
        <v>4866.4</v>
      </c>
      <c r="N56" s="124">
        <f t="shared" si="21"/>
        <v>106.81064945896708</v>
      </c>
      <c r="O56" s="123">
        <f t="shared" si="21"/>
        <v>7019</v>
      </c>
      <c r="P56" s="122">
        <f t="shared" si="21"/>
        <v>6701</v>
      </c>
      <c r="Q56" s="124">
        <f t="shared" si="21"/>
        <v>95.46944009118108</v>
      </c>
      <c r="R56" s="123">
        <f t="shared" si="21"/>
        <v>4097.4</v>
      </c>
      <c r="S56" s="122">
        <f t="shared" si="21"/>
        <v>6158.6</v>
      </c>
      <c r="T56" s="124">
        <f t="shared" si="21"/>
        <v>150.30507150876167</v>
      </c>
      <c r="U56" s="123">
        <f t="shared" si="21"/>
        <v>3850.3</v>
      </c>
      <c r="V56" s="122">
        <f t="shared" si="21"/>
        <v>2700.4</v>
      </c>
      <c r="W56" s="124">
        <f t="shared" si="21"/>
        <v>70.13479469132275</v>
      </c>
      <c r="X56" s="123">
        <f t="shared" si="21"/>
        <v>7828.299999999999</v>
      </c>
      <c r="Y56" s="122">
        <f t="shared" si="21"/>
        <v>4096.9</v>
      </c>
      <c r="Z56" s="124">
        <f t="shared" si="21"/>
        <v>52.33447875017565</v>
      </c>
      <c r="AA56" s="123">
        <f t="shared" si="21"/>
        <v>3778.1</v>
      </c>
      <c r="AB56" s="122">
        <f t="shared" si="21"/>
        <v>4166.200000000001</v>
      </c>
      <c r="AC56" s="124">
        <f t="shared" si="21"/>
        <v>110.27235912231018</v>
      </c>
      <c r="AD56" s="123">
        <f t="shared" si="21"/>
        <v>3767</v>
      </c>
      <c r="AE56" s="122">
        <f t="shared" si="21"/>
        <v>4035.4</v>
      </c>
      <c r="AF56" s="124">
        <f t="shared" si="21"/>
        <v>107.12503318290416</v>
      </c>
      <c r="AG56" s="123">
        <f t="shared" si="21"/>
        <v>8355.19</v>
      </c>
      <c r="AH56" s="122">
        <f t="shared" si="21"/>
        <v>8130.9</v>
      </c>
      <c r="AI56" s="124">
        <f t="shared" si="21"/>
        <v>97.31556074727204</v>
      </c>
      <c r="AJ56" s="123">
        <f t="shared" si="21"/>
        <v>4943.8099999999995</v>
      </c>
      <c r="AK56" s="122">
        <f t="shared" si="21"/>
        <v>4614.900000000001</v>
      </c>
      <c r="AL56" s="124">
        <f t="shared" si="21"/>
        <v>93.34703396772936</v>
      </c>
      <c r="AM56" s="123">
        <f t="shared" si="21"/>
        <v>3202.9</v>
      </c>
      <c r="AN56" s="122">
        <f t="shared" si="21"/>
        <v>3827.7</v>
      </c>
      <c r="AO56" s="124">
        <f t="shared" si="21"/>
        <v>119.50732148989978</v>
      </c>
      <c r="AP56" s="123">
        <f t="shared" si="21"/>
        <v>4774.7</v>
      </c>
      <c r="AQ56" s="122">
        <f t="shared" si="21"/>
        <v>6249.8</v>
      </c>
      <c r="AR56" s="124">
        <f t="shared" si="21"/>
        <v>130.89408758665465</v>
      </c>
      <c r="AS56" s="144"/>
      <c r="AT56" s="144"/>
    </row>
    <row r="57" spans="1:46" ht="14.25" customHeight="1">
      <c r="A57" s="210"/>
      <c r="B57" s="267"/>
      <c r="C57" s="210"/>
      <c r="D57" s="145"/>
      <c r="E57" s="94" t="s">
        <v>66</v>
      </c>
      <c r="F57" s="123">
        <f>I57+L57+O57+R57+U57+X57+AA57+AD57+AG57+AJ57+AM57+AP57</f>
        <v>0</v>
      </c>
      <c r="G57" s="122">
        <f>J57+M57+P57+S57+V57+Y57+AB57+AE57+AH57+AK57+AN57+AQ57</f>
        <v>0</v>
      </c>
      <c r="H57" s="124">
        <v>0</v>
      </c>
      <c r="I57" s="123">
        <v>0</v>
      </c>
      <c r="J57" s="122">
        <v>0</v>
      </c>
      <c r="K57" s="124">
        <v>0</v>
      </c>
      <c r="L57" s="123">
        <v>0</v>
      </c>
      <c r="M57" s="122">
        <v>0</v>
      </c>
      <c r="N57" s="124">
        <v>0</v>
      </c>
      <c r="O57" s="123">
        <v>0</v>
      </c>
      <c r="P57" s="122">
        <v>0</v>
      </c>
      <c r="Q57" s="124">
        <v>0</v>
      </c>
      <c r="R57" s="123">
        <v>0</v>
      </c>
      <c r="S57" s="122">
        <v>0</v>
      </c>
      <c r="T57" s="124">
        <v>0</v>
      </c>
      <c r="U57" s="123">
        <v>0</v>
      </c>
      <c r="V57" s="122">
        <v>0</v>
      </c>
      <c r="W57" s="124">
        <v>0</v>
      </c>
      <c r="X57" s="123">
        <v>0</v>
      </c>
      <c r="Y57" s="122">
        <v>0</v>
      </c>
      <c r="Z57" s="124">
        <v>0</v>
      </c>
      <c r="AA57" s="123">
        <v>0</v>
      </c>
      <c r="AB57" s="122">
        <v>0</v>
      </c>
      <c r="AC57" s="124">
        <v>0</v>
      </c>
      <c r="AD57" s="123">
        <v>0</v>
      </c>
      <c r="AE57" s="122">
        <v>0</v>
      </c>
      <c r="AF57" s="124">
        <v>0</v>
      </c>
      <c r="AG57" s="123">
        <v>0</v>
      </c>
      <c r="AH57" s="122">
        <v>0</v>
      </c>
      <c r="AI57" s="124">
        <v>0</v>
      </c>
      <c r="AJ57" s="123">
        <v>0</v>
      </c>
      <c r="AK57" s="122">
        <v>0</v>
      </c>
      <c r="AL57" s="124">
        <v>0</v>
      </c>
      <c r="AM57" s="123">
        <v>0</v>
      </c>
      <c r="AN57" s="122">
        <v>0</v>
      </c>
      <c r="AO57" s="124">
        <v>0</v>
      </c>
      <c r="AP57" s="123">
        <v>0</v>
      </c>
      <c r="AQ57" s="122">
        <v>0</v>
      </c>
      <c r="AR57" s="124">
        <v>0</v>
      </c>
      <c r="AS57" s="144"/>
      <c r="AT57" s="144"/>
    </row>
    <row r="58" spans="1:46" ht="18.75" customHeight="1">
      <c r="A58" s="210"/>
      <c r="B58" s="267"/>
      <c r="C58" s="210"/>
      <c r="D58" s="145"/>
      <c r="E58" s="92" t="s">
        <v>26</v>
      </c>
      <c r="F58" s="123">
        <f>F48</f>
        <v>8246.6</v>
      </c>
      <c r="G58" s="122">
        <f aca="true" t="shared" si="22" ref="G58:AR58">G48</f>
        <v>7729.2</v>
      </c>
      <c r="H58" s="124">
        <f t="shared" si="22"/>
        <v>93.72589915844105</v>
      </c>
      <c r="I58" s="123">
        <f t="shared" si="22"/>
        <v>0</v>
      </c>
      <c r="J58" s="122">
        <f t="shared" si="22"/>
        <v>0</v>
      </c>
      <c r="K58" s="124">
        <f t="shared" si="22"/>
        <v>0</v>
      </c>
      <c r="L58" s="123">
        <f t="shared" si="22"/>
        <v>0</v>
      </c>
      <c r="M58" s="122">
        <f t="shared" si="22"/>
        <v>0</v>
      </c>
      <c r="N58" s="124">
        <f t="shared" si="22"/>
        <v>0</v>
      </c>
      <c r="O58" s="123">
        <f t="shared" si="22"/>
        <v>0</v>
      </c>
      <c r="P58" s="122">
        <f t="shared" si="22"/>
        <v>0</v>
      </c>
      <c r="Q58" s="124">
        <f t="shared" si="22"/>
        <v>0</v>
      </c>
      <c r="R58" s="123">
        <f t="shared" si="22"/>
        <v>0</v>
      </c>
      <c r="S58" s="122">
        <f t="shared" si="22"/>
        <v>0</v>
      </c>
      <c r="T58" s="124">
        <f t="shared" si="22"/>
        <v>0</v>
      </c>
      <c r="U58" s="123">
        <f t="shared" si="22"/>
        <v>0</v>
      </c>
      <c r="V58" s="122">
        <f t="shared" si="22"/>
        <v>0</v>
      </c>
      <c r="W58" s="124">
        <f t="shared" si="22"/>
        <v>0</v>
      </c>
      <c r="X58" s="123">
        <f t="shared" si="22"/>
        <v>2124.7999999999997</v>
      </c>
      <c r="Y58" s="122">
        <f t="shared" si="22"/>
        <v>0</v>
      </c>
      <c r="Z58" s="124">
        <f t="shared" si="22"/>
        <v>0</v>
      </c>
      <c r="AA58" s="123">
        <f t="shared" si="22"/>
        <v>0</v>
      </c>
      <c r="AB58" s="122">
        <f t="shared" si="22"/>
        <v>0</v>
      </c>
      <c r="AC58" s="124">
        <f t="shared" si="22"/>
        <v>0</v>
      </c>
      <c r="AD58" s="123">
        <f t="shared" si="22"/>
        <v>0</v>
      </c>
      <c r="AE58" s="122">
        <f t="shared" si="22"/>
        <v>0</v>
      </c>
      <c r="AF58" s="124">
        <f t="shared" si="22"/>
        <v>0</v>
      </c>
      <c r="AG58" s="123">
        <f t="shared" si="22"/>
        <v>4755.7</v>
      </c>
      <c r="AH58" s="122">
        <f t="shared" si="22"/>
        <v>4793.7</v>
      </c>
      <c r="AI58" s="124">
        <f t="shared" si="22"/>
        <v>100.79904115061926</v>
      </c>
      <c r="AJ58" s="123">
        <f t="shared" si="22"/>
        <v>1366.1</v>
      </c>
      <c r="AK58" s="122">
        <f t="shared" si="22"/>
        <v>1460.2</v>
      </c>
      <c r="AL58" s="124">
        <f t="shared" si="22"/>
        <v>0</v>
      </c>
      <c r="AM58" s="123">
        <f t="shared" si="22"/>
        <v>0</v>
      </c>
      <c r="AN58" s="122">
        <f t="shared" si="22"/>
        <v>170</v>
      </c>
      <c r="AO58" s="124">
        <f t="shared" si="22"/>
        <v>0</v>
      </c>
      <c r="AP58" s="123">
        <f t="shared" si="22"/>
        <v>0</v>
      </c>
      <c r="AQ58" s="122">
        <f t="shared" si="22"/>
        <v>1305.3</v>
      </c>
      <c r="AR58" s="124">
        <f t="shared" si="22"/>
        <v>0</v>
      </c>
      <c r="AS58" s="144"/>
      <c r="AT58" s="144"/>
    </row>
    <row r="59" spans="1:46" ht="12" customHeight="1">
      <c r="A59" s="210"/>
      <c r="B59" s="267"/>
      <c r="C59" s="210"/>
      <c r="D59" s="145"/>
      <c r="E59" s="93" t="s">
        <v>74</v>
      </c>
      <c r="F59" s="123">
        <f>F49</f>
        <v>49664.19999999999</v>
      </c>
      <c r="G59" s="122">
        <f aca="true" t="shared" si="23" ref="G59:AR59">G49</f>
        <v>49130.899999999994</v>
      </c>
      <c r="H59" s="124">
        <f t="shared" si="23"/>
        <v>98.92618828049179</v>
      </c>
      <c r="I59" s="123">
        <f t="shared" si="23"/>
        <v>1738</v>
      </c>
      <c r="J59" s="122">
        <f t="shared" si="23"/>
        <v>1311.9</v>
      </c>
      <c r="K59" s="124">
        <f t="shared" si="23"/>
        <v>75.48331415420023</v>
      </c>
      <c r="L59" s="123">
        <f t="shared" si="23"/>
        <v>4556.1</v>
      </c>
      <c r="M59" s="122">
        <f t="shared" si="23"/>
        <v>4866.4</v>
      </c>
      <c r="N59" s="124">
        <f t="shared" si="23"/>
        <v>106.81064945896708</v>
      </c>
      <c r="O59" s="123">
        <f t="shared" si="23"/>
        <v>7019</v>
      </c>
      <c r="P59" s="122">
        <f t="shared" si="23"/>
        <v>6701</v>
      </c>
      <c r="Q59" s="124">
        <f t="shared" si="23"/>
        <v>95.46944009118108</v>
      </c>
      <c r="R59" s="123">
        <f t="shared" si="23"/>
        <v>4097.4</v>
      </c>
      <c r="S59" s="122">
        <f t="shared" si="23"/>
        <v>6158.6</v>
      </c>
      <c r="T59" s="124">
        <f t="shared" si="23"/>
        <v>150.30507150876167</v>
      </c>
      <c r="U59" s="123">
        <f t="shared" si="23"/>
        <v>3850.3</v>
      </c>
      <c r="V59" s="122">
        <f t="shared" si="23"/>
        <v>2700.4</v>
      </c>
      <c r="W59" s="124">
        <f t="shared" si="23"/>
        <v>70.13479469132275</v>
      </c>
      <c r="X59" s="123">
        <f t="shared" si="23"/>
        <v>5703.5</v>
      </c>
      <c r="Y59" s="122">
        <f t="shared" si="23"/>
        <v>4096.9</v>
      </c>
      <c r="Z59" s="124">
        <f t="shared" si="23"/>
        <v>71.8313316384676</v>
      </c>
      <c r="AA59" s="123">
        <f t="shared" si="23"/>
        <v>3778.1</v>
      </c>
      <c r="AB59" s="122">
        <f t="shared" si="23"/>
        <v>4166.200000000001</v>
      </c>
      <c r="AC59" s="124">
        <f t="shared" si="23"/>
        <v>110.27235912231018</v>
      </c>
      <c r="AD59" s="123">
        <f t="shared" si="23"/>
        <v>3767</v>
      </c>
      <c r="AE59" s="122">
        <f t="shared" si="23"/>
        <v>4035.4</v>
      </c>
      <c r="AF59" s="124">
        <f t="shared" si="23"/>
        <v>107.12503318290416</v>
      </c>
      <c r="AG59" s="123">
        <f t="shared" si="23"/>
        <v>3599.4900000000007</v>
      </c>
      <c r="AH59" s="122">
        <f t="shared" si="23"/>
        <v>3337.2</v>
      </c>
      <c r="AI59" s="124">
        <f t="shared" si="23"/>
        <v>92.71313436070108</v>
      </c>
      <c r="AJ59" s="123">
        <f t="shared" si="23"/>
        <v>3577.71</v>
      </c>
      <c r="AK59" s="122">
        <f t="shared" si="23"/>
        <v>3154.7000000000003</v>
      </c>
      <c r="AL59" s="124">
        <f t="shared" si="23"/>
        <v>88.1765151451627</v>
      </c>
      <c r="AM59" s="123">
        <f t="shared" si="23"/>
        <v>3202.9</v>
      </c>
      <c r="AN59" s="122">
        <f t="shared" si="23"/>
        <v>3657.7</v>
      </c>
      <c r="AO59" s="124">
        <f t="shared" si="23"/>
        <v>114.19963158387709</v>
      </c>
      <c r="AP59" s="123">
        <f t="shared" si="23"/>
        <v>4774.7</v>
      </c>
      <c r="AQ59" s="122">
        <f t="shared" si="23"/>
        <v>4944.5</v>
      </c>
      <c r="AR59" s="124">
        <f t="shared" si="23"/>
        <v>103.55624437137412</v>
      </c>
      <c r="AS59" s="144"/>
      <c r="AT59" s="144"/>
    </row>
    <row r="60" spans="1:46" ht="21.75" customHeight="1">
      <c r="A60" s="210"/>
      <c r="B60" s="267"/>
      <c r="C60" s="210"/>
      <c r="D60" s="145"/>
      <c r="E60" s="94" t="s">
        <v>67</v>
      </c>
      <c r="F60" s="123">
        <f>I60+L60+O60+R60+U60+X60+AA60+AD60+AG60+AJ60+AM60+AP60</f>
        <v>0</v>
      </c>
      <c r="G60" s="122">
        <f>J60+M60+P60+S60+V60+Y60+AB60+AE60+AH60+AK60+AN60+AQ60</f>
        <v>0</v>
      </c>
      <c r="H60" s="124">
        <v>0</v>
      </c>
      <c r="I60" s="123">
        <v>0</v>
      </c>
      <c r="J60" s="122">
        <v>0</v>
      </c>
      <c r="K60" s="124">
        <v>0</v>
      </c>
      <c r="L60" s="123">
        <v>0</v>
      </c>
      <c r="M60" s="122">
        <v>0</v>
      </c>
      <c r="N60" s="124">
        <v>0</v>
      </c>
      <c r="O60" s="123">
        <v>0</v>
      </c>
      <c r="P60" s="122">
        <v>0</v>
      </c>
      <c r="Q60" s="124">
        <v>0</v>
      </c>
      <c r="R60" s="123">
        <v>0</v>
      </c>
      <c r="S60" s="122">
        <v>0</v>
      </c>
      <c r="T60" s="124">
        <v>0</v>
      </c>
      <c r="U60" s="123">
        <v>0</v>
      </c>
      <c r="V60" s="122">
        <v>0</v>
      </c>
      <c r="W60" s="124">
        <v>0</v>
      </c>
      <c r="X60" s="123">
        <v>0</v>
      </c>
      <c r="Y60" s="122">
        <v>0</v>
      </c>
      <c r="Z60" s="124">
        <v>0</v>
      </c>
      <c r="AA60" s="123">
        <v>0</v>
      </c>
      <c r="AB60" s="122">
        <v>0</v>
      </c>
      <c r="AC60" s="124">
        <v>0</v>
      </c>
      <c r="AD60" s="123">
        <v>0</v>
      </c>
      <c r="AE60" s="122">
        <v>0</v>
      </c>
      <c r="AF60" s="124">
        <v>0</v>
      </c>
      <c r="AG60" s="123">
        <v>0</v>
      </c>
      <c r="AH60" s="122">
        <v>0</v>
      </c>
      <c r="AI60" s="124">
        <v>0</v>
      </c>
      <c r="AJ60" s="123">
        <v>0</v>
      </c>
      <c r="AK60" s="122">
        <v>0</v>
      </c>
      <c r="AL60" s="124">
        <v>0</v>
      </c>
      <c r="AM60" s="123">
        <v>0</v>
      </c>
      <c r="AN60" s="122">
        <v>0</v>
      </c>
      <c r="AO60" s="124">
        <v>0</v>
      </c>
      <c r="AP60" s="123">
        <v>0</v>
      </c>
      <c r="AQ60" s="122">
        <v>0</v>
      </c>
      <c r="AR60" s="124">
        <v>0</v>
      </c>
      <c r="AS60" s="144"/>
      <c r="AT60" s="144"/>
    </row>
    <row r="61" spans="1:46" ht="57.75" customHeight="1">
      <c r="A61" s="210"/>
      <c r="B61" s="268"/>
      <c r="C61" s="210"/>
      <c r="D61" s="145"/>
      <c r="E61" s="94" t="s">
        <v>42</v>
      </c>
      <c r="F61" s="123">
        <f>F50</f>
        <v>0</v>
      </c>
      <c r="G61" s="122">
        <f aca="true" t="shared" si="24" ref="G61:AR61">G50</f>
        <v>532.5000000000001</v>
      </c>
      <c r="H61" s="124">
        <f t="shared" si="24"/>
        <v>0</v>
      </c>
      <c r="I61" s="123">
        <f t="shared" si="24"/>
        <v>0</v>
      </c>
      <c r="J61" s="122">
        <f t="shared" si="24"/>
        <v>0</v>
      </c>
      <c r="K61" s="124">
        <f t="shared" si="24"/>
        <v>0</v>
      </c>
      <c r="L61" s="123">
        <f t="shared" si="24"/>
        <v>0</v>
      </c>
      <c r="M61" s="122">
        <f t="shared" si="24"/>
        <v>18</v>
      </c>
      <c r="N61" s="124">
        <f t="shared" si="24"/>
        <v>0</v>
      </c>
      <c r="O61" s="123">
        <f t="shared" si="24"/>
        <v>0</v>
      </c>
      <c r="P61" s="122">
        <f t="shared" si="24"/>
        <v>288</v>
      </c>
      <c r="Q61" s="124">
        <f t="shared" si="24"/>
        <v>0</v>
      </c>
      <c r="R61" s="123">
        <f t="shared" si="24"/>
        <v>0</v>
      </c>
      <c r="S61" s="122">
        <f t="shared" si="24"/>
        <v>9.4</v>
      </c>
      <c r="T61" s="124">
        <f t="shared" si="24"/>
        <v>0</v>
      </c>
      <c r="U61" s="123">
        <f t="shared" si="24"/>
        <v>0</v>
      </c>
      <c r="V61" s="122">
        <f t="shared" si="24"/>
        <v>0</v>
      </c>
      <c r="W61" s="124">
        <f t="shared" si="24"/>
        <v>0</v>
      </c>
      <c r="X61" s="123">
        <f t="shared" si="24"/>
        <v>0</v>
      </c>
      <c r="Y61" s="122">
        <f t="shared" si="24"/>
        <v>85</v>
      </c>
      <c r="Z61" s="124">
        <f t="shared" si="24"/>
        <v>0</v>
      </c>
      <c r="AA61" s="123">
        <f t="shared" si="24"/>
        <v>0</v>
      </c>
      <c r="AB61" s="122">
        <f t="shared" si="24"/>
        <v>90</v>
      </c>
      <c r="AC61" s="124">
        <f t="shared" si="24"/>
        <v>0</v>
      </c>
      <c r="AD61" s="123">
        <f t="shared" si="24"/>
        <v>0</v>
      </c>
      <c r="AE61" s="122">
        <f t="shared" si="24"/>
        <v>31.7</v>
      </c>
      <c r="AF61" s="124">
        <f t="shared" si="24"/>
        <v>0</v>
      </c>
      <c r="AG61" s="123">
        <f t="shared" si="24"/>
        <v>0</v>
      </c>
      <c r="AH61" s="122">
        <f t="shared" si="24"/>
        <v>0</v>
      </c>
      <c r="AI61" s="124">
        <f t="shared" si="24"/>
        <v>0</v>
      </c>
      <c r="AJ61" s="123">
        <f t="shared" si="24"/>
        <v>0</v>
      </c>
      <c r="AK61" s="122">
        <f t="shared" si="24"/>
        <v>5.2</v>
      </c>
      <c r="AL61" s="124">
        <f t="shared" si="24"/>
        <v>0</v>
      </c>
      <c r="AM61" s="123">
        <f t="shared" si="24"/>
        <v>0</v>
      </c>
      <c r="AN61" s="122">
        <f t="shared" si="24"/>
        <v>0</v>
      </c>
      <c r="AO61" s="124">
        <f t="shared" si="24"/>
        <v>0</v>
      </c>
      <c r="AP61" s="123">
        <f t="shared" si="24"/>
        <v>0</v>
      </c>
      <c r="AQ61" s="122">
        <f t="shared" si="24"/>
        <v>5.2</v>
      </c>
      <c r="AR61" s="124">
        <f t="shared" si="24"/>
        <v>0</v>
      </c>
      <c r="AS61" s="124"/>
      <c r="AT61" s="124"/>
    </row>
    <row r="62" spans="1:46" ht="12.75" customHeight="1" thickBot="1">
      <c r="A62" s="148"/>
      <c r="B62" s="94" t="s">
        <v>63</v>
      </c>
      <c r="C62" s="148"/>
      <c r="D62" s="148"/>
      <c r="E62" s="94"/>
      <c r="F62" s="123"/>
      <c r="G62" s="122"/>
      <c r="H62" s="124"/>
      <c r="I62" s="123"/>
      <c r="J62" s="122"/>
      <c r="K62" s="124"/>
      <c r="L62" s="123"/>
      <c r="M62" s="122"/>
      <c r="N62" s="124"/>
      <c r="O62" s="123"/>
      <c r="P62" s="122"/>
      <c r="Q62" s="124"/>
      <c r="R62" s="123"/>
      <c r="S62" s="122"/>
      <c r="T62" s="124"/>
      <c r="U62" s="123"/>
      <c r="V62" s="122"/>
      <c r="W62" s="124"/>
      <c r="X62" s="123"/>
      <c r="Y62" s="122"/>
      <c r="Z62" s="124"/>
      <c r="AA62" s="123"/>
      <c r="AB62" s="122"/>
      <c r="AC62" s="124"/>
      <c r="AD62" s="123"/>
      <c r="AE62" s="122"/>
      <c r="AF62" s="124"/>
      <c r="AG62" s="123"/>
      <c r="AH62" s="122"/>
      <c r="AI62" s="124"/>
      <c r="AJ62" s="123"/>
      <c r="AK62" s="122"/>
      <c r="AL62" s="124"/>
      <c r="AM62" s="123"/>
      <c r="AN62" s="122"/>
      <c r="AO62" s="124"/>
      <c r="AP62" s="123"/>
      <c r="AQ62" s="122"/>
      <c r="AR62" s="124"/>
      <c r="AS62" s="146"/>
      <c r="AT62" s="147"/>
    </row>
    <row r="63" spans="1:46" ht="19.5" customHeight="1">
      <c r="A63" s="219"/>
      <c r="B63" s="266" t="s">
        <v>69</v>
      </c>
      <c r="C63" s="219"/>
      <c r="D63" s="148"/>
      <c r="E63" s="159" t="s">
        <v>24</v>
      </c>
      <c r="F63" s="123">
        <f aca="true" t="shared" si="25" ref="F63:G68">I63+L63+O63+R63+U63+X63+AA63+AD63+AG63+AJ63+AM63+AP63</f>
        <v>32918.1</v>
      </c>
      <c r="G63" s="122">
        <f t="shared" si="25"/>
        <v>31917.600000000006</v>
      </c>
      <c r="H63" s="124">
        <f>G63/F63*100</f>
        <v>96.96063867598679</v>
      </c>
      <c r="I63" s="123">
        <f>I56-I69</f>
        <v>1168.5</v>
      </c>
      <c r="J63" s="122">
        <f>J12+J17+J33+J41</f>
        <v>729.7</v>
      </c>
      <c r="K63" s="124">
        <f>J63/I63*100</f>
        <v>62.44758237056055</v>
      </c>
      <c r="L63" s="123">
        <f>L56-L69</f>
        <v>2076.5000000000005</v>
      </c>
      <c r="M63" s="122">
        <f>M56-M69</f>
        <v>2184.2</v>
      </c>
      <c r="N63" s="124">
        <f>M63/L63*100</f>
        <v>105.18661208764746</v>
      </c>
      <c r="O63" s="123">
        <f>O56-O69</f>
        <v>3124.5</v>
      </c>
      <c r="P63" s="122">
        <f>P56-P69</f>
        <v>3249.3</v>
      </c>
      <c r="Q63" s="124">
        <f>P63/O63*100</f>
        <v>103.99423907825253</v>
      </c>
      <c r="R63" s="123">
        <f>R56-R69</f>
        <v>1783.1999999999998</v>
      </c>
      <c r="S63" s="122">
        <f>S56-S69</f>
        <v>3629.0000000000005</v>
      </c>
      <c r="T63" s="124">
        <f>S63/R63*100</f>
        <v>203.51054284432485</v>
      </c>
      <c r="U63" s="123">
        <f>U56-U69</f>
        <v>2006.6000000000001</v>
      </c>
      <c r="V63" s="122">
        <f>V56-V69</f>
        <v>846.7</v>
      </c>
      <c r="W63" s="124">
        <f>V63/U63*100</f>
        <v>42.19575401176119</v>
      </c>
      <c r="X63" s="123">
        <f>X56-X69</f>
        <v>5598.199999999999</v>
      </c>
      <c r="Y63" s="122">
        <f>Y56-Y69</f>
        <v>2203.9999999999995</v>
      </c>
      <c r="Z63" s="124">
        <f>Y63/X63*100</f>
        <v>39.36979743488978</v>
      </c>
      <c r="AA63" s="123">
        <f>AA56-AA69</f>
        <v>1768</v>
      </c>
      <c r="AB63" s="122">
        <f>AB56-AB69</f>
        <v>1939.8000000000006</v>
      </c>
      <c r="AC63" s="124">
        <f>AB63/AA63*100</f>
        <v>109.71719457013577</v>
      </c>
      <c r="AD63" s="123">
        <f>AD56-AD69</f>
        <v>1769.8</v>
      </c>
      <c r="AE63" s="122">
        <f>AE56-AE69</f>
        <v>1813</v>
      </c>
      <c r="AF63" s="124">
        <f>AE63/AD63*100</f>
        <v>102.44095378008815</v>
      </c>
      <c r="AG63" s="123">
        <f>AG56-AG69</f>
        <v>6507.290000000001</v>
      </c>
      <c r="AH63" s="122">
        <f>AH56-AH69</f>
        <v>6675.4</v>
      </c>
      <c r="AI63" s="124">
        <f>AH63/AG63*100</f>
        <v>102.5834102982962</v>
      </c>
      <c r="AJ63" s="123">
        <f>AJ56-AJ69</f>
        <v>3190.1099999999997</v>
      </c>
      <c r="AK63" s="122">
        <f>AK56-AK69</f>
        <v>3134.1000000000004</v>
      </c>
      <c r="AL63" s="124">
        <f>AK63/AJ63*100</f>
        <v>98.24426116967756</v>
      </c>
      <c r="AM63" s="123">
        <f>AM56-AM69</f>
        <v>1503.5</v>
      </c>
      <c r="AN63" s="122">
        <f>AN56-AN69</f>
        <v>1975.8999999999999</v>
      </c>
      <c r="AO63" s="124">
        <f>AN63/AM63*100</f>
        <v>131.42001995344197</v>
      </c>
      <c r="AP63" s="123">
        <f>AP56-AP69</f>
        <v>2421.9</v>
      </c>
      <c r="AQ63" s="122">
        <f>AQ56-AQ69</f>
        <v>3536.5</v>
      </c>
      <c r="AR63" s="124">
        <f>AQ63/AP63*100</f>
        <v>146.0217184854866</v>
      </c>
      <c r="AS63" s="146"/>
      <c r="AT63" s="147"/>
    </row>
    <row r="64" spans="1:46" ht="15" customHeight="1">
      <c r="A64" s="210"/>
      <c r="B64" s="267"/>
      <c r="C64" s="210"/>
      <c r="D64" s="148"/>
      <c r="E64" s="94" t="s">
        <v>66</v>
      </c>
      <c r="F64" s="123">
        <f>I64+L64+O64+R64+U64+X64+AA64+AD64+AG64+AJ64+AM64+AP64</f>
        <v>0</v>
      </c>
      <c r="G64" s="122">
        <f>J64+M64+P64+S64+V64+Y64+AB64+AE64+AH64+AK64+AN64+AQ64</f>
        <v>0</v>
      </c>
      <c r="H64" s="124">
        <v>0</v>
      </c>
      <c r="I64" s="123">
        <v>0</v>
      </c>
      <c r="J64" s="122">
        <v>0</v>
      </c>
      <c r="K64" s="124">
        <v>0</v>
      </c>
      <c r="L64" s="123">
        <v>0</v>
      </c>
      <c r="M64" s="122">
        <v>0</v>
      </c>
      <c r="N64" s="124">
        <v>0</v>
      </c>
      <c r="O64" s="123">
        <v>0</v>
      </c>
      <c r="P64" s="122">
        <v>0</v>
      </c>
      <c r="Q64" s="124">
        <v>0</v>
      </c>
      <c r="R64" s="123">
        <v>0</v>
      </c>
      <c r="S64" s="122">
        <v>0</v>
      </c>
      <c r="T64" s="124">
        <v>0</v>
      </c>
      <c r="U64" s="123">
        <v>0</v>
      </c>
      <c r="V64" s="122">
        <v>0</v>
      </c>
      <c r="W64" s="124">
        <v>0</v>
      </c>
      <c r="X64" s="123">
        <v>0</v>
      </c>
      <c r="Y64" s="122">
        <v>0</v>
      </c>
      <c r="Z64" s="124">
        <v>0</v>
      </c>
      <c r="AA64" s="123">
        <v>0</v>
      </c>
      <c r="AB64" s="122">
        <v>0</v>
      </c>
      <c r="AC64" s="124">
        <v>0</v>
      </c>
      <c r="AD64" s="123">
        <v>0</v>
      </c>
      <c r="AE64" s="122">
        <v>0</v>
      </c>
      <c r="AF64" s="124">
        <v>0</v>
      </c>
      <c r="AG64" s="123">
        <v>0</v>
      </c>
      <c r="AH64" s="122">
        <v>0</v>
      </c>
      <c r="AI64" s="124">
        <v>0</v>
      </c>
      <c r="AJ64" s="123">
        <v>0</v>
      </c>
      <c r="AK64" s="122">
        <v>0</v>
      </c>
      <c r="AL64" s="124">
        <v>0</v>
      </c>
      <c r="AM64" s="123">
        <v>0</v>
      </c>
      <c r="AN64" s="122">
        <v>0</v>
      </c>
      <c r="AO64" s="124">
        <v>0</v>
      </c>
      <c r="AP64" s="123">
        <v>0</v>
      </c>
      <c r="AQ64" s="122">
        <v>0</v>
      </c>
      <c r="AR64" s="124">
        <v>0</v>
      </c>
      <c r="AS64" s="146"/>
      <c r="AT64" s="147"/>
    </row>
    <row r="65" spans="1:46" ht="13.5" customHeight="1">
      <c r="A65" s="210"/>
      <c r="B65" s="267"/>
      <c r="C65" s="210"/>
      <c r="D65" s="148"/>
      <c r="E65" s="92" t="s">
        <v>26</v>
      </c>
      <c r="F65" s="123">
        <f t="shared" si="25"/>
        <v>8246.6</v>
      </c>
      <c r="G65" s="122">
        <f t="shared" si="25"/>
        <v>7729.2</v>
      </c>
      <c r="H65" s="124">
        <f>G65/F65*100</f>
        <v>93.72589915844105</v>
      </c>
      <c r="I65" s="123">
        <f>I58-I71</f>
        <v>0</v>
      </c>
      <c r="J65" s="122">
        <f>J14+J19+J43</f>
        <v>0</v>
      </c>
      <c r="K65" s="124">
        <v>0</v>
      </c>
      <c r="L65" s="123">
        <f>L58-L71</f>
        <v>0</v>
      </c>
      <c r="M65" s="122">
        <f>M58-M71</f>
        <v>0</v>
      </c>
      <c r="N65" s="124">
        <v>0</v>
      </c>
      <c r="O65" s="123">
        <f>O58-O71</f>
        <v>0</v>
      </c>
      <c r="P65" s="122">
        <f>P58-P71</f>
        <v>0</v>
      </c>
      <c r="Q65" s="124">
        <v>0</v>
      </c>
      <c r="R65" s="123">
        <f>R58-R71</f>
        <v>0</v>
      </c>
      <c r="S65" s="122">
        <f>S58-S71</f>
        <v>0</v>
      </c>
      <c r="T65" s="124">
        <v>0</v>
      </c>
      <c r="U65" s="123">
        <f>U58-U71</f>
        <v>0</v>
      </c>
      <c r="V65" s="122">
        <f>V58-V71</f>
        <v>0</v>
      </c>
      <c r="W65" s="124">
        <v>0</v>
      </c>
      <c r="X65" s="123">
        <f>X58-X71</f>
        <v>2124.7999999999997</v>
      </c>
      <c r="Y65" s="122">
        <f>Y58-Y71</f>
        <v>0</v>
      </c>
      <c r="Z65" s="124">
        <v>0</v>
      </c>
      <c r="AA65" s="123">
        <f>AA58-AA71</f>
        <v>0</v>
      </c>
      <c r="AB65" s="122">
        <f>AB58-AB71</f>
        <v>0</v>
      </c>
      <c r="AC65" s="124">
        <v>0</v>
      </c>
      <c r="AD65" s="123">
        <f>AD58-AD71</f>
        <v>0</v>
      </c>
      <c r="AE65" s="122">
        <f>AE58-AE71</f>
        <v>0</v>
      </c>
      <c r="AF65" s="124">
        <v>0</v>
      </c>
      <c r="AG65" s="123">
        <f>AG58-AG71</f>
        <v>4755.7</v>
      </c>
      <c r="AH65" s="122">
        <f>AH58-AH71</f>
        <v>4793.7</v>
      </c>
      <c r="AI65" s="124">
        <f>AH65/100</f>
        <v>47.937</v>
      </c>
      <c r="AJ65" s="123">
        <f>AJ58-AJ71</f>
        <v>1366.1</v>
      </c>
      <c r="AK65" s="122">
        <f>AK58-AK71</f>
        <v>1460.2</v>
      </c>
      <c r="AL65" s="124">
        <f>AK65/AJ65*100</f>
        <v>106.88822194568482</v>
      </c>
      <c r="AM65" s="123">
        <f>AM58-AM71</f>
        <v>0</v>
      </c>
      <c r="AN65" s="122">
        <f>AN58-AN71</f>
        <v>170</v>
      </c>
      <c r="AO65" s="124">
        <v>0</v>
      </c>
      <c r="AP65" s="123">
        <f>AP58-AP71</f>
        <v>0</v>
      </c>
      <c r="AQ65" s="122">
        <f>AQ58-AQ71</f>
        <v>1305.3</v>
      </c>
      <c r="AR65" s="124">
        <v>0</v>
      </c>
      <c r="AS65" s="146"/>
      <c r="AT65" s="147"/>
    </row>
    <row r="66" spans="1:46" ht="11.25" customHeight="1">
      <c r="A66" s="210"/>
      <c r="B66" s="267"/>
      <c r="C66" s="210"/>
      <c r="D66" s="148"/>
      <c r="E66" s="93" t="s">
        <v>74</v>
      </c>
      <c r="F66" s="123">
        <f t="shared" si="25"/>
        <v>24671.5</v>
      </c>
      <c r="G66" s="122">
        <f t="shared" si="25"/>
        <v>24188.40000000001</v>
      </c>
      <c r="H66" s="124">
        <f>G66/F66*100</f>
        <v>98.04187017408753</v>
      </c>
      <c r="I66" s="123">
        <f>I59-I72</f>
        <v>1168.5</v>
      </c>
      <c r="J66" s="122">
        <f>J15+J20+J36+J44</f>
        <v>729.7</v>
      </c>
      <c r="K66" s="124">
        <f>J66/I66*100</f>
        <v>62.44758237056055</v>
      </c>
      <c r="L66" s="123">
        <f>L59-L72</f>
        <v>2076.5000000000005</v>
      </c>
      <c r="M66" s="122">
        <f>M59-M72</f>
        <v>2184.2</v>
      </c>
      <c r="N66" s="124">
        <f>M66/L66*100</f>
        <v>105.18661208764746</v>
      </c>
      <c r="O66" s="123">
        <f>O59-O72</f>
        <v>3124.5</v>
      </c>
      <c r="P66" s="122">
        <f>P59-P72</f>
        <v>3249.3</v>
      </c>
      <c r="Q66" s="124">
        <f>P66/O66*100</f>
        <v>103.99423907825253</v>
      </c>
      <c r="R66" s="123">
        <f>R59-R72</f>
        <v>1783.1999999999998</v>
      </c>
      <c r="S66" s="122">
        <f>S59-S72</f>
        <v>3629.0000000000005</v>
      </c>
      <c r="T66" s="124">
        <f>S66/R66*100</f>
        <v>203.51054284432485</v>
      </c>
      <c r="U66" s="123">
        <f>U59-U72</f>
        <v>2006.6000000000001</v>
      </c>
      <c r="V66" s="122">
        <f>V59-V72</f>
        <v>846.7</v>
      </c>
      <c r="W66" s="124">
        <f>V66/U66*100</f>
        <v>42.19575401176119</v>
      </c>
      <c r="X66" s="123">
        <f>X59-X72</f>
        <v>3473.4</v>
      </c>
      <c r="Y66" s="122">
        <f>Y59-Y72</f>
        <v>2203.9999999999995</v>
      </c>
      <c r="Z66" s="124">
        <f>Y66/X66*100</f>
        <v>63.453676512926805</v>
      </c>
      <c r="AA66" s="123">
        <f>AA59-AA72</f>
        <v>1768</v>
      </c>
      <c r="AB66" s="122">
        <f>AB59-AB72</f>
        <v>1939.8000000000006</v>
      </c>
      <c r="AC66" s="124">
        <f>AB66/AA66*100</f>
        <v>109.71719457013577</v>
      </c>
      <c r="AD66" s="123">
        <f>AD59-AD72</f>
        <v>1769.8</v>
      </c>
      <c r="AE66" s="122">
        <f>AE59-AE72</f>
        <v>1813</v>
      </c>
      <c r="AF66" s="124">
        <f>AE66/AD66*100</f>
        <v>102.44095378008815</v>
      </c>
      <c r="AG66" s="123">
        <f>AG59-AG72</f>
        <v>1751.5900000000006</v>
      </c>
      <c r="AH66" s="122">
        <f>AH59-AH72</f>
        <v>1881.6999999999998</v>
      </c>
      <c r="AI66" s="124">
        <v>100</v>
      </c>
      <c r="AJ66" s="123">
        <f>AJ59-AJ72</f>
        <v>1824.01</v>
      </c>
      <c r="AK66" s="122">
        <f>AK59-AK72</f>
        <v>1673.9000000000003</v>
      </c>
      <c r="AL66" s="124">
        <f>AK66/AJ66*100</f>
        <v>91.77033020652301</v>
      </c>
      <c r="AM66" s="123">
        <f>AM59-AM72</f>
        <v>1503.5</v>
      </c>
      <c r="AN66" s="122">
        <f>AN59-AN72</f>
        <v>1805.8999999999999</v>
      </c>
      <c r="AO66" s="124">
        <f>AN66/AM66*100</f>
        <v>120.11306950448952</v>
      </c>
      <c r="AP66" s="123">
        <f>AP59-AP72</f>
        <v>2421.9</v>
      </c>
      <c r="AQ66" s="122">
        <f>AQ59-AQ72</f>
        <v>2231.2</v>
      </c>
      <c r="AR66" s="124">
        <f>AQ66/AP66*100</f>
        <v>92.12601676369792</v>
      </c>
      <c r="AS66" s="146"/>
      <c r="AT66" s="147"/>
    </row>
    <row r="67" spans="1:46" ht="22.5" customHeight="1">
      <c r="A67" s="210"/>
      <c r="B67" s="267"/>
      <c r="C67" s="210"/>
      <c r="D67" s="148"/>
      <c r="E67" s="94" t="s">
        <v>67</v>
      </c>
      <c r="F67" s="123">
        <f>I67+L67+O67+R67+U67+X67+AA67+AD67+AG67+AJ67+AM67+AP67</f>
        <v>0</v>
      </c>
      <c r="G67" s="122">
        <f>J67+M67+P67+S67+V67+Y67+AB67+AE67+AH67+AK67+AN67+AQ67</f>
        <v>0</v>
      </c>
      <c r="H67" s="124">
        <v>0</v>
      </c>
      <c r="I67" s="123">
        <v>0</v>
      </c>
      <c r="J67" s="122">
        <v>0</v>
      </c>
      <c r="K67" s="124">
        <v>0</v>
      </c>
      <c r="L67" s="123">
        <v>0</v>
      </c>
      <c r="M67" s="122">
        <v>0</v>
      </c>
      <c r="N67" s="124">
        <v>0</v>
      </c>
      <c r="O67" s="123">
        <v>0</v>
      </c>
      <c r="P67" s="122">
        <v>0</v>
      </c>
      <c r="Q67" s="124">
        <v>0</v>
      </c>
      <c r="R67" s="123">
        <v>0</v>
      </c>
      <c r="S67" s="122">
        <v>0</v>
      </c>
      <c r="T67" s="124">
        <v>0</v>
      </c>
      <c r="U67" s="123">
        <v>0</v>
      </c>
      <c r="V67" s="122">
        <v>0</v>
      </c>
      <c r="W67" s="124">
        <v>0</v>
      </c>
      <c r="X67" s="123">
        <v>0</v>
      </c>
      <c r="Y67" s="122">
        <v>0</v>
      </c>
      <c r="Z67" s="124">
        <v>0</v>
      </c>
      <c r="AA67" s="123">
        <v>0</v>
      </c>
      <c r="AB67" s="122">
        <v>0</v>
      </c>
      <c r="AC67" s="124">
        <v>0</v>
      </c>
      <c r="AD67" s="123">
        <v>0</v>
      </c>
      <c r="AE67" s="122">
        <v>0</v>
      </c>
      <c r="AF67" s="124">
        <v>0</v>
      </c>
      <c r="AG67" s="123">
        <v>0</v>
      </c>
      <c r="AH67" s="122">
        <v>0</v>
      </c>
      <c r="AI67" s="124">
        <v>0</v>
      </c>
      <c r="AJ67" s="123">
        <v>0</v>
      </c>
      <c r="AK67" s="122">
        <v>0</v>
      </c>
      <c r="AL67" s="124">
        <v>0</v>
      </c>
      <c r="AM67" s="123">
        <v>0</v>
      </c>
      <c r="AN67" s="122">
        <v>0</v>
      </c>
      <c r="AO67" s="124">
        <v>0</v>
      </c>
      <c r="AP67" s="123">
        <v>0</v>
      </c>
      <c r="AQ67" s="122">
        <v>0</v>
      </c>
      <c r="AR67" s="124">
        <v>0</v>
      </c>
      <c r="AS67" s="146"/>
      <c r="AT67" s="147"/>
    </row>
    <row r="68" spans="1:46" ht="57" customHeight="1" thickBot="1">
      <c r="A68" s="220"/>
      <c r="B68" s="268"/>
      <c r="C68" s="220"/>
      <c r="D68" s="148"/>
      <c r="E68" s="94" t="s">
        <v>42</v>
      </c>
      <c r="F68" s="123">
        <f t="shared" si="25"/>
        <v>0</v>
      </c>
      <c r="G68" s="122">
        <f t="shared" si="25"/>
        <v>279.5</v>
      </c>
      <c r="H68" s="124">
        <v>0</v>
      </c>
      <c r="I68" s="123">
        <f>I61-I74</f>
        <v>0</v>
      </c>
      <c r="J68" s="122">
        <f>J38</f>
        <v>0</v>
      </c>
      <c r="K68" s="124">
        <v>0</v>
      </c>
      <c r="L68" s="123">
        <f>L61-L74</f>
        <v>0</v>
      </c>
      <c r="M68" s="122">
        <v>18</v>
      </c>
      <c r="N68" s="124">
        <v>0</v>
      </c>
      <c r="O68" s="123">
        <f>O61-O74</f>
        <v>0</v>
      </c>
      <c r="P68" s="122">
        <v>125</v>
      </c>
      <c r="Q68" s="124">
        <v>0</v>
      </c>
      <c r="R68" s="123">
        <f>R61-R74</f>
        <v>0</v>
      </c>
      <c r="S68" s="122">
        <v>9.4</v>
      </c>
      <c r="T68" s="124">
        <v>0</v>
      </c>
      <c r="U68" s="123">
        <f>U61-U74</f>
        <v>0</v>
      </c>
      <c r="V68" s="122">
        <f>V61-V74</f>
        <v>0</v>
      </c>
      <c r="W68" s="124">
        <v>0</v>
      </c>
      <c r="X68" s="123">
        <f>X61-X74</f>
        <v>0</v>
      </c>
      <c r="Y68" s="122">
        <v>85</v>
      </c>
      <c r="Z68" s="124">
        <v>0</v>
      </c>
      <c r="AA68" s="123">
        <f>AA61-AA74</f>
        <v>0</v>
      </c>
      <c r="AB68" s="122">
        <v>0</v>
      </c>
      <c r="AC68" s="124">
        <v>0</v>
      </c>
      <c r="AD68" s="123">
        <f>AD61-AD74</f>
        <v>0</v>
      </c>
      <c r="AE68" s="122">
        <f>AE61-AE74</f>
        <v>31.7</v>
      </c>
      <c r="AF68" s="124">
        <v>0</v>
      </c>
      <c r="AG68" s="123">
        <f>AG61-AG74</f>
        <v>0</v>
      </c>
      <c r="AH68" s="122">
        <f>AH61-AH74</f>
        <v>0</v>
      </c>
      <c r="AI68" s="124">
        <v>0</v>
      </c>
      <c r="AJ68" s="123">
        <f>AJ61-AJ74</f>
        <v>0</v>
      </c>
      <c r="AK68" s="122">
        <v>5.2</v>
      </c>
      <c r="AL68" s="124">
        <v>0</v>
      </c>
      <c r="AM68" s="123">
        <f>AM61-AM74</f>
        <v>0</v>
      </c>
      <c r="AN68" s="122">
        <f>AN61-AN74</f>
        <v>0</v>
      </c>
      <c r="AO68" s="124">
        <v>0</v>
      </c>
      <c r="AP68" s="123">
        <f>AP61-AP74</f>
        <v>0</v>
      </c>
      <c r="AQ68" s="122">
        <v>5.2</v>
      </c>
      <c r="AR68" s="124">
        <v>0</v>
      </c>
      <c r="AS68" s="146"/>
      <c r="AT68" s="147"/>
    </row>
    <row r="69" spans="1:46" ht="15" customHeight="1">
      <c r="A69" s="219"/>
      <c r="B69" s="266" t="s">
        <v>70</v>
      </c>
      <c r="C69" s="219"/>
      <c r="D69" s="148"/>
      <c r="E69" s="159" t="s">
        <v>24</v>
      </c>
      <c r="F69" s="123">
        <f>F22</f>
        <v>24992.700000000004</v>
      </c>
      <c r="G69" s="122">
        <f aca="true" t="shared" si="26" ref="G69:AR69">G22</f>
        <v>24942.499999999996</v>
      </c>
      <c r="H69" s="124">
        <f t="shared" si="26"/>
        <v>99.79914134927395</v>
      </c>
      <c r="I69" s="123">
        <f t="shared" si="26"/>
        <v>569.5</v>
      </c>
      <c r="J69" s="122">
        <f t="shared" si="26"/>
        <v>582.2</v>
      </c>
      <c r="K69" s="124">
        <f t="shared" si="26"/>
        <v>102.23002633889378</v>
      </c>
      <c r="L69" s="123">
        <f t="shared" si="26"/>
        <v>2479.6</v>
      </c>
      <c r="M69" s="122">
        <f t="shared" si="26"/>
        <v>2682.2</v>
      </c>
      <c r="N69" s="124">
        <f t="shared" si="26"/>
        <v>108.1706726891434</v>
      </c>
      <c r="O69" s="123">
        <f t="shared" si="26"/>
        <v>3894.5</v>
      </c>
      <c r="P69" s="122">
        <f t="shared" si="26"/>
        <v>3451.7</v>
      </c>
      <c r="Q69" s="124">
        <f t="shared" si="26"/>
        <v>88.63011939915265</v>
      </c>
      <c r="R69" s="123">
        <f t="shared" si="26"/>
        <v>2314.2</v>
      </c>
      <c r="S69" s="122">
        <f t="shared" si="26"/>
        <v>2529.6</v>
      </c>
      <c r="T69" s="124">
        <f t="shared" si="26"/>
        <v>109.30775213896811</v>
      </c>
      <c r="U69" s="123">
        <f t="shared" si="26"/>
        <v>1843.7</v>
      </c>
      <c r="V69" s="122">
        <f t="shared" si="26"/>
        <v>1853.7</v>
      </c>
      <c r="W69" s="124">
        <f t="shared" si="26"/>
        <v>100.54238759017193</v>
      </c>
      <c r="X69" s="123">
        <f t="shared" si="26"/>
        <v>2230.1</v>
      </c>
      <c r="Y69" s="122">
        <f t="shared" si="26"/>
        <v>1892.9</v>
      </c>
      <c r="Z69" s="124">
        <f t="shared" si="26"/>
        <v>84.9</v>
      </c>
      <c r="AA69" s="123">
        <f t="shared" si="26"/>
        <v>2010.1</v>
      </c>
      <c r="AB69" s="122">
        <f t="shared" si="26"/>
        <v>2226.4</v>
      </c>
      <c r="AC69" s="124">
        <f t="shared" si="26"/>
        <v>110.76065867369785</v>
      </c>
      <c r="AD69" s="123">
        <f t="shared" si="26"/>
        <v>1997.2</v>
      </c>
      <c r="AE69" s="122">
        <f t="shared" si="26"/>
        <v>2222.4</v>
      </c>
      <c r="AF69" s="124">
        <f t="shared" si="26"/>
        <v>111.27578610054076</v>
      </c>
      <c r="AG69" s="123">
        <f t="shared" si="26"/>
        <v>1847.9</v>
      </c>
      <c r="AH69" s="122">
        <f t="shared" si="26"/>
        <v>1455.5</v>
      </c>
      <c r="AI69" s="124">
        <f t="shared" si="26"/>
        <v>78.76508469073002</v>
      </c>
      <c r="AJ69" s="123">
        <f t="shared" si="26"/>
        <v>1753.7</v>
      </c>
      <c r="AK69" s="122">
        <f t="shared" si="26"/>
        <v>1480.8</v>
      </c>
      <c r="AL69" s="124">
        <f t="shared" si="26"/>
        <v>0</v>
      </c>
      <c r="AM69" s="123">
        <f t="shared" si="26"/>
        <v>1699.4</v>
      </c>
      <c r="AN69" s="122">
        <f t="shared" si="26"/>
        <v>1851.8</v>
      </c>
      <c r="AO69" s="124">
        <f t="shared" si="26"/>
        <v>108.9678710132988</v>
      </c>
      <c r="AP69" s="123">
        <f t="shared" si="26"/>
        <v>2352.7999999999997</v>
      </c>
      <c r="AQ69" s="122">
        <f t="shared" si="26"/>
        <v>2713.3</v>
      </c>
      <c r="AR69" s="124">
        <f t="shared" si="26"/>
        <v>115.32216933015984</v>
      </c>
      <c r="AS69" s="124"/>
      <c r="AT69" s="124"/>
    </row>
    <row r="70" spans="1:46" ht="15" customHeight="1">
      <c r="A70" s="210"/>
      <c r="B70" s="267"/>
      <c r="C70" s="210"/>
      <c r="D70" s="148"/>
      <c r="E70" s="94" t="s">
        <v>66</v>
      </c>
      <c r="F70" s="123">
        <f>I70+L70+O70+R70+U70+X70+AA70+AD70+AG70+AJ70+AM70+AQ70</f>
        <v>0</v>
      </c>
      <c r="G70" s="122">
        <f>J70+M70+P70+S70+V70+Y70+AB70+AE70+AH70+AK70+AN70+AQ70</f>
        <v>0</v>
      </c>
      <c r="H70" s="124">
        <v>0</v>
      </c>
      <c r="I70" s="123">
        <v>0</v>
      </c>
      <c r="J70" s="122">
        <v>0</v>
      </c>
      <c r="K70" s="124">
        <v>0</v>
      </c>
      <c r="L70" s="123">
        <v>0</v>
      </c>
      <c r="M70" s="122">
        <v>0</v>
      </c>
      <c r="N70" s="124">
        <v>0</v>
      </c>
      <c r="O70" s="123">
        <v>0</v>
      </c>
      <c r="P70" s="122">
        <v>0</v>
      </c>
      <c r="Q70" s="124">
        <v>0</v>
      </c>
      <c r="R70" s="123">
        <v>0</v>
      </c>
      <c r="S70" s="122">
        <v>0</v>
      </c>
      <c r="T70" s="124">
        <v>0</v>
      </c>
      <c r="U70" s="123">
        <v>0</v>
      </c>
      <c r="V70" s="122">
        <v>0</v>
      </c>
      <c r="W70" s="124">
        <v>0</v>
      </c>
      <c r="X70" s="123">
        <v>0</v>
      </c>
      <c r="Y70" s="122">
        <v>0</v>
      </c>
      <c r="Z70" s="124">
        <v>0</v>
      </c>
      <c r="AA70" s="123">
        <v>0</v>
      </c>
      <c r="AB70" s="122">
        <v>0</v>
      </c>
      <c r="AC70" s="124">
        <v>0</v>
      </c>
      <c r="AD70" s="123">
        <v>0</v>
      </c>
      <c r="AE70" s="122">
        <v>0</v>
      </c>
      <c r="AF70" s="124">
        <v>0</v>
      </c>
      <c r="AG70" s="123">
        <v>0</v>
      </c>
      <c r="AH70" s="122">
        <v>0</v>
      </c>
      <c r="AI70" s="124">
        <v>0</v>
      </c>
      <c r="AJ70" s="123">
        <v>0</v>
      </c>
      <c r="AK70" s="122">
        <v>0</v>
      </c>
      <c r="AL70" s="124">
        <v>0</v>
      </c>
      <c r="AM70" s="123">
        <v>0</v>
      </c>
      <c r="AN70" s="122">
        <v>0</v>
      </c>
      <c r="AO70" s="124">
        <v>0</v>
      </c>
      <c r="AP70" s="123">
        <v>0</v>
      </c>
      <c r="AQ70" s="122">
        <v>0</v>
      </c>
      <c r="AR70" s="124">
        <v>0</v>
      </c>
      <c r="AS70" s="124"/>
      <c r="AT70" s="124"/>
    </row>
    <row r="71" spans="1:46" ht="12.75" customHeight="1">
      <c r="A71" s="210"/>
      <c r="B71" s="267"/>
      <c r="C71" s="210"/>
      <c r="D71" s="148"/>
      <c r="E71" s="92" t="s">
        <v>26</v>
      </c>
      <c r="F71" s="123">
        <f>F24</f>
        <v>0</v>
      </c>
      <c r="G71" s="122">
        <f aca="true" t="shared" si="27" ref="G71:AR71">G24</f>
        <v>0</v>
      </c>
      <c r="H71" s="124">
        <f t="shared" si="27"/>
        <v>0</v>
      </c>
      <c r="I71" s="123">
        <f t="shared" si="27"/>
        <v>0</v>
      </c>
      <c r="J71" s="122">
        <f t="shared" si="27"/>
        <v>0</v>
      </c>
      <c r="K71" s="124">
        <f t="shared" si="27"/>
        <v>0</v>
      </c>
      <c r="L71" s="123">
        <f t="shared" si="27"/>
        <v>0</v>
      </c>
      <c r="M71" s="122">
        <f t="shared" si="27"/>
        <v>0</v>
      </c>
      <c r="N71" s="124">
        <f t="shared" si="27"/>
        <v>0</v>
      </c>
      <c r="O71" s="123">
        <f t="shared" si="27"/>
        <v>0</v>
      </c>
      <c r="P71" s="122">
        <f t="shared" si="27"/>
        <v>0</v>
      </c>
      <c r="Q71" s="124">
        <f t="shared" si="27"/>
        <v>0</v>
      </c>
      <c r="R71" s="123">
        <f t="shared" si="27"/>
        <v>0</v>
      </c>
      <c r="S71" s="122">
        <f t="shared" si="27"/>
        <v>0</v>
      </c>
      <c r="T71" s="124">
        <f t="shared" si="27"/>
        <v>0</v>
      </c>
      <c r="U71" s="123">
        <f t="shared" si="27"/>
        <v>0</v>
      </c>
      <c r="V71" s="122">
        <f t="shared" si="27"/>
        <v>0</v>
      </c>
      <c r="W71" s="124">
        <f t="shared" si="27"/>
        <v>0</v>
      </c>
      <c r="X71" s="123">
        <f t="shared" si="27"/>
        <v>0</v>
      </c>
      <c r="Y71" s="122">
        <f t="shared" si="27"/>
        <v>0</v>
      </c>
      <c r="Z71" s="124">
        <f t="shared" si="27"/>
        <v>0</v>
      </c>
      <c r="AA71" s="123">
        <f t="shared" si="27"/>
        <v>0</v>
      </c>
      <c r="AB71" s="122">
        <f t="shared" si="27"/>
        <v>0</v>
      </c>
      <c r="AC71" s="124">
        <f t="shared" si="27"/>
        <v>0</v>
      </c>
      <c r="AD71" s="123">
        <f t="shared" si="27"/>
        <v>0</v>
      </c>
      <c r="AE71" s="122">
        <f t="shared" si="27"/>
        <v>0</v>
      </c>
      <c r="AF71" s="124">
        <f t="shared" si="27"/>
        <v>0</v>
      </c>
      <c r="AG71" s="123">
        <f t="shared" si="27"/>
        <v>0</v>
      </c>
      <c r="AH71" s="122">
        <f t="shared" si="27"/>
        <v>0</v>
      </c>
      <c r="AI71" s="124">
        <f t="shared" si="27"/>
        <v>0</v>
      </c>
      <c r="AJ71" s="123">
        <f t="shared" si="27"/>
        <v>0</v>
      </c>
      <c r="AK71" s="122">
        <f t="shared" si="27"/>
        <v>0</v>
      </c>
      <c r="AL71" s="124">
        <f t="shared" si="27"/>
        <v>0</v>
      </c>
      <c r="AM71" s="123">
        <f t="shared" si="27"/>
        <v>0</v>
      </c>
      <c r="AN71" s="122">
        <f t="shared" si="27"/>
        <v>0</v>
      </c>
      <c r="AO71" s="124">
        <f t="shared" si="27"/>
        <v>0</v>
      </c>
      <c r="AP71" s="123">
        <f t="shared" si="27"/>
        <v>0</v>
      </c>
      <c r="AQ71" s="122">
        <f t="shared" si="27"/>
        <v>0</v>
      </c>
      <c r="AR71" s="124">
        <f t="shared" si="27"/>
        <v>0</v>
      </c>
      <c r="AS71" s="124"/>
      <c r="AT71" s="124"/>
    </row>
    <row r="72" spans="1:46" ht="12.75" customHeight="1">
      <c r="A72" s="210"/>
      <c r="B72" s="267"/>
      <c r="C72" s="210"/>
      <c r="D72" s="148"/>
      <c r="E72" s="93" t="s">
        <v>74</v>
      </c>
      <c r="F72" s="123">
        <f>F25</f>
        <v>24992.700000000004</v>
      </c>
      <c r="G72" s="122">
        <f aca="true" t="shared" si="28" ref="G72:AR72">G25</f>
        <v>24942.499999999996</v>
      </c>
      <c r="H72" s="124">
        <f t="shared" si="28"/>
        <v>99.79914134927395</v>
      </c>
      <c r="I72" s="123">
        <f t="shared" si="28"/>
        <v>569.5</v>
      </c>
      <c r="J72" s="122">
        <f t="shared" si="28"/>
        <v>582.2</v>
      </c>
      <c r="K72" s="124">
        <f t="shared" si="28"/>
        <v>102.23002633889378</v>
      </c>
      <c r="L72" s="123">
        <f t="shared" si="28"/>
        <v>2479.6</v>
      </c>
      <c r="M72" s="122">
        <f t="shared" si="28"/>
        <v>2682.2</v>
      </c>
      <c r="N72" s="124">
        <f t="shared" si="28"/>
        <v>108.1706726891434</v>
      </c>
      <c r="O72" s="123">
        <f t="shared" si="28"/>
        <v>3894.5</v>
      </c>
      <c r="P72" s="122">
        <f t="shared" si="28"/>
        <v>3451.7</v>
      </c>
      <c r="Q72" s="124">
        <f t="shared" si="28"/>
        <v>88.63011939915265</v>
      </c>
      <c r="R72" s="123">
        <f t="shared" si="28"/>
        <v>2314.2</v>
      </c>
      <c r="S72" s="122">
        <f t="shared" si="28"/>
        <v>2529.6</v>
      </c>
      <c r="T72" s="124">
        <f t="shared" si="28"/>
        <v>109.30775213896811</v>
      </c>
      <c r="U72" s="123">
        <f t="shared" si="28"/>
        <v>1843.7</v>
      </c>
      <c r="V72" s="122">
        <f t="shared" si="28"/>
        <v>1853.7</v>
      </c>
      <c r="W72" s="124">
        <f t="shared" si="28"/>
        <v>100.54238759017193</v>
      </c>
      <c r="X72" s="123">
        <f t="shared" si="28"/>
        <v>2230.1</v>
      </c>
      <c r="Y72" s="122">
        <f t="shared" si="28"/>
        <v>1892.9</v>
      </c>
      <c r="Z72" s="124">
        <f t="shared" si="28"/>
        <v>84.9</v>
      </c>
      <c r="AA72" s="123">
        <f t="shared" si="28"/>
        <v>2010.1</v>
      </c>
      <c r="AB72" s="122">
        <f t="shared" si="28"/>
        <v>2226.4</v>
      </c>
      <c r="AC72" s="124">
        <f t="shared" si="28"/>
        <v>110.76065867369785</v>
      </c>
      <c r="AD72" s="123">
        <f t="shared" si="28"/>
        <v>1997.2</v>
      </c>
      <c r="AE72" s="122">
        <f t="shared" si="28"/>
        <v>2222.4</v>
      </c>
      <c r="AF72" s="124">
        <f t="shared" si="28"/>
        <v>111.27578610054076</v>
      </c>
      <c r="AG72" s="123">
        <f t="shared" si="28"/>
        <v>1847.9</v>
      </c>
      <c r="AH72" s="122">
        <f t="shared" si="28"/>
        <v>1455.5</v>
      </c>
      <c r="AI72" s="124">
        <f t="shared" si="28"/>
        <v>78.76508469073002</v>
      </c>
      <c r="AJ72" s="123">
        <f t="shared" si="28"/>
        <v>1753.7</v>
      </c>
      <c r="AK72" s="122">
        <f t="shared" si="28"/>
        <v>1480.8</v>
      </c>
      <c r="AL72" s="124">
        <f t="shared" si="28"/>
        <v>84.43861549865997</v>
      </c>
      <c r="AM72" s="123">
        <f t="shared" si="28"/>
        <v>1699.4</v>
      </c>
      <c r="AN72" s="122">
        <f t="shared" si="28"/>
        <v>1851.8</v>
      </c>
      <c r="AO72" s="124">
        <f t="shared" si="28"/>
        <v>108.9678710132988</v>
      </c>
      <c r="AP72" s="123">
        <f t="shared" si="28"/>
        <v>2352.7999999999997</v>
      </c>
      <c r="AQ72" s="122">
        <f t="shared" si="28"/>
        <v>2713.3</v>
      </c>
      <c r="AR72" s="124">
        <f t="shared" si="28"/>
        <v>115.32216933015984</v>
      </c>
      <c r="AS72" s="124"/>
      <c r="AT72" s="124"/>
    </row>
    <row r="73" spans="1:46" ht="21.75" customHeight="1">
      <c r="A73" s="210"/>
      <c r="B73" s="267"/>
      <c r="C73" s="210"/>
      <c r="D73" s="148"/>
      <c r="E73" s="94" t="s">
        <v>67</v>
      </c>
      <c r="F73" s="123">
        <f>I73+L73+O73+R73+U73+X73+AA73+AD73+AG73+AJ73+AM73+AP73</f>
        <v>0</v>
      </c>
      <c r="G73" s="122">
        <f>J73+M73+P73+S73+V73+Y73+AB73+AE73+AH73+AK73+AN73+AQ73</f>
        <v>0</v>
      </c>
      <c r="H73" s="124">
        <v>0</v>
      </c>
      <c r="I73" s="123">
        <v>0</v>
      </c>
      <c r="J73" s="122">
        <v>0</v>
      </c>
      <c r="K73" s="124">
        <v>0</v>
      </c>
      <c r="L73" s="123">
        <v>0</v>
      </c>
      <c r="M73" s="122">
        <v>0</v>
      </c>
      <c r="N73" s="124">
        <v>0</v>
      </c>
      <c r="O73" s="123">
        <v>0</v>
      </c>
      <c r="P73" s="122">
        <v>0</v>
      </c>
      <c r="Q73" s="124">
        <v>0</v>
      </c>
      <c r="R73" s="123">
        <v>0</v>
      </c>
      <c r="S73" s="122">
        <v>0</v>
      </c>
      <c r="T73" s="124">
        <v>0</v>
      </c>
      <c r="U73" s="123">
        <v>0</v>
      </c>
      <c r="V73" s="122">
        <v>0</v>
      </c>
      <c r="W73" s="124">
        <v>0</v>
      </c>
      <c r="X73" s="123">
        <v>0</v>
      </c>
      <c r="Y73" s="122">
        <v>0</v>
      </c>
      <c r="Z73" s="124">
        <v>0</v>
      </c>
      <c r="AA73" s="123">
        <v>0</v>
      </c>
      <c r="AB73" s="122">
        <v>0</v>
      </c>
      <c r="AC73" s="124">
        <v>0</v>
      </c>
      <c r="AD73" s="123">
        <v>0</v>
      </c>
      <c r="AE73" s="122">
        <v>0</v>
      </c>
      <c r="AF73" s="124">
        <v>0</v>
      </c>
      <c r="AG73" s="123">
        <v>0</v>
      </c>
      <c r="AH73" s="122">
        <v>0</v>
      </c>
      <c r="AI73" s="124">
        <v>0</v>
      </c>
      <c r="AJ73" s="123">
        <v>0</v>
      </c>
      <c r="AK73" s="122">
        <v>0</v>
      </c>
      <c r="AL73" s="124">
        <v>0</v>
      </c>
      <c r="AM73" s="123">
        <v>0</v>
      </c>
      <c r="AN73" s="122">
        <v>0</v>
      </c>
      <c r="AO73" s="124">
        <v>0</v>
      </c>
      <c r="AP73" s="123">
        <v>0</v>
      </c>
      <c r="AQ73" s="122">
        <v>0</v>
      </c>
      <c r="AR73" s="124">
        <v>0</v>
      </c>
      <c r="AS73" s="124"/>
      <c r="AT73" s="124"/>
    </row>
    <row r="74" spans="1:46" ht="57" customHeight="1" thickBot="1">
      <c r="A74" s="220"/>
      <c r="B74" s="268"/>
      <c r="C74" s="220"/>
      <c r="D74" s="148"/>
      <c r="E74" s="94" t="s">
        <v>42</v>
      </c>
      <c r="F74" s="123">
        <f>F50</f>
        <v>0</v>
      </c>
      <c r="G74" s="122">
        <f>J74+M74+P74+S74+V74+Y74+AB74+AE74+AH74+AK74+AN74+AQ74</f>
        <v>253</v>
      </c>
      <c r="H74" s="124">
        <f aca="true" t="shared" si="29" ref="H74:AR74">H50</f>
        <v>0</v>
      </c>
      <c r="I74" s="123">
        <f t="shared" si="29"/>
        <v>0</v>
      </c>
      <c r="J74" s="122">
        <f t="shared" si="29"/>
        <v>0</v>
      </c>
      <c r="K74" s="124">
        <f t="shared" si="29"/>
        <v>0</v>
      </c>
      <c r="L74" s="123">
        <f t="shared" si="29"/>
        <v>0</v>
      </c>
      <c r="M74" s="122">
        <v>0</v>
      </c>
      <c r="N74" s="124">
        <f t="shared" si="29"/>
        <v>0</v>
      </c>
      <c r="O74" s="123">
        <f t="shared" si="29"/>
        <v>0</v>
      </c>
      <c r="P74" s="122">
        <v>163</v>
      </c>
      <c r="Q74" s="124">
        <f t="shared" si="29"/>
        <v>0</v>
      </c>
      <c r="R74" s="123">
        <f t="shared" si="29"/>
        <v>0</v>
      </c>
      <c r="S74" s="122">
        <v>0</v>
      </c>
      <c r="T74" s="124">
        <f t="shared" si="29"/>
        <v>0</v>
      </c>
      <c r="U74" s="123">
        <f t="shared" si="29"/>
        <v>0</v>
      </c>
      <c r="V74" s="122">
        <f t="shared" si="29"/>
        <v>0</v>
      </c>
      <c r="W74" s="124">
        <f t="shared" si="29"/>
        <v>0</v>
      </c>
      <c r="X74" s="123">
        <f t="shared" si="29"/>
        <v>0</v>
      </c>
      <c r="Y74" s="122">
        <v>0</v>
      </c>
      <c r="Z74" s="124">
        <f t="shared" si="29"/>
        <v>0</v>
      </c>
      <c r="AA74" s="123">
        <f t="shared" si="29"/>
        <v>0</v>
      </c>
      <c r="AB74" s="122">
        <v>90</v>
      </c>
      <c r="AC74" s="124">
        <f t="shared" si="29"/>
        <v>0</v>
      </c>
      <c r="AD74" s="123">
        <f t="shared" si="29"/>
        <v>0</v>
      </c>
      <c r="AE74" s="122">
        <v>0</v>
      </c>
      <c r="AF74" s="124">
        <f t="shared" si="29"/>
        <v>0</v>
      </c>
      <c r="AG74" s="123">
        <f t="shared" si="29"/>
        <v>0</v>
      </c>
      <c r="AH74" s="122">
        <f t="shared" si="29"/>
        <v>0</v>
      </c>
      <c r="AI74" s="124">
        <f t="shared" si="29"/>
        <v>0</v>
      </c>
      <c r="AJ74" s="123">
        <f t="shared" si="29"/>
        <v>0</v>
      </c>
      <c r="AK74" s="122">
        <v>0</v>
      </c>
      <c r="AL74" s="124">
        <f t="shared" si="29"/>
        <v>0</v>
      </c>
      <c r="AM74" s="123">
        <f t="shared" si="29"/>
        <v>0</v>
      </c>
      <c r="AN74" s="122">
        <f t="shared" si="29"/>
        <v>0</v>
      </c>
      <c r="AO74" s="124">
        <f t="shared" si="29"/>
        <v>0</v>
      </c>
      <c r="AP74" s="123">
        <f t="shared" si="29"/>
        <v>0</v>
      </c>
      <c r="AQ74" s="122">
        <v>0</v>
      </c>
      <c r="AR74" s="124">
        <f t="shared" si="29"/>
        <v>0</v>
      </c>
      <c r="AS74" s="124"/>
      <c r="AT74" s="124"/>
    </row>
    <row r="75" spans="1:46" ht="12.75" customHeight="1">
      <c r="A75" s="219"/>
      <c r="B75" s="266" t="s">
        <v>71</v>
      </c>
      <c r="C75" s="219"/>
      <c r="D75" s="148"/>
      <c r="E75" s="159" t="s">
        <v>24</v>
      </c>
      <c r="F75" s="123">
        <f>I75+L75+O75+R75+U75+X75+AA75+AD75+AG75+AJ75+AM75+AP75</f>
        <v>0</v>
      </c>
      <c r="G75" s="122">
        <f>J75+M75+P75+S75+V75+Y75+AB75+AE75+AH75+AK75+AN75+AQ75</f>
        <v>0</v>
      </c>
      <c r="H75" s="124">
        <v>0</v>
      </c>
      <c r="I75" s="123">
        <v>0</v>
      </c>
      <c r="J75" s="122">
        <v>0</v>
      </c>
      <c r="K75" s="124">
        <v>0</v>
      </c>
      <c r="L75" s="123">
        <v>0</v>
      </c>
      <c r="M75" s="122">
        <v>0</v>
      </c>
      <c r="N75" s="124">
        <v>0</v>
      </c>
      <c r="O75" s="123">
        <v>0</v>
      </c>
      <c r="P75" s="122">
        <v>0</v>
      </c>
      <c r="Q75" s="124">
        <v>0</v>
      </c>
      <c r="R75" s="123">
        <v>0</v>
      </c>
      <c r="S75" s="122">
        <v>0</v>
      </c>
      <c r="T75" s="124">
        <v>0</v>
      </c>
      <c r="U75" s="123">
        <v>0</v>
      </c>
      <c r="V75" s="122">
        <v>0</v>
      </c>
      <c r="W75" s="124">
        <v>0</v>
      </c>
      <c r="X75" s="123">
        <v>0</v>
      </c>
      <c r="Y75" s="122">
        <v>0</v>
      </c>
      <c r="Z75" s="124">
        <v>0</v>
      </c>
      <c r="AA75" s="123">
        <v>0</v>
      </c>
      <c r="AB75" s="122">
        <v>0</v>
      </c>
      <c r="AC75" s="124">
        <v>0</v>
      </c>
      <c r="AD75" s="123">
        <v>0</v>
      </c>
      <c r="AE75" s="122">
        <v>0</v>
      </c>
      <c r="AF75" s="124">
        <v>0</v>
      </c>
      <c r="AG75" s="123">
        <v>0</v>
      </c>
      <c r="AH75" s="122">
        <v>0</v>
      </c>
      <c r="AI75" s="124">
        <v>0</v>
      </c>
      <c r="AJ75" s="123">
        <v>0</v>
      </c>
      <c r="AK75" s="122">
        <v>0</v>
      </c>
      <c r="AL75" s="124">
        <v>0</v>
      </c>
      <c r="AM75" s="123">
        <v>0</v>
      </c>
      <c r="AN75" s="122">
        <v>0</v>
      </c>
      <c r="AO75" s="124">
        <v>0</v>
      </c>
      <c r="AP75" s="123">
        <v>0</v>
      </c>
      <c r="AQ75" s="122">
        <v>0</v>
      </c>
      <c r="AR75" s="124">
        <v>0</v>
      </c>
      <c r="AS75" s="296"/>
      <c r="AT75" s="296"/>
    </row>
    <row r="76" spans="1:46" ht="13.5" customHeight="1">
      <c r="A76" s="210"/>
      <c r="B76" s="267"/>
      <c r="C76" s="210"/>
      <c r="D76" s="148"/>
      <c r="E76" s="94" t="s">
        <v>66</v>
      </c>
      <c r="F76" s="123">
        <f>I76+L76+O76+R76+U76+X76+AA76+AD76+AG76+AJ76+AM76+AP76</f>
        <v>0</v>
      </c>
      <c r="G76" s="122">
        <f>J76+M76+P76+S76+V76+Y76+AB76+AE76+AH76+AK76+AN76+AQ76</f>
        <v>0</v>
      </c>
      <c r="H76" s="124">
        <v>0</v>
      </c>
      <c r="I76" s="123">
        <v>0</v>
      </c>
      <c r="J76" s="122">
        <v>0</v>
      </c>
      <c r="K76" s="124">
        <v>0</v>
      </c>
      <c r="L76" s="123">
        <v>0</v>
      </c>
      <c r="M76" s="122">
        <v>0</v>
      </c>
      <c r="N76" s="124">
        <v>0</v>
      </c>
      <c r="O76" s="123">
        <v>0</v>
      </c>
      <c r="P76" s="122">
        <v>0</v>
      </c>
      <c r="Q76" s="124">
        <v>0</v>
      </c>
      <c r="R76" s="123">
        <v>0</v>
      </c>
      <c r="S76" s="122">
        <v>0</v>
      </c>
      <c r="T76" s="124">
        <v>0</v>
      </c>
      <c r="U76" s="123">
        <v>0</v>
      </c>
      <c r="V76" s="122">
        <v>0</v>
      </c>
      <c r="W76" s="124">
        <v>0</v>
      </c>
      <c r="X76" s="123">
        <v>0</v>
      </c>
      <c r="Y76" s="122">
        <v>0</v>
      </c>
      <c r="Z76" s="124">
        <v>0</v>
      </c>
      <c r="AA76" s="123">
        <v>0</v>
      </c>
      <c r="AB76" s="122">
        <v>0</v>
      </c>
      <c r="AC76" s="124">
        <v>0</v>
      </c>
      <c r="AD76" s="123">
        <v>0</v>
      </c>
      <c r="AE76" s="122">
        <v>0</v>
      </c>
      <c r="AF76" s="124">
        <v>0</v>
      </c>
      <c r="AG76" s="123">
        <v>0</v>
      </c>
      <c r="AH76" s="122">
        <v>0</v>
      </c>
      <c r="AI76" s="124">
        <v>0</v>
      </c>
      <c r="AJ76" s="123">
        <v>0</v>
      </c>
      <c r="AK76" s="122">
        <v>0</v>
      </c>
      <c r="AL76" s="124">
        <v>0</v>
      </c>
      <c r="AM76" s="123">
        <v>0</v>
      </c>
      <c r="AN76" s="122">
        <v>0</v>
      </c>
      <c r="AO76" s="124">
        <v>0</v>
      </c>
      <c r="AP76" s="123">
        <v>0</v>
      </c>
      <c r="AQ76" s="122">
        <v>0</v>
      </c>
      <c r="AR76" s="124">
        <v>0</v>
      </c>
      <c r="AS76" s="297"/>
      <c r="AT76" s="297"/>
    </row>
    <row r="77" spans="1:46" ht="12.75" customHeight="1">
      <c r="A77" s="210"/>
      <c r="B77" s="267"/>
      <c r="C77" s="210"/>
      <c r="D77" s="148"/>
      <c r="E77" s="92" t="s">
        <v>26</v>
      </c>
      <c r="F77" s="123">
        <f>F76</f>
        <v>0</v>
      </c>
      <c r="G77" s="122">
        <f aca="true" t="shared" si="30" ref="G77:AR77">G76</f>
        <v>0</v>
      </c>
      <c r="H77" s="124">
        <f t="shared" si="30"/>
        <v>0</v>
      </c>
      <c r="I77" s="123">
        <f t="shared" si="30"/>
        <v>0</v>
      </c>
      <c r="J77" s="122">
        <f t="shared" si="30"/>
        <v>0</v>
      </c>
      <c r="K77" s="124">
        <f t="shared" si="30"/>
        <v>0</v>
      </c>
      <c r="L77" s="123">
        <f t="shared" si="30"/>
        <v>0</v>
      </c>
      <c r="M77" s="122">
        <f t="shared" si="30"/>
        <v>0</v>
      </c>
      <c r="N77" s="124">
        <f t="shared" si="30"/>
        <v>0</v>
      </c>
      <c r="O77" s="123">
        <f t="shared" si="30"/>
        <v>0</v>
      </c>
      <c r="P77" s="122">
        <f t="shared" si="30"/>
        <v>0</v>
      </c>
      <c r="Q77" s="124">
        <f t="shared" si="30"/>
        <v>0</v>
      </c>
      <c r="R77" s="123">
        <f t="shared" si="30"/>
        <v>0</v>
      </c>
      <c r="S77" s="122">
        <f t="shared" si="30"/>
        <v>0</v>
      </c>
      <c r="T77" s="124">
        <f t="shared" si="30"/>
        <v>0</v>
      </c>
      <c r="U77" s="123">
        <f t="shared" si="30"/>
        <v>0</v>
      </c>
      <c r="V77" s="122">
        <f t="shared" si="30"/>
        <v>0</v>
      </c>
      <c r="W77" s="124">
        <f t="shared" si="30"/>
        <v>0</v>
      </c>
      <c r="X77" s="123">
        <f t="shared" si="30"/>
        <v>0</v>
      </c>
      <c r="Y77" s="122">
        <f t="shared" si="30"/>
        <v>0</v>
      </c>
      <c r="Z77" s="124">
        <f t="shared" si="30"/>
        <v>0</v>
      </c>
      <c r="AA77" s="123">
        <f t="shared" si="30"/>
        <v>0</v>
      </c>
      <c r="AB77" s="122">
        <f t="shared" si="30"/>
        <v>0</v>
      </c>
      <c r="AC77" s="124">
        <f t="shared" si="30"/>
        <v>0</v>
      </c>
      <c r="AD77" s="123">
        <f t="shared" si="30"/>
        <v>0</v>
      </c>
      <c r="AE77" s="122">
        <f t="shared" si="30"/>
        <v>0</v>
      </c>
      <c r="AF77" s="124">
        <f t="shared" si="30"/>
        <v>0</v>
      </c>
      <c r="AG77" s="123">
        <f t="shared" si="30"/>
        <v>0</v>
      </c>
      <c r="AH77" s="122">
        <f t="shared" si="30"/>
        <v>0</v>
      </c>
      <c r="AI77" s="124">
        <f t="shared" si="30"/>
        <v>0</v>
      </c>
      <c r="AJ77" s="123">
        <f t="shared" si="30"/>
        <v>0</v>
      </c>
      <c r="AK77" s="122">
        <f t="shared" si="30"/>
        <v>0</v>
      </c>
      <c r="AL77" s="124">
        <f t="shared" si="30"/>
        <v>0</v>
      </c>
      <c r="AM77" s="123">
        <f t="shared" si="30"/>
        <v>0</v>
      </c>
      <c r="AN77" s="122">
        <f t="shared" si="30"/>
        <v>0</v>
      </c>
      <c r="AO77" s="124">
        <f t="shared" si="30"/>
        <v>0</v>
      </c>
      <c r="AP77" s="123">
        <f t="shared" si="30"/>
        <v>0</v>
      </c>
      <c r="AQ77" s="122">
        <f t="shared" si="30"/>
        <v>0</v>
      </c>
      <c r="AR77" s="124">
        <f t="shared" si="30"/>
        <v>0</v>
      </c>
      <c r="AS77" s="297"/>
      <c r="AT77" s="297"/>
    </row>
    <row r="78" spans="1:46" ht="12.75" customHeight="1">
      <c r="A78" s="210"/>
      <c r="B78" s="267"/>
      <c r="C78" s="210"/>
      <c r="D78" s="148"/>
      <c r="E78" s="93" t="s">
        <v>74</v>
      </c>
      <c r="F78" s="123">
        <f>F75</f>
        <v>0</v>
      </c>
      <c r="G78" s="122">
        <f aca="true" t="shared" si="31" ref="G78:AR78">G75</f>
        <v>0</v>
      </c>
      <c r="H78" s="124">
        <f t="shared" si="31"/>
        <v>0</v>
      </c>
      <c r="I78" s="123">
        <f t="shared" si="31"/>
        <v>0</v>
      </c>
      <c r="J78" s="122">
        <f t="shared" si="31"/>
        <v>0</v>
      </c>
      <c r="K78" s="124">
        <f t="shared" si="31"/>
        <v>0</v>
      </c>
      <c r="L78" s="123">
        <f t="shared" si="31"/>
        <v>0</v>
      </c>
      <c r="M78" s="122">
        <f t="shared" si="31"/>
        <v>0</v>
      </c>
      <c r="N78" s="124">
        <f t="shared" si="31"/>
        <v>0</v>
      </c>
      <c r="O78" s="123">
        <f t="shared" si="31"/>
        <v>0</v>
      </c>
      <c r="P78" s="122">
        <f t="shared" si="31"/>
        <v>0</v>
      </c>
      <c r="Q78" s="124">
        <f t="shared" si="31"/>
        <v>0</v>
      </c>
      <c r="R78" s="123">
        <f t="shared" si="31"/>
        <v>0</v>
      </c>
      <c r="S78" s="122">
        <f t="shared" si="31"/>
        <v>0</v>
      </c>
      <c r="T78" s="124">
        <f t="shared" si="31"/>
        <v>0</v>
      </c>
      <c r="U78" s="123">
        <f t="shared" si="31"/>
        <v>0</v>
      </c>
      <c r="V78" s="122">
        <f t="shared" si="31"/>
        <v>0</v>
      </c>
      <c r="W78" s="124">
        <f t="shared" si="31"/>
        <v>0</v>
      </c>
      <c r="X78" s="123">
        <f t="shared" si="31"/>
        <v>0</v>
      </c>
      <c r="Y78" s="122">
        <f t="shared" si="31"/>
        <v>0</v>
      </c>
      <c r="Z78" s="124">
        <f t="shared" si="31"/>
        <v>0</v>
      </c>
      <c r="AA78" s="123">
        <f t="shared" si="31"/>
        <v>0</v>
      </c>
      <c r="AB78" s="122">
        <f t="shared" si="31"/>
        <v>0</v>
      </c>
      <c r="AC78" s="124">
        <f t="shared" si="31"/>
        <v>0</v>
      </c>
      <c r="AD78" s="123">
        <f t="shared" si="31"/>
        <v>0</v>
      </c>
      <c r="AE78" s="122">
        <f t="shared" si="31"/>
        <v>0</v>
      </c>
      <c r="AF78" s="124">
        <f t="shared" si="31"/>
        <v>0</v>
      </c>
      <c r="AG78" s="123">
        <f t="shared" si="31"/>
        <v>0</v>
      </c>
      <c r="AH78" s="122">
        <f t="shared" si="31"/>
        <v>0</v>
      </c>
      <c r="AI78" s="124">
        <f t="shared" si="31"/>
        <v>0</v>
      </c>
      <c r="AJ78" s="123">
        <f t="shared" si="31"/>
        <v>0</v>
      </c>
      <c r="AK78" s="122">
        <f t="shared" si="31"/>
        <v>0</v>
      </c>
      <c r="AL78" s="124">
        <f t="shared" si="31"/>
        <v>0</v>
      </c>
      <c r="AM78" s="123">
        <f t="shared" si="31"/>
        <v>0</v>
      </c>
      <c r="AN78" s="122">
        <f t="shared" si="31"/>
        <v>0</v>
      </c>
      <c r="AO78" s="124">
        <f t="shared" si="31"/>
        <v>0</v>
      </c>
      <c r="AP78" s="123">
        <f t="shared" si="31"/>
        <v>0</v>
      </c>
      <c r="AQ78" s="122">
        <f t="shared" si="31"/>
        <v>0</v>
      </c>
      <c r="AR78" s="124">
        <f t="shared" si="31"/>
        <v>0</v>
      </c>
      <c r="AS78" s="297"/>
      <c r="AT78" s="297"/>
    </row>
    <row r="79" spans="1:46" ht="21.75" customHeight="1" thickBot="1">
      <c r="A79" s="220"/>
      <c r="B79" s="268"/>
      <c r="C79" s="220"/>
      <c r="D79" s="148"/>
      <c r="E79" s="94" t="s">
        <v>67</v>
      </c>
      <c r="F79" s="123">
        <f>F75</f>
        <v>0</v>
      </c>
      <c r="G79" s="122">
        <f aca="true" t="shared" si="32" ref="G79:AR79">G75</f>
        <v>0</v>
      </c>
      <c r="H79" s="124">
        <f t="shared" si="32"/>
        <v>0</v>
      </c>
      <c r="I79" s="123">
        <f t="shared" si="32"/>
        <v>0</v>
      </c>
      <c r="J79" s="122">
        <f t="shared" si="32"/>
        <v>0</v>
      </c>
      <c r="K79" s="124">
        <f t="shared" si="32"/>
        <v>0</v>
      </c>
      <c r="L79" s="123">
        <f t="shared" si="32"/>
        <v>0</v>
      </c>
      <c r="M79" s="122">
        <f t="shared" si="32"/>
        <v>0</v>
      </c>
      <c r="N79" s="124">
        <f t="shared" si="32"/>
        <v>0</v>
      </c>
      <c r="O79" s="123">
        <f t="shared" si="32"/>
        <v>0</v>
      </c>
      <c r="P79" s="122">
        <f t="shared" si="32"/>
        <v>0</v>
      </c>
      <c r="Q79" s="124">
        <f t="shared" si="32"/>
        <v>0</v>
      </c>
      <c r="R79" s="123">
        <f t="shared" si="32"/>
        <v>0</v>
      </c>
      <c r="S79" s="122">
        <f t="shared" si="32"/>
        <v>0</v>
      </c>
      <c r="T79" s="124">
        <f t="shared" si="32"/>
        <v>0</v>
      </c>
      <c r="U79" s="123">
        <f t="shared" si="32"/>
        <v>0</v>
      </c>
      <c r="V79" s="122">
        <f t="shared" si="32"/>
        <v>0</v>
      </c>
      <c r="W79" s="124">
        <f t="shared" si="32"/>
        <v>0</v>
      </c>
      <c r="X79" s="123">
        <f t="shared" si="32"/>
        <v>0</v>
      </c>
      <c r="Y79" s="122">
        <f t="shared" si="32"/>
        <v>0</v>
      </c>
      <c r="Z79" s="124">
        <f t="shared" si="32"/>
        <v>0</v>
      </c>
      <c r="AA79" s="123">
        <f t="shared" si="32"/>
        <v>0</v>
      </c>
      <c r="AB79" s="122">
        <f t="shared" si="32"/>
        <v>0</v>
      </c>
      <c r="AC79" s="124">
        <f t="shared" si="32"/>
        <v>0</v>
      </c>
      <c r="AD79" s="123">
        <f t="shared" si="32"/>
        <v>0</v>
      </c>
      <c r="AE79" s="122">
        <f t="shared" si="32"/>
        <v>0</v>
      </c>
      <c r="AF79" s="124">
        <f t="shared" si="32"/>
        <v>0</v>
      </c>
      <c r="AG79" s="123">
        <f t="shared" si="32"/>
        <v>0</v>
      </c>
      <c r="AH79" s="122">
        <f t="shared" si="32"/>
        <v>0</v>
      </c>
      <c r="AI79" s="124">
        <f t="shared" si="32"/>
        <v>0</v>
      </c>
      <c r="AJ79" s="123">
        <f t="shared" si="32"/>
        <v>0</v>
      </c>
      <c r="AK79" s="122">
        <f t="shared" si="32"/>
        <v>0</v>
      </c>
      <c r="AL79" s="124">
        <f t="shared" si="32"/>
        <v>0</v>
      </c>
      <c r="AM79" s="123">
        <f t="shared" si="32"/>
        <v>0</v>
      </c>
      <c r="AN79" s="122">
        <f t="shared" si="32"/>
        <v>0</v>
      </c>
      <c r="AO79" s="124">
        <f t="shared" si="32"/>
        <v>0</v>
      </c>
      <c r="AP79" s="123">
        <f t="shared" si="32"/>
        <v>0</v>
      </c>
      <c r="AQ79" s="122">
        <f t="shared" si="32"/>
        <v>0</v>
      </c>
      <c r="AR79" s="124">
        <f t="shared" si="32"/>
        <v>0</v>
      </c>
      <c r="AS79" s="297"/>
      <c r="AT79" s="297"/>
    </row>
    <row r="80" spans="1:46" ht="15" customHeight="1">
      <c r="A80" s="219"/>
      <c r="B80" s="266" t="s">
        <v>72</v>
      </c>
      <c r="C80" s="219"/>
      <c r="D80" s="148"/>
      <c r="E80" s="159" t="s">
        <v>24</v>
      </c>
      <c r="F80" s="123">
        <f>F75</f>
        <v>0</v>
      </c>
      <c r="G80" s="122">
        <f aca="true" t="shared" si="33" ref="G80:AR80">G75</f>
        <v>0</v>
      </c>
      <c r="H80" s="124">
        <f t="shared" si="33"/>
        <v>0</v>
      </c>
      <c r="I80" s="123">
        <f t="shared" si="33"/>
        <v>0</v>
      </c>
      <c r="J80" s="122">
        <f t="shared" si="33"/>
        <v>0</v>
      </c>
      <c r="K80" s="124">
        <f t="shared" si="33"/>
        <v>0</v>
      </c>
      <c r="L80" s="123">
        <f t="shared" si="33"/>
        <v>0</v>
      </c>
      <c r="M80" s="122">
        <f t="shared" si="33"/>
        <v>0</v>
      </c>
      <c r="N80" s="124">
        <f t="shared" si="33"/>
        <v>0</v>
      </c>
      <c r="O80" s="123">
        <f t="shared" si="33"/>
        <v>0</v>
      </c>
      <c r="P80" s="122">
        <f t="shared" si="33"/>
        <v>0</v>
      </c>
      <c r="Q80" s="124">
        <f t="shared" si="33"/>
        <v>0</v>
      </c>
      <c r="R80" s="123">
        <f t="shared" si="33"/>
        <v>0</v>
      </c>
      <c r="S80" s="122">
        <f t="shared" si="33"/>
        <v>0</v>
      </c>
      <c r="T80" s="124">
        <f t="shared" si="33"/>
        <v>0</v>
      </c>
      <c r="U80" s="123">
        <f t="shared" si="33"/>
        <v>0</v>
      </c>
      <c r="V80" s="122">
        <f t="shared" si="33"/>
        <v>0</v>
      </c>
      <c r="W80" s="124">
        <f t="shared" si="33"/>
        <v>0</v>
      </c>
      <c r="X80" s="123">
        <f t="shared" si="33"/>
        <v>0</v>
      </c>
      <c r="Y80" s="122">
        <f t="shared" si="33"/>
        <v>0</v>
      </c>
      <c r="Z80" s="124">
        <f t="shared" si="33"/>
        <v>0</v>
      </c>
      <c r="AA80" s="123">
        <f t="shared" si="33"/>
        <v>0</v>
      </c>
      <c r="AB80" s="122">
        <f t="shared" si="33"/>
        <v>0</v>
      </c>
      <c r="AC80" s="124">
        <f t="shared" si="33"/>
        <v>0</v>
      </c>
      <c r="AD80" s="123">
        <f t="shared" si="33"/>
        <v>0</v>
      </c>
      <c r="AE80" s="122">
        <f t="shared" si="33"/>
        <v>0</v>
      </c>
      <c r="AF80" s="124">
        <f t="shared" si="33"/>
        <v>0</v>
      </c>
      <c r="AG80" s="123">
        <f t="shared" si="33"/>
        <v>0</v>
      </c>
      <c r="AH80" s="122">
        <f t="shared" si="33"/>
        <v>0</v>
      </c>
      <c r="AI80" s="124">
        <f t="shared" si="33"/>
        <v>0</v>
      </c>
      <c r="AJ80" s="123">
        <f t="shared" si="33"/>
        <v>0</v>
      </c>
      <c r="AK80" s="122">
        <f t="shared" si="33"/>
        <v>0</v>
      </c>
      <c r="AL80" s="124">
        <f t="shared" si="33"/>
        <v>0</v>
      </c>
      <c r="AM80" s="123">
        <f t="shared" si="33"/>
        <v>0</v>
      </c>
      <c r="AN80" s="122">
        <f t="shared" si="33"/>
        <v>0</v>
      </c>
      <c r="AO80" s="124">
        <f t="shared" si="33"/>
        <v>0</v>
      </c>
      <c r="AP80" s="123">
        <f t="shared" si="33"/>
        <v>0</v>
      </c>
      <c r="AQ80" s="122">
        <f t="shared" si="33"/>
        <v>0</v>
      </c>
      <c r="AR80" s="124">
        <f t="shared" si="33"/>
        <v>0</v>
      </c>
      <c r="AS80" s="297"/>
      <c r="AT80" s="297"/>
    </row>
    <row r="81" spans="1:46" ht="16.5" customHeight="1">
      <c r="A81" s="210"/>
      <c r="B81" s="267"/>
      <c r="C81" s="210"/>
      <c r="D81" s="148"/>
      <c r="E81" s="94" t="s">
        <v>66</v>
      </c>
      <c r="F81" s="123">
        <f>F80</f>
        <v>0</v>
      </c>
      <c r="G81" s="122">
        <f aca="true" t="shared" si="34" ref="G81:AR84">G80</f>
        <v>0</v>
      </c>
      <c r="H81" s="124">
        <f t="shared" si="34"/>
        <v>0</v>
      </c>
      <c r="I81" s="123">
        <f t="shared" si="34"/>
        <v>0</v>
      </c>
      <c r="J81" s="122">
        <f t="shared" si="34"/>
        <v>0</v>
      </c>
      <c r="K81" s="124">
        <f t="shared" si="34"/>
        <v>0</v>
      </c>
      <c r="L81" s="123">
        <f t="shared" si="34"/>
        <v>0</v>
      </c>
      <c r="M81" s="122">
        <f t="shared" si="34"/>
        <v>0</v>
      </c>
      <c r="N81" s="124">
        <f t="shared" si="34"/>
        <v>0</v>
      </c>
      <c r="O81" s="123">
        <f t="shared" si="34"/>
        <v>0</v>
      </c>
      <c r="P81" s="122">
        <f t="shared" si="34"/>
        <v>0</v>
      </c>
      <c r="Q81" s="124">
        <f t="shared" si="34"/>
        <v>0</v>
      </c>
      <c r="R81" s="123">
        <f t="shared" si="34"/>
        <v>0</v>
      </c>
      <c r="S81" s="122">
        <f t="shared" si="34"/>
        <v>0</v>
      </c>
      <c r="T81" s="124">
        <f t="shared" si="34"/>
        <v>0</v>
      </c>
      <c r="U81" s="123">
        <f t="shared" si="34"/>
        <v>0</v>
      </c>
      <c r="V81" s="122">
        <f t="shared" si="34"/>
        <v>0</v>
      </c>
      <c r="W81" s="124">
        <f t="shared" si="34"/>
        <v>0</v>
      </c>
      <c r="X81" s="123">
        <f t="shared" si="34"/>
        <v>0</v>
      </c>
      <c r="Y81" s="122">
        <f t="shared" si="34"/>
        <v>0</v>
      </c>
      <c r="Z81" s="124">
        <f t="shared" si="34"/>
        <v>0</v>
      </c>
      <c r="AA81" s="123">
        <f t="shared" si="34"/>
        <v>0</v>
      </c>
      <c r="AB81" s="122">
        <f t="shared" si="34"/>
        <v>0</v>
      </c>
      <c r="AC81" s="124">
        <f t="shared" si="34"/>
        <v>0</v>
      </c>
      <c r="AD81" s="123">
        <f t="shared" si="34"/>
        <v>0</v>
      </c>
      <c r="AE81" s="122">
        <f t="shared" si="34"/>
        <v>0</v>
      </c>
      <c r="AF81" s="124">
        <f t="shared" si="34"/>
        <v>0</v>
      </c>
      <c r="AG81" s="123">
        <f t="shared" si="34"/>
        <v>0</v>
      </c>
      <c r="AH81" s="122">
        <f t="shared" si="34"/>
        <v>0</v>
      </c>
      <c r="AI81" s="124">
        <f t="shared" si="34"/>
        <v>0</v>
      </c>
      <c r="AJ81" s="123">
        <f t="shared" si="34"/>
        <v>0</v>
      </c>
      <c r="AK81" s="122">
        <f t="shared" si="34"/>
        <v>0</v>
      </c>
      <c r="AL81" s="124">
        <f t="shared" si="34"/>
        <v>0</v>
      </c>
      <c r="AM81" s="123">
        <f t="shared" si="34"/>
        <v>0</v>
      </c>
      <c r="AN81" s="122">
        <f t="shared" si="34"/>
        <v>0</v>
      </c>
      <c r="AO81" s="124">
        <f t="shared" si="34"/>
        <v>0</v>
      </c>
      <c r="AP81" s="123">
        <f t="shared" si="34"/>
        <v>0</v>
      </c>
      <c r="AQ81" s="122">
        <f t="shared" si="34"/>
        <v>0</v>
      </c>
      <c r="AR81" s="124">
        <f t="shared" si="34"/>
        <v>0</v>
      </c>
      <c r="AS81" s="297"/>
      <c r="AT81" s="297"/>
    </row>
    <row r="82" spans="1:46" ht="12.75" customHeight="1">
      <c r="A82" s="210"/>
      <c r="B82" s="267"/>
      <c r="C82" s="210"/>
      <c r="D82" s="148"/>
      <c r="E82" s="92" t="s">
        <v>26</v>
      </c>
      <c r="F82" s="123">
        <f>F81</f>
        <v>0</v>
      </c>
      <c r="G82" s="122">
        <f t="shared" si="34"/>
        <v>0</v>
      </c>
      <c r="H82" s="124">
        <f t="shared" si="34"/>
        <v>0</v>
      </c>
      <c r="I82" s="123">
        <f t="shared" si="34"/>
        <v>0</v>
      </c>
      <c r="J82" s="122">
        <f t="shared" si="34"/>
        <v>0</v>
      </c>
      <c r="K82" s="124">
        <f t="shared" si="34"/>
        <v>0</v>
      </c>
      <c r="L82" s="123">
        <f t="shared" si="34"/>
        <v>0</v>
      </c>
      <c r="M82" s="122">
        <f t="shared" si="34"/>
        <v>0</v>
      </c>
      <c r="N82" s="124">
        <f t="shared" si="34"/>
        <v>0</v>
      </c>
      <c r="O82" s="123">
        <f t="shared" si="34"/>
        <v>0</v>
      </c>
      <c r="P82" s="122">
        <f t="shared" si="34"/>
        <v>0</v>
      </c>
      <c r="Q82" s="124">
        <f t="shared" si="34"/>
        <v>0</v>
      </c>
      <c r="R82" s="123">
        <f t="shared" si="34"/>
        <v>0</v>
      </c>
      <c r="S82" s="122">
        <f t="shared" si="34"/>
        <v>0</v>
      </c>
      <c r="T82" s="124">
        <f t="shared" si="34"/>
        <v>0</v>
      </c>
      <c r="U82" s="123">
        <f t="shared" si="34"/>
        <v>0</v>
      </c>
      <c r="V82" s="122">
        <f t="shared" si="34"/>
        <v>0</v>
      </c>
      <c r="W82" s="124">
        <f t="shared" si="34"/>
        <v>0</v>
      </c>
      <c r="X82" s="123">
        <f t="shared" si="34"/>
        <v>0</v>
      </c>
      <c r="Y82" s="122">
        <f t="shared" si="34"/>
        <v>0</v>
      </c>
      <c r="Z82" s="124">
        <f t="shared" si="34"/>
        <v>0</v>
      </c>
      <c r="AA82" s="123">
        <f t="shared" si="34"/>
        <v>0</v>
      </c>
      <c r="AB82" s="122">
        <f t="shared" si="34"/>
        <v>0</v>
      </c>
      <c r="AC82" s="124">
        <f t="shared" si="34"/>
        <v>0</v>
      </c>
      <c r="AD82" s="123">
        <f t="shared" si="34"/>
        <v>0</v>
      </c>
      <c r="AE82" s="122">
        <f t="shared" si="34"/>
        <v>0</v>
      </c>
      <c r="AF82" s="124">
        <f t="shared" si="34"/>
        <v>0</v>
      </c>
      <c r="AG82" s="123">
        <f t="shared" si="34"/>
        <v>0</v>
      </c>
      <c r="AH82" s="122">
        <f t="shared" si="34"/>
        <v>0</v>
      </c>
      <c r="AI82" s="124">
        <f t="shared" si="34"/>
        <v>0</v>
      </c>
      <c r="AJ82" s="123">
        <f t="shared" si="34"/>
        <v>0</v>
      </c>
      <c r="AK82" s="122">
        <f t="shared" si="34"/>
        <v>0</v>
      </c>
      <c r="AL82" s="124">
        <f t="shared" si="34"/>
        <v>0</v>
      </c>
      <c r="AM82" s="123">
        <f t="shared" si="34"/>
        <v>0</v>
      </c>
      <c r="AN82" s="122">
        <f t="shared" si="34"/>
        <v>0</v>
      </c>
      <c r="AO82" s="124">
        <f t="shared" si="34"/>
        <v>0</v>
      </c>
      <c r="AP82" s="123">
        <f t="shared" si="34"/>
        <v>0</v>
      </c>
      <c r="AQ82" s="122">
        <f t="shared" si="34"/>
        <v>0</v>
      </c>
      <c r="AR82" s="124">
        <f t="shared" si="34"/>
        <v>0</v>
      </c>
      <c r="AS82" s="297"/>
      <c r="AT82" s="297"/>
    </row>
    <row r="83" spans="1:46" ht="11.25" customHeight="1">
      <c r="A83" s="210"/>
      <c r="B83" s="267"/>
      <c r="C83" s="210"/>
      <c r="D83" s="148"/>
      <c r="E83" s="93" t="s">
        <v>74</v>
      </c>
      <c r="F83" s="123">
        <f>F82</f>
        <v>0</v>
      </c>
      <c r="G83" s="122">
        <f t="shared" si="34"/>
        <v>0</v>
      </c>
      <c r="H83" s="124">
        <f t="shared" si="34"/>
        <v>0</v>
      </c>
      <c r="I83" s="123">
        <f t="shared" si="34"/>
        <v>0</v>
      </c>
      <c r="J83" s="122">
        <f t="shared" si="34"/>
        <v>0</v>
      </c>
      <c r="K83" s="124">
        <f t="shared" si="34"/>
        <v>0</v>
      </c>
      <c r="L83" s="123">
        <f t="shared" si="34"/>
        <v>0</v>
      </c>
      <c r="M83" s="122">
        <f t="shared" si="34"/>
        <v>0</v>
      </c>
      <c r="N83" s="124">
        <f t="shared" si="34"/>
        <v>0</v>
      </c>
      <c r="O83" s="123">
        <f t="shared" si="34"/>
        <v>0</v>
      </c>
      <c r="P83" s="122">
        <f t="shared" si="34"/>
        <v>0</v>
      </c>
      <c r="Q83" s="124">
        <f t="shared" si="34"/>
        <v>0</v>
      </c>
      <c r="R83" s="123">
        <f t="shared" si="34"/>
        <v>0</v>
      </c>
      <c r="S83" s="122">
        <f t="shared" si="34"/>
        <v>0</v>
      </c>
      <c r="T83" s="124">
        <f t="shared" si="34"/>
        <v>0</v>
      </c>
      <c r="U83" s="123">
        <f t="shared" si="34"/>
        <v>0</v>
      </c>
      <c r="V83" s="122">
        <f t="shared" si="34"/>
        <v>0</v>
      </c>
      <c r="W83" s="124">
        <f t="shared" si="34"/>
        <v>0</v>
      </c>
      <c r="X83" s="123">
        <f t="shared" si="34"/>
        <v>0</v>
      </c>
      <c r="Y83" s="122">
        <f t="shared" si="34"/>
        <v>0</v>
      </c>
      <c r="Z83" s="124">
        <f t="shared" si="34"/>
        <v>0</v>
      </c>
      <c r="AA83" s="123">
        <f t="shared" si="34"/>
        <v>0</v>
      </c>
      <c r="AB83" s="122">
        <f t="shared" si="34"/>
        <v>0</v>
      </c>
      <c r="AC83" s="124">
        <f t="shared" si="34"/>
        <v>0</v>
      </c>
      <c r="AD83" s="123">
        <f t="shared" si="34"/>
        <v>0</v>
      </c>
      <c r="AE83" s="122">
        <f t="shared" si="34"/>
        <v>0</v>
      </c>
      <c r="AF83" s="124">
        <f t="shared" si="34"/>
        <v>0</v>
      </c>
      <c r="AG83" s="123">
        <f t="shared" si="34"/>
        <v>0</v>
      </c>
      <c r="AH83" s="122">
        <f t="shared" si="34"/>
        <v>0</v>
      </c>
      <c r="AI83" s="124">
        <f t="shared" si="34"/>
        <v>0</v>
      </c>
      <c r="AJ83" s="123">
        <f t="shared" si="34"/>
        <v>0</v>
      </c>
      <c r="AK83" s="122">
        <f t="shared" si="34"/>
        <v>0</v>
      </c>
      <c r="AL83" s="124">
        <f t="shared" si="34"/>
        <v>0</v>
      </c>
      <c r="AM83" s="123">
        <f t="shared" si="34"/>
        <v>0</v>
      </c>
      <c r="AN83" s="122">
        <f t="shared" si="34"/>
        <v>0</v>
      </c>
      <c r="AO83" s="124">
        <f t="shared" si="34"/>
        <v>0</v>
      </c>
      <c r="AP83" s="123">
        <f t="shared" si="34"/>
        <v>0</v>
      </c>
      <c r="AQ83" s="122">
        <f t="shared" si="34"/>
        <v>0</v>
      </c>
      <c r="AR83" s="124">
        <f t="shared" si="34"/>
        <v>0</v>
      </c>
      <c r="AS83" s="297"/>
      <c r="AT83" s="297"/>
    </row>
    <row r="84" spans="1:46" ht="22.5" customHeight="1">
      <c r="A84" s="220"/>
      <c r="B84" s="268"/>
      <c r="C84" s="220"/>
      <c r="D84" s="148"/>
      <c r="E84" s="94" t="s">
        <v>67</v>
      </c>
      <c r="F84" s="123">
        <f>F83</f>
        <v>0</v>
      </c>
      <c r="G84" s="122">
        <f t="shared" si="34"/>
        <v>0</v>
      </c>
      <c r="H84" s="124">
        <f t="shared" si="34"/>
        <v>0</v>
      </c>
      <c r="I84" s="123">
        <f t="shared" si="34"/>
        <v>0</v>
      </c>
      <c r="J84" s="122">
        <f t="shared" si="34"/>
        <v>0</v>
      </c>
      <c r="K84" s="124">
        <f t="shared" si="34"/>
        <v>0</v>
      </c>
      <c r="L84" s="123">
        <f t="shared" si="34"/>
        <v>0</v>
      </c>
      <c r="M84" s="122">
        <f t="shared" si="34"/>
        <v>0</v>
      </c>
      <c r="N84" s="124">
        <f t="shared" si="34"/>
        <v>0</v>
      </c>
      <c r="O84" s="123">
        <f t="shared" si="34"/>
        <v>0</v>
      </c>
      <c r="P84" s="122">
        <f t="shared" si="34"/>
        <v>0</v>
      </c>
      <c r="Q84" s="124">
        <f t="shared" si="34"/>
        <v>0</v>
      </c>
      <c r="R84" s="123">
        <f t="shared" si="34"/>
        <v>0</v>
      </c>
      <c r="S84" s="122">
        <f t="shared" si="34"/>
        <v>0</v>
      </c>
      <c r="T84" s="124">
        <f t="shared" si="34"/>
        <v>0</v>
      </c>
      <c r="U84" s="123">
        <f t="shared" si="34"/>
        <v>0</v>
      </c>
      <c r="V84" s="122">
        <f t="shared" si="34"/>
        <v>0</v>
      </c>
      <c r="W84" s="124">
        <f t="shared" si="34"/>
        <v>0</v>
      </c>
      <c r="X84" s="123">
        <f t="shared" si="34"/>
        <v>0</v>
      </c>
      <c r="Y84" s="122">
        <f t="shared" si="34"/>
        <v>0</v>
      </c>
      <c r="Z84" s="124">
        <f t="shared" si="34"/>
        <v>0</v>
      </c>
      <c r="AA84" s="123">
        <f t="shared" si="34"/>
        <v>0</v>
      </c>
      <c r="AB84" s="122">
        <f t="shared" si="34"/>
        <v>0</v>
      </c>
      <c r="AC84" s="124">
        <f t="shared" si="34"/>
        <v>0</v>
      </c>
      <c r="AD84" s="123">
        <f t="shared" si="34"/>
        <v>0</v>
      </c>
      <c r="AE84" s="122">
        <f t="shared" si="34"/>
        <v>0</v>
      </c>
      <c r="AF84" s="124">
        <f t="shared" si="34"/>
        <v>0</v>
      </c>
      <c r="AG84" s="123">
        <f t="shared" si="34"/>
        <v>0</v>
      </c>
      <c r="AH84" s="122">
        <f t="shared" si="34"/>
        <v>0</v>
      </c>
      <c r="AI84" s="124">
        <f t="shared" si="34"/>
        <v>0</v>
      </c>
      <c r="AJ84" s="123">
        <f t="shared" si="34"/>
        <v>0</v>
      </c>
      <c r="AK84" s="122">
        <f t="shared" si="34"/>
        <v>0</v>
      </c>
      <c r="AL84" s="124">
        <f t="shared" si="34"/>
        <v>0</v>
      </c>
      <c r="AM84" s="123">
        <f t="shared" si="34"/>
        <v>0</v>
      </c>
      <c r="AN84" s="122">
        <f t="shared" si="34"/>
        <v>0</v>
      </c>
      <c r="AO84" s="124">
        <f t="shared" si="34"/>
        <v>0</v>
      </c>
      <c r="AP84" s="123">
        <f t="shared" si="34"/>
        <v>0</v>
      </c>
      <c r="AQ84" s="122">
        <f t="shared" si="34"/>
        <v>0</v>
      </c>
      <c r="AR84" s="124">
        <f t="shared" si="34"/>
        <v>0</v>
      </c>
      <c r="AS84" s="298"/>
      <c r="AT84" s="298"/>
    </row>
    <row r="85" spans="1:22" ht="21" customHeight="1">
      <c r="A85" s="206" t="s">
        <v>51</v>
      </c>
      <c r="B85" s="206"/>
      <c r="C85" s="206"/>
      <c r="D85" s="206"/>
      <c r="E85" s="206"/>
      <c r="F85" s="206"/>
      <c r="G85" s="206"/>
      <c r="H85" s="205"/>
      <c r="I85" s="205"/>
      <c r="J85" s="205"/>
      <c r="K85" s="205"/>
      <c r="L85" s="205"/>
      <c r="M85" s="205"/>
      <c r="N85" s="205"/>
      <c r="O85" s="205"/>
      <c r="P85" s="205"/>
      <c r="R85" s="221" t="s">
        <v>55</v>
      </c>
      <c r="S85" s="221"/>
      <c r="T85" s="221"/>
      <c r="U85" s="221"/>
      <c r="V85" s="221"/>
    </row>
    <row r="86" spans="1:26" ht="18.75" customHeight="1" hidden="1">
      <c r="A86" s="228"/>
      <c r="B86" s="229"/>
      <c r="C86" s="229"/>
      <c r="D86" s="229"/>
      <c r="E86" s="229"/>
      <c r="F86" s="5"/>
      <c r="G86" s="5"/>
      <c r="H86" s="248"/>
      <c r="I86" s="249"/>
      <c r="J86" s="249"/>
      <c r="K86" s="249"/>
      <c r="L86" s="249"/>
      <c r="M86" s="249"/>
      <c r="N86" s="249"/>
      <c r="O86" s="249"/>
      <c r="P86" s="249"/>
      <c r="R86" s="250"/>
      <c r="S86" s="250"/>
      <c r="T86" s="250"/>
      <c r="U86" s="250"/>
      <c r="V86" s="250"/>
      <c r="W86" s="250"/>
      <c r="X86" s="250"/>
      <c r="Y86" s="250"/>
      <c r="Z86" s="250"/>
    </row>
    <row r="87" spans="1:28" ht="18.75" customHeight="1">
      <c r="A87" s="287" t="s">
        <v>52</v>
      </c>
      <c r="B87" s="248"/>
      <c r="C87" s="248"/>
      <c r="D87" s="248"/>
      <c r="E87" s="248"/>
      <c r="F87" s="248"/>
      <c r="G87" s="5"/>
      <c r="H87" s="252"/>
      <c r="I87" s="253"/>
      <c r="J87" s="253"/>
      <c r="K87" s="253"/>
      <c r="L87" s="253"/>
      <c r="M87" s="253"/>
      <c r="N87" s="253"/>
      <c r="O87" s="253"/>
      <c r="P87" s="253"/>
      <c r="Q87" s="283" t="s">
        <v>56</v>
      </c>
      <c r="R87" s="283"/>
      <c r="S87" s="283"/>
      <c r="T87" s="283"/>
      <c r="U87" s="283"/>
      <c r="V87" s="283"/>
      <c r="W87" s="221"/>
      <c r="X87" s="221"/>
      <c r="Y87" s="221"/>
      <c r="Z87" s="221"/>
      <c r="AA87" s="221"/>
      <c r="AB87" s="221"/>
    </row>
    <row r="88" spans="1:27" ht="17.25" customHeight="1">
      <c r="A88" s="3"/>
      <c r="B88" s="238" t="s">
        <v>35</v>
      </c>
      <c r="C88" s="238"/>
      <c r="D88" s="238"/>
      <c r="E88" s="238"/>
      <c r="F88" s="5"/>
      <c r="G88" s="5"/>
      <c r="H88" s="5"/>
      <c r="I88" s="5"/>
      <c r="J88" s="5"/>
      <c r="K88" s="5"/>
      <c r="L88" s="5"/>
      <c r="M88" s="254"/>
      <c r="N88" s="254"/>
      <c r="O88" s="254"/>
      <c r="P88" s="254"/>
      <c r="Q88" s="251"/>
      <c r="R88" s="251"/>
      <c r="S88" s="251"/>
      <c r="T88" s="251"/>
      <c r="U88" s="251"/>
      <c r="V88" s="251"/>
      <c r="W88" s="10"/>
      <c r="X88" s="10"/>
      <c r="Y88" s="10"/>
      <c r="Z88" s="10"/>
      <c r="AA88" s="10"/>
    </row>
    <row r="89" spans="1:27" ht="15.75" customHeight="1" hidden="1">
      <c r="A89" s="3"/>
      <c r="B89" s="134"/>
      <c r="C89" s="134"/>
      <c r="D89" s="134"/>
      <c r="E89" s="134"/>
      <c r="F89" s="5"/>
      <c r="G89" s="5"/>
      <c r="H89" s="5"/>
      <c r="I89" s="5"/>
      <c r="J89" s="5"/>
      <c r="K89" s="5"/>
      <c r="L89" s="5"/>
      <c r="M89" s="138"/>
      <c r="N89" s="138"/>
      <c r="O89" s="138"/>
      <c r="P89" s="138"/>
      <c r="R89" s="133"/>
      <c r="S89" s="133"/>
      <c r="T89" s="133"/>
      <c r="U89" s="133"/>
      <c r="V89" s="133"/>
      <c r="W89" s="133"/>
      <c r="X89" s="133"/>
      <c r="Y89" s="133"/>
      <c r="Z89" s="133"/>
      <c r="AA89" s="133"/>
    </row>
    <row r="90" spans="1:26" ht="18.75" customHeight="1">
      <c r="A90" s="195" t="s">
        <v>40</v>
      </c>
      <c r="B90" s="197"/>
      <c r="C90" s="197"/>
      <c r="D90" s="197"/>
      <c r="E90" s="197"/>
      <c r="F90" s="197"/>
      <c r="G90" s="197"/>
      <c r="H90" s="198"/>
      <c r="I90" s="198"/>
      <c r="J90" s="5"/>
      <c r="K90" s="5"/>
      <c r="L90" s="5"/>
      <c r="M90" s="238"/>
      <c r="N90" s="238"/>
      <c r="O90" s="238"/>
      <c r="P90" s="238"/>
      <c r="Q90" s="141" t="s">
        <v>57</v>
      </c>
      <c r="R90" s="260"/>
      <c r="S90" s="260"/>
      <c r="T90" s="260"/>
      <c r="U90" s="260"/>
      <c r="V90" s="142" t="s">
        <v>58</v>
      </c>
      <c r="W90" s="127"/>
      <c r="X90" s="127"/>
      <c r="Y90" s="127"/>
      <c r="Z90" s="127"/>
    </row>
    <row r="91" spans="1:24" ht="15">
      <c r="A91" s="195"/>
      <c r="B91" s="196"/>
      <c r="C91" s="196"/>
      <c r="D91" s="196"/>
      <c r="E91" s="196"/>
      <c r="F91" s="6"/>
      <c r="G91" s="6"/>
      <c r="H91" s="6"/>
      <c r="I91" s="6"/>
      <c r="M91" s="16"/>
      <c r="N91" s="239"/>
      <c r="O91" s="239"/>
      <c r="W91" s="245"/>
      <c r="X91" s="245"/>
    </row>
    <row r="92" ht="15.75">
      <c r="A92" s="4"/>
    </row>
    <row r="93" ht="15.75">
      <c r="A93" s="4"/>
    </row>
    <row r="94" ht="15">
      <c r="A94" s="5"/>
    </row>
  </sheetData>
  <sheetProtection/>
  <mergeCells count="144">
    <mergeCell ref="AS75:AS84"/>
    <mergeCell ref="AT75:AT84"/>
    <mergeCell ref="AS22:AS32"/>
    <mergeCell ref="AT22:AT32"/>
    <mergeCell ref="AS33:AS37"/>
    <mergeCell ref="AT33:AT37"/>
    <mergeCell ref="AS41:AS45"/>
    <mergeCell ref="AT41:AT45"/>
    <mergeCell ref="AS12:AS16"/>
    <mergeCell ref="AT12:AT16"/>
    <mergeCell ref="C17:C21"/>
    <mergeCell ref="B17:B21"/>
    <mergeCell ref="AS17:AS21"/>
    <mergeCell ref="AT17:AT21"/>
    <mergeCell ref="B12:B16"/>
    <mergeCell ref="C12:C16"/>
    <mergeCell ref="C63:C68"/>
    <mergeCell ref="A69:A74"/>
    <mergeCell ref="B69:B74"/>
    <mergeCell ref="A41:A45"/>
    <mergeCell ref="B41:B45"/>
    <mergeCell ref="A56:A61"/>
    <mergeCell ref="B56:B61"/>
    <mergeCell ref="A51:A55"/>
    <mergeCell ref="A87:F87"/>
    <mergeCell ref="A22:A32"/>
    <mergeCell ref="A75:A79"/>
    <mergeCell ref="B75:B79"/>
    <mergeCell ref="C75:C79"/>
    <mergeCell ref="A80:A84"/>
    <mergeCell ref="B22:B32"/>
    <mergeCell ref="C39:X39"/>
    <mergeCell ref="A63:A68"/>
    <mergeCell ref="B63:B68"/>
    <mergeCell ref="Q7:Q8"/>
    <mergeCell ref="K7:K8"/>
    <mergeCell ref="Q87:V87"/>
    <mergeCell ref="B51:B55"/>
    <mergeCell ref="C51:C55"/>
    <mergeCell ref="Z7:Z8"/>
    <mergeCell ref="U7:U8"/>
    <mergeCell ref="C30:X30"/>
    <mergeCell ref="W7:W8"/>
    <mergeCell ref="C69:C74"/>
    <mergeCell ref="V7:V8"/>
    <mergeCell ref="AM7:AM8"/>
    <mergeCell ref="J1:S2"/>
    <mergeCell ref="A3:S3"/>
    <mergeCell ref="A5:A8"/>
    <mergeCell ref="B5:B8"/>
    <mergeCell ref="H7:H8"/>
    <mergeCell ref="A4:AI4"/>
    <mergeCell ref="I5:AR5"/>
    <mergeCell ref="AA6:AC6"/>
    <mergeCell ref="AJ6:AL6"/>
    <mergeCell ref="AC7:AC8"/>
    <mergeCell ref="Y7:Y8"/>
    <mergeCell ref="AA7:AA8"/>
    <mergeCell ref="AS5:AS8"/>
    <mergeCell ref="AQ7:AQ8"/>
    <mergeCell ref="AJ7:AJ8"/>
    <mergeCell ref="AO7:AO8"/>
    <mergeCell ref="AN7:AN8"/>
    <mergeCell ref="AP7:AP8"/>
    <mergeCell ref="AM6:AO6"/>
    <mergeCell ref="AP6:AR6"/>
    <mergeCell ref="AR7:AR8"/>
    <mergeCell ref="AD6:AF6"/>
    <mergeCell ref="AK7:AK8"/>
    <mergeCell ref="AI7:AI8"/>
    <mergeCell ref="AG6:AI6"/>
    <mergeCell ref="AH7:AH8"/>
    <mergeCell ref="AL7:AL8"/>
    <mergeCell ref="AE7:AE8"/>
    <mergeCell ref="F7:F8"/>
    <mergeCell ref="L7:L8"/>
    <mergeCell ref="M7:M8"/>
    <mergeCell ref="I7:I8"/>
    <mergeCell ref="T7:T8"/>
    <mergeCell ref="AT5:AT8"/>
    <mergeCell ref="I6:K6"/>
    <mergeCell ref="L6:N6"/>
    <mergeCell ref="O6:Q6"/>
    <mergeCell ref="R6:T6"/>
    <mergeCell ref="G7:G8"/>
    <mergeCell ref="P7:P8"/>
    <mergeCell ref="R7:R8"/>
    <mergeCell ref="AB7:AB8"/>
    <mergeCell ref="AF7:AF8"/>
    <mergeCell ref="B80:B84"/>
    <mergeCell ref="C80:C84"/>
    <mergeCell ref="D41:D44"/>
    <mergeCell ref="C10:X10"/>
    <mergeCell ref="C11:X11"/>
    <mergeCell ref="E5:E8"/>
    <mergeCell ref="C22:C25"/>
    <mergeCell ref="X7:X8"/>
    <mergeCell ref="U6:W6"/>
    <mergeCell ref="X6:Z6"/>
    <mergeCell ref="R90:U90"/>
    <mergeCell ref="N7:N8"/>
    <mergeCell ref="C5:C8"/>
    <mergeCell ref="S7:S8"/>
    <mergeCell ref="J7:J8"/>
    <mergeCell ref="W91:X91"/>
    <mergeCell ref="C27:C29"/>
    <mergeCell ref="D27:D29"/>
    <mergeCell ref="H86:P86"/>
    <mergeCell ref="R86:Z86"/>
    <mergeCell ref="Q88:V88"/>
    <mergeCell ref="H87:P87"/>
    <mergeCell ref="D46:D50"/>
    <mergeCell ref="M88:P88"/>
    <mergeCell ref="D33:D38"/>
    <mergeCell ref="D5:D8"/>
    <mergeCell ref="O7:O8"/>
    <mergeCell ref="AG7:AG8"/>
    <mergeCell ref="AD7:AD8"/>
    <mergeCell ref="M90:P90"/>
    <mergeCell ref="N91:O91"/>
    <mergeCell ref="D12:D16"/>
    <mergeCell ref="D17:D20"/>
    <mergeCell ref="B88:E88"/>
    <mergeCell ref="B46:B50"/>
    <mergeCell ref="AU17:AU20"/>
    <mergeCell ref="C46:C50"/>
    <mergeCell ref="R85:V85"/>
    <mergeCell ref="B33:B38"/>
    <mergeCell ref="W87:AB87"/>
    <mergeCell ref="C33:C38"/>
    <mergeCell ref="C56:C61"/>
    <mergeCell ref="A86:E86"/>
    <mergeCell ref="A33:A38"/>
    <mergeCell ref="A46:A50"/>
    <mergeCell ref="A12:A16"/>
    <mergeCell ref="A91:E91"/>
    <mergeCell ref="A90:I90"/>
    <mergeCell ref="F5:H6"/>
    <mergeCell ref="H85:P85"/>
    <mergeCell ref="A85:G85"/>
    <mergeCell ref="C31:X31"/>
    <mergeCell ref="C41:C44"/>
    <mergeCell ref="D22:D25"/>
    <mergeCell ref="C40:X40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2020-01-30T10:39:34Z</dcterms:modified>
  <cp:category/>
  <cp:version/>
  <cp:contentType/>
  <cp:contentStatus/>
</cp:coreProperties>
</file>