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01.07" sheetId="10" r:id="rId1"/>
  </sheets>
  <calcPr calcId="125725"/>
</workbook>
</file>

<file path=xl/calcChain.xml><?xml version="1.0" encoding="utf-8"?>
<calcChain xmlns="http://schemas.openxmlformats.org/spreadsheetml/2006/main">
  <c r="AA30" i="10"/>
  <c r="AA35" s="1"/>
  <c r="AA32" s="1"/>
  <c r="X30"/>
  <c r="X27" s="1"/>
  <c r="BA63"/>
  <c r="AX63"/>
  <c r="AU63"/>
  <c r="AQ63"/>
  <c r="AO63"/>
  <c r="AL63"/>
  <c r="AI63"/>
  <c r="AC63"/>
  <c r="Z63"/>
  <c r="W63"/>
  <c r="S63"/>
  <c r="T63" s="1"/>
  <c r="R63"/>
  <c r="AD63" s="1"/>
  <c r="AP63" s="1"/>
  <c r="F63" s="1"/>
  <c r="Q63"/>
  <c r="N63"/>
  <c r="K63"/>
  <c r="G63"/>
  <c r="H63" s="1"/>
  <c r="AF51"/>
  <c r="AR51" s="1"/>
  <c r="AD51"/>
  <c r="AP51" s="1"/>
  <c r="T51"/>
  <c r="S51"/>
  <c r="AE51" s="1"/>
  <c r="R51"/>
  <c r="AF50"/>
  <c r="AR50" s="1"/>
  <c r="H50" s="1"/>
  <c r="AD50"/>
  <c r="AP50" s="1"/>
  <c r="F50" s="1"/>
  <c r="T50"/>
  <c r="S50"/>
  <c r="AE50" s="1"/>
  <c r="AQ50" s="1"/>
  <c r="G50" s="1"/>
  <c r="R50"/>
  <c r="BA49"/>
  <c r="AX49"/>
  <c r="AU49"/>
  <c r="AO49"/>
  <c r="AL49"/>
  <c r="AI49"/>
  <c r="AC49"/>
  <c r="AZ47"/>
  <c r="AY47"/>
  <c r="AW47"/>
  <c r="AV47"/>
  <c r="AV52" s="1"/>
  <c r="AV49" s="1"/>
  <c r="AT47"/>
  <c r="AS47"/>
  <c r="AS52" s="1"/>
  <c r="AS49" s="1"/>
  <c r="AN47"/>
  <c r="AN52" s="1"/>
  <c r="AN49" s="1"/>
  <c r="AM47"/>
  <c r="AK47"/>
  <c r="AK52" s="1"/>
  <c r="AK49" s="1"/>
  <c r="AJ47"/>
  <c r="AH47"/>
  <c r="AH52" s="1"/>
  <c r="AH49" s="1"/>
  <c r="AG47"/>
  <c r="AB47"/>
  <c r="AA47"/>
  <c r="Y47"/>
  <c r="Y52" s="1"/>
  <c r="X47"/>
  <c r="X44" s="1"/>
  <c r="U47"/>
  <c r="R47"/>
  <c r="P47"/>
  <c r="O47"/>
  <c r="M47"/>
  <c r="M52" s="1"/>
  <c r="L47"/>
  <c r="J47"/>
  <c r="I47"/>
  <c r="I52" s="1"/>
  <c r="I49" s="1"/>
  <c r="AE46"/>
  <c r="AQ46" s="1"/>
  <c r="G46" s="1"/>
  <c r="T46"/>
  <c r="AF46" s="1"/>
  <c r="S46"/>
  <c r="R46"/>
  <c r="AD46" s="1"/>
  <c r="AE45"/>
  <c r="AQ45" s="1"/>
  <c r="T45"/>
  <c r="AF45" s="1"/>
  <c r="AR45" s="1"/>
  <c r="S45"/>
  <c r="R45"/>
  <c r="AD45" s="1"/>
  <c r="AP45" s="1"/>
  <c r="BA44"/>
  <c r="AZ44"/>
  <c r="AY44"/>
  <c r="AX44"/>
  <c r="AW44"/>
  <c r="AU44"/>
  <c r="AT44"/>
  <c r="AS44"/>
  <c r="AO44"/>
  <c r="AM44"/>
  <c r="AL44"/>
  <c r="AK44"/>
  <c r="AJ44"/>
  <c r="AI44"/>
  <c r="AG44"/>
  <c r="AC44"/>
  <c r="AB44"/>
  <c r="AA44"/>
  <c r="Z44"/>
  <c r="Y44"/>
  <c r="V44"/>
  <c r="U44"/>
  <c r="P44"/>
  <c r="O44"/>
  <c r="M44"/>
  <c r="L44"/>
  <c r="J44"/>
  <c r="I44"/>
  <c r="W42"/>
  <c r="W39" s="1"/>
  <c r="T42"/>
  <c r="S42"/>
  <c r="S47" s="1"/>
  <c r="R42"/>
  <c r="AD42" s="1"/>
  <c r="AF41"/>
  <c r="AR41" s="1"/>
  <c r="AD41"/>
  <c r="AP41" s="1"/>
  <c r="T41"/>
  <c r="S41"/>
  <c r="AE41" s="1"/>
  <c r="R41"/>
  <c r="AF40"/>
  <c r="AR40" s="1"/>
  <c r="H40" s="1"/>
  <c r="AD40"/>
  <c r="AP40" s="1"/>
  <c r="F40" s="1"/>
  <c r="T40"/>
  <c r="S40"/>
  <c r="AE40" s="1"/>
  <c r="AQ40" s="1"/>
  <c r="G40" s="1"/>
  <c r="R40"/>
  <c r="BA39"/>
  <c r="AZ39"/>
  <c r="AY39"/>
  <c r="AX39"/>
  <c r="AW39"/>
  <c r="AV39"/>
  <c r="AU39"/>
  <c r="AT39"/>
  <c r="AS39"/>
  <c r="AO39"/>
  <c r="AN39"/>
  <c r="AM39"/>
  <c r="AL39"/>
  <c r="AK39"/>
  <c r="AJ39"/>
  <c r="AI39"/>
  <c r="AH39"/>
  <c r="AG39"/>
  <c r="AC39"/>
  <c r="AB39"/>
  <c r="AA39"/>
  <c r="Z39"/>
  <c r="Y39"/>
  <c r="X39"/>
  <c r="V39"/>
  <c r="U39"/>
  <c r="T39"/>
  <c r="R39"/>
  <c r="Q39"/>
  <c r="P39"/>
  <c r="O39"/>
  <c r="N39"/>
  <c r="M39"/>
  <c r="L39"/>
  <c r="K39"/>
  <c r="J39"/>
  <c r="I39"/>
  <c r="AZ35"/>
  <c r="AZ52" s="1"/>
  <c r="AZ49" s="1"/>
  <c r="AW35"/>
  <c r="AW52" s="1"/>
  <c r="AW49" s="1"/>
  <c r="AV35"/>
  <c r="AT35"/>
  <c r="AT52" s="1"/>
  <c r="AT49" s="1"/>
  <c r="AS35"/>
  <c r="AS32" s="1"/>
  <c r="AN35"/>
  <c r="AM35"/>
  <c r="AM52" s="1"/>
  <c r="AM49" s="1"/>
  <c r="AK35"/>
  <c r="AJ35"/>
  <c r="AJ52" s="1"/>
  <c r="AJ49" s="1"/>
  <c r="AH35"/>
  <c r="AB35"/>
  <c r="AB32" s="1"/>
  <c r="Y35"/>
  <c r="X35"/>
  <c r="Z35" s="1"/>
  <c r="Z32" s="1"/>
  <c r="V35"/>
  <c r="P35"/>
  <c r="M35"/>
  <c r="J35"/>
  <c r="K35" s="1"/>
  <c r="I35"/>
  <c r="AF34"/>
  <c r="AR34" s="1"/>
  <c r="H34" s="1"/>
  <c r="AD34"/>
  <c r="AP34" s="1"/>
  <c r="F34" s="1"/>
  <c r="T34"/>
  <c r="S34"/>
  <c r="AE34" s="1"/>
  <c r="R34"/>
  <c r="AF33"/>
  <c r="AR33" s="1"/>
  <c r="AD33"/>
  <c r="AP33" s="1"/>
  <c r="T33"/>
  <c r="S33"/>
  <c r="AE33" s="1"/>
  <c r="AQ33" s="1"/>
  <c r="R33"/>
  <c r="BA32"/>
  <c r="AZ32"/>
  <c r="AX32"/>
  <c r="AW32"/>
  <c r="AV32"/>
  <c r="AU32"/>
  <c r="AT32"/>
  <c r="AO32"/>
  <c r="AN32"/>
  <c r="AM32"/>
  <c r="AK32"/>
  <c r="AJ32"/>
  <c r="AH32"/>
  <c r="Y32"/>
  <c r="X32"/>
  <c r="V32"/>
  <c r="P32"/>
  <c r="M32"/>
  <c r="J32"/>
  <c r="K32" s="1"/>
  <c r="I32"/>
  <c r="BA30"/>
  <c r="BA27" s="1"/>
  <c r="AX30"/>
  <c r="AU30"/>
  <c r="AU27" s="1"/>
  <c r="AO30"/>
  <c r="AO27" s="1"/>
  <c r="AL30"/>
  <c r="AI30"/>
  <c r="AI27" s="1"/>
  <c r="AG35"/>
  <c r="Z30"/>
  <c r="Z27" s="1"/>
  <c r="W30"/>
  <c r="W27" s="1"/>
  <c r="U30"/>
  <c r="U35" s="1"/>
  <c r="U32" s="1"/>
  <c r="S30"/>
  <c r="S35" s="1"/>
  <c r="O30"/>
  <c r="O35" s="1"/>
  <c r="O32" s="1"/>
  <c r="L30"/>
  <c r="N30" s="1"/>
  <c r="N27" s="1"/>
  <c r="K30"/>
  <c r="AF29"/>
  <c r="AR29" s="1"/>
  <c r="H29" s="1"/>
  <c r="AD29"/>
  <c r="AP29" s="1"/>
  <c r="F29" s="1"/>
  <c r="T29"/>
  <c r="S29"/>
  <c r="AE29" s="1"/>
  <c r="R29"/>
  <c r="AF28"/>
  <c r="AR28" s="1"/>
  <c r="AD28"/>
  <c r="AP28" s="1"/>
  <c r="T28"/>
  <c r="S28"/>
  <c r="AE28" s="1"/>
  <c r="AQ28" s="1"/>
  <c r="R28"/>
  <c r="AZ27"/>
  <c r="AX27"/>
  <c r="AW27"/>
  <c r="AV27"/>
  <c r="AT27"/>
  <c r="AS27"/>
  <c r="AN27"/>
  <c r="AM27"/>
  <c r="AL27"/>
  <c r="AK27"/>
  <c r="AJ27"/>
  <c r="AH27"/>
  <c r="AG27"/>
  <c r="AB27"/>
  <c r="Y27"/>
  <c r="V27"/>
  <c r="U27"/>
  <c r="O27"/>
  <c r="M27"/>
  <c r="K27"/>
  <c r="J27"/>
  <c r="I27"/>
  <c r="AQ25"/>
  <c r="AE25"/>
  <c r="S25"/>
  <c r="R25"/>
  <c r="AD25" s="1"/>
  <c r="AP25" s="1"/>
  <c r="G25"/>
  <c r="AE24"/>
  <c r="AQ24" s="1"/>
  <c r="G24" s="1"/>
  <c r="T24"/>
  <c r="AF24" s="1"/>
  <c r="S24"/>
  <c r="R24"/>
  <c r="AD24" s="1"/>
  <c r="AE23"/>
  <c r="AQ23" s="1"/>
  <c r="T23"/>
  <c r="AF23" s="1"/>
  <c r="AR23" s="1"/>
  <c r="S23"/>
  <c r="R23"/>
  <c r="AD23" s="1"/>
  <c r="AP23" s="1"/>
  <c r="BA22"/>
  <c r="AZ22"/>
  <c r="AY22"/>
  <c r="AX22"/>
  <c r="AW22"/>
  <c r="AV22"/>
  <c r="AU22"/>
  <c r="AT22"/>
  <c r="AS22"/>
  <c r="AO22"/>
  <c r="AN22"/>
  <c r="AM22"/>
  <c r="AL22"/>
  <c r="AK22"/>
  <c r="AJ22"/>
  <c r="AI22"/>
  <c r="AH22"/>
  <c r="AG22"/>
  <c r="AE22"/>
  <c r="AC22"/>
  <c r="AB22"/>
  <c r="AA22"/>
  <c r="Z22"/>
  <c r="Y22"/>
  <c r="X22"/>
  <c r="W22"/>
  <c r="V22"/>
  <c r="U22"/>
  <c r="S22"/>
  <c r="Q22"/>
  <c r="P22"/>
  <c r="O22"/>
  <c r="N22"/>
  <c r="M22"/>
  <c r="L22"/>
  <c r="K22"/>
  <c r="J22"/>
  <c r="I22"/>
  <c r="BA20"/>
  <c r="BA17" s="1"/>
  <c r="AX20"/>
  <c r="AU20"/>
  <c r="AU17" s="1"/>
  <c r="AQ20"/>
  <c r="AO20"/>
  <c r="AO17" s="1"/>
  <c r="AL20"/>
  <c r="AC20"/>
  <c r="AC17" s="1"/>
  <c r="Z20"/>
  <c r="W20"/>
  <c r="S20"/>
  <c r="AE20" s="1"/>
  <c r="R20"/>
  <c r="T20" s="1"/>
  <c r="T17" s="1"/>
  <c r="Q20"/>
  <c r="N20"/>
  <c r="K20"/>
  <c r="AZ17"/>
  <c r="AY17"/>
  <c r="AX17"/>
  <c r="AW17"/>
  <c r="AV17"/>
  <c r="AT17"/>
  <c r="AS17"/>
  <c r="AN17"/>
  <c r="AM17"/>
  <c r="AL17"/>
  <c r="AK17"/>
  <c r="AJ17"/>
  <c r="AI17"/>
  <c r="AH17"/>
  <c r="AG17"/>
  <c r="AB17"/>
  <c r="AA17"/>
  <c r="Z17"/>
  <c r="Y17"/>
  <c r="X17"/>
  <c r="W17"/>
  <c r="V17"/>
  <c r="U17"/>
  <c r="S17"/>
  <c r="R17"/>
  <c r="Q17"/>
  <c r="P17"/>
  <c r="O17"/>
  <c r="N17"/>
  <c r="M17"/>
  <c r="L17"/>
  <c r="K17"/>
  <c r="J17"/>
  <c r="I17"/>
  <c r="G23" l="1"/>
  <c r="G22" s="1"/>
  <c r="AQ22"/>
  <c r="AQ29"/>
  <c r="G29" s="1"/>
  <c r="AG32"/>
  <c r="AG52"/>
  <c r="AG49" s="1"/>
  <c r="H33"/>
  <c r="AQ34"/>
  <c r="G34" s="1"/>
  <c r="H41"/>
  <c r="G45"/>
  <c r="AE17"/>
  <c r="AF20"/>
  <c r="AF17" s="1"/>
  <c r="F23"/>
  <c r="H23"/>
  <c r="AD22"/>
  <c r="AP24"/>
  <c r="F24" s="1"/>
  <c r="AR24"/>
  <c r="H24" s="1"/>
  <c r="G28"/>
  <c r="F28"/>
  <c r="G33"/>
  <c r="F33"/>
  <c r="AQ41"/>
  <c r="F41"/>
  <c r="AD47"/>
  <c r="AP42"/>
  <c r="AD39"/>
  <c r="F45"/>
  <c r="H45"/>
  <c r="AD44"/>
  <c r="AP46"/>
  <c r="F46" s="1"/>
  <c r="AR46"/>
  <c r="H46" s="1"/>
  <c r="H51"/>
  <c r="AF25"/>
  <c r="AF22" s="1"/>
  <c r="W35"/>
  <c r="W32" s="1"/>
  <c r="Q35"/>
  <c r="Q32" s="1"/>
  <c r="AC35"/>
  <c r="AC32" s="1"/>
  <c r="O52"/>
  <c r="O49" s="1"/>
  <c r="AA52"/>
  <c r="AA49" s="1"/>
  <c r="F25"/>
  <c r="H25" s="1"/>
  <c r="AR25"/>
  <c r="H28"/>
  <c r="S52"/>
  <c r="S44"/>
  <c r="M49"/>
  <c r="Y49"/>
  <c r="AQ51"/>
  <c r="F51"/>
  <c r="AI35"/>
  <c r="AI32" s="1"/>
  <c r="U52"/>
  <c r="U49" s="1"/>
  <c r="AR63"/>
  <c r="AD20"/>
  <c r="T25"/>
  <c r="T22" s="1"/>
  <c r="R30"/>
  <c r="L35"/>
  <c r="AL35"/>
  <c r="AL32" s="1"/>
  <c r="AY35"/>
  <c r="AY32" s="1"/>
  <c r="AE42"/>
  <c r="J52"/>
  <c r="P52"/>
  <c r="V52"/>
  <c r="X52"/>
  <c r="X49" s="1"/>
  <c r="AB52"/>
  <c r="AB49" s="1"/>
  <c r="AE63"/>
  <c r="AF63" s="1"/>
  <c r="AQ17"/>
  <c r="G20"/>
  <c r="R22"/>
  <c r="L27"/>
  <c r="S27"/>
  <c r="AA27"/>
  <c r="AY27"/>
  <c r="Q30"/>
  <c r="Q27" s="1"/>
  <c r="AC30"/>
  <c r="AC27" s="1"/>
  <c r="AE30"/>
  <c r="S32"/>
  <c r="S39"/>
  <c r="T44"/>
  <c r="AH44"/>
  <c r="AN44"/>
  <c r="AV44"/>
  <c r="W47"/>
  <c r="W44" s="1"/>
  <c r="S49"/>
  <c r="AE35" l="1"/>
  <c r="AQ30"/>
  <c r="W52"/>
  <c r="W49" s="1"/>
  <c r="V49"/>
  <c r="K52"/>
  <c r="K49" s="1"/>
  <c r="J49"/>
  <c r="N35"/>
  <c r="N32" s="1"/>
  <c r="L32"/>
  <c r="G17"/>
  <c r="Q52"/>
  <c r="Q49" s="1"/>
  <c r="P49"/>
  <c r="AE47"/>
  <c r="AQ42"/>
  <c r="AF42"/>
  <c r="R35"/>
  <c r="AD30"/>
  <c r="AF30" s="1"/>
  <c r="AF27" s="1"/>
  <c r="T30"/>
  <c r="T27" s="1"/>
  <c r="R27"/>
  <c r="AP20"/>
  <c r="AD17"/>
  <c r="G51"/>
  <c r="Z52"/>
  <c r="Z49" s="1"/>
  <c r="AY52"/>
  <c r="AY49" s="1"/>
  <c r="L52"/>
  <c r="AP44"/>
  <c r="AE39"/>
  <c r="H22"/>
  <c r="AE27"/>
  <c r="AP47"/>
  <c r="F42"/>
  <c r="F47" s="1"/>
  <c r="F44" s="1"/>
  <c r="G41"/>
  <c r="AQ39"/>
  <c r="AP39"/>
  <c r="F22"/>
  <c r="AR22"/>
  <c r="AP22"/>
  <c r="F20" l="1"/>
  <c r="AP17"/>
  <c r="AR20"/>
  <c r="AR17" s="1"/>
  <c r="R32"/>
  <c r="T35"/>
  <c r="T32" s="1"/>
  <c r="R52"/>
  <c r="G42"/>
  <c r="AQ47"/>
  <c r="AE32"/>
  <c r="G39"/>
  <c r="L49"/>
  <c r="N52"/>
  <c r="N49" s="1"/>
  <c r="AP30"/>
  <c r="AD35"/>
  <c r="AD27"/>
  <c r="AR42"/>
  <c r="AR39" s="1"/>
  <c r="AF39"/>
  <c r="AE52"/>
  <c r="AF47"/>
  <c r="AF44" s="1"/>
  <c r="AE44"/>
  <c r="AR30"/>
  <c r="AR27" s="1"/>
  <c r="G30"/>
  <c r="AQ35"/>
  <c r="AQ27"/>
  <c r="F39"/>
  <c r="AQ32" l="1"/>
  <c r="AP35"/>
  <c r="F30"/>
  <c r="AP27"/>
  <c r="AQ52"/>
  <c r="AR47"/>
  <c r="AR44" s="1"/>
  <c r="AQ44"/>
  <c r="R49"/>
  <c r="T52"/>
  <c r="T49" s="1"/>
  <c r="G35"/>
  <c r="H30"/>
  <c r="H27" s="1"/>
  <c r="G27"/>
  <c r="AE49"/>
  <c r="AD32"/>
  <c r="AD52"/>
  <c r="AD49" s="1"/>
  <c r="G47"/>
  <c r="H42"/>
  <c r="H39" s="1"/>
  <c r="F17"/>
  <c r="H20"/>
  <c r="H17" s="1"/>
  <c r="AF35"/>
  <c r="AF32" s="1"/>
  <c r="AF52" l="1"/>
  <c r="AF49" s="1"/>
  <c r="G52"/>
  <c r="H47"/>
  <c r="H44" s="1"/>
  <c r="G44"/>
  <c r="AQ49"/>
  <c r="F35"/>
  <c r="F27"/>
  <c r="H35"/>
  <c r="H32" s="1"/>
  <c r="G32"/>
  <c r="AP32"/>
  <c r="AP52"/>
  <c r="AP49" s="1"/>
  <c r="AR35"/>
  <c r="AR32" s="1"/>
  <c r="AR52" l="1"/>
  <c r="AR49" s="1"/>
  <c r="F32"/>
  <c r="F52"/>
  <c r="F49" s="1"/>
  <c r="G49"/>
  <c r="H52" l="1"/>
  <c r="H49" s="1"/>
</calcChain>
</file>

<file path=xl/sharedStrings.xml><?xml version="1.0" encoding="utf-8"?>
<sst xmlns="http://schemas.openxmlformats.org/spreadsheetml/2006/main" count="173" uniqueCount="88">
  <si>
    <t>Приложение 2</t>
  </si>
  <si>
    <t>к Порядку принятия решения о разработке</t>
  </si>
  <si>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</si>
  <si>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</si>
  <si>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 реализации</t>
  </si>
  <si>
    <t xml:space="preserve">№ 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</si>
  <si>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</si>
  <si>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</si>
  <si>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</si>
  <si>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</si>
  <si>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</si>
  <si>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</si>
  <si>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</si>
  <si>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</si>
  <si>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</si>
  <si>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</si>
  <si>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</si>
  <si>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</si>
  <si>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</si>
  <si>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</si>
  <si>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</si>
  <si>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</si>
  <si>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</si>
  <si>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</si>
  <si>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</si>
  <si>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</si>
  <si>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</si>
  <si>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</si>
  <si>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</si>
  <si>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</si>
  <si>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</si>
  <si>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</si>
  <si>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</si>
  <si>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r>
      <rPr>
        <b/>
        <sz val="11"/>
        <rFont val="Times New Roman"/>
        <family val="1"/>
        <charset val="204"/>
      </rPr>
      <t>Цель 1.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</t>
    </r>
    <r>
      <rPr>
        <sz val="11"/>
        <rFont val="Times New Roman"/>
        <family val="1"/>
        <charset val="204"/>
      </rPr>
      <t>финансами</t>
    </r>
  </si>
  <si>
    <t>1.1.</t>
  </si>
  <si>
    <t>Задача 1. Совершенствование бюджетного процесса в городском округе город Урай</t>
  </si>
  <si>
    <t>1.1.1.</t>
  </si>
  <si>
    <t>Подпрограмма I "Организация бюджетного процесса в муниципальном образовании"</t>
  </si>
  <si>
    <t>1.1.1.1</t>
  </si>
  <si>
    <t>Организация планирования, исполнения бюджета городского округа и формирование отчетности об исполнении бюджета городского округа</t>
  </si>
  <si>
    <t>Комитет по финансам / главные распорядители бюджетных средств, органы администрации, осуществляющие от имени администрации города часть функций и полномочий учредителя муниципальных учреждений города, главные администраторы доходов бюджета</t>
  </si>
  <si>
    <t>1.1.1, 1.1.2</t>
  </si>
  <si>
    <t>Всего:</t>
  </si>
  <si>
    <t>Федеральный бюджет</t>
  </si>
  <si>
    <t>Бюджет ХМАО-Югры</t>
  </si>
  <si>
    <t>Бюджет городского округа города Урай</t>
  </si>
  <si>
    <t>1.1.1.2.</t>
  </si>
  <si>
    <t xml:space="preserve">Комитет по финансам </t>
  </si>
  <si>
    <t>1.1.1</t>
  </si>
  <si>
    <t>1.1.1.3</t>
  </si>
  <si>
    <t>1.1.2</t>
  </si>
  <si>
    <t>1.2.</t>
  </si>
  <si>
    <t>Задача 2 .Устойчивое исполнение бюджета муниципального образования, повышение качества управления муниципальными финансами</t>
  </si>
  <si>
    <t>1.2.1.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</si>
  <si>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</si>
  <si>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1.2.1.1</t>
  </si>
  <si>
    <t>Комитет по финансам / главные распорядители бюджетных средств, органы администрации, осуществляющие от имени администрации города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</si>
  <si>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1.2.1, 1.2.2, 1.2.3</t>
  </si>
  <si>
    <t>ИТОГО по программе:</t>
  </si>
  <si>
    <t>Справочно:</t>
  </si>
  <si>
    <t>Исполнение расходных обязательств предыдущих лет, возникших на основании муниципальных контрактов, заключенных в рамках реализации мероприятий муниципальной программы</t>
  </si>
  <si>
    <t>Комитет по финансам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</si>
  <si>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</si>
  <si>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</si>
  <si>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</si>
  <si>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Объем финансирования, всего на год, тыс. руб.</t>
  </si>
  <si>
    <t>Мероприятие 1.
Организация планирования, исполнения бюджета городского округа и формирование отчетности об исполнении бюджета городского округа</t>
  </si>
  <si>
    <t xml:space="preserve">                                                        Мероприятие 3.
Обеспечение деятельности органов местного самоуправления</t>
  </si>
  <si>
    <t>Мероприятие 1.
Реализация мер, направленных на повышение эффективности использования бюджетных средств и увеличения налоговых и неналоговых доходов</t>
  </si>
  <si>
    <t>ОТЧЕТ</t>
  </si>
  <si>
    <t>ИТОГО по подпрограмме I:</t>
  </si>
  <si>
    <t>ИТОГО по подпрограмме II:</t>
  </si>
  <si>
    <t>Иные источники финансирования</t>
  </si>
  <si>
    <t>В том числе по муниципальным проектам, проектам, портфелям проектов Ханты-Мансийского автономного округа - Югры (в том числе направленных на реализацию национальных и федеральных проектов Российской Федерации):</t>
  </si>
  <si>
    <t>Согласовано:</t>
  </si>
  <si>
    <r>
      <t xml:space="preserve">                                            " ____" _______________ 20 </t>
    </r>
    <r>
      <rPr>
        <b/>
        <u/>
        <sz val="12"/>
        <rFont val="Times New Roman"/>
        <family val="1"/>
        <charset val="204"/>
      </rPr>
      <t>19</t>
    </r>
    <r>
      <rPr>
        <b/>
        <sz val="12"/>
        <rFont val="Times New Roman"/>
        <family val="1"/>
        <charset val="204"/>
      </rPr>
      <t xml:space="preserve"> г.</t>
    </r>
  </si>
  <si>
    <t xml:space="preserve">                       __________________________ И.В.Хусаинова</t>
  </si>
  <si>
    <t xml:space="preserve">                                                           Мероприятие 2.
Соблюдение норм Бюджетного  кодекса РФ (статьи 81,111,184.1)</t>
  </si>
  <si>
    <t>При исполнении бюджета кредитные средства не привлекались. На конец отчетного периода долговые обязательства у муниципального образования отсутствуют.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</si>
  <si>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Соблюдены нормы ст.81 БК РФ (средства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 на соответствующий финансовый год). В отчетном периоде из резервного фонда выделены средства в сумме 2 533,9 тыс.руб. (для исполнения решения суда, оплату административного штрафа). Соблюдены нормы ст.111 БК РФ (предусмотрены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1 876,5 тыс.руб.)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</si>
  <si>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2019 год.</t>
  </si>
  <si>
    <t>Исполнение муниципального контракта на оказание услуг по модернизации ПО АС "Бюджет" (обязательства 2018 года)</t>
  </si>
  <si>
    <t>Исполнитель: В.В.Подойникова, тел: 29577 (124)</t>
  </si>
  <si>
    <t>На 01.07.2019 года налоговые и неналоговые доходы исполнены в сумме 428 942,9 тыс.рублей, или 50,3% к уточненному годовому плану и на  53,9% к первоначальному плану.</t>
  </si>
  <si>
    <t>В течение отчетного периода обеспечено своевременное и качественное предоставление годового отчета за 2018 год, месячной, квартальной отчетности 2019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</t>
  </si>
  <si>
    <t xml:space="preserve">Неисполнение мероприятия обусловлено переходящей на июль оплатой по заключенному 25.06.2019 Лицензионному МК №103601-0619 на передачу неисключительных прав на ПО "Колибри-Финансы", так как срок пользования ПО по предыдущему контракту заканчивается 03.07.2019 года. </t>
  </si>
  <si>
    <r>
      <t>" 04 " июля 20</t>
    </r>
    <r>
      <rPr>
        <b/>
        <u/>
        <sz val="12"/>
        <rFont val="Times New Roman"/>
        <family val="1"/>
        <charset val="204"/>
      </rPr>
      <t>19</t>
    </r>
    <r>
      <rPr>
        <b/>
        <sz val="12"/>
        <rFont val="Times New Roman"/>
        <family val="1"/>
        <charset val="204"/>
      </rPr>
      <t xml:space="preserve"> г.  подпись___________________ С.Е.Щепелина</t>
    </r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</si>
  <si>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 </t>
    </r>
    <r>
      <rPr>
        <b/>
        <u/>
        <sz val="12"/>
        <rFont val="Times New Roman"/>
        <family val="1"/>
        <charset val="204"/>
      </rPr>
      <t>за 1 полугодие 2019 года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</si>
</sst>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43" fontId="3" fillId="0" borderId="0" xfId="1" applyFont="1" applyFill="1" applyAlignment="1">
      <alignment horizontal="righ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>
      <alignment horizontal="left" vertical="top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2" xfId="1" applyNumberFormat="1" applyFont="1" applyFill="1" applyBorder="1" applyAlignment="1">
      <alignment horizontal="right" vertical="center" wrapText="1"/>
    </xf>
    <xf numFmtId="164" fontId="8" fillId="4" borderId="5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top"/>
    </xf>
    <xf numFmtId="164" fontId="7" fillId="2" borderId="7" xfId="0" applyNumberFormat="1" applyFont="1" applyFill="1" applyBorder="1" applyAlignment="1">
      <alignment horizontal="left" vertical="top"/>
    </xf>
    <xf numFmtId="164" fontId="7" fillId="2" borderId="6" xfId="0" applyNumberFormat="1" applyFont="1" applyFill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9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9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C86"/>
  <sheetViews>
    <sheetView tabSelected="1" zoomScale="60" zoomScaleNormal="60" workbookViewId="0">
      <pane xSplit="4" ySplit="16" topLeftCell="R50" activePane="bottomRight" state="frozen"/>
      <selection pane="topRight" activeCell="E1" sqref="E1"/>
      <selection pane="bottomLeft" activeCell="A17" sqref="A17"/>
      <selection pane="bottomRight" activeCell="Y68" sqref="Y68"/>
    </sheetView>
  </sheetViews>
  <sheetFormatPr defaultColWidth="9.109375" defaultRowHeight="13.2"/>
  <cols>
    <col min="1" max="1" width="7.6640625" style="23" customWidth="1"/>
    <col min="2" max="2" width="27.33203125" style="25" customWidth="1"/>
    <col min="3" max="3" width="44" style="25" customWidth="1"/>
    <col min="4" max="4" width="11.109375" style="25" customWidth="1"/>
    <col min="5" max="5" width="21.33203125" style="26" customWidth="1"/>
    <col min="6" max="6" width="12.109375" style="27" customWidth="1"/>
    <col min="7" max="7" width="11.33203125" style="27" customWidth="1"/>
    <col min="8" max="8" width="10.44140625" style="28" customWidth="1"/>
    <col min="9" max="11" width="10.6640625" style="25" customWidth="1"/>
    <col min="12" max="17" width="11.33203125" style="25" customWidth="1"/>
    <col min="18" max="20" width="11" style="24" customWidth="1"/>
    <col min="21" max="23" width="11.33203125" style="25" customWidth="1"/>
    <col min="24" max="24" width="11" style="25" customWidth="1"/>
    <col min="25" max="29" width="10.6640625" style="25" customWidth="1"/>
    <col min="30" max="32" width="11" style="24" customWidth="1"/>
    <col min="33" max="41" width="11.109375" style="25" customWidth="1"/>
    <col min="42" max="44" width="10.6640625" style="24" customWidth="1"/>
    <col min="45" max="53" width="10.5546875" style="25" customWidth="1"/>
    <col min="54" max="54" width="80.6640625" style="25" customWidth="1"/>
    <col min="55" max="55" width="47.5546875" style="2" customWidth="1"/>
    <col min="56" max="16384" width="9.109375" style="9"/>
  </cols>
  <sheetData>
    <row r="1" spans="1:55" s="2" customFormat="1" ht="13.8">
      <c r="A1" s="1"/>
      <c r="X1" s="57" t="s">
        <v>0</v>
      </c>
      <c r="Y1" s="57"/>
      <c r="Z1" s="57"/>
      <c r="AB1" s="3"/>
      <c r="AC1" s="3"/>
      <c r="AD1" s="1"/>
      <c r="AE1" s="1"/>
      <c r="AF1" s="1"/>
      <c r="AG1" s="1"/>
      <c r="AH1" s="1"/>
      <c r="AI1" s="1"/>
      <c r="AJ1" s="4"/>
      <c r="AK1" s="4"/>
      <c r="AL1" s="4"/>
      <c r="AM1" s="4"/>
      <c r="AN1" s="1"/>
      <c r="AO1" s="1"/>
      <c r="AP1" s="1"/>
      <c r="AQ1" s="1"/>
      <c r="AR1" s="1"/>
      <c r="AS1" s="1"/>
      <c r="AT1" s="1"/>
      <c r="AU1" s="1"/>
      <c r="AV1" s="1"/>
      <c r="AW1" s="1"/>
      <c r="AX1" s="3"/>
      <c r="AY1" s="3"/>
    </row>
    <row r="2" spans="1:55" s="2" customFormat="1" ht="13.8">
      <c r="A2" s="1"/>
      <c r="V2" s="56" t="s">
        <v>1</v>
      </c>
      <c r="W2" s="56"/>
      <c r="X2" s="56"/>
      <c r="Y2" s="56"/>
      <c r="Z2" s="56"/>
      <c r="AB2" s="3"/>
      <c r="AC2" s="3"/>
      <c r="AD2" s="1"/>
      <c r="AE2" s="1"/>
      <c r="AF2" s="1"/>
      <c r="AG2" s="1"/>
      <c r="AH2" s="1"/>
      <c r="AI2" s="1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3"/>
      <c r="AY2" s="3"/>
    </row>
    <row r="3" spans="1:55" s="2" customFormat="1" ht="13.8">
      <c r="A3" s="1"/>
      <c r="V3" s="56" t="s">
        <v>2</v>
      </c>
      <c r="W3" s="56"/>
      <c r="X3" s="56"/>
      <c r="Y3" s="56"/>
      <c r="Z3" s="56"/>
      <c r="AB3" s="3"/>
      <c r="AC3" s="3"/>
      <c r="AD3" s="1"/>
      <c r="AE3" s="1"/>
      <c r="AF3" s="1"/>
      <c r="AG3" s="1"/>
      <c r="AH3" s="1"/>
      <c r="AI3" s="1"/>
      <c r="AJ3" s="4"/>
      <c r="AK3" s="4"/>
      <c r="AL3" s="4"/>
      <c r="AM3" s="4"/>
      <c r="AN3" s="1"/>
      <c r="AO3" s="1"/>
      <c r="AP3" s="1"/>
      <c r="AQ3" s="1"/>
      <c r="AR3" s="1"/>
      <c r="AS3" s="1"/>
      <c r="AT3" s="1"/>
      <c r="AU3" s="1"/>
      <c r="AV3" s="1"/>
      <c r="AW3" s="1"/>
      <c r="AX3" s="3"/>
      <c r="AY3" s="3"/>
    </row>
    <row r="4" spans="1:55" s="2" customFormat="1" ht="13.8">
      <c r="A4" s="1"/>
      <c r="V4" s="56" t="s">
        <v>3</v>
      </c>
      <c r="W4" s="56"/>
      <c r="X4" s="56"/>
      <c r="Y4" s="56"/>
      <c r="Z4" s="56"/>
      <c r="AB4" s="3"/>
      <c r="AC4" s="3"/>
      <c r="AD4" s="1"/>
      <c r="AE4" s="1"/>
      <c r="AF4" s="1"/>
      <c r="AG4" s="1"/>
      <c r="AH4" s="1"/>
      <c r="AI4" s="1"/>
      <c r="AJ4" s="4"/>
      <c r="AK4" s="4"/>
      <c r="AL4" s="4"/>
      <c r="AM4" s="4"/>
      <c r="AN4" s="1"/>
      <c r="AO4" s="1"/>
      <c r="AP4" s="1"/>
      <c r="AQ4" s="1"/>
      <c r="AR4" s="1"/>
      <c r="AS4" s="1"/>
      <c r="AT4" s="1"/>
      <c r="AU4" s="1"/>
      <c r="AV4" s="1"/>
      <c r="AW4" s="1"/>
      <c r="AX4" s="3"/>
      <c r="AY4" s="3"/>
    </row>
    <row r="5" spans="1:55" s="2" customFormat="1" ht="13.8">
      <c r="A5" s="1"/>
      <c r="U5" s="56" t="s">
        <v>4</v>
      </c>
      <c r="V5" s="56"/>
      <c r="W5" s="56"/>
      <c r="X5" s="56"/>
      <c r="Y5" s="56"/>
      <c r="Z5" s="56"/>
      <c r="AA5" s="3"/>
      <c r="AB5" s="3"/>
      <c r="AC5" s="3"/>
      <c r="AD5" s="1"/>
      <c r="AE5" s="1"/>
      <c r="AF5" s="1"/>
      <c r="AG5" s="1"/>
      <c r="AH5" s="1"/>
      <c r="AI5" s="1"/>
      <c r="AJ5" s="1"/>
      <c r="AK5" s="1"/>
      <c r="AL5" s="1"/>
      <c r="AM5" s="4"/>
      <c r="AN5" s="1"/>
      <c r="AO5" s="1"/>
      <c r="AP5" s="1"/>
      <c r="AQ5" s="1"/>
      <c r="AR5" s="1"/>
      <c r="AS5" s="1"/>
      <c r="AT5" s="1"/>
      <c r="AU5" s="1"/>
      <c r="AV5" s="1"/>
      <c r="AW5" s="1"/>
      <c r="AX5" s="3"/>
      <c r="AY5" s="3"/>
    </row>
    <row r="6" spans="1:55" s="2" customFormat="1" ht="14.4">
      <c r="A6" s="1"/>
      <c r="V6" s="56"/>
      <c r="W6" s="56"/>
      <c r="X6" s="56"/>
      <c r="Y6" s="56"/>
      <c r="Z6" s="56"/>
      <c r="AA6" s="1"/>
      <c r="AB6" s="1"/>
      <c r="AC6" s="1"/>
      <c r="AD6" s="1"/>
      <c r="AE6" s="1"/>
      <c r="AF6" s="1"/>
      <c r="AG6" s="1"/>
      <c r="AH6" s="1"/>
      <c r="AI6" s="1"/>
      <c r="AJ6" s="3"/>
      <c r="AK6" s="5"/>
      <c r="AL6" s="5"/>
      <c r="AM6" s="5"/>
      <c r="AN6" s="1"/>
      <c r="AO6" s="1"/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2" customFormat="1" ht="15.6">
      <c r="A7" s="1"/>
      <c r="B7" s="58" t="s">
        <v>69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2" customFormat="1" ht="17.399999999999999">
      <c r="A8" s="42" t="s">
        <v>87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8"/>
    </row>
    <row r="9" spans="1:55" s="2" customFormat="1" ht="10.199999999999999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</row>
    <row r="10" spans="1:55" ht="30.6" customHeight="1">
      <c r="A10" s="59" t="s">
        <v>5</v>
      </c>
      <c r="B10" s="59" t="s">
        <v>6</v>
      </c>
      <c r="C10" s="59" t="s">
        <v>7</v>
      </c>
      <c r="D10" s="59" t="s">
        <v>8</v>
      </c>
      <c r="E10" s="59" t="s">
        <v>9</v>
      </c>
      <c r="F10" s="60" t="s">
        <v>65</v>
      </c>
      <c r="G10" s="60"/>
      <c r="H10" s="60"/>
      <c r="I10" s="59" t="s">
        <v>10</v>
      </c>
      <c r="J10" s="59"/>
      <c r="K10" s="59"/>
      <c r="L10" s="59"/>
      <c r="M10" s="59"/>
      <c r="N10" s="59"/>
      <c r="O10" s="59"/>
      <c r="P10" s="59"/>
      <c r="Q10" s="59"/>
      <c r="R10" s="60" t="s">
        <v>11</v>
      </c>
      <c r="S10" s="60"/>
      <c r="T10" s="60"/>
      <c r="U10" s="59" t="s">
        <v>10</v>
      </c>
      <c r="V10" s="59"/>
      <c r="W10" s="59"/>
      <c r="X10" s="59"/>
      <c r="Y10" s="59"/>
      <c r="Z10" s="59"/>
      <c r="AA10" s="59"/>
      <c r="AB10" s="59"/>
      <c r="AC10" s="59"/>
      <c r="AD10" s="60" t="s">
        <v>12</v>
      </c>
      <c r="AE10" s="60"/>
      <c r="AF10" s="60"/>
      <c r="AG10" s="59" t="s">
        <v>10</v>
      </c>
      <c r="AH10" s="59"/>
      <c r="AI10" s="59"/>
      <c r="AJ10" s="59"/>
      <c r="AK10" s="59"/>
      <c r="AL10" s="59"/>
      <c r="AM10" s="59"/>
      <c r="AN10" s="59"/>
      <c r="AO10" s="59"/>
      <c r="AP10" s="60" t="s">
        <v>13</v>
      </c>
      <c r="AQ10" s="60"/>
      <c r="AR10" s="60"/>
      <c r="AS10" s="59" t="s">
        <v>10</v>
      </c>
      <c r="AT10" s="59"/>
      <c r="AU10" s="59"/>
      <c r="AV10" s="59"/>
      <c r="AW10" s="59"/>
      <c r="AX10" s="59"/>
      <c r="AY10" s="59"/>
      <c r="AZ10" s="59"/>
      <c r="BA10" s="59"/>
      <c r="BB10" s="59" t="s">
        <v>14</v>
      </c>
      <c r="BC10" s="64" t="s">
        <v>15</v>
      </c>
    </row>
    <row r="11" spans="1:55" ht="13.8">
      <c r="A11" s="59"/>
      <c r="B11" s="59"/>
      <c r="C11" s="59"/>
      <c r="D11" s="59"/>
      <c r="E11" s="59"/>
      <c r="F11" s="61" t="s">
        <v>16</v>
      </c>
      <c r="G11" s="61" t="s">
        <v>17</v>
      </c>
      <c r="H11" s="61" t="s">
        <v>18</v>
      </c>
      <c r="I11" s="59" t="s">
        <v>19</v>
      </c>
      <c r="J11" s="59"/>
      <c r="K11" s="59"/>
      <c r="L11" s="59" t="s">
        <v>20</v>
      </c>
      <c r="M11" s="59"/>
      <c r="N11" s="59"/>
      <c r="O11" s="59" t="s">
        <v>21</v>
      </c>
      <c r="P11" s="59"/>
      <c r="Q11" s="59"/>
      <c r="R11" s="61" t="s">
        <v>16</v>
      </c>
      <c r="S11" s="61" t="s">
        <v>17</v>
      </c>
      <c r="T11" s="61" t="s">
        <v>18</v>
      </c>
      <c r="U11" s="62" t="s">
        <v>22</v>
      </c>
      <c r="V11" s="62"/>
      <c r="W11" s="62"/>
      <c r="X11" s="62" t="s">
        <v>23</v>
      </c>
      <c r="Y11" s="62"/>
      <c r="Z11" s="62"/>
      <c r="AA11" s="62" t="s">
        <v>24</v>
      </c>
      <c r="AB11" s="62"/>
      <c r="AC11" s="62"/>
      <c r="AD11" s="61" t="s">
        <v>16</v>
      </c>
      <c r="AE11" s="61" t="s">
        <v>17</v>
      </c>
      <c r="AF11" s="61" t="s">
        <v>18</v>
      </c>
      <c r="AG11" s="62" t="s">
        <v>25</v>
      </c>
      <c r="AH11" s="62"/>
      <c r="AI11" s="62"/>
      <c r="AJ11" s="62" t="s">
        <v>26</v>
      </c>
      <c r="AK11" s="62"/>
      <c r="AL11" s="62"/>
      <c r="AM11" s="62" t="s">
        <v>27</v>
      </c>
      <c r="AN11" s="62"/>
      <c r="AO11" s="62"/>
      <c r="AP11" s="61" t="s">
        <v>16</v>
      </c>
      <c r="AQ11" s="61" t="s">
        <v>17</v>
      </c>
      <c r="AR11" s="61" t="s">
        <v>18</v>
      </c>
      <c r="AS11" s="62" t="s">
        <v>28</v>
      </c>
      <c r="AT11" s="62"/>
      <c r="AU11" s="62"/>
      <c r="AV11" s="62" t="s">
        <v>29</v>
      </c>
      <c r="AW11" s="62"/>
      <c r="AX11" s="62"/>
      <c r="AY11" s="62" t="s">
        <v>30</v>
      </c>
      <c r="AZ11" s="62"/>
      <c r="BA11" s="62"/>
      <c r="BB11" s="59"/>
      <c r="BC11" s="64"/>
    </row>
    <row r="12" spans="1:55" ht="27.6">
      <c r="A12" s="59"/>
      <c r="B12" s="59"/>
      <c r="C12" s="59"/>
      <c r="D12" s="59"/>
      <c r="E12" s="59"/>
      <c r="F12" s="61"/>
      <c r="G12" s="61"/>
      <c r="H12" s="61"/>
      <c r="I12" s="45" t="s">
        <v>16</v>
      </c>
      <c r="J12" s="45" t="s">
        <v>17</v>
      </c>
      <c r="K12" s="45" t="s">
        <v>31</v>
      </c>
      <c r="L12" s="45" t="s">
        <v>16</v>
      </c>
      <c r="M12" s="45" t="s">
        <v>17</v>
      </c>
      <c r="N12" s="45" t="s">
        <v>31</v>
      </c>
      <c r="O12" s="45" t="s">
        <v>16</v>
      </c>
      <c r="P12" s="45" t="s">
        <v>17</v>
      </c>
      <c r="Q12" s="45" t="s">
        <v>31</v>
      </c>
      <c r="R12" s="61"/>
      <c r="S12" s="61"/>
      <c r="T12" s="61"/>
      <c r="U12" s="45" t="s">
        <v>16</v>
      </c>
      <c r="V12" s="45" t="s">
        <v>17</v>
      </c>
      <c r="W12" s="45" t="s">
        <v>31</v>
      </c>
      <c r="X12" s="45" t="s">
        <v>16</v>
      </c>
      <c r="Y12" s="45" t="s">
        <v>17</v>
      </c>
      <c r="Z12" s="45" t="s">
        <v>31</v>
      </c>
      <c r="AA12" s="45" t="s">
        <v>16</v>
      </c>
      <c r="AB12" s="45" t="s">
        <v>17</v>
      </c>
      <c r="AC12" s="45" t="s">
        <v>18</v>
      </c>
      <c r="AD12" s="61"/>
      <c r="AE12" s="61"/>
      <c r="AF12" s="61"/>
      <c r="AG12" s="45" t="s">
        <v>16</v>
      </c>
      <c r="AH12" s="45" t="s">
        <v>17</v>
      </c>
      <c r="AI12" s="45" t="s">
        <v>31</v>
      </c>
      <c r="AJ12" s="45" t="s">
        <v>16</v>
      </c>
      <c r="AK12" s="45" t="s">
        <v>17</v>
      </c>
      <c r="AL12" s="45" t="s">
        <v>31</v>
      </c>
      <c r="AM12" s="45" t="s">
        <v>16</v>
      </c>
      <c r="AN12" s="45" t="s">
        <v>17</v>
      </c>
      <c r="AO12" s="45" t="s">
        <v>31</v>
      </c>
      <c r="AP12" s="61"/>
      <c r="AQ12" s="61"/>
      <c r="AR12" s="61"/>
      <c r="AS12" s="45" t="s">
        <v>16</v>
      </c>
      <c r="AT12" s="45" t="s">
        <v>17</v>
      </c>
      <c r="AU12" s="45" t="s">
        <v>31</v>
      </c>
      <c r="AV12" s="45" t="s">
        <v>16</v>
      </c>
      <c r="AW12" s="45" t="s">
        <v>17</v>
      </c>
      <c r="AX12" s="45" t="s">
        <v>31</v>
      </c>
      <c r="AY12" s="45" t="s">
        <v>16</v>
      </c>
      <c r="AZ12" s="45" t="s">
        <v>17</v>
      </c>
      <c r="BA12" s="45" t="s">
        <v>31</v>
      </c>
      <c r="BB12" s="59"/>
      <c r="BC12" s="64"/>
    </row>
    <row r="13" spans="1:55" ht="13.8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53">
        <v>6</v>
      </c>
      <c r="G13" s="53">
        <v>7</v>
      </c>
      <c r="H13" s="53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53">
        <v>18</v>
      </c>
      <c r="S13" s="53">
        <v>19</v>
      </c>
      <c r="T13" s="53">
        <v>20</v>
      </c>
      <c r="U13" s="10">
        <v>21</v>
      </c>
      <c r="V13" s="10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  <c r="AC13" s="10">
        <v>29</v>
      </c>
      <c r="AD13" s="53">
        <v>30</v>
      </c>
      <c r="AE13" s="53">
        <v>31</v>
      </c>
      <c r="AF13" s="53">
        <v>32</v>
      </c>
      <c r="AG13" s="10">
        <v>33</v>
      </c>
      <c r="AH13" s="10">
        <v>34</v>
      </c>
      <c r="AI13" s="10">
        <v>35</v>
      </c>
      <c r="AJ13" s="10">
        <v>36</v>
      </c>
      <c r="AK13" s="10">
        <v>37</v>
      </c>
      <c r="AL13" s="10">
        <v>38</v>
      </c>
      <c r="AM13" s="10">
        <v>39</v>
      </c>
      <c r="AN13" s="10">
        <v>40</v>
      </c>
      <c r="AO13" s="10">
        <v>41</v>
      </c>
      <c r="AP13" s="53">
        <v>42</v>
      </c>
      <c r="AQ13" s="53">
        <v>43</v>
      </c>
      <c r="AR13" s="53">
        <v>44</v>
      </c>
      <c r="AS13" s="10">
        <v>45</v>
      </c>
      <c r="AT13" s="10">
        <v>46</v>
      </c>
      <c r="AU13" s="10">
        <v>47</v>
      </c>
      <c r="AV13" s="10">
        <v>48</v>
      </c>
      <c r="AW13" s="10">
        <v>49</v>
      </c>
      <c r="AX13" s="10">
        <v>50</v>
      </c>
      <c r="AY13" s="10">
        <v>51</v>
      </c>
      <c r="AZ13" s="10">
        <v>52</v>
      </c>
      <c r="BA13" s="10">
        <v>53</v>
      </c>
      <c r="BB13" s="10">
        <v>54</v>
      </c>
      <c r="BC13" s="52">
        <v>55</v>
      </c>
    </row>
    <row r="14" spans="1:55" ht="16.8" customHeight="1">
      <c r="A14" s="49" t="s">
        <v>32</v>
      </c>
      <c r="B14" s="63" t="s">
        <v>33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</row>
    <row r="15" spans="1:55" ht="16.8" customHeight="1">
      <c r="A15" s="49" t="s">
        <v>34</v>
      </c>
      <c r="B15" s="68" t="s">
        <v>35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</row>
    <row r="16" spans="1:55" ht="16.8" customHeight="1">
      <c r="A16" s="49" t="s">
        <v>36</v>
      </c>
      <c r="B16" s="68" t="s">
        <v>37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</row>
    <row r="17" spans="1:55" s="14" customFormat="1" ht="28.2" customHeight="1">
      <c r="A17" s="69" t="s">
        <v>38</v>
      </c>
      <c r="B17" s="72" t="s">
        <v>66</v>
      </c>
      <c r="C17" s="75" t="s">
        <v>40</v>
      </c>
      <c r="D17" s="78" t="s">
        <v>41</v>
      </c>
      <c r="E17" s="11" t="s">
        <v>42</v>
      </c>
      <c r="F17" s="54">
        <f>F20</f>
        <v>1956.7000000000003</v>
      </c>
      <c r="G17" s="54">
        <f>G20</f>
        <v>815.30000000000007</v>
      </c>
      <c r="H17" s="54">
        <f>H20</f>
        <v>41.667092553789544</v>
      </c>
      <c r="I17" s="13">
        <f>I20</f>
        <v>0</v>
      </c>
      <c r="J17" s="13">
        <f t="shared" ref="J17:BA17" si="0">J20</f>
        <v>0</v>
      </c>
      <c r="K17" s="13">
        <f t="shared" si="0"/>
        <v>0</v>
      </c>
      <c r="L17" s="13">
        <f t="shared" si="0"/>
        <v>163</v>
      </c>
      <c r="M17" s="13">
        <f t="shared" si="0"/>
        <v>163</v>
      </c>
      <c r="N17" s="13">
        <f t="shared" si="0"/>
        <v>100</v>
      </c>
      <c r="O17" s="13">
        <f>O20</f>
        <v>163.1</v>
      </c>
      <c r="P17" s="13">
        <f t="shared" si="0"/>
        <v>163.1</v>
      </c>
      <c r="Q17" s="13">
        <f t="shared" si="0"/>
        <v>100</v>
      </c>
      <c r="R17" s="54">
        <f t="shared" si="0"/>
        <v>326.10000000000002</v>
      </c>
      <c r="S17" s="54">
        <f t="shared" si="0"/>
        <v>326.10000000000002</v>
      </c>
      <c r="T17" s="54">
        <f t="shared" si="0"/>
        <v>100</v>
      </c>
      <c r="U17" s="13">
        <f t="shared" si="0"/>
        <v>163.1</v>
      </c>
      <c r="V17" s="13">
        <f t="shared" si="0"/>
        <v>163.1</v>
      </c>
      <c r="W17" s="13">
        <f t="shared" si="0"/>
        <v>100</v>
      </c>
      <c r="X17" s="13">
        <f t="shared" si="0"/>
        <v>163</v>
      </c>
      <c r="Y17" s="13">
        <f t="shared" si="0"/>
        <v>163</v>
      </c>
      <c r="Z17" s="13">
        <f t="shared" si="0"/>
        <v>100</v>
      </c>
      <c r="AA17" s="13">
        <f t="shared" si="0"/>
        <v>163.1</v>
      </c>
      <c r="AB17" s="13">
        <f t="shared" si="0"/>
        <v>163.1</v>
      </c>
      <c r="AC17" s="13">
        <f t="shared" si="0"/>
        <v>100</v>
      </c>
      <c r="AD17" s="54">
        <f t="shared" si="0"/>
        <v>815.30000000000007</v>
      </c>
      <c r="AE17" s="54">
        <f t="shared" si="0"/>
        <v>815.30000000000007</v>
      </c>
      <c r="AF17" s="54">
        <f t="shared" si="0"/>
        <v>100</v>
      </c>
      <c r="AG17" s="13">
        <f t="shared" si="0"/>
        <v>163.1</v>
      </c>
      <c r="AH17" s="13">
        <f t="shared" si="0"/>
        <v>0</v>
      </c>
      <c r="AI17" s="13">
        <f t="shared" si="0"/>
        <v>0</v>
      </c>
      <c r="AJ17" s="13">
        <f t="shared" si="0"/>
        <v>163</v>
      </c>
      <c r="AK17" s="13">
        <f t="shared" si="0"/>
        <v>0</v>
      </c>
      <c r="AL17" s="13">
        <f t="shared" si="0"/>
        <v>0</v>
      </c>
      <c r="AM17" s="13">
        <f t="shared" si="0"/>
        <v>163</v>
      </c>
      <c r="AN17" s="13">
        <f t="shared" si="0"/>
        <v>0</v>
      </c>
      <c r="AO17" s="13">
        <f t="shared" si="0"/>
        <v>0</v>
      </c>
      <c r="AP17" s="12">
        <f t="shared" si="0"/>
        <v>1304.4000000000001</v>
      </c>
      <c r="AQ17" s="12">
        <f t="shared" si="0"/>
        <v>815.30000000000007</v>
      </c>
      <c r="AR17" s="12">
        <f t="shared" si="0"/>
        <v>62.503833180006133</v>
      </c>
      <c r="AS17" s="13">
        <f t="shared" si="0"/>
        <v>163.19999999999999</v>
      </c>
      <c r="AT17" s="13">
        <f t="shared" si="0"/>
        <v>0</v>
      </c>
      <c r="AU17" s="13">
        <f t="shared" si="0"/>
        <v>0</v>
      </c>
      <c r="AV17" s="13">
        <f t="shared" si="0"/>
        <v>163.19999999999999</v>
      </c>
      <c r="AW17" s="13">
        <f t="shared" si="0"/>
        <v>0</v>
      </c>
      <c r="AX17" s="13">
        <f t="shared" si="0"/>
        <v>0</v>
      </c>
      <c r="AY17" s="13">
        <f t="shared" si="0"/>
        <v>325.89999999999998</v>
      </c>
      <c r="AZ17" s="13">
        <f t="shared" si="0"/>
        <v>0</v>
      </c>
      <c r="BA17" s="13">
        <f t="shared" si="0"/>
        <v>0</v>
      </c>
      <c r="BB17" s="81" t="s">
        <v>84</v>
      </c>
      <c r="BC17" s="84"/>
    </row>
    <row r="18" spans="1:55" s="14" customFormat="1" ht="24" customHeight="1">
      <c r="A18" s="70"/>
      <c r="B18" s="73"/>
      <c r="C18" s="76"/>
      <c r="D18" s="79"/>
      <c r="E18" s="11" t="s">
        <v>43</v>
      </c>
      <c r="F18" s="54">
        <v>0</v>
      </c>
      <c r="G18" s="54">
        <v>0</v>
      </c>
      <c r="H18" s="54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54">
        <v>0</v>
      </c>
      <c r="S18" s="54">
        <v>0</v>
      </c>
      <c r="T18" s="54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54">
        <v>0</v>
      </c>
      <c r="AE18" s="54">
        <v>0</v>
      </c>
      <c r="AF18" s="54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2">
        <v>0</v>
      </c>
      <c r="AQ18" s="12">
        <v>0</v>
      </c>
      <c r="AR18" s="12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82"/>
      <c r="BC18" s="85"/>
    </row>
    <row r="19" spans="1:55" s="14" customFormat="1" ht="25.2" customHeight="1">
      <c r="A19" s="70"/>
      <c r="B19" s="73"/>
      <c r="C19" s="76"/>
      <c r="D19" s="79"/>
      <c r="E19" s="40" t="s">
        <v>44</v>
      </c>
      <c r="F19" s="54">
        <v>0</v>
      </c>
      <c r="G19" s="54">
        <v>0</v>
      </c>
      <c r="H19" s="54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54">
        <v>0</v>
      </c>
      <c r="S19" s="54">
        <v>0</v>
      </c>
      <c r="T19" s="5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54">
        <v>0</v>
      </c>
      <c r="AE19" s="54">
        <v>0</v>
      </c>
      <c r="AF19" s="54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2">
        <v>0</v>
      </c>
      <c r="AQ19" s="12">
        <v>0</v>
      </c>
      <c r="AR19" s="12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82"/>
      <c r="BC19" s="85"/>
    </row>
    <row r="20" spans="1:55" s="14" customFormat="1" ht="30.6" customHeight="1">
      <c r="A20" s="70"/>
      <c r="B20" s="73"/>
      <c r="C20" s="76"/>
      <c r="D20" s="79"/>
      <c r="E20" s="40" t="s">
        <v>45</v>
      </c>
      <c r="F20" s="54">
        <f>AP20+AS20+AV20+AY20</f>
        <v>1956.7000000000003</v>
      </c>
      <c r="G20" s="54">
        <f>AQ20+AT20+AW20+AZ20</f>
        <v>815.30000000000007</v>
      </c>
      <c r="H20" s="54">
        <f>G20/F20*100</f>
        <v>41.667092553789544</v>
      </c>
      <c r="I20" s="13">
        <v>0</v>
      </c>
      <c r="J20" s="13">
        <v>0</v>
      </c>
      <c r="K20" s="13">
        <f>J20</f>
        <v>0</v>
      </c>
      <c r="L20" s="13">
        <v>163</v>
      </c>
      <c r="M20" s="13">
        <v>163</v>
      </c>
      <c r="N20" s="13">
        <f>M20/L20*100</f>
        <v>100</v>
      </c>
      <c r="O20" s="13">
        <v>163.1</v>
      </c>
      <c r="P20" s="13">
        <v>163.1</v>
      </c>
      <c r="Q20" s="13">
        <f>P20/O20*100</f>
        <v>100</v>
      </c>
      <c r="R20" s="54">
        <f>L20+O20+I20</f>
        <v>326.10000000000002</v>
      </c>
      <c r="S20" s="54">
        <f>J20+M20+P20</f>
        <v>326.10000000000002</v>
      </c>
      <c r="T20" s="54">
        <f>S20/R20*100</f>
        <v>100</v>
      </c>
      <c r="U20" s="13">
        <v>163.1</v>
      </c>
      <c r="V20" s="13">
        <v>163.1</v>
      </c>
      <c r="W20" s="13">
        <f>V20/U20*100</f>
        <v>100</v>
      </c>
      <c r="X20" s="13">
        <v>163</v>
      </c>
      <c r="Y20" s="13">
        <v>163</v>
      </c>
      <c r="Z20" s="13">
        <f>Y20/X20*100</f>
        <v>100</v>
      </c>
      <c r="AA20" s="13">
        <v>163.1</v>
      </c>
      <c r="AB20" s="13">
        <v>163.1</v>
      </c>
      <c r="AC20" s="13">
        <f>AB20/AA20*100</f>
        <v>100</v>
      </c>
      <c r="AD20" s="54">
        <f>R20+U20+X20+AA20</f>
        <v>815.30000000000007</v>
      </c>
      <c r="AE20" s="54">
        <f>S20+V20+Y20+AB20</f>
        <v>815.30000000000007</v>
      </c>
      <c r="AF20" s="54">
        <f>AE20/AD20*100</f>
        <v>100</v>
      </c>
      <c r="AG20" s="13">
        <v>163.1</v>
      </c>
      <c r="AH20" s="13">
        <v>0</v>
      </c>
      <c r="AI20" s="13">
        <v>0</v>
      </c>
      <c r="AJ20" s="13">
        <v>163</v>
      </c>
      <c r="AK20" s="13">
        <v>0</v>
      </c>
      <c r="AL20" s="13">
        <f>AK20/AJ20*100</f>
        <v>0</v>
      </c>
      <c r="AM20" s="13">
        <v>163</v>
      </c>
      <c r="AN20" s="13">
        <v>0</v>
      </c>
      <c r="AO20" s="13">
        <f>AN20/AM20*100</f>
        <v>0</v>
      </c>
      <c r="AP20" s="12">
        <f>AD20+AG20+AJ20+AM20</f>
        <v>1304.4000000000001</v>
      </c>
      <c r="AQ20" s="12">
        <f>M20+P20+V20+Y20+AB20+AH20+AK20+AN20</f>
        <v>815.30000000000007</v>
      </c>
      <c r="AR20" s="12">
        <f>AQ20/AP20*100</f>
        <v>62.503833180006133</v>
      </c>
      <c r="AS20" s="13">
        <v>163.19999999999999</v>
      </c>
      <c r="AT20" s="13">
        <v>0</v>
      </c>
      <c r="AU20" s="15">
        <f>AT20/AS20*100</f>
        <v>0</v>
      </c>
      <c r="AV20" s="15">
        <v>163.19999999999999</v>
      </c>
      <c r="AW20" s="15">
        <v>0</v>
      </c>
      <c r="AX20" s="15">
        <f>AW20/AV20*100</f>
        <v>0</v>
      </c>
      <c r="AY20" s="15">
        <v>325.89999999999998</v>
      </c>
      <c r="AZ20" s="15">
        <v>0</v>
      </c>
      <c r="BA20" s="15">
        <f>AZ20/AY20*100</f>
        <v>0</v>
      </c>
      <c r="BB20" s="82"/>
      <c r="BC20" s="85"/>
    </row>
    <row r="21" spans="1:55" s="14" customFormat="1" ht="32.4" customHeight="1">
      <c r="A21" s="71"/>
      <c r="B21" s="74"/>
      <c r="C21" s="77"/>
      <c r="D21" s="80"/>
      <c r="E21" s="40" t="s">
        <v>72</v>
      </c>
      <c r="F21" s="54">
        <v>0</v>
      </c>
      <c r="G21" s="54">
        <v>0</v>
      </c>
      <c r="H21" s="54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54">
        <v>0</v>
      </c>
      <c r="S21" s="54">
        <v>0</v>
      </c>
      <c r="T21" s="54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54">
        <v>0</v>
      </c>
      <c r="AE21" s="54">
        <v>0</v>
      </c>
      <c r="AF21" s="54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2">
        <v>0</v>
      </c>
      <c r="AQ21" s="12">
        <v>0</v>
      </c>
      <c r="AR21" s="12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83"/>
      <c r="BC21" s="86"/>
    </row>
    <row r="22" spans="1:55" s="14" customFormat="1" ht="22.2" customHeight="1">
      <c r="A22" s="72" t="s">
        <v>46</v>
      </c>
      <c r="B22" s="72" t="s">
        <v>77</v>
      </c>
      <c r="C22" s="75" t="s">
        <v>47</v>
      </c>
      <c r="D22" s="87" t="s">
        <v>48</v>
      </c>
      <c r="E22" s="11" t="s">
        <v>42</v>
      </c>
      <c r="F22" s="54">
        <f t="shared" ref="F22" si="1">SUM(F24:F25)</f>
        <v>4342.6000000000004</v>
      </c>
      <c r="G22" s="54">
        <f>SUM(G23:G25)</f>
        <v>0</v>
      </c>
      <c r="H22" s="54">
        <f>SUM(H23:H25)</f>
        <v>0</v>
      </c>
      <c r="I22" s="13">
        <f t="shared" ref="I22:AF22" si="2">SUM(I24:I25)</f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  <c r="M22" s="13">
        <f t="shared" si="2"/>
        <v>0</v>
      </c>
      <c r="N22" s="13">
        <f t="shared" si="2"/>
        <v>0</v>
      </c>
      <c r="O22" s="13">
        <f t="shared" si="2"/>
        <v>1876.5</v>
      </c>
      <c r="P22" s="13">
        <f t="shared" si="2"/>
        <v>0</v>
      </c>
      <c r="Q22" s="13">
        <f t="shared" si="2"/>
        <v>0</v>
      </c>
      <c r="R22" s="54">
        <f t="shared" si="2"/>
        <v>1876.5</v>
      </c>
      <c r="S22" s="54">
        <f t="shared" si="2"/>
        <v>0</v>
      </c>
      <c r="T22" s="54">
        <f t="shared" si="2"/>
        <v>0</v>
      </c>
      <c r="U22" s="13">
        <f t="shared" si="2"/>
        <v>0</v>
      </c>
      <c r="V22" s="13">
        <f t="shared" si="2"/>
        <v>0</v>
      </c>
      <c r="W22" s="13">
        <f t="shared" si="2"/>
        <v>0</v>
      </c>
      <c r="X22" s="13">
        <f t="shared" si="2"/>
        <v>0</v>
      </c>
      <c r="Y22" s="13">
        <f t="shared" si="2"/>
        <v>0</v>
      </c>
      <c r="Z22" s="13">
        <f t="shared" si="2"/>
        <v>0</v>
      </c>
      <c r="AA22" s="13">
        <f t="shared" si="2"/>
        <v>709.2</v>
      </c>
      <c r="AB22" s="13">
        <f t="shared" si="2"/>
        <v>0</v>
      </c>
      <c r="AC22" s="13">
        <f t="shared" si="2"/>
        <v>0</v>
      </c>
      <c r="AD22" s="54">
        <f t="shared" si="2"/>
        <v>2585.6999999999998</v>
      </c>
      <c r="AE22" s="54">
        <f t="shared" si="2"/>
        <v>0</v>
      </c>
      <c r="AF22" s="54">
        <f t="shared" si="2"/>
        <v>0</v>
      </c>
      <c r="AG22" s="13">
        <f t="shared" ref="AG22:BA22" si="3">SUM(AG23:AG25)</f>
        <v>0</v>
      </c>
      <c r="AH22" s="13">
        <f t="shared" si="3"/>
        <v>0</v>
      </c>
      <c r="AI22" s="13">
        <f t="shared" si="3"/>
        <v>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500</v>
      </c>
      <c r="AN22" s="13">
        <f t="shared" si="3"/>
        <v>0</v>
      </c>
      <c r="AO22" s="13">
        <f t="shared" si="3"/>
        <v>0</v>
      </c>
      <c r="AP22" s="54">
        <f t="shared" si="3"/>
        <v>3085.7</v>
      </c>
      <c r="AQ22" s="54">
        <f t="shared" si="3"/>
        <v>0</v>
      </c>
      <c r="AR22" s="54">
        <f t="shared" si="3"/>
        <v>0</v>
      </c>
      <c r="AS22" s="13">
        <f t="shared" si="3"/>
        <v>0</v>
      </c>
      <c r="AT22" s="13">
        <f t="shared" si="3"/>
        <v>0</v>
      </c>
      <c r="AU22" s="13">
        <f t="shared" si="3"/>
        <v>0</v>
      </c>
      <c r="AV22" s="13">
        <f t="shared" si="3"/>
        <v>0</v>
      </c>
      <c r="AW22" s="13">
        <f t="shared" si="3"/>
        <v>0</v>
      </c>
      <c r="AX22" s="13">
        <f t="shared" si="3"/>
        <v>0</v>
      </c>
      <c r="AY22" s="13">
        <f t="shared" si="3"/>
        <v>1256.9000000000001</v>
      </c>
      <c r="AZ22" s="13">
        <f t="shared" si="3"/>
        <v>0</v>
      </c>
      <c r="BA22" s="13">
        <f t="shared" si="3"/>
        <v>0</v>
      </c>
      <c r="BB22" s="81" t="s">
        <v>79</v>
      </c>
      <c r="BC22" s="65" t="s">
        <v>78</v>
      </c>
    </row>
    <row r="23" spans="1:55" s="14" customFormat="1" ht="19.2" customHeight="1">
      <c r="A23" s="73"/>
      <c r="B23" s="73"/>
      <c r="C23" s="76"/>
      <c r="D23" s="88"/>
      <c r="E23" s="11" t="s">
        <v>43</v>
      </c>
      <c r="F23" s="54">
        <f t="shared" ref="F23:H24" si="4">AP23+AS23+AV23+AY23</f>
        <v>0</v>
      </c>
      <c r="G23" s="54">
        <f t="shared" si="4"/>
        <v>0</v>
      </c>
      <c r="H23" s="54">
        <f t="shared" si="4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54">
        <f t="shared" ref="R23:T24" si="5">I23+L23+O23</f>
        <v>0</v>
      </c>
      <c r="S23" s="54">
        <f t="shared" si="5"/>
        <v>0</v>
      </c>
      <c r="T23" s="54">
        <f t="shared" si="5"/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54">
        <f t="shared" ref="AD23:AF24" si="6">R23+U23+X23+AA23</f>
        <v>0</v>
      </c>
      <c r="AE23" s="54">
        <f t="shared" si="6"/>
        <v>0</v>
      </c>
      <c r="AF23" s="54">
        <f t="shared" si="6"/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54">
        <f t="shared" ref="AP23:AR24" si="7">AD23+AG23+AJ23+AM23</f>
        <v>0</v>
      </c>
      <c r="AQ23" s="54">
        <f t="shared" si="7"/>
        <v>0</v>
      </c>
      <c r="AR23" s="54">
        <f t="shared" si="7"/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82"/>
      <c r="BC23" s="66"/>
    </row>
    <row r="24" spans="1:55" s="14" customFormat="1" ht="19.2" customHeight="1">
      <c r="A24" s="73"/>
      <c r="B24" s="73"/>
      <c r="C24" s="76"/>
      <c r="D24" s="88"/>
      <c r="E24" s="40" t="s">
        <v>44</v>
      </c>
      <c r="F24" s="54">
        <f t="shared" si="4"/>
        <v>0</v>
      </c>
      <c r="G24" s="54">
        <f t="shared" si="4"/>
        <v>0</v>
      </c>
      <c r="H24" s="54">
        <f t="shared" si="4"/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54">
        <f t="shared" si="5"/>
        <v>0</v>
      </c>
      <c r="S24" s="54">
        <f t="shared" si="5"/>
        <v>0</v>
      </c>
      <c r="T24" s="54">
        <f t="shared" si="5"/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54">
        <f t="shared" si="6"/>
        <v>0</v>
      </c>
      <c r="AE24" s="54">
        <f t="shared" si="6"/>
        <v>0</v>
      </c>
      <c r="AF24" s="54">
        <f t="shared" si="6"/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54">
        <f t="shared" si="7"/>
        <v>0</v>
      </c>
      <c r="AQ24" s="54">
        <f t="shared" si="7"/>
        <v>0</v>
      </c>
      <c r="AR24" s="54">
        <f t="shared" si="7"/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82"/>
      <c r="BC24" s="66"/>
    </row>
    <row r="25" spans="1:55" s="14" customFormat="1" ht="64.2" customHeight="1">
      <c r="A25" s="73"/>
      <c r="B25" s="73"/>
      <c r="C25" s="76"/>
      <c r="D25" s="88"/>
      <c r="E25" s="40" t="s">
        <v>45</v>
      </c>
      <c r="F25" s="54">
        <f>AP25+AS25+AV25+AY25</f>
        <v>4342.6000000000004</v>
      </c>
      <c r="G25" s="54">
        <f>AQ25+AT25+AW25+AZ25</f>
        <v>0</v>
      </c>
      <c r="H25" s="54">
        <f>G25/F25*100</f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1876.5</v>
      </c>
      <c r="P25" s="13">
        <v>0</v>
      </c>
      <c r="Q25" s="13">
        <v>0</v>
      </c>
      <c r="R25" s="54">
        <f>L25+O25+I25</f>
        <v>1876.5</v>
      </c>
      <c r="S25" s="54">
        <f>J25+M25+P25</f>
        <v>0</v>
      </c>
      <c r="T25" s="54">
        <f>S25/R25*100</f>
        <v>0</v>
      </c>
      <c r="U25" s="13">
        <v>0</v>
      </c>
      <c r="V25" s="13">
        <v>0</v>
      </c>
      <c r="W25" s="15">
        <v>0</v>
      </c>
      <c r="X25" s="13">
        <v>0</v>
      </c>
      <c r="Y25" s="13">
        <v>0</v>
      </c>
      <c r="Z25" s="15">
        <v>0</v>
      </c>
      <c r="AA25" s="13">
        <v>709.2</v>
      </c>
      <c r="AB25" s="13">
        <v>0</v>
      </c>
      <c r="AC25" s="15">
        <v>0</v>
      </c>
      <c r="AD25" s="54">
        <f>R25+U25+X25+AA25</f>
        <v>2585.6999999999998</v>
      </c>
      <c r="AE25" s="54">
        <f>S25+V25+Y25+AB25</f>
        <v>0</v>
      </c>
      <c r="AF25" s="54">
        <f>AE25/AD25*100</f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500</v>
      </c>
      <c r="AN25" s="13">
        <v>0</v>
      </c>
      <c r="AO25" s="13">
        <v>0</v>
      </c>
      <c r="AP25" s="54">
        <f>AD25+AG25+AJ25+AM25</f>
        <v>3085.7</v>
      </c>
      <c r="AQ25" s="54">
        <f>M25+P25+V25+Y25+AB25+AH25+AK25+AN25</f>
        <v>0</v>
      </c>
      <c r="AR25" s="54">
        <f>AQ25/AP25*100</f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1256.9000000000001</v>
      </c>
      <c r="AZ25" s="13">
        <v>0</v>
      </c>
      <c r="BA25" s="13">
        <v>0</v>
      </c>
      <c r="BB25" s="82"/>
      <c r="BC25" s="66"/>
    </row>
    <row r="26" spans="1:55" s="14" customFormat="1" ht="30.6" customHeight="1">
      <c r="A26" s="74"/>
      <c r="B26" s="74"/>
      <c r="C26" s="77"/>
      <c r="D26" s="89"/>
      <c r="E26" s="40" t="s">
        <v>72</v>
      </c>
      <c r="F26" s="54">
        <v>0</v>
      </c>
      <c r="G26" s="54">
        <v>0</v>
      </c>
      <c r="H26" s="54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54">
        <v>0</v>
      </c>
      <c r="S26" s="54">
        <v>0</v>
      </c>
      <c r="T26" s="54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4">
        <v>0</v>
      </c>
      <c r="AE26" s="54">
        <v>0</v>
      </c>
      <c r="AF26" s="54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54">
        <v>0</v>
      </c>
      <c r="AQ26" s="54">
        <v>0</v>
      </c>
      <c r="AR26" s="54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83"/>
      <c r="BC26" s="67"/>
    </row>
    <row r="27" spans="1:55" s="14" customFormat="1" ht="20.399999999999999" customHeight="1">
      <c r="A27" s="69" t="s">
        <v>49</v>
      </c>
      <c r="B27" s="72" t="s">
        <v>67</v>
      </c>
      <c r="C27" s="75" t="s">
        <v>47</v>
      </c>
      <c r="D27" s="87" t="s">
        <v>50</v>
      </c>
      <c r="E27" s="11" t="s">
        <v>42</v>
      </c>
      <c r="F27" s="54">
        <f>SUM(F28:F30)</f>
        <v>30518</v>
      </c>
      <c r="G27" s="54">
        <f>SUM(G28:G30)</f>
        <v>14895.400000000001</v>
      </c>
      <c r="H27" s="54">
        <f>SUM(H28:H30)</f>
        <v>48.808571990300806</v>
      </c>
      <c r="I27" s="13">
        <f>I30</f>
        <v>414.2</v>
      </c>
      <c r="J27" s="13">
        <f>J30</f>
        <v>414.2</v>
      </c>
      <c r="K27" s="13">
        <f t="shared" ref="K27:AF27" si="8">SUM(K29:K30)</f>
        <v>100</v>
      </c>
      <c r="L27" s="13">
        <f t="shared" si="8"/>
        <v>3158.5</v>
      </c>
      <c r="M27" s="13">
        <f t="shared" si="8"/>
        <v>3158.5</v>
      </c>
      <c r="N27" s="13">
        <f t="shared" si="8"/>
        <v>100</v>
      </c>
      <c r="O27" s="13">
        <f t="shared" si="8"/>
        <v>4896.2</v>
      </c>
      <c r="P27" s="13">
        <v>3616</v>
      </c>
      <c r="Q27" s="13">
        <f t="shared" si="8"/>
        <v>99.628283158367708</v>
      </c>
      <c r="R27" s="54">
        <f t="shared" si="8"/>
        <v>8468.9</v>
      </c>
      <c r="S27" s="54">
        <f t="shared" si="8"/>
        <v>8450.7000000000007</v>
      </c>
      <c r="T27" s="54">
        <f t="shared" si="8"/>
        <v>99.785096057339217</v>
      </c>
      <c r="U27" s="13">
        <f t="shared" si="8"/>
        <v>3395.2</v>
      </c>
      <c r="V27" s="13">
        <f>V30</f>
        <v>3395.2</v>
      </c>
      <c r="W27" s="13">
        <f t="shared" si="8"/>
        <v>100</v>
      </c>
      <c r="X27" s="13">
        <f t="shared" si="8"/>
        <v>2442.1</v>
      </c>
      <c r="Y27" s="13">
        <f t="shared" si="8"/>
        <v>493.1</v>
      </c>
      <c r="Z27" s="13">
        <f t="shared" si="8"/>
        <v>20.191638344048158</v>
      </c>
      <c r="AA27" s="13">
        <f t="shared" si="8"/>
        <v>689.99999999999989</v>
      </c>
      <c r="AB27" s="13">
        <f t="shared" si="8"/>
        <v>2556.4</v>
      </c>
      <c r="AC27" s="13">
        <f t="shared" si="8"/>
        <v>370.49275362318849</v>
      </c>
      <c r="AD27" s="54">
        <f t="shared" si="8"/>
        <v>14996.199999999999</v>
      </c>
      <c r="AE27" s="54">
        <f t="shared" si="8"/>
        <v>14895.400000000001</v>
      </c>
      <c r="AF27" s="54">
        <f t="shared" si="8"/>
        <v>99.327829716861629</v>
      </c>
      <c r="AG27" s="13">
        <f t="shared" ref="AG27:BA27" si="9">SUM(AG28:AG30)</f>
        <v>4076.9</v>
      </c>
      <c r="AH27" s="13">
        <f t="shared" si="9"/>
        <v>0</v>
      </c>
      <c r="AI27" s="13">
        <f t="shared" si="9"/>
        <v>0</v>
      </c>
      <c r="AJ27" s="13">
        <f t="shared" si="9"/>
        <v>2096.9</v>
      </c>
      <c r="AK27" s="13">
        <f t="shared" si="9"/>
        <v>0</v>
      </c>
      <c r="AL27" s="13">
        <f t="shared" si="9"/>
        <v>0</v>
      </c>
      <c r="AM27" s="13">
        <f>SUM(AM28:AM30)</f>
        <v>1583.9</v>
      </c>
      <c r="AN27" s="13">
        <f t="shared" si="9"/>
        <v>0</v>
      </c>
      <c r="AO27" s="13">
        <f t="shared" si="9"/>
        <v>0</v>
      </c>
      <c r="AP27" s="54">
        <f t="shared" si="9"/>
        <v>22753.9</v>
      </c>
      <c r="AQ27" s="54">
        <f t="shared" si="9"/>
        <v>14895.400000000001</v>
      </c>
      <c r="AR27" s="54">
        <f t="shared" si="9"/>
        <v>65.463063474832879</v>
      </c>
      <c r="AS27" s="13">
        <f t="shared" si="9"/>
        <v>2254.1999999999998</v>
      </c>
      <c r="AT27" s="13">
        <f t="shared" si="9"/>
        <v>0</v>
      </c>
      <c r="AU27" s="13">
        <f t="shared" si="9"/>
        <v>0</v>
      </c>
      <c r="AV27" s="13">
        <f t="shared" si="9"/>
        <v>2456.1</v>
      </c>
      <c r="AW27" s="13">
        <f t="shared" si="9"/>
        <v>0</v>
      </c>
      <c r="AX27" s="13">
        <f t="shared" si="9"/>
        <v>0</v>
      </c>
      <c r="AY27" s="13">
        <f t="shared" si="9"/>
        <v>3053.8</v>
      </c>
      <c r="AZ27" s="13">
        <f t="shared" si="9"/>
        <v>0</v>
      </c>
      <c r="BA27" s="13">
        <f t="shared" si="9"/>
        <v>0</v>
      </c>
      <c r="BB27" s="81" t="s">
        <v>80</v>
      </c>
      <c r="BC27" s="91"/>
    </row>
    <row r="28" spans="1:55" s="14" customFormat="1" ht="17.399999999999999" customHeight="1">
      <c r="A28" s="70"/>
      <c r="B28" s="73"/>
      <c r="C28" s="76"/>
      <c r="D28" s="88"/>
      <c r="E28" s="11" t="s">
        <v>43</v>
      </c>
      <c r="F28" s="54">
        <f t="shared" ref="F28:H29" si="10">AP28+AS28+AV28+AY28</f>
        <v>0</v>
      </c>
      <c r="G28" s="54">
        <f t="shared" si="10"/>
        <v>0</v>
      </c>
      <c r="H28" s="54">
        <f t="shared" si="10"/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54">
        <f t="shared" ref="R28:T29" si="11">I28+L28+O28</f>
        <v>0</v>
      </c>
      <c r="S28" s="54">
        <f t="shared" si="11"/>
        <v>0</v>
      </c>
      <c r="T28" s="54">
        <f t="shared" si="11"/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54">
        <f t="shared" ref="AD28:AF29" si="12">R28+U28+X28+AA28</f>
        <v>0</v>
      </c>
      <c r="AE28" s="54">
        <f t="shared" si="12"/>
        <v>0</v>
      </c>
      <c r="AF28" s="54">
        <f t="shared" si="12"/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54">
        <f t="shared" ref="AP28:AR29" si="13">AD28+AG28+AJ28+AM28</f>
        <v>0</v>
      </c>
      <c r="AQ28" s="54">
        <f t="shared" si="13"/>
        <v>0</v>
      </c>
      <c r="AR28" s="54">
        <f t="shared" si="13"/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82"/>
      <c r="BC28" s="92"/>
    </row>
    <row r="29" spans="1:55" s="14" customFormat="1" ht="17.399999999999999" customHeight="1">
      <c r="A29" s="70"/>
      <c r="B29" s="73"/>
      <c r="C29" s="76"/>
      <c r="D29" s="88"/>
      <c r="E29" s="40" t="s">
        <v>44</v>
      </c>
      <c r="F29" s="54">
        <f t="shared" si="10"/>
        <v>0</v>
      </c>
      <c r="G29" s="54">
        <f t="shared" si="10"/>
        <v>0</v>
      </c>
      <c r="H29" s="54">
        <f t="shared" si="10"/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6">
        <v>0</v>
      </c>
      <c r="O29" s="16">
        <v>0</v>
      </c>
      <c r="P29" s="13">
        <v>0</v>
      </c>
      <c r="Q29" s="13">
        <v>0</v>
      </c>
      <c r="R29" s="54">
        <f t="shared" si="11"/>
        <v>0</v>
      </c>
      <c r="S29" s="54">
        <f t="shared" si="11"/>
        <v>0</v>
      </c>
      <c r="T29" s="54">
        <f t="shared" si="11"/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3">
        <v>0</v>
      </c>
      <c r="AC29" s="13">
        <v>0</v>
      </c>
      <c r="AD29" s="54">
        <f t="shared" si="12"/>
        <v>0</v>
      </c>
      <c r="AE29" s="54">
        <f t="shared" si="12"/>
        <v>0</v>
      </c>
      <c r="AF29" s="54">
        <f t="shared" si="12"/>
        <v>0</v>
      </c>
      <c r="AG29" s="13">
        <v>0</v>
      </c>
      <c r="AH29" s="13">
        <v>0</v>
      </c>
      <c r="AI29" s="13">
        <v>0</v>
      </c>
      <c r="AJ29" s="16">
        <v>0</v>
      </c>
      <c r="AK29" s="16">
        <v>0</v>
      </c>
      <c r="AL29" s="16">
        <v>0</v>
      </c>
      <c r="AM29" s="16">
        <v>0</v>
      </c>
      <c r="AN29" s="13">
        <v>0</v>
      </c>
      <c r="AO29" s="13">
        <v>0</v>
      </c>
      <c r="AP29" s="54">
        <f t="shared" si="13"/>
        <v>0</v>
      </c>
      <c r="AQ29" s="54">
        <f t="shared" si="13"/>
        <v>0</v>
      </c>
      <c r="AR29" s="54">
        <f t="shared" si="13"/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3">
        <v>0</v>
      </c>
      <c r="BA29" s="13">
        <v>0</v>
      </c>
      <c r="BB29" s="82"/>
      <c r="BC29" s="92"/>
    </row>
    <row r="30" spans="1:55" s="14" customFormat="1" ht="31.2" customHeight="1">
      <c r="A30" s="70"/>
      <c r="B30" s="73"/>
      <c r="C30" s="76"/>
      <c r="D30" s="88"/>
      <c r="E30" s="40" t="s">
        <v>45</v>
      </c>
      <c r="F30" s="54">
        <f>AP30+AS30+AV30+AY30</f>
        <v>30518</v>
      </c>
      <c r="G30" s="54">
        <f>AQ30+AT30+AW30+AZ30</f>
        <v>14895.400000000001</v>
      </c>
      <c r="H30" s="54">
        <f>G30/F30*100</f>
        <v>48.808571990300806</v>
      </c>
      <c r="I30" s="13">
        <v>414.2</v>
      </c>
      <c r="J30" s="13">
        <v>414.2</v>
      </c>
      <c r="K30" s="13">
        <f>J30/I30*100</f>
        <v>100</v>
      </c>
      <c r="L30" s="13">
        <f>2950.1+208.4</f>
        <v>3158.5</v>
      </c>
      <c r="M30" s="13">
        <v>3158.5</v>
      </c>
      <c r="N30" s="13">
        <f>M30/L30*100</f>
        <v>100</v>
      </c>
      <c r="O30" s="13">
        <f>5178.4-438+155.8</f>
        <v>4896.2</v>
      </c>
      <c r="P30" s="17">
        <v>4878</v>
      </c>
      <c r="Q30" s="13">
        <f>P30/O30*100</f>
        <v>99.628283158367708</v>
      </c>
      <c r="R30" s="54">
        <f>I30+L30+O30</f>
        <v>8468.9</v>
      </c>
      <c r="S30" s="54">
        <f>J30+M30+P30</f>
        <v>8450.7000000000007</v>
      </c>
      <c r="T30" s="55">
        <f>S30/R30*100</f>
        <v>99.785096057339217</v>
      </c>
      <c r="U30" s="13">
        <f>2241.5+200+105.1+848.6</f>
        <v>3395.2</v>
      </c>
      <c r="V30" s="13">
        <v>3395.2</v>
      </c>
      <c r="W30" s="15">
        <f>V30/U30*100</f>
        <v>100</v>
      </c>
      <c r="X30" s="13">
        <f>2438+4.1</f>
        <v>2442.1</v>
      </c>
      <c r="Y30" s="13">
        <v>493.1</v>
      </c>
      <c r="Z30" s="15">
        <f>Y30/X30*100</f>
        <v>20.191638344048158</v>
      </c>
      <c r="AA30" s="13">
        <f>2465.2-848.6-1006.5+80-0.1</f>
        <v>689.99999999999989</v>
      </c>
      <c r="AB30" s="17">
        <v>2556.4</v>
      </c>
      <c r="AC30" s="15">
        <f>AB30/AA30*100</f>
        <v>370.49275362318849</v>
      </c>
      <c r="AD30" s="54">
        <f>R30+U30+X30+AA30</f>
        <v>14996.199999999999</v>
      </c>
      <c r="AE30" s="54">
        <f>S30+V30+Y30+AB30</f>
        <v>14895.400000000001</v>
      </c>
      <c r="AF30" s="54">
        <f>AE30/AD30*100</f>
        <v>99.327829716861629</v>
      </c>
      <c r="AG30" s="13">
        <v>4076.9</v>
      </c>
      <c r="AH30" s="13">
        <v>0</v>
      </c>
      <c r="AI30" s="18">
        <f>AH30/AG30*100</f>
        <v>0</v>
      </c>
      <c r="AJ30" s="13">
        <v>2096.9</v>
      </c>
      <c r="AK30" s="13">
        <v>0</v>
      </c>
      <c r="AL30" s="13">
        <f>AK30/AJ30*100</f>
        <v>0</v>
      </c>
      <c r="AM30" s="13">
        <v>1583.9</v>
      </c>
      <c r="AN30" s="17">
        <v>0</v>
      </c>
      <c r="AO30" s="13">
        <f>AN30/AM30*100</f>
        <v>0</v>
      </c>
      <c r="AP30" s="54">
        <f>AD30+AG30+AJ30+AM30</f>
        <v>22753.9</v>
      </c>
      <c r="AQ30" s="54">
        <f>AE30+AH30+AK30+AN30</f>
        <v>14895.400000000001</v>
      </c>
      <c r="AR30" s="55">
        <f>AQ30/AP30*100</f>
        <v>65.463063474832879</v>
      </c>
      <c r="AS30" s="13">
        <v>2254.1999999999998</v>
      </c>
      <c r="AT30" s="13">
        <v>0</v>
      </c>
      <c r="AU30" s="13">
        <f>AT30/AS30*100</f>
        <v>0</v>
      </c>
      <c r="AV30" s="13">
        <v>2456.1</v>
      </c>
      <c r="AW30" s="13">
        <v>0</v>
      </c>
      <c r="AX30" s="13">
        <f>AW30/AV30*100</f>
        <v>0</v>
      </c>
      <c r="AY30" s="13">
        <v>3053.8</v>
      </c>
      <c r="AZ30" s="17">
        <v>0</v>
      </c>
      <c r="BA30" s="13">
        <f>AZ30/AY30*100</f>
        <v>0</v>
      </c>
      <c r="BB30" s="82"/>
      <c r="BC30" s="92"/>
    </row>
    <row r="31" spans="1:55" s="14" customFormat="1" ht="30.6" customHeight="1">
      <c r="A31" s="71"/>
      <c r="B31" s="74"/>
      <c r="C31" s="77"/>
      <c r="D31" s="89"/>
      <c r="E31" s="40" t="s">
        <v>72</v>
      </c>
      <c r="F31" s="54">
        <v>0</v>
      </c>
      <c r="G31" s="54">
        <v>0</v>
      </c>
      <c r="H31" s="54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54">
        <v>0</v>
      </c>
      <c r="S31" s="54">
        <v>0</v>
      </c>
      <c r="T31" s="54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54">
        <v>0</v>
      </c>
      <c r="AE31" s="54">
        <v>0</v>
      </c>
      <c r="AF31" s="54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54">
        <v>0</v>
      </c>
      <c r="AQ31" s="54">
        <v>0</v>
      </c>
      <c r="AR31" s="54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83"/>
      <c r="BC31" s="93"/>
    </row>
    <row r="32" spans="1:55" s="14" customFormat="1" ht="21" customHeight="1">
      <c r="A32" s="94" t="s">
        <v>70</v>
      </c>
      <c r="B32" s="95"/>
      <c r="C32" s="75"/>
      <c r="D32" s="78"/>
      <c r="E32" s="11" t="s">
        <v>42</v>
      </c>
      <c r="F32" s="54">
        <f>SUM(F33:F35)</f>
        <v>36817.300000000003</v>
      </c>
      <c r="G32" s="54">
        <f>SUM(G33:G35)</f>
        <v>15710.7</v>
      </c>
      <c r="H32" s="54">
        <f>SUM(H33:H35)</f>
        <v>42.672059059192279</v>
      </c>
      <c r="I32" s="13">
        <f>I30+I20</f>
        <v>414.2</v>
      </c>
      <c r="J32" s="13">
        <f>J30+J20</f>
        <v>414.2</v>
      </c>
      <c r="K32" s="13">
        <f>J32/I32*100</f>
        <v>100</v>
      </c>
      <c r="L32" s="13">
        <f t="shared" ref="L32:AF32" si="14">SUM(L34:L35)</f>
        <v>3321.5</v>
      </c>
      <c r="M32" s="13">
        <f t="shared" si="14"/>
        <v>3321.5</v>
      </c>
      <c r="N32" s="19">
        <f t="shared" si="14"/>
        <v>100</v>
      </c>
      <c r="O32" s="19">
        <f t="shared" si="14"/>
        <v>6935.7999999999993</v>
      </c>
      <c r="P32" s="13">
        <f t="shared" si="14"/>
        <v>5041.1000000000004</v>
      </c>
      <c r="Q32" s="13">
        <f t="shared" si="14"/>
        <v>72.68231494564435</v>
      </c>
      <c r="R32" s="54">
        <f t="shared" si="14"/>
        <v>10671.5</v>
      </c>
      <c r="S32" s="54">
        <f t="shared" si="14"/>
        <v>8776.8000000000011</v>
      </c>
      <c r="T32" s="54">
        <f t="shared" si="14"/>
        <v>82.245232628965013</v>
      </c>
      <c r="U32" s="19">
        <f t="shared" si="14"/>
        <v>3558.2999999999997</v>
      </c>
      <c r="V32" s="19">
        <f t="shared" si="14"/>
        <v>3558.2999999999997</v>
      </c>
      <c r="W32" s="19">
        <f t="shared" si="14"/>
        <v>100</v>
      </c>
      <c r="X32" s="19">
        <f t="shared" si="14"/>
        <v>2605.1</v>
      </c>
      <c r="Y32" s="19">
        <f t="shared" si="14"/>
        <v>656.1</v>
      </c>
      <c r="Z32" s="19">
        <f t="shared" si="14"/>
        <v>25.185213619438795</v>
      </c>
      <c r="AA32" s="19">
        <f t="shared" si="14"/>
        <v>1562.3</v>
      </c>
      <c r="AB32" s="13">
        <f t="shared" si="14"/>
        <v>2719.5</v>
      </c>
      <c r="AC32" s="13">
        <f t="shared" si="14"/>
        <v>174.07028099596749</v>
      </c>
      <c r="AD32" s="54">
        <f t="shared" si="14"/>
        <v>18397.199999999997</v>
      </c>
      <c r="AE32" s="54">
        <f t="shared" si="14"/>
        <v>15710.7</v>
      </c>
      <c r="AF32" s="54">
        <f t="shared" si="14"/>
        <v>85.397234361750719</v>
      </c>
      <c r="AG32" s="13">
        <f t="shared" ref="AG32:BA32" si="15">SUM(AG33:AG35)</f>
        <v>4240</v>
      </c>
      <c r="AH32" s="13">
        <f t="shared" si="15"/>
        <v>0</v>
      </c>
      <c r="AI32" s="13">
        <f t="shared" si="15"/>
        <v>0</v>
      </c>
      <c r="AJ32" s="19">
        <f t="shared" si="15"/>
        <v>2259.9</v>
      </c>
      <c r="AK32" s="19">
        <f t="shared" si="15"/>
        <v>0</v>
      </c>
      <c r="AL32" s="19">
        <f t="shared" si="15"/>
        <v>0</v>
      </c>
      <c r="AM32" s="19">
        <f t="shared" si="15"/>
        <v>2246.9</v>
      </c>
      <c r="AN32" s="13">
        <f t="shared" si="15"/>
        <v>0</v>
      </c>
      <c r="AO32" s="13">
        <f>SUM(AO33:AO35)</f>
        <v>0</v>
      </c>
      <c r="AP32" s="54">
        <f t="shared" si="15"/>
        <v>27144.000000000004</v>
      </c>
      <c r="AQ32" s="54">
        <f t="shared" si="15"/>
        <v>15710.7</v>
      </c>
      <c r="AR32" s="54">
        <f t="shared" si="15"/>
        <v>57.879089301503093</v>
      </c>
      <c r="AS32" s="19">
        <f t="shared" si="15"/>
        <v>2417.3999999999996</v>
      </c>
      <c r="AT32" s="19">
        <f t="shared" si="15"/>
        <v>0</v>
      </c>
      <c r="AU32" s="19">
        <f t="shared" si="15"/>
        <v>0</v>
      </c>
      <c r="AV32" s="19">
        <f t="shared" si="15"/>
        <v>2619.2999999999997</v>
      </c>
      <c r="AW32" s="19">
        <f t="shared" si="15"/>
        <v>0</v>
      </c>
      <c r="AX32" s="19">
        <f t="shared" si="15"/>
        <v>0</v>
      </c>
      <c r="AY32" s="19">
        <f t="shared" si="15"/>
        <v>4636.6000000000004</v>
      </c>
      <c r="AZ32" s="13">
        <f t="shared" si="15"/>
        <v>0</v>
      </c>
      <c r="BA32" s="13">
        <f t="shared" si="15"/>
        <v>0</v>
      </c>
      <c r="BB32" s="100"/>
      <c r="BC32" s="84"/>
    </row>
    <row r="33" spans="1:55" s="14" customFormat="1" ht="21" customHeight="1">
      <c r="A33" s="96"/>
      <c r="B33" s="97"/>
      <c r="C33" s="76"/>
      <c r="D33" s="79"/>
      <c r="E33" s="11" t="s">
        <v>43</v>
      </c>
      <c r="F33" s="54">
        <f t="shared" ref="F33:H34" si="16">AP33+AS33+AV33+AY33</f>
        <v>0</v>
      </c>
      <c r="G33" s="54">
        <f t="shared" si="16"/>
        <v>0</v>
      </c>
      <c r="H33" s="54">
        <f t="shared" si="16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54">
        <f t="shared" ref="R33:T34" si="17">I33+L33+O33</f>
        <v>0</v>
      </c>
      <c r="S33" s="54">
        <f t="shared" si="17"/>
        <v>0</v>
      </c>
      <c r="T33" s="54">
        <f t="shared" si="17"/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54">
        <f t="shared" ref="AD33:AF34" si="18">R33+U33+X33+AA33</f>
        <v>0</v>
      </c>
      <c r="AE33" s="54">
        <f t="shared" si="18"/>
        <v>0</v>
      </c>
      <c r="AF33" s="54">
        <f t="shared" si="18"/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54">
        <f t="shared" ref="AP33:AR34" si="19">AD33+AG33+AJ33+AM33</f>
        <v>0</v>
      </c>
      <c r="AQ33" s="54">
        <f t="shared" si="19"/>
        <v>0</v>
      </c>
      <c r="AR33" s="54">
        <f t="shared" si="19"/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01"/>
      <c r="BC33" s="85"/>
    </row>
    <row r="34" spans="1:55" s="14" customFormat="1" ht="21" customHeight="1">
      <c r="A34" s="96"/>
      <c r="B34" s="97"/>
      <c r="C34" s="76"/>
      <c r="D34" s="79"/>
      <c r="E34" s="40" t="s">
        <v>44</v>
      </c>
      <c r="F34" s="54">
        <f t="shared" si="16"/>
        <v>0</v>
      </c>
      <c r="G34" s="54">
        <f t="shared" si="16"/>
        <v>0</v>
      </c>
      <c r="H34" s="54">
        <f t="shared" si="16"/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54">
        <f t="shared" si="17"/>
        <v>0</v>
      </c>
      <c r="S34" s="54">
        <f t="shared" si="17"/>
        <v>0</v>
      </c>
      <c r="T34" s="54">
        <f t="shared" si="17"/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54">
        <f t="shared" si="18"/>
        <v>0</v>
      </c>
      <c r="AE34" s="54">
        <f t="shared" si="18"/>
        <v>0</v>
      </c>
      <c r="AF34" s="54">
        <f t="shared" si="18"/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54">
        <f t="shared" si="19"/>
        <v>0</v>
      </c>
      <c r="AQ34" s="54">
        <f t="shared" si="19"/>
        <v>0</v>
      </c>
      <c r="AR34" s="54">
        <f t="shared" si="19"/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01"/>
      <c r="BC34" s="85"/>
    </row>
    <row r="35" spans="1:55" s="14" customFormat="1" ht="28.95" customHeight="1">
      <c r="A35" s="96"/>
      <c r="B35" s="97"/>
      <c r="C35" s="76"/>
      <c r="D35" s="79"/>
      <c r="E35" s="40" t="s">
        <v>45</v>
      </c>
      <c r="F35" s="54">
        <f>F30+F20+F25</f>
        <v>36817.300000000003</v>
      </c>
      <c r="G35" s="54">
        <f>G30+G20</f>
        <v>15710.7</v>
      </c>
      <c r="H35" s="54">
        <f>G35/F35*100</f>
        <v>42.672059059192279</v>
      </c>
      <c r="I35" s="13">
        <f>I20+I25+I30</f>
        <v>414.2</v>
      </c>
      <c r="J35" s="13">
        <f>J20+J25+J30</f>
        <v>414.2</v>
      </c>
      <c r="K35" s="13">
        <f>J35/I35*100</f>
        <v>100</v>
      </c>
      <c r="L35" s="13">
        <f t="shared" ref="L35:M35" si="20">L20+L25+L30</f>
        <v>3321.5</v>
      </c>
      <c r="M35" s="13">
        <f t="shared" si="20"/>
        <v>3321.5</v>
      </c>
      <c r="N35" s="13">
        <f>M35/L35*100</f>
        <v>100</v>
      </c>
      <c r="O35" s="13">
        <f t="shared" ref="O35:P35" si="21">O20+O25+O30</f>
        <v>6935.7999999999993</v>
      </c>
      <c r="P35" s="13">
        <f t="shared" si="21"/>
        <v>5041.1000000000004</v>
      </c>
      <c r="Q35" s="13">
        <f>P35/O35*100</f>
        <v>72.68231494564435</v>
      </c>
      <c r="R35" s="54">
        <f>R30+R20+R25</f>
        <v>10671.5</v>
      </c>
      <c r="S35" s="54">
        <f>S30+S20+S25</f>
        <v>8776.8000000000011</v>
      </c>
      <c r="T35" s="54">
        <f>S35/R35*100</f>
        <v>82.245232628965013</v>
      </c>
      <c r="U35" s="13">
        <f t="shared" ref="U35:V35" si="22">U20+U25+U30</f>
        <v>3558.2999999999997</v>
      </c>
      <c r="V35" s="13">
        <f t="shared" si="22"/>
        <v>3558.2999999999997</v>
      </c>
      <c r="W35" s="13">
        <f>V35/U35*100</f>
        <v>100</v>
      </c>
      <c r="X35" s="13">
        <f t="shared" ref="X35:Y35" si="23">X20+X25+X30</f>
        <v>2605.1</v>
      </c>
      <c r="Y35" s="13">
        <f t="shared" si="23"/>
        <v>656.1</v>
      </c>
      <c r="Z35" s="13">
        <f>Y35/X35*100</f>
        <v>25.185213619438795</v>
      </c>
      <c r="AA35" s="13">
        <f t="shared" ref="AA35:AB35" si="24">AA20+AA25+AA30</f>
        <v>1562.3</v>
      </c>
      <c r="AB35" s="13">
        <f t="shared" si="24"/>
        <v>2719.5</v>
      </c>
      <c r="AC35" s="13">
        <f>AB35/AA35*100</f>
        <v>174.07028099596749</v>
      </c>
      <c r="AD35" s="54">
        <f>AD30+AD20+AD25</f>
        <v>18397.199999999997</v>
      </c>
      <c r="AE35" s="54">
        <f>AE30+AE20+AE25</f>
        <v>15710.7</v>
      </c>
      <c r="AF35" s="54">
        <f>AE35/AD35*100</f>
        <v>85.397234361750719</v>
      </c>
      <c r="AG35" s="13">
        <f t="shared" ref="AG35:AH35" si="25">AG20+AG25+AG30</f>
        <v>4240</v>
      </c>
      <c r="AH35" s="13">
        <f t="shared" si="25"/>
        <v>0</v>
      </c>
      <c r="AI35" s="13">
        <f>AH35/AG35*100</f>
        <v>0</v>
      </c>
      <c r="AJ35" s="13">
        <f t="shared" ref="AJ35:AK35" si="26">AJ20+AJ25+AJ30</f>
        <v>2259.9</v>
      </c>
      <c r="AK35" s="13">
        <f t="shared" si="26"/>
        <v>0</v>
      </c>
      <c r="AL35" s="13">
        <f>AK35/AJ35*100</f>
        <v>0</v>
      </c>
      <c r="AM35" s="13">
        <f t="shared" ref="AM35:AN35" si="27">AM20+AM25+AM30</f>
        <v>2246.9</v>
      </c>
      <c r="AN35" s="13">
        <f t="shared" si="27"/>
        <v>0</v>
      </c>
      <c r="AO35" s="13">
        <v>0</v>
      </c>
      <c r="AP35" s="54">
        <f>AP30+AP20+AP25</f>
        <v>27144.000000000004</v>
      </c>
      <c r="AQ35" s="54">
        <f>AQ30+AQ20+AQ25</f>
        <v>15710.7</v>
      </c>
      <c r="AR35" s="54">
        <f>AQ35/AP35*100</f>
        <v>57.879089301503093</v>
      </c>
      <c r="AS35" s="13">
        <f t="shared" ref="AS35:AT35" si="28">AS20+AS25+AS30</f>
        <v>2417.3999999999996</v>
      </c>
      <c r="AT35" s="13">
        <f t="shared" si="28"/>
        <v>0</v>
      </c>
      <c r="AU35" s="13">
        <v>0</v>
      </c>
      <c r="AV35" s="13">
        <f t="shared" ref="AV35:AW35" si="29">AV20+AV25+AV30</f>
        <v>2619.2999999999997</v>
      </c>
      <c r="AW35" s="13">
        <f t="shared" si="29"/>
        <v>0</v>
      </c>
      <c r="AX35" s="13">
        <v>0</v>
      </c>
      <c r="AY35" s="13">
        <f t="shared" ref="AY35:AZ35" si="30">AY20+AY25+AY30</f>
        <v>4636.6000000000004</v>
      </c>
      <c r="AZ35" s="13">
        <f t="shared" si="30"/>
        <v>0</v>
      </c>
      <c r="BA35" s="13">
        <v>0</v>
      </c>
      <c r="BB35" s="101"/>
      <c r="BC35" s="85"/>
    </row>
    <row r="36" spans="1:55" s="14" customFormat="1" ht="30.6" customHeight="1">
      <c r="A36" s="98"/>
      <c r="B36" s="99"/>
      <c r="C36" s="77"/>
      <c r="D36" s="80"/>
      <c r="E36" s="40" t="s">
        <v>72</v>
      </c>
      <c r="F36" s="54">
        <v>0</v>
      </c>
      <c r="G36" s="54">
        <v>0</v>
      </c>
      <c r="H36" s="54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54">
        <v>0</v>
      </c>
      <c r="S36" s="54">
        <v>0</v>
      </c>
      <c r="T36" s="54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54">
        <v>0</v>
      </c>
      <c r="AE36" s="54">
        <v>0</v>
      </c>
      <c r="AF36" s="54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54">
        <v>0</v>
      </c>
      <c r="AQ36" s="54">
        <v>0</v>
      </c>
      <c r="AR36" s="54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02"/>
      <c r="BC36" s="86"/>
    </row>
    <row r="37" spans="1:55" ht="20.399999999999999" customHeight="1">
      <c r="A37" s="21" t="s">
        <v>51</v>
      </c>
      <c r="B37" s="90" t="s">
        <v>52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13.8">
      <c r="A38" s="21" t="s">
        <v>53</v>
      </c>
      <c r="B38" s="90" t="s">
        <v>54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s="14" customFormat="1" ht="20.399999999999999" customHeight="1">
      <c r="A39" s="69" t="s">
        <v>55</v>
      </c>
      <c r="B39" s="103" t="s">
        <v>68</v>
      </c>
      <c r="C39" s="106" t="s">
        <v>56</v>
      </c>
      <c r="D39" s="109" t="s">
        <v>57</v>
      </c>
      <c r="E39" s="11" t="s">
        <v>42</v>
      </c>
      <c r="F39" s="54">
        <f t="shared" ref="F39:BA39" si="31">SUM(F41:F42)</f>
        <v>65.800000000000011</v>
      </c>
      <c r="G39" s="54">
        <f t="shared" si="31"/>
        <v>14.7</v>
      </c>
      <c r="H39" s="54">
        <f t="shared" si="31"/>
        <v>22.340425531914889</v>
      </c>
      <c r="I39" s="13">
        <f t="shared" si="31"/>
        <v>0</v>
      </c>
      <c r="J39" s="13">
        <f t="shared" si="31"/>
        <v>0</v>
      </c>
      <c r="K39" s="13">
        <f t="shared" si="31"/>
        <v>0</v>
      </c>
      <c r="L39" s="13">
        <f t="shared" si="31"/>
        <v>0</v>
      </c>
      <c r="M39" s="13">
        <f t="shared" si="31"/>
        <v>0</v>
      </c>
      <c r="N39" s="13">
        <f t="shared" si="31"/>
        <v>0</v>
      </c>
      <c r="O39" s="13">
        <f t="shared" si="31"/>
        <v>0</v>
      </c>
      <c r="P39" s="13">
        <f t="shared" si="31"/>
        <v>0</v>
      </c>
      <c r="Q39" s="13">
        <f t="shared" si="31"/>
        <v>0</v>
      </c>
      <c r="R39" s="54">
        <f t="shared" si="31"/>
        <v>0</v>
      </c>
      <c r="S39" s="54">
        <f t="shared" si="31"/>
        <v>0</v>
      </c>
      <c r="T39" s="54">
        <f t="shared" si="31"/>
        <v>0</v>
      </c>
      <c r="U39" s="13">
        <f t="shared" si="31"/>
        <v>39.200000000000003</v>
      </c>
      <c r="V39" s="13">
        <f t="shared" si="31"/>
        <v>14.7</v>
      </c>
      <c r="W39" s="13">
        <f t="shared" si="31"/>
        <v>37.499999999999993</v>
      </c>
      <c r="X39" s="13">
        <f t="shared" si="31"/>
        <v>0</v>
      </c>
      <c r="Y39" s="13">
        <f t="shared" si="31"/>
        <v>0</v>
      </c>
      <c r="Z39" s="13">
        <f t="shared" si="31"/>
        <v>0</v>
      </c>
      <c r="AA39" s="13">
        <f t="shared" si="31"/>
        <v>0</v>
      </c>
      <c r="AB39" s="13">
        <f t="shared" si="31"/>
        <v>0</v>
      </c>
      <c r="AC39" s="13">
        <f t="shared" si="31"/>
        <v>0</v>
      </c>
      <c r="AD39" s="54">
        <f t="shared" si="31"/>
        <v>39.200000000000003</v>
      </c>
      <c r="AE39" s="54">
        <f t="shared" si="31"/>
        <v>14.7</v>
      </c>
      <c r="AF39" s="54">
        <f t="shared" si="31"/>
        <v>37.499999999999993</v>
      </c>
      <c r="AG39" s="13">
        <f t="shared" si="31"/>
        <v>26.6</v>
      </c>
      <c r="AH39" s="13">
        <f t="shared" si="31"/>
        <v>0</v>
      </c>
      <c r="AI39" s="13">
        <f t="shared" si="31"/>
        <v>0</v>
      </c>
      <c r="AJ39" s="13">
        <f t="shared" si="31"/>
        <v>0</v>
      </c>
      <c r="AK39" s="13">
        <f t="shared" si="31"/>
        <v>0</v>
      </c>
      <c r="AL39" s="13">
        <f t="shared" si="31"/>
        <v>0</v>
      </c>
      <c r="AM39" s="13">
        <f t="shared" si="31"/>
        <v>0</v>
      </c>
      <c r="AN39" s="13">
        <f t="shared" si="31"/>
        <v>0</v>
      </c>
      <c r="AO39" s="13">
        <f t="shared" si="31"/>
        <v>0</v>
      </c>
      <c r="AP39" s="54">
        <f t="shared" si="31"/>
        <v>65.800000000000011</v>
      </c>
      <c r="AQ39" s="54">
        <f t="shared" si="31"/>
        <v>14.7</v>
      </c>
      <c r="AR39" s="54">
        <f t="shared" si="31"/>
        <v>37.499999999999993</v>
      </c>
      <c r="AS39" s="13">
        <f t="shared" si="31"/>
        <v>0</v>
      </c>
      <c r="AT39" s="13">
        <f t="shared" si="31"/>
        <v>0</v>
      </c>
      <c r="AU39" s="13">
        <f t="shared" si="31"/>
        <v>0</v>
      </c>
      <c r="AV39" s="13">
        <f t="shared" si="31"/>
        <v>0</v>
      </c>
      <c r="AW39" s="13">
        <f t="shared" si="31"/>
        <v>0</v>
      </c>
      <c r="AX39" s="13">
        <f t="shared" si="31"/>
        <v>0</v>
      </c>
      <c r="AY39" s="13">
        <f t="shared" si="31"/>
        <v>0</v>
      </c>
      <c r="AZ39" s="13">
        <f t="shared" si="31"/>
        <v>0</v>
      </c>
      <c r="BA39" s="13">
        <f t="shared" si="31"/>
        <v>0</v>
      </c>
      <c r="BB39" s="65" t="s">
        <v>83</v>
      </c>
      <c r="BC39" s="106" t="s">
        <v>85</v>
      </c>
    </row>
    <row r="40" spans="1:55" s="14" customFormat="1" ht="20.399999999999999" customHeight="1">
      <c r="A40" s="70"/>
      <c r="B40" s="104"/>
      <c r="C40" s="107"/>
      <c r="D40" s="110"/>
      <c r="E40" s="11" t="s">
        <v>43</v>
      </c>
      <c r="F40" s="54">
        <f t="shared" ref="F40:H41" si="32">AP40+AS40+AV40+AY40</f>
        <v>0</v>
      </c>
      <c r="G40" s="54">
        <f t="shared" si="32"/>
        <v>0</v>
      </c>
      <c r="H40" s="54">
        <f t="shared" si="32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54">
        <f t="shared" ref="R40:T42" si="33">I40+L40+O40</f>
        <v>0</v>
      </c>
      <c r="S40" s="54">
        <f t="shared" si="33"/>
        <v>0</v>
      </c>
      <c r="T40" s="54">
        <f t="shared" si="33"/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54">
        <f t="shared" ref="AD40:AF41" si="34">R40+U40+X40+AA40</f>
        <v>0</v>
      </c>
      <c r="AE40" s="54">
        <f t="shared" si="34"/>
        <v>0</v>
      </c>
      <c r="AF40" s="54">
        <f t="shared" si="34"/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54">
        <f t="shared" ref="AP40:AR42" si="35">AD40+AG40+AJ40+AM40</f>
        <v>0</v>
      </c>
      <c r="AQ40" s="54">
        <f t="shared" si="35"/>
        <v>0</v>
      </c>
      <c r="AR40" s="54">
        <f t="shared" si="35"/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66"/>
      <c r="BC40" s="107"/>
    </row>
    <row r="41" spans="1:55" s="14" customFormat="1" ht="20.399999999999999" customHeight="1">
      <c r="A41" s="70"/>
      <c r="B41" s="104"/>
      <c r="C41" s="107"/>
      <c r="D41" s="110"/>
      <c r="E41" s="40" t="s">
        <v>44</v>
      </c>
      <c r="F41" s="54">
        <f t="shared" si="32"/>
        <v>0</v>
      </c>
      <c r="G41" s="54">
        <f t="shared" si="32"/>
        <v>0</v>
      </c>
      <c r="H41" s="54">
        <f t="shared" si="32"/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54">
        <f t="shared" si="33"/>
        <v>0</v>
      </c>
      <c r="S41" s="54">
        <f t="shared" si="33"/>
        <v>0</v>
      </c>
      <c r="T41" s="54">
        <f t="shared" si="33"/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54">
        <f t="shared" si="34"/>
        <v>0</v>
      </c>
      <c r="AE41" s="54">
        <f t="shared" si="34"/>
        <v>0</v>
      </c>
      <c r="AF41" s="54">
        <f t="shared" si="34"/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54">
        <f t="shared" si="35"/>
        <v>0</v>
      </c>
      <c r="AQ41" s="54">
        <f t="shared" si="35"/>
        <v>0</v>
      </c>
      <c r="AR41" s="54">
        <f t="shared" si="35"/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66"/>
      <c r="BC41" s="107"/>
    </row>
    <row r="42" spans="1:55" s="14" customFormat="1" ht="31.95" customHeight="1">
      <c r="A42" s="70"/>
      <c r="B42" s="104"/>
      <c r="C42" s="107"/>
      <c r="D42" s="110"/>
      <c r="E42" s="40" t="s">
        <v>45</v>
      </c>
      <c r="F42" s="54">
        <f>AP42+AS42+AV42+AY42</f>
        <v>65.800000000000011</v>
      </c>
      <c r="G42" s="54">
        <f>AQ42+AT42+AW42+AZ42</f>
        <v>14.7</v>
      </c>
      <c r="H42" s="54">
        <f>G42/F42*100</f>
        <v>22.340425531914889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54">
        <f t="shared" si="33"/>
        <v>0</v>
      </c>
      <c r="S42" s="54">
        <f t="shared" si="33"/>
        <v>0</v>
      </c>
      <c r="T42" s="54">
        <f t="shared" si="33"/>
        <v>0</v>
      </c>
      <c r="U42" s="13">
        <v>39.200000000000003</v>
      </c>
      <c r="V42" s="13">
        <v>14.7</v>
      </c>
      <c r="W42" s="15">
        <f>V42/U42*100</f>
        <v>37.499999999999993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54">
        <f>R42+U42+X42+AA42</f>
        <v>39.200000000000003</v>
      </c>
      <c r="AE42" s="54">
        <f>S42+V42+Y42+AB42</f>
        <v>14.7</v>
      </c>
      <c r="AF42" s="54">
        <f>AE42/AD42*100</f>
        <v>37.499999999999993</v>
      </c>
      <c r="AG42" s="13">
        <v>26.6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54">
        <f t="shared" si="35"/>
        <v>65.800000000000011</v>
      </c>
      <c r="AQ42" s="54">
        <f t="shared" si="35"/>
        <v>14.7</v>
      </c>
      <c r="AR42" s="54">
        <f t="shared" si="35"/>
        <v>37.499999999999993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66"/>
      <c r="BC42" s="107"/>
    </row>
    <row r="43" spans="1:55" s="14" customFormat="1" ht="30.6" customHeight="1">
      <c r="A43" s="71"/>
      <c r="B43" s="105"/>
      <c r="C43" s="108"/>
      <c r="D43" s="111"/>
      <c r="E43" s="40" t="s">
        <v>72</v>
      </c>
      <c r="F43" s="54">
        <v>0</v>
      </c>
      <c r="G43" s="54">
        <v>0</v>
      </c>
      <c r="H43" s="54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54">
        <v>0</v>
      </c>
      <c r="S43" s="54">
        <v>0</v>
      </c>
      <c r="T43" s="54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54">
        <v>0</v>
      </c>
      <c r="AE43" s="54">
        <v>0</v>
      </c>
      <c r="AF43" s="54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54">
        <v>0</v>
      </c>
      <c r="AQ43" s="54">
        <v>0</v>
      </c>
      <c r="AR43" s="54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67"/>
      <c r="BC43" s="108"/>
    </row>
    <row r="44" spans="1:55" s="14" customFormat="1" ht="19.2" customHeight="1">
      <c r="A44" s="94" t="s">
        <v>71</v>
      </c>
      <c r="B44" s="95"/>
      <c r="C44" s="75"/>
      <c r="D44" s="78"/>
      <c r="E44" s="11" t="s">
        <v>42</v>
      </c>
      <c r="F44" s="54">
        <f>SUM(F45:F47)</f>
        <v>65.800000000000011</v>
      </c>
      <c r="G44" s="54">
        <f>SUM(G45:G47)</f>
        <v>14.7</v>
      </c>
      <c r="H44" s="54">
        <f>SUM(H45:H47)</f>
        <v>22.340425531914889</v>
      </c>
      <c r="I44" s="13">
        <f t="shared" ref="I44:AF44" si="36">SUM(I46:I47)</f>
        <v>0</v>
      </c>
      <c r="J44" s="13">
        <f t="shared" si="36"/>
        <v>0</v>
      </c>
      <c r="K44" s="13">
        <v>0</v>
      </c>
      <c r="L44" s="13">
        <f t="shared" si="36"/>
        <v>0</v>
      </c>
      <c r="M44" s="13">
        <f t="shared" si="36"/>
        <v>0</v>
      </c>
      <c r="N44" s="13">
        <v>0</v>
      </c>
      <c r="O44" s="13">
        <f t="shared" si="36"/>
        <v>0</v>
      </c>
      <c r="P44" s="13">
        <f t="shared" si="36"/>
        <v>0</v>
      </c>
      <c r="Q44" s="13">
        <v>0</v>
      </c>
      <c r="R44" s="54">
        <v>0</v>
      </c>
      <c r="S44" s="54">
        <f t="shared" si="36"/>
        <v>0</v>
      </c>
      <c r="T44" s="54">
        <f t="shared" si="36"/>
        <v>0</v>
      </c>
      <c r="U44" s="13">
        <f t="shared" si="36"/>
        <v>39.200000000000003</v>
      </c>
      <c r="V44" s="13">
        <f t="shared" si="36"/>
        <v>14.7</v>
      </c>
      <c r="W44" s="13">
        <f t="shared" si="36"/>
        <v>37.499999999999993</v>
      </c>
      <c r="X44" s="13">
        <f t="shared" si="36"/>
        <v>0</v>
      </c>
      <c r="Y44" s="13">
        <f t="shared" si="36"/>
        <v>0</v>
      </c>
      <c r="Z44" s="13">
        <f t="shared" si="36"/>
        <v>0</v>
      </c>
      <c r="AA44" s="13">
        <f t="shared" si="36"/>
        <v>0</v>
      </c>
      <c r="AB44" s="13">
        <f t="shared" si="36"/>
        <v>0</v>
      </c>
      <c r="AC44" s="13">
        <f t="shared" si="36"/>
        <v>0</v>
      </c>
      <c r="AD44" s="54">
        <f t="shared" si="36"/>
        <v>39.200000000000003</v>
      </c>
      <c r="AE44" s="54">
        <f t="shared" si="36"/>
        <v>14.7</v>
      </c>
      <c r="AF44" s="54">
        <f t="shared" si="36"/>
        <v>37.499999999999993</v>
      </c>
      <c r="AG44" s="13">
        <f t="shared" ref="AG44:BA44" si="37">SUM(AG45:AG47)</f>
        <v>26.6</v>
      </c>
      <c r="AH44" s="13">
        <f t="shared" si="37"/>
        <v>0</v>
      </c>
      <c r="AI44" s="13">
        <f t="shared" si="37"/>
        <v>0</v>
      </c>
      <c r="AJ44" s="13">
        <f t="shared" si="37"/>
        <v>0</v>
      </c>
      <c r="AK44" s="13">
        <f t="shared" si="37"/>
        <v>0</v>
      </c>
      <c r="AL44" s="13">
        <f t="shared" si="37"/>
        <v>0</v>
      </c>
      <c r="AM44" s="13">
        <f t="shared" si="37"/>
        <v>0</v>
      </c>
      <c r="AN44" s="13">
        <f t="shared" si="37"/>
        <v>0</v>
      </c>
      <c r="AO44" s="13">
        <f>SUM(AO45:AO47)</f>
        <v>0</v>
      </c>
      <c r="AP44" s="54">
        <f t="shared" si="37"/>
        <v>65.800000000000011</v>
      </c>
      <c r="AQ44" s="54">
        <f t="shared" si="37"/>
        <v>14.7</v>
      </c>
      <c r="AR44" s="54">
        <f t="shared" si="37"/>
        <v>22.340425531914889</v>
      </c>
      <c r="AS44" s="13">
        <f t="shared" si="37"/>
        <v>0</v>
      </c>
      <c r="AT44" s="13">
        <f t="shared" si="37"/>
        <v>0</v>
      </c>
      <c r="AU44" s="13">
        <f t="shared" si="37"/>
        <v>0</v>
      </c>
      <c r="AV44" s="13">
        <f t="shared" si="37"/>
        <v>0</v>
      </c>
      <c r="AW44" s="13">
        <f t="shared" si="37"/>
        <v>0</v>
      </c>
      <c r="AX44" s="13">
        <f t="shared" si="37"/>
        <v>0</v>
      </c>
      <c r="AY44" s="13">
        <f t="shared" si="37"/>
        <v>0</v>
      </c>
      <c r="AZ44" s="13">
        <f t="shared" si="37"/>
        <v>0</v>
      </c>
      <c r="BA44" s="13">
        <f t="shared" si="37"/>
        <v>0</v>
      </c>
      <c r="BB44" s="116"/>
      <c r="BC44" s="119"/>
    </row>
    <row r="45" spans="1:55" s="14" customFormat="1" ht="19.2" customHeight="1">
      <c r="A45" s="96"/>
      <c r="B45" s="97"/>
      <c r="C45" s="76"/>
      <c r="D45" s="79"/>
      <c r="E45" s="11" t="s">
        <v>43</v>
      </c>
      <c r="F45" s="54">
        <f t="shared" ref="F45:H46" si="38">AP45+AS45+AV45+AY45</f>
        <v>0</v>
      </c>
      <c r="G45" s="54">
        <f t="shared" si="38"/>
        <v>0</v>
      </c>
      <c r="H45" s="54">
        <f t="shared" si="38"/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54">
        <f t="shared" ref="R45:T46" si="39">I45+L45+O45</f>
        <v>0</v>
      </c>
      <c r="S45" s="54">
        <f t="shared" si="39"/>
        <v>0</v>
      </c>
      <c r="T45" s="54">
        <f t="shared" si="39"/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54">
        <f t="shared" ref="AD45:AF46" si="40">R45+U45+X45+AA45</f>
        <v>0</v>
      </c>
      <c r="AE45" s="54">
        <f t="shared" si="40"/>
        <v>0</v>
      </c>
      <c r="AF45" s="54">
        <f t="shared" si="40"/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54">
        <f t="shared" ref="AP45:AR46" si="41">AD45+AG45+AJ45+AM45</f>
        <v>0</v>
      </c>
      <c r="AQ45" s="54">
        <f t="shared" si="41"/>
        <v>0</v>
      </c>
      <c r="AR45" s="54">
        <f t="shared" si="41"/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17"/>
      <c r="BC45" s="120"/>
    </row>
    <row r="46" spans="1:55" s="14" customFormat="1" ht="19.2" customHeight="1">
      <c r="A46" s="96"/>
      <c r="B46" s="97"/>
      <c r="C46" s="76"/>
      <c r="D46" s="79"/>
      <c r="E46" s="40" t="s">
        <v>44</v>
      </c>
      <c r="F46" s="54">
        <f t="shared" si="38"/>
        <v>0</v>
      </c>
      <c r="G46" s="54">
        <f t="shared" si="38"/>
        <v>0</v>
      </c>
      <c r="H46" s="54">
        <f t="shared" si="38"/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54">
        <f t="shared" si="39"/>
        <v>0</v>
      </c>
      <c r="S46" s="54">
        <f t="shared" si="39"/>
        <v>0</v>
      </c>
      <c r="T46" s="54">
        <f t="shared" si="39"/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54">
        <f t="shared" si="40"/>
        <v>0</v>
      </c>
      <c r="AE46" s="54">
        <f t="shared" si="40"/>
        <v>0</v>
      </c>
      <c r="AF46" s="54">
        <f t="shared" si="40"/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54">
        <f t="shared" si="41"/>
        <v>0</v>
      </c>
      <c r="AQ46" s="54">
        <f t="shared" si="41"/>
        <v>0</v>
      </c>
      <c r="AR46" s="54">
        <f t="shared" si="41"/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17"/>
      <c r="BC46" s="120"/>
    </row>
    <row r="47" spans="1:55" s="14" customFormat="1" ht="31.2" customHeight="1">
      <c r="A47" s="96"/>
      <c r="B47" s="97"/>
      <c r="C47" s="76"/>
      <c r="D47" s="79"/>
      <c r="E47" s="40" t="s">
        <v>45</v>
      </c>
      <c r="F47" s="54">
        <f>F42</f>
        <v>65.800000000000011</v>
      </c>
      <c r="G47" s="54">
        <f>G42</f>
        <v>14.7</v>
      </c>
      <c r="H47" s="54">
        <f>G47/F47*100</f>
        <v>22.340425531914889</v>
      </c>
      <c r="I47" s="13">
        <f>I42</f>
        <v>0</v>
      </c>
      <c r="J47" s="13">
        <f>J42</f>
        <v>0</v>
      </c>
      <c r="K47" s="13">
        <v>0</v>
      </c>
      <c r="L47" s="13">
        <f>L42</f>
        <v>0</v>
      </c>
      <c r="M47" s="13">
        <f>M42</f>
        <v>0</v>
      </c>
      <c r="N47" s="13">
        <v>0</v>
      </c>
      <c r="O47" s="13">
        <f>O42</f>
        <v>0</v>
      </c>
      <c r="P47" s="13">
        <f>P42</f>
        <v>0</v>
      </c>
      <c r="Q47" s="13">
        <v>0</v>
      </c>
      <c r="R47" s="54">
        <f>R42</f>
        <v>0</v>
      </c>
      <c r="S47" s="54">
        <f>S42</f>
        <v>0</v>
      </c>
      <c r="T47" s="54">
        <v>0</v>
      </c>
      <c r="U47" s="13">
        <f>U42</f>
        <v>39.200000000000003</v>
      </c>
      <c r="V47" s="13">
        <v>14.7</v>
      </c>
      <c r="W47" s="15">
        <f>V47/U47*100</f>
        <v>37.499999999999993</v>
      </c>
      <c r="X47" s="13">
        <f>X42</f>
        <v>0</v>
      </c>
      <c r="Y47" s="13">
        <f>Y42</f>
        <v>0</v>
      </c>
      <c r="Z47" s="15">
        <v>0</v>
      </c>
      <c r="AA47" s="13">
        <f>AA42</f>
        <v>0</v>
      </c>
      <c r="AB47" s="13">
        <f>AB42</f>
        <v>0</v>
      </c>
      <c r="AC47" s="15">
        <v>0</v>
      </c>
      <c r="AD47" s="54">
        <f>AD42</f>
        <v>39.200000000000003</v>
      </c>
      <c r="AE47" s="54">
        <f>AE42</f>
        <v>14.7</v>
      </c>
      <c r="AF47" s="54">
        <f>AE47/AD47*100</f>
        <v>37.499999999999993</v>
      </c>
      <c r="AG47" s="13">
        <f>AG42</f>
        <v>26.6</v>
      </c>
      <c r="AH47" s="13">
        <f>AH42</f>
        <v>0</v>
      </c>
      <c r="AI47" s="13">
        <v>0</v>
      </c>
      <c r="AJ47" s="13">
        <f>AJ42</f>
        <v>0</v>
      </c>
      <c r="AK47" s="13">
        <f>AK42</f>
        <v>0</v>
      </c>
      <c r="AL47" s="13">
        <v>0</v>
      </c>
      <c r="AM47" s="13">
        <f>AM42</f>
        <v>0</v>
      </c>
      <c r="AN47" s="13">
        <f>AN42</f>
        <v>0</v>
      </c>
      <c r="AO47" s="13">
        <v>0</v>
      </c>
      <c r="AP47" s="54">
        <f>AP42</f>
        <v>65.800000000000011</v>
      </c>
      <c r="AQ47" s="54">
        <f>AQ42</f>
        <v>14.7</v>
      </c>
      <c r="AR47" s="54">
        <f>AQ47/AP47*100</f>
        <v>22.340425531914889</v>
      </c>
      <c r="AS47" s="13">
        <f>AS42</f>
        <v>0</v>
      </c>
      <c r="AT47" s="13">
        <f>AT42</f>
        <v>0</v>
      </c>
      <c r="AU47" s="13">
        <v>0</v>
      </c>
      <c r="AV47" s="13">
        <f>AV42</f>
        <v>0</v>
      </c>
      <c r="AW47" s="13">
        <f>AW42</f>
        <v>0</v>
      </c>
      <c r="AX47" s="13">
        <v>0</v>
      </c>
      <c r="AY47" s="13">
        <f>AY42</f>
        <v>0</v>
      </c>
      <c r="AZ47" s="13">
        <f>AZ42</f>
        <v>0</v>
      </c>
      <c r="BA47" s="13">
        <v>0</v>
      </c>
      <c r="BB47" s="117"/>
      <c r="BC47" s="120"/>
    </row>
    <row r="48" spans="1:55" s="14" customFormat="1" ht="30.6" customHeight="1">
      <c r="A48" s="98"/>
      <c r="B48" s="99"/>
      <c r="C48" s="77"/>
      <c r="D48" s="80"/>
      <c r="E48" s="40" t="s">
        <v>72</v>
      </c>
      <c r="F48" s="54">
        <v>0</v>
      </c>
      <c r="G48" s="54">
        <v>0</v>
      </c>
      <c r="H48" s="54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54">
        <v>0</v>
      </c>
      <c r="S48" s="54">
        <v>0</v>
      </c>
      <c r="T48" s="54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54">
        <v>0</v>
      </c>
      <c r="AE48" s="54">
        <v>0</v>
      </c>
      <c r="AF48" s="54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54">
        <v>0</v>
      </c>
      <c r="AQ48" s="54">
        <v>0</v>
      </c>
      <c r="AR48" s="54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18"/>
      <c r="BC48" s="121"/>
    </row>
    <row r="49" spans="1:55" s="22" customFormat="1" ht="21.6" customHeight="1">
      <c r="A49" s="122" t="s">
        <v>58</v>
      </c>
      <c r="B49" s="95"/>
      <c r="C49" s="123"/>
      <c r="D49" s="124"/>
      <c r="E49" s="11" t="s">
        <v>42</v>
      </c>
      <c r="F49" s="54">
        <f t="shared" ref="F49:BA49" si="42">SUM(F51:F52)</f>
        <v>36883.100000000006</v>
      </c>
      <c r="G49" s="54">
        <f>SUM(G51:G52)</f>
        <v>15725.400000000001</v>
      </c>
      <c r="H49" s="54">
        <f t="shared" si="42"/>
        <v>42.63578712201523</v>
      </c>
      <c r="I49" s="13">
        <f t="shared" si="42"/>
        <v>414.2</v>
      </c>
      <c r="J49" s="13">
        <f t="shared" si="42"/>
        <v>414.2</v>
      </c>
      <c r="K49" s="13">
        <f t="shared" si="42"/>
        <v>100</v>
      </c>
      <c r="L49" s="13">
        <f t="shared" si="42"/>
        <v>3321.5</v>
      </c>
      <c r="M49" s="13">
        <f t="shared" si="42"/>
        <v>3321.5</v>
      </c>
      <c r="N49" s="13">
        <f t="shared" si="42"/>
        <v>100</v>
      </c>
      <c r="O49" s="13">
        <f t="shared" si="42"/>
        <v>6935.7999999999993</v>
      </c>
      <c r="P49" s="13">
        <f t="shared" si="42"/>
        <v>5041.1000000000004</v>
      </c>
      <c r="Q49" s="13">
        <f t="shared" si="42"/>
        <v>72.68231494564435</v>
      </c>
      <c r="R49" s="54">
        <f t="shared" si="42"/>
        <v>10671.5</v>
      </c>
      <c r="S49" s="54">
        <f t="shared" si="42"/>
        <v>8776.8000000000011</v>
      </c>
      <c r="T49" s="54">
        <f t="shared" si="42"/>
        <v>82.245232628965013</v>
      </c>
      <c r="U49" s="13">
        <f t="shared" si="42"/>
        <v>3597.4999999999995</v>
      </c>
      <c r="V49" s="13">
        <f t="shared" si="42"/>
        <v>3572.9999999999995</v>
      </c>
      <c r="W49" s="13">
        <f t="shared" si="42"/>
        <v>99.318971507991662</v>
      </c>
      <c r="X49" s="13">
        <f t="shared" si="42"/>
        <v>2605.1</v>
      </c>
      <c r="Y49" s="13">
        <f>SUM(Y51:Y52)</f>
        <v>656.1</v>
      </c>
      <c r="Z49" s="13">
        <f t="shared" si="42"/>
        <v>25.185213619438795</v>
      </c>
      <c r="AA49" s="13">
        <f t="shared" si="42"/>
        <v>1562.3</v>
      </c>
      <c r="AB49" s="13">
        <f t="shared" si="42"/>
        <v>2719.5</v>
      </c>
      <c r="AC49" s="13">
        <f t="shared" si="42"/>
        <v>0</v>
      </c>
      <c r="AD49" s="54">
        <f t="shared" si="42"/>
        <v>18436.399999999998</v>
      </c>
      <c r="AE49" s="54">
        <f t="shared" si="42"/>
        <v>15725.400000000001</v>
      </c>
      <c r="AF49" s="54">
        <f t="shared" si="42"/>
        <v>85.295393894686612</v>
      </c>
      <c r="AG49" s="13">
        <f t="shared" si="42"/>
        <v>4266.6000000000004</v>
      </c>
      <c r="AH49" s="13">
        <f t="shared" si="42"/>
        <v>0</v>
      </c>
      <c r="AI49" s="13">
        <f t="shared" si="42"/>
        <v>0</v>
      </c>
      <c r="AJ49" s="13">
        <f t="shared" si="42"/>
        <v>2259.9</v>
      </c>
      <c r="AK49" s="13">
        <f t="shared" si="42"/>
        <v>0</v>
      </c>
      <c r="AL49" s="13">
        <f t="shared" si="42"/>
        <v>0</v>
      </c>
      <c r="AM49" s="13">
        <f t="shared" si="42"/>
        <v>2246.9</v>
      </c>
      <c r="AN49" s="13">
        <f t="shared" si="42"/>
        <v>0</v>
      </c>
      <c r="AO49" s="13">
        <f t="shared" si="42"/>
        <v>0</v>
      </c>
      <c r="AP49" s="54">
        <f t="shared" si="42"/>
        <v>27209.800000000003</v>
      </c>
      <c r="AQ49" s="54">
        <f t="shared" si="42"/>
        <v>15725.400000000001</v>
      </c>
      <c r="AR49" s="54">
        <f t="shared" si="42"/>
        <v>57.793148056950074</v>
      </c>
      <c r="AS49" s="13">
        <f t="shared" si="42"/>
        <v>2417.3999999999996</v>
      </c>
      <c r="AT49" s="13">
        <f t="shared" si="42"/>
        <v>0</v>
      </c>
      <c r="AU49" s="13">
        <f t="shared" si="42"/>
        <v>0</v>
      </c>
      <c r="AV49" s="13">
        <f t="shared" si="42"/>
        <v>2619.2999999999997</v>
      </c>
      <c r="AW49" s="13">
        <f t="shared" si="42"/>
        <v>0</v>
      </c>
      <c r="AX49" s="13">
        <f t="shared" si="42"/>
        <v>0</v>
      </c>
      <c r="AY49" s="13">
        <f t="shared" si="42"/>
        <v>4636.6000000000004</v>
      </c>
      <c r="AZ49" s="13">
        <f t="shared" si="42"/>
        <v>0</v>
      </c>
      <c r="BA49" s="13">
        <f t="shared" si="42"/>
        <v>0</v>
      </c>
      <c r="BB49" s="100"/>
      <c r="BC49" s="119"/>
    </row>
    <row r="50" spans="1:55" s="22" customFormat="1" ht="21.6" customHeight="1">
      <c r="A50" s="96"/>
      <c r="B50" s="97"/>
      <c r="C50" s="123"/>
      <c r="D50" s="124"/>
      <c r="E50" s="11" t="s">
        <v>43</v>
      </c>
      <c r="F50" s="54">
        <f t="shared" ref="F50:H51" si="43">AP50+AS50+AV50+AY50</f>
        <v>0</v>
      </c>
      <c r="G50" s="54">
        <f t="shared" si="43"/>
        <v>0</v>
      </c>
      <c r="H50" s="54">
        <f t="shared" si="43"/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54">
        <f t="shared" ref="R50:T51" si="44">I50+L50+O50</f>
        <v>0</v>
      </c>
      <c r="S50" s="54">
        <f t="shared" si="44"/>
        <v>0</v>
      </c>
      <c r="T50" s="54">
        <f t="shared" si="44"/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54">
        <f t="shared" ref="AD50:AF51" si="45">R50+U50+X50+AA50</f>
        <v>0</v>
      </c>
      <c r="AE50" s="54">
        <f t="shared" si="45"/>
        <v>0</v>
      </c>
      <c r="AF50" s="54">
        <f t="shared" si="45"/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54">
        <f t="shared" ref="AP50:AR51" si="46">AD50+AG50+AJ50+AM50</f>
        <v>0</v>
      </c>
      <c r="AQ50" s="54">
        <f t="shared" si="46"/>
        <v>0</v>
      </c>
      <c r="AR50" s="54">
        <f t="shared" si="46"/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01"/>
      <c r="BC50" s="120"/>
    </row>
    <row r="51" spans="1:55" s="22" customFormat="1" ht="21.6" customHeight="1">
      <c r="A51" s="96"/>
      <c r="B51" s="97"/>
      <c r="C51" s="123"/>
      <c r="D51" s="124"/>
      <c r="E51" s="40" t="s">
        <v>44</v>
      </c>
      <c r="F51" s="54">
        <f t="shared" si="43"/>
        <v>0</v>
      </c>
      <c r="G51" s="54">
        <f t="shared" si="43"/>
        <v>0</v>
      </c>
      <c r="H51" s="54">
        <f t="shared" si="43"/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54">
        <f t="shared" si="44"/>
        <v>0</v>
      </c>
      <c r="S51" s="54">
        <f t="shared" si="44"/>
        <v>0</v>
      </c>
      <c r="T51" s="54">
        <f t="shared" si="44"/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54">
        <f t="shared" si="45"/>
        <v>0</v>
      </c>
      <c r="AE51" s="54">
        <f t="shared" si="45"/>
        <v>0</v>
      </c>
      <c r="AF51" s="54">
        <f t="shared" si="45"/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54">
        <f t="shared" si="46"/>
        <v>0</v>
      </c>
      <c r="AQ51" s="54">
        <f t="shared" si="46"/>
        <v>0</v>
      </c>
      <c r="AR51" s="54">
        <f t="shared" si="46"/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01"/>
      <c r="BC51" s="120"/>
    </row>
    <row r="52" spans="1:55" s="22" customFormat="1" ht="31.95" customHeight="1">
      <c r="A52" s="96"/>
      <c r="B52" s="97"/>
      <c r="C52" s="123"/>
      <c r="D52" s="124"/>
      <c r="E52" s="40" t="s">
        <v>45</v>
      </c>
      <c r="F52" s="54">
        <f>F47+F35</f>
        <v>36883.100000000006</v>
      </c>
      <c r="G52" s="54">
        <f>G47+G35</f>
        <v>15725.400000000001</v>
      </c>
      <c r="H52" s="54">
        <f>G52/F52*100</f>
        <v>42.63578712201523</v>
      </c>
      <c r="I52" s="13">
        <f>I47+I35</f>
        <v>414.2</v>
      </c>
      <c r="J52" s="13">
        <f>J47+J35</f>
        <v>414.2</v>
      </c>
      <c r="K52" s="13">
        <f>J52/I52*100</f>
        <v>100</v>
      </c>
      <c r="L52" s="13">
        <f>L47+L35</f>
        <v>3321.5</v>
      </c>
      <c r="M52" s="13">
        <f>M47+M35</f>
        <v>3321.5</v>
      </c>
      <c r="N52" s="13">
        <f>M52/L52*100</f>
        <v>100</v>
      </c>
      <c r="O52" s="13">
        <f>O47+O35</f>
        <v>6935.7999999999993</v>
      </c>
      <c r="P52" s="13">
        <f>P47+P35</f>
        <v>5041.1000000000004</v>
      </c>
      <c r="Q52" s="13">
        <f>P52/O52*100</f>
        <v>72.68231494564435</v>
      </c>
      <c r="R52" s="54">
        <f>R47+R35</f>
        <v>10671.5</v>
      </c>
      <c r="S52" s="54">
        <f>S47+S35</f>
        <v>8776.8000000000011</v>
      </c>
      <c r="T52" s="54">
        <f>S52/R52*100</f>
        <v>82.245232628965013</v>
      </c>
      <c r="U52" s="13">
        <f>U47+U35</f>
        <v>3597.4999999999995</v>
      </c>
      <c r="V52" s="13">
        <f>V47+V35</f>
        <v>3572.9999999999995</v>
      </c>
      <c r="W52" s="13">
        <f>V52/U52*100</f>
        <v>99.318971507991662</v>
      </c>
      <c r="X52" s="13">
        <f>X47+X35</f>
        <v>2605.1</v>
      </c>
      <c r="Y52" s="13">
        <f>Y47+Y35</f>
        <v>656.1</v>
      </c>
      <c r="Z52" s="13">
        <f>Y52/X52*100</f>
        <v>25.185213619438795</v>
      </c>
      <c r="AA52" s="13">
        <f>AA47+AA35</f>
        <v>1562.3</v>
      </c>
      <c r="AB52" s="13">
        <f>AB47+AB35</f>
        <v>2719.5</v>
      </c>
      <c r="AC52" s="13">
        <v>0</v>
      </c>
      <c r="AD52" s="54">
        <f>AD47+AD35</f>
        <v>18436.399999999998</v>
      </c>
      <c r="AE52" s="54">
        <f>AE47+AE35</f>
        <v>15725.400000000001</v>
      </c>
      <c r="AF52" s="54">
        <f>AE52/AD52*100</f>
        <v>85.295393894686612</v>
      </c>
      <c r="AG52" s="13">
        <f>AG47+AG35</f>
        <v>4266.6000000000004</v>
      </c>
      <c r="AH52" s="13">
        <f>AH47+AH35</f>
        <v>0</v>
      </c>
      <c r="AI52" s="13">
        <v>0</v>
      </c>
      <c r="AJ52" s="13">
        <f>AJ47+AJ35</f>
        <v>2259.9</v>
      </c>
      <c r="AK52" s="13">
        <f>AK47+AK35</f>
        <v>0</v>
      </c>
      <c r="AL52" s="13">
        <v>0</v>
      </c>
      <c r="AM52" s="13">
        <f>AM47+AM35</f>
        <v>2246.9</v>
      </c>
      <c r="AN52" s="13">
        <f>AN47+AN35</f>
        <v>0</v>
      </c>
      <c r="AO52" s="13">
        <v>0</v>
      </c>
      <c r="AP52" s="54">
        <f>AP47+AP35</f>
        <v>27209.800000000003</v>
      </c>
      <c r="AQ52" s="54">
        <f>AQ47+AQ35</f>
        <v>15725.400000000001</v>
      </c>
      <c r="AR52" s="54">
        <f>AQ52/AP52*100</f>
        <v>57.793148056950074</v>
      </c>
      <c r="AS52" s="13">
        <f>AS47+AS35</f>
        <v>2417.3999999999996</v>
      </c>
      <c r="AT52" s="13">
        <f>AT47+AT35</f>
        <v>0</v>
      </c>
      <c r="AU52" s="13">
        <v>0</v>
      </c>
      <c r="AV52" s="13">
        <f>AV47+AV35</f>
        <v>2619.2999999999997</v>
      </c>
      <c r="AW52" s="13">
        <f>AW47+AW35</f>
        <v>0</v>
      </c>
      <c r="AX52" s="13">
        <v>0</v>
      </c>
      <c r="AY52" s="13">
        <f>AY47+AY35</f>
        <v>4636.6000000000004</v>
      </c>
      <c r="AZ52" s="13">
        <f>AZ47+AZ35</f>
        <v>0</v>
      </c>
      <c r="BA52" s="13">
        <v>0</v>
      </c>
      <c r="BB52" s="101"/>
      <c r="BC52" s="120"/>
    </row>
    <row r="53" spans="1:55" s="14" customFormat="1" ht="30.6" customHeight="1">
      <c r="A53" s="98"/>
      <c r="B53" s="99"/>
      <c r="C53" s="123"/>
      <c r="D53" s="124"/>
      <c r="E53" s="40" t="s">
        <v>72</v>
      </c>
      <c r="F53" s="54">
        <v>0</v>
      </c>
      <c r="G53" s="54">
        <v>0</v>
      </c>
      <c r="H53" s="54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54">
        <v>0</v>
      </c>
      <c r="S53" s="54">
        <v>0</v>
      </c>
      <c r="T53" s="54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54">
        <v>0</v>
      </c>
      <c r="AE53" s="54">
        <v>0</v>
      </c>
      <c r="AF53" s="54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54">
        <v>0</v>
      </c>
      <c r="AQ53" s="54">
        <v>0</v>
      </c>
      <c r="AR53" s="54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02"/>
      <c r="BC53" s="121"/>
    </row>
    <row r="54" spans="1:55" s="14" customFormat="1" ht="20.399999999999999" customHeight="1">
      <c r="A54" s="122" t="s">
        <v>73</v>
      </c>
      <c r="B54" s="126"/>
      <c r="C54" s="106"/>
      <c r="D54" s="109"/>
      <c r="E54" s="11" t="s">
        <v>42</v>
      </c>
      <c r="F54" s="54">
        <v>0</v>
      </c>
      <c r="G54" s="54">
        <v>0</v>
      </c>
      <c r="H54" s="54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54">
        <v>0</v>
      </c>
      <c r="S54" s="54">
        <v>0</v>
      </c>
      <c r="T54" s="54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54">
        <v>0</v>
      </c>
      <c r="AE54" s="54">
        <v>0</v>
      </c>
      <c r="AF54" s="54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54">
        <v>0</v>
      </c>
      <c r="AQ54" s="54">
        <v>0</v>
      </c>
      <c r="AR54" s="54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81"/>
      <c r="BC54" s="112"/>
    </row>
    <row r="55" spans="1:55" s="14" customFormat="1" ht="20.399999999999999" customHeight="1">
      <c r="A55" s="127"/>
      <c r="B55" s="128"/>
      <c r="C55" s="107"/>
      <c r="D55" s="110"/>
      <c r="E55" s="11" t="s">
        <v>43</v>
      </c>
      <c r="F55" s="54">
        <v>0</v>
      </c>
      <c r="G55" s="54">
        <v>0</v>
      </c>
      <c r="H55" s="54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54">
        <v>0</v>
      </c>
      <c r="S55" s="54">
        <v>0</v>
      </c>
      <c r="T55" s="54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54">
        <v>0</v>
      </c>
      <c r="AE55" s="54">
        <v>0</v>
      </c>
      <c r="AF55" s="54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54">
        <v>0</v>
      </c>
      <c r="AQ55" s="54">
        <v>0</v>
      </c>
      <c r="AR55" s="54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82"/>
      <c r="BC55" s="113"/>
    </row>
    <row r="56" spans="1:55" s="14" customFormat="1" ht="20.399999999999999" customHeight="1">
      <c r="A56" s="127"/>
      <c r="B56" s="128"/>
      <c r="C56" s="107"/>
      <c r="D56" s="110"/>
      <c r="E56" s="40" t="s">
        <v>44</v>
      </c>
      <c r="F56" s="54">
        <v>0</v>
      </c>
      <c r="G56" s="54">
        <v>0</v>
      </c>
      <c r="H56" s="54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54">
        <v>0</v>
      </c>
      <c r="S56" s="54">
        <v>0</v>
      </c>
      <c r="T56" s="54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54">
        <v>0</v>
      </c>
      <c r="AE56" s="54">
        <v>0</v>
      </c>
      <c r="AF56" s="54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54">
        <v>0</v>
      </c>
      <c r="AQ56" s="54">
        <v>0</v>
      </c>
      <c r="AR56" s="54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82"/>
      <c r="BC56" s="113"/>
    </row>
    <row r="57" spans="1:55" s="14" customFormat="1" ht="31.95" customHeight="1">
      <c r="A57" s="127"/>
      <c r="B57" s="128"/>
      <c r="C57" s="107"/>
      <c r="D57" s="110"/>
      <c r="E57" s="40" t="s">
        <v>45</v>
      </c>
      <c r="F57" s="54">
        <v>0</v>
      </c>
      <c r="G57" s="54">
        <v>0</v>
      </c>
      <c r="H57" s="54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54">
        <v>0</v>
      </c>
      <c r="S57" s="54">
        <v>0</v>
      </c>
      <c r="T57" s="54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54">
        <v>0</v>
      </c>
      <c r="AE57" s="54">
        <v>0</v>
      </c>
      <c r="AF57" s="54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54">
        <v>0</v>
      </c>
      <c r="AQ57" s="54">
        <v>0</v>
      </c>
      <c r="AR57" s="54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82"/>
      <c r="BC57" s="113"/>
    </row>
    <row r="58" spans="1:55" s="14" customFormat="1" ht="30.6" customHeight="1">
      <c r="A58" s="129"/>
      <c r="B58" s="130"/>
      <c r="C58" s="108"/>
      <c r="D58" s="111"/>
      <c r="E58" s="40" t="s">
        <v>72</v>
      </c>
      <c r="F58" s="54">
        <v>0</v>
      </c>
      <c r="G58" s="54">
        <v>0</v>
      </c>
      <c r="H58" s="54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54">
        <v>0</v>
      </c>
      <c r="S58" s="54">
        <v>0</v>
      </c>
      <c r="T58" s="54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54">
        <v>0</v>
      </c>
      <c r="AE58" s="54">
        <v>0</v>
      </c>
      <c r="AF58" s="54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54">
        <v>0</v>
      </c>
      <c r="AQ58" s="54">
        <v>0</v>
      </c>
      <c r="AR58" s="54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83"/>
      <c r="BC58" s="114"/>
    </row>
    <row r="60" spans="1:55">
      <c r="B60" s="24" t="s">
        <v>59</v>
      </c>
    </row>
    <row r="61" spans="1:55" s="22" customFormat="1">
      <c r="A61" s="29"/>
      <c r="B61" s="115" t="s">
        <v>60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30"/>
    </row>
    <row r="62" spans="1:55" s="22" customFormat="1" ht="7.2" customHeight="1">
      <c r="A62" s="2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30"/>
    </row>
    <row r="63" spans="1:55" s="14" customFormat="1" ht="91.95" customHeight="1">
      <c r="A63" s="46" t="s">
        <v>38</v>
      </c>
      <c r="B63" s="47" t="s">
        <v>39</v>
      </c>
      <c r="C63" s="48" t="s">
        <v>61</v>
      </c>
      <c r="D63" s="31"/>
      <c r="E63" s="40" t="s">
        <v>45</v>
      </c>
      <c r="F63" s="54">
        <f>AP63+AS63+AV63+AY63</f>
        <v>350</v>
      </c>
      <c r="G63" s="54">
        <f>AQ63+AT63+AW63+AZ63</f>
        <v>350</v>
      </c>
      <c r="H63" s="54">
        <f>G63/F63*100</f>
        <v>100</v>
      </c>
      <c r="I63" s="13">
        <v>0</v>
      </c>
      <c r="J63" s="13">
        <v>0</v>
      </c>
      <c r="K63" s="13">
        <f>J63</f>
        <v>0</v>
      </c>
      <c r="L63" s="13">
        <v>350</v>
      </c>
      <c r="M63" s="13">
        <v>350</v>
      </c>
      <c r="N63" s="13">
        <f>M63/L63*100</f>
        <v>100</v>
      </c>
      <c r="O63" s="13">
        <v>0</v>
      </c>
      <c r="P63" s="13">
        <v>0</v>
      </c>
      <c r="Q63" s="13">
        <f>P63</f>
        <v>0</v>
      </c>
      <c r="R63" s="54">
        <f>L63+O63+I63</f>
        <v>350</v>
      </c>
      <c r="S63" s="54">
        <f>J63+M63+P63</f>
        <v>350</v>
      </c>
      <c r="T63" s="54">
        <f>S63/R63*100</f>
        <v>100</v>
      </c>
      <c r="U63" s="13">
        <v>0</v>
      </c>
      <c r="V63" s="13">
        <v>0</v>
      </c>
      <c r="W63" s="13">
        <f>V63</f>
        <v>0</v>
      </c>
      <c r="X63" s="13">
        <v>0</v>
      </c>
      <c r="Y63" s="13">
        <v>0</v>
      </c>
      <c r="Z63" s="13">
        <f>Y63</f>
        <v>0</v>
      </c>
      <c r="AA63" s="13">
        <v>0</v>
      </c>
      <c r="AB63" s="13">
        <v>0</v>
      </c>
      <c r="AC63" s="13">
        <f>AB63</f>
        <v>0</v>
      </c>
      <c r="AD63" s="54">
        <f>R63+U63+X63+AA63</f>
        <v>350</v>
      </c>
      <c r="AE63" s="54">
        <f>S63+V63+Y63+AB63</f>
        <v>350</v>
      </c>
      <c r="AF63" s="54">
        <f>AE63/AD63*100</f>
        <v>100</v>
      </c>
      <c r="AG63" s="13">
        <v>0</v>
      </c>
      <c r="AH63" s="13">
        <v>0</v>
      </c>
      <c r="AI63" s="13">
        <f>AH63</f>
        <v>0</v>
      </c>
      <c r="AJ63" s="13">
        <v>0</v>
      </c>
      <c r="AK63" s="13">
        <v>0</v>
      </c>
      <c r="AL63" s="13">
        <f>AK63</f>
        <v>0</v>
      </c>
      <c r="AM63" s="13">
        <v>0</v>
      </c>
      <c r="AN63" s="13">
        <v>0</v>
      </c>
      <c r="AO63" s="13">
        <f>AN63</f>
        <v>0</v>
      </c>
      <c r="AP63" s="12">
        <f>AD63+AG63+AJ63+AM63</f>
        <v>350</v>
      </c>
      <c r="AQ63" s="12">
        <f>M63+P63+V63+Y63+AB63+AH63+AK63+AN63</f>
        <v>350</v>
      </c>
      <c r="AR63" s="12">
        <f>AQ63/AP63*100</f>
        <v>100</v>
      </c>
      <c r="AS63" s="13">
        <v>0</v>
      </c>
      <c r="AT63" s="13">
        <v>0</v>
      </c>
      <c r="AU63" s="13">
        <f>AT63</f>
        <v>0</v>
      </c>
      <c r="AV63" s="13">
        <v>0</v>
      </c>
      <c r="AW63" s="13">
        <v>0</v>
      </c>
      <c r="AX63" s="13">
        <f>AW63</f>
        <v>0</v>
      </c>
      <c r="AY63" s="13">
        <v>0</v>
      </c>
      <c r="AZ63" s="13">
        <v>0</v>
      </c>
      <c r="BA63" s="13">
        <f>AZ63</f>
        <v>0</v>
      </c>
      <c r="BB63" s="39" t="s">
        <v>81</v>
      </c>
      <c r="BC63" s="50"/>
    </row>
    <row r="64" spans="1:55" ht="19.2" customHeight="1"/>
    <row r="65" spans="1:55" ht="15.6">
      <c r="C65" s="41" t="s">
        <v>62</v>
      </c>
      <c r="F65" s="44"/>
      <c r="G65" s="44"/>
      <c r="S65" s="125" t="s">
        <v>74</v>
      </c>
      <c r="T65" s="125"/>
      <c r="AA65" s="22"/>
      <c r="AB65" s="24"/>
      <c r="AD65" s="42"/>
      <c r="AE65" s="42"/>
    </row>
    <row r="66" spans="1:55" ht="15.6">
      <c r="C66" s="42" t="s">
        <v>63</v>
      </c>
      <c r="P66" s="42" t="s">
        <v>64</v>
      </c>
      <c r="Q66" s="42"/>
      <c r="R66" s="42"/>
      <c r="S66" s="42"/>
      <c r="T66" s="42"/>
      <c r="U66" s="24"/>
      <c r="W66" s="9"/>
      <c r="X66" s="9"/>
      <c r="Y66" s="9"/>
      <c r="Z66" s="9"/>
      <c r="AA66" s="9"/>
      <c r="AB66" s="9"/>
      <c r="AD66" s="42"/>
      <c r="AE66" s="42"/>
    </row>
    <row r="67" spans="1:55" ht="19.95" customHeight="1">
      <c r="A67" s="34"/>
      <c r="C67" s="42" t="s">
        <v>86</v>
      </c>
      <c r="P67" s="43" t="s">
        <v>76</v>
      </c>
      <c r="Q67" s="43"/>
      <c r="R67" s="43"/>
      <c r="S67" s="25"/>
      <c r="T67" s="25"/>
      <c r="U67" s="24"/>
      <c r="W67" s="9"/>
      <c r="X67" s="9"/>
      <c r="Y67" s="9"/>
      <c r="Z67" s="9"/>
      <c r="AA67" s="9"/>
      <c r="AB67" s="9"/>
      <c r="AD67" s="42"/>
      <c r="AE67" s="42"/>
    </row>
    <row r="68" spans="1:55" ht="29.4" customHeight="1">
      <c r="C68" s="41" t="s">
        <v>82</v>
      </c>
      <c r="P68" s="43" t="s">
        <v>75</v>
      </c>
      <c r="Q68" s="43"/>
      <c r="R68" s="43"/>
      <c r="S68" s="25"/>
      <c r="T68" s="25"/>
      <c r="W68" s="9"/>
      <c r="X68" s="9"/>
      <c r="Y68" s="9"/>
      <c r="Z68" s="9"/>
      <c r="AA68" s="9"/>
      <c r="AB68" s="9"/>
      <c r="AD68" s="42"/>
      <c r="AE68" s="42"/>
    </row>
    <row r="69" spans="1:55" ht="16.2">
      <c r="A69" s="32"/>
      <c r="B69" s="14"/>
      <c r="C69" s="14"/>
      <c r="R69" s="25"/>
      <c r="S69" s="25"/>
      <c r="T69" s="35"/>
      <c r="W69" s="9"/>
      <c r="X69" s="9"/>
      <c r="Y69" s="9"/>
      <c r="Z69" s="9"/>
      <c r="AA69" s="9"/>
      <c r="AB69" s="9"/>
      <c r="AD69" s="32"/>
      <c r="AE69" s="32"/>
    </row>
    <row r="76" spans="1:55" s="14" customFormat="1" ht="13.8">
      <c r="BC76" s="36"/>
    </row>
    <row r="77" spans="1:55" s="14" customFormat="1" ht="16.2">
      <c r="AB77" s="33"/>
      <c r="BC77" s="36"/>
    </row>
    <row r="78" spans="1:55" s="14" customFormat="1" ht="16.2">
      <c r="AA78" s="25"/>
      <c r="AB78" s="33"/>
      <c r="AE78" s="20"/>
      <c r="AG78" s="20"/>
      <c r="AJ78" s="20"/>
      <c r="AM78" s="20"/>
      <c r="AP78" s="20"/>
      <c r="AQ78" s="20"/>
      <c r="AS78" s="20"/>
      <c r="AV78" s="20"/>
      <c r="AY78" s="20"/>
      <c r="BC78" s="36"/>
    </row>
    <row r="79" spans="1:55" s="14" customFormat="1" ht="16.2">
      <c r="AA79" s="33"/>
      <c r="AB79" s="33"/>
      <c r="BC79" s="36"/>
    </row>
    <row r="80" spans="1:55" s="14" customFormat="1" ht="16.2">
      <c r="AA80" s="33"/>
      <c r="AB80" s="33"/>
      <c r="AC80" s="22"/>
      <c r="AD80" s="22"/>
      <c r="BC80" s="36"/>
    </row>
    <row r="81" spans="11:55" s="22" customFormat="1" ht="13.8">
      <c r="AA81" s="14"/>
      <c r="AB81" s="14"/>
      <c r="BC81" s="30"/>
    </row>
    <row r="82" spans="11:55" s="22" customFormat="1">
      <c r="BC82" s="30"/>
    </row>
    <row r="83" spans="11:55" s="22" customFormat="1">
      <c r="BC83" s="30"/>
    </row>
    <row r="84" spans="11:55" s="22" customFormat="1" ht="15.6">
      <c r="K84" s="2"/>
      <c r="L84" s="2"/>
      <c r="M84" s="2"/>
      <c r="N84" s="2"/>
      <c r="O84" s="2"/>
      <c r="P84" s="2"/>
      <c r="Q84" s="2"/>
      <c r="R84" s="2"/>
      <c r="S84" s="2"/>
      <c r="T84" s="37"/>
      <c r="U84" s="37"/>
      <c r="V84" s="37"/>
      <c r="W84" s="37"/>
      <c r="X84" s="37"/>
      <c r="Y84" s="37"/>
      <c r="Z84" s="37"/>
      <c r="BC84" s="30"/>
    </row>
    <row r="85" spans="11:55" s="22" customFormat="1">
      <c r="BC85" s="30"/>
    </row>
    <row r="86" spans="11:55" s="14" customFormat="1" ht="13.8">
      <c r="BC86" s="36"/>
    </row>
  </sheetData>
  <mergeCells count="97">
    <mergeCell ref="S65:T65"/>
    <mergeCell ref="A54:B58"/>
    <mergeCell ref="C54:C58"/>
    <mergeCell ref="D54:D58"/>
    <mergeCell ref="BB54:BB58"/>
    <mergeCell ref="BC54:BC58"/>
    <mergeCell ref="B61:AB61"/>
    <mergeCell ref="A44:B48"/>
    <mergeCell ref="C44:C48"/>
    <mergeCell ref="D44:D48"/>
    <mergeCell ref="BB44:BB48"/>
    <mergeCell ref="BC44:BC48"/>
    <mergeCell ref="A49:B53"/>
    <mergeCell ref="C49:C53"/>
    <mergeCell ref="D49:D53"/>
    <mergeCell ref="BB49:BB53"/>
    <mergeCell ref="BC49:BC53"/>
    <mergeCell ref="B38:BC38"/>
    <mergeCell ref="A39:A43"/>
    <mergeCell ref="B39:B43"/>
    <mergeCell ref="C39:C43"/>
    <mergeCell ref="D39:D43"/>
    <mergeCell ref="BB39:BB43"/>
    <mergeCell ref="BC39:BC43"/>
    <mergeCell ref="B37:BC37"/>
    <mergeCell ref="A27:A31"/>
    <mergeCell ref="B27:B31"/>
    <mergeCell ref="C27:C31"/>
    <mergeCell ref="D27:D31"/>
    <mergeCell ref="BB27:BB31"/>
    <mergeCell ref="BC27:BC31"/>
    <mergeCell ref="A32:B36"/>
    <mergeCell ref="C32:C36"/>
    <mergeCell ref="D32:D36"/>
    <mergeCell ref="BB32:BB36"/>
    <mergeCell ref="BC32:BC36"/>
    <mergeCell ref="BC22:BC26"/>
    <mergeCell ref="B15:BC15"/>
    <mergeCell ref="B16:BC16"/>
    <mergeCell ref="A17:A21"/>
    <mergeCell ref="B17:B21"/>
    <mergeCell ref="C17:C21"/>
    <mergeCell ref="D17:D21"/>
    <mergeCell ref="BB17:BB21"/>
    <mergeCell ref="BC17:BC21"/>
    <mergeCell ref="A22:A26"/>
    <mergeCell ref="B22:B26"/>
    <mergeCell ref="C22:C26"/>
    <mergeCell ref="D22:D26"/>
    <mergeCell ref="BB22:BB26"/>
    <mergeCell ref="B14:BC14"/>
    <mergeCell ref="AE11:AE12"/>
    <mergeCell ref="AF11:AF12"/>
    <mergeCell ref="AG11:AI11"/>
    <mergeCell ref="AJ11:AL11"/>
    <mergeCell ref="AM11:AO11"/>
    <mergeCell ref="AP11:AP12"/>
    <mergeCell ref="BC10:BC12"/>
    <mergeCell ref="F11:F12"/>
    <mergeCell ref="G11:G12"/>
    <mergeCell ref="H11:H12"/>
    <mergeCell ref="I11:K11"/>
    <mergeCell ref="L11:N11"/>
    <mergeCell ref="O11:Q11"/>
    <mergeCell ref="R11:R12"/>
    <mergeCell ref="S11:S12"/>
    <mergeCell ref="AS10:BA10"/>
    <mergeCell ref="BB10:BB12"/>
    <mergeCell ref="U11:W11"/>
    <mergeCell ref="X11:Z11"/>
    <mergeCell ref="AA11:AC11"/>
    <mergeCell ref="AD11:AD12"/>
    <mergeCell ref="U10:AC10"/>
    <mergeCell ref="AD10:AF10"/>
    <mergeCell ref="AG10:AO10"/>
    <mergeCell ref="AP10:AR10"/>
    <mergeCell ref="AQ11:AQ12"/>
    <mergeCell ref="AR11:AR12"/>
    <mergeCell ref="AS11:AU11"/>
    <mergeCell ref="AV11:AX11"/>
    <mergeCell ref="AY11:BA11"/>
    <mergeCell ref="B7:Z7"/>
    <mergeCell ref="A10:A12"/>
    <mergeCell ref="B10:B12"/>
    <mergeCell ref="C10:C12"/>
    <mergeCell ref="D10:D12"/>
    <mergeCell ref="E10:E12"/>
    <mergeCell ref="F10:H10"/>
    <mergeCell ref="I10:Q10"/>
    <mergeCell ref="R10:T10"/>
    <mergeCell ref="T11:T12"/>
    <mergeCell ref="V6:Z6"/>
    <mergeCell ref="X1:Z1"/>
    <mergeCell ref="V2:Z2"/>
    <mergeCell ref="V3:Z3"/>
    <mergeCell ref="V4:Z4"/>
    <mergeCell ref="U5:Z5"/>
  </mergeCells>
  <conditionalFormatting sqref="BB43 BB39 BB35 BB25 H35:BA46 H29:BB32 BB17:BC17 H51:BA51 BB21:BC21 BC29 H17:BA28">
    <cfRule type="cellIs" dxfId="8" priority="9" stopIfTrue="1" operator="notEqual">
      <formula>#REF!</formula>
    </cfRule>
  </conditionalFormatting>
  <conditionalFormatting sqref="H32:BB32">
    <cfRule type="cellIs" dxfId="7" priority="8" stopIfTrue="1" operator="notEqual">
      <formula>#REF!</formula>
    </cfRule>
  </conditionalFormatting>
  <conditionalFormatting sqref="AS20:AZ20">
    <cfRule type="cellIs" dxfId="6" priority="7" stopIfTrue="1" operator="notEqual">
      <formula>#REF!</formula>
    </cfRule>
  </conditionalFormatting>
  <conditionalFormatting sqref="R21:T24">
    <cfRule type="cellIs" dxfId="5" priority="6" stopIfTrue="1" operator="notEqual">
      <formula>#REF!</formula>
    </cfRule>
  </conditionalFormatting>
  <conditionalFormatting sqref="AD21:AF24">
    <cfRule type="cellIs" dxfId="4" priority="5" stopIfTrue="1" operator="notEqual">
      <formula>#REF!</formula>
    </cfRule>
  </conditionalFormatting>
  <conditionalFormatting sqref="AP21:AR24">
    <cfRule type="cellIs" dxfId="3" priority="4" stopIfTrue="1" operator="notEqual">
      <formula>#REF!</formula>
    </cfRule>
  </conditionalFormatting>
  <conditionalFormatting sqref="H21:H24">
    <cfRule type="cellIs" dxfId="2" priority="3" stopIfTrue="1" operator="notEqual">
      <formula>#REF!</formula>
    </cfRule>
  </conditionalFormatting>
  <conditionalFormatting sqref="H35:BA38">
    <cfRule type="cellIs" dxfId="1" priority="2" stopIfTrue="1" operator="notEqual">
      <formula>#REF!</formula>
    </cfRule>
  </conditionalFormatting>
  <conditionalFormatting sqref="H63:BA63 BB49 BB44 BB39 BB27 BB17:BC17 BB22:BC22 H17:BA36 BB32:BC32 BB54 H39:BA58">
    <cfRule type="cellIs" dxfId="0" priority="1" stopIfTrue="1" operator="notEqual">
      <formula>#REF!</formula>
    </cfRule>
  </conditionalFormatting>
  <pageMargins left="0.19685039370078741" right="0.19685039370078741" top="0.19685039370078741" bottom="0.15748031496062992" header="0.31496062992125984" footer="0.31496062992125984"/>
  <pageSetup paperSize="8" scale="3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2019-10-17T04:14:05Z</dcterms:modified>
</cp:coreProperties>
</file>