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приложение" sheetId="49" r:id="rId1"/>
  </sheets>
  <definedNames>
    <definedName name="_xlnm.Print_Titles" localSheetId="0">приложение!$6:$8</definedName>
  </definedNames>
  <calcPr calcId="125725"/>
</workbook>
</file>

<file path=xl/calcChain.xml><?xml version="1.0" encoding="utf-8"?>
<calcChain xmlns="http://schemas.openxmlformats.org/spreadsheetml/2006/main">
  <c r="C52" i="49"/>
  <c r="C29"/>
  <c r="C51"/>
  <c r="C35"/>
  <c r="C36"/>
  <c r="C24"/>
  <c r="C17"/>
  <c r="C13"/>
  <c r="C10" l="1"/>
  <c r="C9" s="1"/>
  <c r="C49"/>
  <c r="C45"/>
  <c r="C41"/>
  <c r="C39"/>
  <c r="C38"/>
  <c r="C37" s="1"/>
  <c r="C27"/>
  <c r="C23"/>
  <c r="C22"/>
  <c r="C20"/>
  <c r="C18" s="1"/>
  <c r="C16"/>
  <c r="C46" l="1"/>
  <c r="C34"/>
  <c r="C44"/>
  <c r="C21"/>
  <c r="C12"/>
  <c r="C15"/>
</calcChain>
</file>

<file path=xl/sharedStrings.xml><?xml version="1.0" encoding="utf-8"?>
<sst xmlns="http://schemas.openxmlformats.org/spreadsheetml/2006/main" count="66" uniqueCount="66">
  <si>
    <t>№ п/п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</si>
  <si>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</si>
  <si>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</si>
  <si>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</si>
  <si>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</si>
  <si>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от ______________ №____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</si>
  <si>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</si>
  <si>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Всего расходов</t>
  </si>
  <si>
    <t>2.</t>
  </si>
  <si>
    <t>3.</t>
  </si>
  <si>
    <t>4.</t>
  </si>
  <si>
    <t>5.</t>
  </si>
  <si>
    <t>6.</t>
  </si>
  <si>
    <t>7.</t>
  </si>
  <si>
    <t>1.</t>
  </si>
  <si>
    <t>Предложения о внесении изменений в муниципальные программы, предусматривающие изменения объемов финансирования в связи с изменениями в решение о бюджете</t>
  </si>
  <si>
    <t>Муниципальная программа "Капитальный ремонт и реконструкция систем коммунальной инфраструктуры города Урай на 2014-2020 годы"</t>
  </si>
  <si>
    <t xml:space="preserve">Приложение </t>
  </si>
  <si>
    <t xml:space="preserve">Муниципальная программа "Развитие жилищно-коммунального комплекса и повышение энергетической эффективности в городе Урай на 2016-2018 годы" </t>
  </si>
  <si>
    <t>Муниципальная программа " Культура города Урай" на 2017-2021 годы</t>
  </si>
  <si>
    <t>Муниципальная программа "Обеспечение градостроительной деятельности на территории города Урай" на 2018-2030 годы</t>
  </si>
  <si>
    <t>Муниципальная программа Совершенствование и развитие муниципального управления в городе Урай" на 2018-2030 годы</t>
  </si>
  <si>
    <t>Муниципальная программа " 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г.Урай" на период до 2020 года</t>
  </si>
  <si>
    <t xml:space="preserve">Муниципальная программа "Формирование современной городской среды муниципального образования город Урай" на 2018-2022 годы </t>
  </si>
  <si>
    <t>Муниципальная программа "Защита населения и территории городского округа город Урай от чрезвычайных ситуаций, совершенствование гражданской обороны" на 2013-2018 годы</t>
  </si>
  <si>
    <t>10.</t>
  </si>
  <si>
    <t>Муниципальная программа "Развитие образования города Урай" на 2014-2018 годы</t>
  </si>
  <si>
    <t>Муниципальная программа "Развитие физической культуры, спорта и туризма в городе Урай" на 2016-2018 годы</t>
  </si>
  <si>
    <t>высвобождение доли софинансирования местного бюджета в связи с уменьшение ассигнований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 спортивным оборудованием, экипировкой и инвентарем, проведение тренировочных сборов и участие в соревнованиях</t>
  </si>
  <si>
    <t>доля софинансирования местного бюджета в рамках реализации полномочий в области строительства, градостроительной деятельности и жилищных отношений в рамках государственной программы "Обеспечение доступным и комфортным жильем жителей Ханты-Мансийского автономного округа – Югры в 2016-2020 годах"  (приобретение жилья)</t>
  </si>
  <si>
    <t xml:space="preserve">на выплату выкупной стоимости за жилые помещения </t>
  </si>
  <si>
    <t>высвобождение доли софинансирования местного бюджета в рамках проведения капитального ремонта инженерных сетей (ОЗП)</t>
  </si>
  <si>
    <t>Муниципальная программа "Профилактика правонарушений на территории города Урай" на 2018-2030 годы</t>
  </si>
  <si>
    <t>выполнение работ по проверке фоторадарных стационарных комплексов измерения скорости движения транспортных средств "Крис С" системы безопасности дорожного движения</t>
  </si>
  <si>
    <t>софинансирование выполнения работ по благоустройству территории в рамках реализации проекта "Формирование комфортной городской среды"(средства собственников)</t>
  </si>
  <si>
    <t>проведение городского конкурса "Зимняя сказка"</t>
  </si>
  <si>
    <t>11.</t>
  </si>
  <si>
    <t>высвобождение средств на обслуживание муниципального долга (отсутствие долговых обязательств у МО)</t>
  </si>
  <si>
    <t>12.</t>
  </si>
  <si>
    <t xml:space="preserve">высвобождение средств местного бюджета в связи с софинансированием расходных обязательств по предоставлению государственных услуг федеральных органов исполнительной власти, исполнительных органов государственной власти автономного округа МАУ "Многофункциональный центр предоставления государственных и муниципальных услуг» </t>
  </si>
  <si>
    <t>высвобождение средств по результатам проведенных конкурсных процедур по выполнению научно-исследовательской работы по теме "Корректировка Стратегии социально-экономического развития города Урай до 2020 года и на период до 2030 года"</t>
  </si>
  <si>
    <t>на повышение квалификации муниципальных служащих</t>
  </si>
  <si>
    <t>13.</t>
  </si>
  <si>
    <t>14.</t>
  </si>
  <si>
    <t>15.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</si>
  <si>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</si>
  <si>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 xml:space="preserve">доля софинансирования местного бюджета на строительство объектов инженерной инфраструктуры на территориях, предназначенных для жилищного строительства </t>
  </si>
  <si>
    <t>высвобождение средств местного бюджета в связи с поступлением средств собственников жилья ( реализация проекта "Формирование комфортной городской среды")</t>
  </si>
  <si>
    <t>высвобождение средств местного бюджета в связи с изменением доли (99/1) софинансирования расходных обязательств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(МАУ "Культура"-13846,5 тыс.руб., дополнительное образование (МБУ ДО "Детская школа искусств" №1 "-" 1309,1 тыс.руб., МБУ ДО "Детская школа искусств"№2"-"1300,1 тыс.руб.)</t>
  </si>
  <si>
    <t>для приобретения и монтажа системы видеонаблюдения на объекте "Реконструкция нежилого здания под музейно-библиотечный центр по адресу мкр.2 дом 39/1"</t>
  </si>
  <si>
    <t>уменьшение объема ассигнований на дополнительное образование в рамках персонифицированного финансирования в виду сложившейся экономии по фактически заключенным договорам об обучении детей</t>
  </si>
  <si>
    <t xml:space="preserve">на выплату заработной платы и начислений на нее, в целях сохранения достигнутого уровня з/платы в пределах установленного норматива на ОМС </t>
  </si>
  <si>
    <r>
      <t xml:space="preserve">высвобождение средств местного бюджета:1) в связи с софинансированием расходных обязательств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7 мая 2012 года №597 "О мероприятиях по реализации государственной социальной политики" </t>
    </r>
    <r>
      <rPr>
        <i/>
        <sz val="12"/>
        <color indexed="8"/>
        <rFont val="Times New Roman"/>
        <family val="1"/>
        <charset val="204"/>
      </rPr>
      <t>(МАУ "Звезды Югры" "-"910,8 тыс.руб., МАУ ДО "Старт" "-"1397,7 тыс.руб.</t>
    </r>
    <r>
      <rPr>
        <sz val="12"/>
        <color indexed="8"/>
        <rFont val="Times New Roman"/>
        <family val="1"/>
        <charset val="204"/>
      </rPr>
      <t>)</t>
    </r>
    <r>
      <rPr>
        <b/>
        <sz val="12"/>
        <color indexed="8"/>
        <rFont val="Times New Roman"/>
        <family val="1"/>
        <charset val="204"/>
      </rPr>
      <t>"-"2308,5 тыс.руб</t>
    </r>
    <r>
      <rPr>
        <sz val="12"/>
        <color indexed="8"/>
        <rFont val="Times New Roman"/>
        <family val="1"/>
        <charset val="204"/>
      </rPr>
      <t>.</t>
    </r>
  </si>
  <si>
    <t xml:space="preserve">высвобождение средств в результате экономии сложившейся по выполнению работ </t>
  </si>
  <si>
    <t xml:space="preserve">высвобождение средств местного бюджета в связи с уменьшением ассигнований ОБ для приобретения фоторадарного комплекса </t>
  </si>
  <si>
    <t>текущее содержание МКУ "ЕДДС" ((в целях сохранения достигнутого уровня з/платы работников)</t>
  </si>
  <si>
    <t>текущее содержание Комитета по финансам (модернизация ПК АС "Бюджет"-350,0 тыс.руб., выходное пособие при выходе на пенсию-529,5 тыс.руб., на выплату заработной платы и начислений на нее, в целях сохранения достигнутого уровня з/платы в пределах установленного норматива на ОМС  -1827,4 тыс.руб. )</t>
  </si>
  <si>
    <t xml:space="preserve">увеличение ассигнований в виду увеличения потребности в выплатах связанных в связи с выходом на пенсию,  юбилейные даты работников, частичной компенсациии стоимости оздоровительных и сан.кур. путевок </t>
  </si>
  <si>
    <t xml:space="preserve">на выплату заработной платы и начислений на нее, в целях сохранения достигнутого уровня  з/платы в пределах установленного норматива на ОМС </t>
  </si>
  <si>
    <t>текущее содержание МКУ "УМТО" (выплата годовой премии за 2018 год, ввиду изменения оплаты труда с 01.01.2019)</t>
  </si>
  <si>
    <t>текущее содержание МКУ "УГЗиП" -1054,1 тыс.руб., МКУ "УКС" -423,9 тыс.руб. (в целях сохранения достигнутого уровня з/платы работников)</t>
  </si>
  <si>
    <t>текущее содержание МКУ "УЖКХ" ((в целях сохранения достигнутого уровня з/платы работников)</t>
  </si>
  <si>
    <t xml:space="preserve">на устранение представления УМВД по ХМАО Югре МВД на поставку рамных металлических опор  </t>
  </si>
  <si>
    <t xml:space="preserve"> кадастровые работы для ввода объекта "Инженерные сети теплоснабжения микрорайона 1А г.Урай"</t>
  </si>
  <si>
    <t>выполнение подготовительных работ и благоустройство объект "Благоустройство территории в районе пересечения ул.Узбекистанская, ул.Космонавтов, граничащих с жилыми домами №№71,72 мкр. 1А"</t>
  </si>
  <si>
    <t xml:space="preserve">Предложения о внесении изменений в муниципальные программы
В связи с изменениями в решение о бюджете городского округа город Урай на 2018 год и на плановый период 2019 и 2020 годов предусматриваются изменения объемов финансирования на 2018 год 15 муниципальных программ 
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</si>
</sst>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0000000000"/>
    <numFmt numFmtId="169" formatCode="#,##0.0"/>
    <numFmt numFmtId="170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61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6" fontId="5" fillId="3" borderId="0" xfId="6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6" fontId="5" fillId="3" borderId="2" xfId="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168" fontId="7" fillId="0" borderId="2" xfId="2" applyNumberFormat="1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168" fontId="7" fillId="0" borderId="2" xfId="1" applyNumberFormat="1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>
      <alignment horizontal="left" wrapText="1"/>
    </xf>
    <xf numFmtId="0" fontId="7" fillId="0" borderId="0" xfId="0" applyFont="1" applyFill="1"/>
    <xf numFmtId="0" fontId="7" fillId="3" borderId="2" xfId="0" applyFont="1" applyFill="1" applyBorder="1" applyAlignment="1">
      <alignment horizontal="center"/>
    </xf>
    <xf numFmtId="0" fontId="7" fillId="3" borderId="0" xfId="0" applyFont="1" applyFill="1"/>
    <xf numFmtId="167" fontId="7" fillId="3" borderId="0" xfId="0" applyNumberFormat="1" applyFont="1" applyFill="1"/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3" borderId="2" xfId="6" applyNumberFormat="1" applyFont="1" applyFill="1" applyBorder="1" applyAlignment="1">
      <alignment horizontal="center"/>
    </xf>
    <xf numFmtId="0" fontId="8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4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6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/>
    </xf>
    <xf numFmtId="168" fontId="9" fillId="0" borderId="2" xfId="1" applyNumberFormat="1" applyFont="1" applyFill="1" applyBorder="1" applyAlignment="1" applyProtection="1">
      <alignment vertical="center" wrapText="1"/>
      <protection hidden="1"/>
    </xf>
    <xf numFmtId="0" fontId="9" fillId="3" borderId="0" xfId="0" applyFont="1" applyFill="1"/>
    <xf numFmtId="167" fontId="9" fillId="3" borderId="0" xfId="0" applyNumberFormat="1" applyFont="1" applyFill="1"/>
    <xf numFmtId="168" fontId="9" fillId="0" borderId="2" xfId="2" applyNumberFormat="1" applyFont="1" applyFill="1" applyBorder="1" applyAlignment="1" applyProtection="1">
      <alignment vertical="center" wrapText="1"/>
      <protection hidden="1"/>
    </xf>
    <xf numFmtId="0" fontId="9" fillId="3" borderId="0" xfId="0" applyFont="1" applyFill="1" applyBorder="1" applyAlignment="1">
      <alignment horizontal="left" vertical="center" wrapText="1"/>
    </xf>
    <xf numFmtId="169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left" wrapText="1"/>
    </xf>
    <xf numFmtId="165" fontId="5" fillId="3" borderId="2" xfId="6" applyNumberFormat="1" applyFont="1" applyFill="1" applyBorder="1" applyAlignment="1">
      <alignment horizontal="center"/>
    </xf>
    <xf numFmtId="169" fontId="7" fillId="3" borderId="2" xfId="0" applyNumberFormat="1" applyFont="1" applyFill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wrapText="1"/>
    </xf>
    <xf numFmtId="0" fontId="7" fillId="0" borderId="2" xfId="1" applyNumberFormat="1" applyFont="1" applyFill="1" applyBorder="1" applyAlignment="1" applyProtection="1">
      <protection hidden="1"/>
    </xf>
    <xf numFmtId="0" fontId="7" fillId="0" borderId="2" xfId="0" applyFont="1" applyFill="1" applyBorder="1" applyAlignment="1"/>
    <xf numFmtId="0" fontId="7" fillId="3" borderId="2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80" zoomScaleNormal="80" workbookViewId="0">
      <pane xSplit="2" ySplit="8" topLeftCell="C42" activePane="bottomRight" state="frozen"/>
      <selection pane="topRight" activeCell="C1" sqref="C1"/>
      <selection pane="bottomLeft" activeCell="A10" sqref="A10"/>
      <selection pane="bottomRight" activeCell="C56" sqref="C56"/>
    </sheetView>
  </sheetViews>
  <sheetFormatPr defaultColWidth="9.140625" defaultRowHeight="15.75"/>
  <cols>
    <col min="1" max="1" width="5.28515625" style="1" customWidth="1"/>
    <col min="2" max="2" width="56.5703125" style="6" customWidth="1"/>
    <col min="3" max="3" width="16.140625" style="3" customWidth="1"/>
    <col min="4" max="4" width="87.28515625" style="2" customWidth="1"/>
    <col min="5" max="5" width="20.42578125" style="2" customWidth="1"/>
    <col min="6" max="6" width="95.85546875" style="2" customWidth="1"/>
    <col min="7" max="10" width="9.140625" style="2"/>
    <col min="11" max="11" width="9.28515625" style="2" bestFit="1" customWidth="1"/>
    <col min="12" max="16384" width="9.140625" style="2"/>
  </cols>
  <sheetData>
    <row r="1" spans="1:4">
      <c r="D1" s="4" t="s">
        <v>17</v>
      </c>
    </row>
    <row r="2" spans="1:4">
      <c r="D2" s="4" t="s">
        <v>1</v>
      </c>
    </row>
    <row r="3" spans="1:4">
      <c r="D3" s="4" t="s">
        <v>5</v>
      </c>
    </row>
    <row r="4" spans="1:4" ht="19.5" customHeight="1"/>
    <row r="5" spans="1:4" ht="67.5" customHeight="1">
      <c r="A5" s="54" t="s">
        <v>65</v>
      </c>
      <c r="B5" s="54"/>
      <c r="C5" s="54"/>
      <c r="D5" s="55"/>
    </row>
    <row r="6" spans="1:4" ht="38.450000000000003" customHeight="1">
      <c r="A6" s="58" t="s">
        <v>0</v>
      </c>
      <c r="B6" s="58" t="s">
        <v>4</v>
      </c>
      <c r="C6" s="56" t="s">
        <v>15</v>
      </c>
      <c r="D6" s="57"/>
    </row>
    <row r="7" spans="1:4" s="6" customFormat="1" ht="45" customHeight="1">
      <c r="A7" s="60"/>
      <c r="B7" s="59"/>
      <c r="C7" s="5" t="s">
        <v>2</v>
      </c>
      <c r="D7" s="30" t="s">
        <v>3</v>
      </c>
    </row>
    <row r="8" spans="1:4" s="23" customFormat="1" ht="14.25" customHeight="1">
      <c r="A8" s="20">
        <v>1</v>
      </c>
      <c r="B8" s="21">
        <v>2</v>
      </c>
      <c r="C8" s="22">
        <v>3</v>
      </c>
      <c r="D8" s="20">
        <v>4</v>
      </c>
    </row>
    <row r="9" spans="1:4" s="23" customFormat="1" ht="31.5">
      <c r="A9" s="7" t="s">
        <v>14</v>
      </c>
      <c r="B9" s="24" t="s">
        <v>26</v>
      </c>
      <c r="C9" s="31">
        <f>SUM(C10:C11)</f>
        <v>-3443</v>
      </c>
      <c r="D9" s="32"/>
    </row>
    <row r="10" spans="1:4" s="23" customFormat="1" ht="47.25">
      <c r="A10" s="7"/>
      <c r="B10" s="24"/>
      <c r="C10" s="31">
        <f>-4000</f>
        <v>-4000</v>
      </c>
      <c r="D10" s="18" t="s">
        <v>50</v>
      </c>
    </row>
    <row r="11" spans="1:4" s="23" customFormat="1" ht="31.5">
      <c r="A11" s="7"/>
      <c r="B11" s="24"/>
      <c r="C11" s="31">
        <v>557</v>
      </c>
      <c r="D11" s="12" t="s">
        <v>51</v>
      </c>
    </row>
    <row r="12" spans="1:4" ht="31.5">
      <c r="A12" s="7" t="s">
        <v>8</v>
      </c>
      <c r="B12" s="24" t="s">
        <v>19</v>
      </c>
      <c r="C12" s="41">
        <f>SUM(C13:C14)</f>
        <v>-15305.7</v>
      </c>
      <c r="D12" s="25"/>
    </row>
    <row r="13" spans="1:4" ht="110.25">
      <c r="A13" s="7"/>
      <c r="B13" s="24"/>
      <c r="C13" s="39">
        <f>-13846.5-1309.1-1300.1</f>
        <v>-16455.7</v>
      </c>
      <c r="D13" s="25" t="s">
        <v>48</v>
      </c>
    </row>
    <row r="14" spans="1:4" ht="31.5">
      <c r="A14" s="7"/>
      <c r="B14" s="24"/>
      <c r="C14" s="39">
        <v>1150</v>
      </c>
      <c r="D14" s="25" t="s">
        <v>49</v>
      </c>
    </row>
    <row r="15" spans="1:4" ht="47.25">
      <c r="A15" s="7" t="s">
        <v>9</v>
      </c>
      <c r="B15" s="12" t="s">
        <v>27</v>
      </c>
      <c r="C15" s="41">
        <f>SUM(C16:C17)</f>
        <v>-2312.1999999999998</v>
      </c>
      <c r="D15" s="28"/>
    </row>
    <row r="16" spans="1:4" ht="110.25">
      <c r="A16" s="7"/>
      <c r="B16" s="12"/>
      <c r="C16" s="42">
        <f>-1397.7-910.8</f>
        <v>-2308.5</v>
      </c>
      <c r="D16" s="25" t="s">
        <v>52</v>
      </c>
    </row>
    <row r="17" spans="1:6" ht="78.75">
      <c r="A17" s="7"/>
      <c r="B17" s="12"/>
      <c r="C17" s="42">
        <f>-3.7</f>
        <v>-3.7</v>
      </c>
      <c r="D17" s="9" t="s">
        <v>28</v>
      </c>
    </row>
    <row r="18" spans="1:6" s="15" customFormat="1" ht="63">
      <c r="A18" s="14" t="s">
        <v>10</v>
      </c>
      <c r="B18" s="11" t="s">
        <v>6</v>
      </c>
      <c r="C18" s="45">
        <f>SUM(C19:C20)</f>
        <v>36108.199999999997</v>
      </c>
      <c r="D18" s="9"/>
      <c r="F18" s="16"/>
    </row>
    <row r="19" spans="1:6" s="35" customFormat="1" ht="78.75">
      <c r="A19" s="33"/>
      <c r="B19" s="34"/>
      <c r="C19" s="42">
        <v>23848.1</v>
      </c>
      <c r="D19" s="17" t="s">
        <v>29</v>
      </c>
      <c r="F19" s="36"/>
    </row>
    <row r="20" spans="1:6" s="35" customFormat="1">
      <c r="A20" s="33"/>
      <c r="B20" s="34"/>
      <c r="C20" s="42">
        <f>7447.5+4812.6</f>
        <v>12260.1</v>
      </c>
      <c r="D20" s="12" t="s">
        <v>30</v>
      </c>
      <c r="F20" s="36"/>
    </row>
    <row r="21" spans="1:6" s="15" customFormat="1" ht="47.25">
      <c r="A21" s="14" t="s">
        <v>11</v>
      </c>
      <c r="B21" s="8" t="s">
        <v>16</v>
      </c>
      <c r="C21" s="45">
        <f>SUM(C22:C23)</f>
        <v>-1821.4</v>
      </c>
      <c r="D21" s="17"/>
      <c r="F21" s="26"/>
    </row>
    <row r="22" spans="1:6" s="35" customFormat="1">
      <c r="A22" s="33"/>
      <c r="B22" s="37"/>
      <c r="C22" s="42">
        <f>-19-901</f>
        <v>-920</v>
      </c>
      <c r="D22" s="12" t="s">
        <v>53</v>
      </c>
      <c r="F22" s="38"/>
    </row>
    <row r="23" spans="1:6" s="35" customFormat="1" ht="31.5">
      <c r="A23" s="33"/>
      <c r="B23" s="37"/>
      <c r="C23" s="43">
        <f>-901.4</f>
        <v>-901.4</v>
      </c>
      <c r="D23" s="9" t="s">
        <v>31</v>
      </c>
      <c r="F23" s="38"/>
    </row>
    <row r="24" spans="1:6" s="35" customFormat="1" ht="47.25">
      <c r="A24" s="14" t="s">
        <v>12</v>
      </c>
      <c r="B24" s="8" t="s">
        <v>32</v>
      </c>
      <c r="C24" s="45">
        <f>SUM(C25:C26)</f>
        <v>-102.19999999999999</v>
      </c>
      <c r="D24" s="17"/>
      <c r="F24" s="38"/>
    </row>
    <row r="25" spans="1:6" s="35" customFormat="1" ht="31.5">
      <c r="A25" s="14"/>
      <c r="B25" s="8"/>
      <c r="C25" s="45">
        <v>-202.2</v>
      </c>
      <c r="D25" s="50" t="s">
        <v>54</v>
      </c>
      <c r="F25" s="38"/>
    </row>
    <row r="26" spans="1:6" s="35" customFormat="1" ht="47.25">
      <c r="A26" s="14"/>
      <c r="B26" s="8"/>
      <c r="C26" s="47">
        <v>100</v>
      </c>
      <c r="D26" s="18" t="s">
        <v>33</v>
      </c>
      <c r="F26" s="38"/>
    </row>
    <row r="27" spans="1:6" s="35" customFormat="1" ht="63">
      <c r="A27" s="14" t="s">
        <v>13</v>
      </c>
      <c r="B27" s="8" t="s">
        <v>24</v>
      </c>
      <c r="C27" s="45">
        <f>SUM(C28:C28)</f>
        <v>898.6</v>
      </c>
      <c r="D27" s="12"/>
      <c r="F27" s="38"/>
    </row>
    <row r="28" spans="1:6" ht="31.5">
      <c r="A28" s="7"/>
      <c r="B28" s="46"/>
      <c r="C28" s="47">
        <v>898.6</v>
      </c>
      <c r="D28" s="12" t="s">
        <v>55</v>
      </c>
    </row>
    <row r="29" spans="1:6" s="13" customFormat="1" ht="47.25">
      <c r="A29" s="10" t="s">
        <v>25</v>
      </c>
      <c r="B29" s="17" t="s">
        <v>23</v>
      </c>
      <c r="C29" s="45">
        <f>SUM(C30:C33)</f>
        <v>791.3</v>
      </c>
      <c r="D29" s="18"/>
    </row>
    <row r="30" spans="1:6" s="13" customFormat="1" ht="47.25">
      <c r="A30" s="10"/>
      <c r="B30" s="17"/>
      <c r="C30" s="45">
        <v>60.2</v>
      </c>
      <c r="D30" s="48" t="s">
        <v>34</v>
      </c>
    </row>
    <row r="31" spans="1:6" s="13" customFormat="1" ht="47.25">
      <c r="A31" s="10"/>
      <c r="B31" s="17"/>
      <c r="C31" s="45">
        <v>-60.2</v>
      </c>
      <c r="D31" s="9" t="s">
        <v>47</v>
      </c>
    </row>
    <row r="32" spans="1:6" s="13" customFormat="1">
      <c r="A32" s="10"/>
      <c r="B32" s="17"/>
      <c r="C32" s="45">
        <v>102.8</v>
      </c>
      <c r="D32" s="48" t="s">
        <v>35</v>
      </c>
    </row>
    <row r="33" spans="1:6" s="13" customFormat="1" ht="47.25">
      <c r="A33" s="10"/>
      <c r="B33" s="17"/>
      <c r="C33" s="45">
        <v>688.5</v>
      </c>
      <c r="D33" s="17" t="s">
        <v>64</v>
      </c>
    </row>
    <row r="34" spans="1:6" s="15" customFormat="1" ht="94.5">
      <c r="A34" s="14" t="s">
        <v>36</v>
      </c>
      <c r="B34" s="29" t="s">
        <v>22</v>
      </c>
      <c r="C34" s="45">
        <f>SUM(C35:C36)</f>
        <v>1053.5</v>
      </c>
      <c r="D34" s="27"/>
      <c r="F34" s="26"/>
    </row>
    <row r="35" spans="1:6" s="13" customFormat="1" ht="63">
      <c r="A35" s="10"/>
      <c r="B35" s="49"/>
      <c r="C35" s="42">
        <f>350+1827.4+529.5</f>
        <v>2706.9</v>
      </c>
      <c r="D35" s="12" t="s">
        <v>56</v>
      </c>
    </row>
    <row r="36" spans="1:6" s="13" customFormat="1" ht="31.5">
      <c r="A36" s="10"/>
      <c r="B36" s="49"/>
      <c r="C36" s="42">
        <f>-1653.4</f>
        <v>-1653.4</v>
      </c>
      <c r="D36" s="12" t="s">
        <v>37</v>
      </c>
    </row>
    <row r="37" spans="1:6" s="13" customFormat="1" ht="47.25">
      <c r="A37" s="10" t="s">
        <v>38</v>
      </c>
      <c r="B37" s="50" t="s">
        <v>21</v>
      </c>
      <c r="C37" s="42">
        <f>SUM(C38:C43)</f>
        <v>14539.699999999999</v>
      </c>
      <c r="D37" s="12"/>
    </row>
    <row r="38" spans="1:6" s="13" customFormat="1" ht="78.75">
      <c r="A38" s="10"/>
      <c r="B38" s="49"/>
      <c r="C38" s="42">
        <f>-980+172.7</f>
        <v>-807.3</v>
      </c>
      <c r="D38" s="25" t="s">
        <v>39</v>
      </c>
    </row>
    <row r="39" spans="1:6" s="13" customFormat="1" ht="63">
      <c r="A39" s="10"/>
      <c r="B39" s="49"/>
      <c r="C39" s="42">
        <f>-644</f>
        <v>-644</v>
      </c>
      <c r="D39" s="25" t="s">
        <v>40</v>
      </c>
    </row>
    <row r="40" spans="1:6" s="13" customFormat="1" ht="47.25">
      <c r="A40" s="10"/>
      <c r="B40" s="49"/>
      <c r="C40" s="42">
        <v>1850.3</v>
      </c>
      <c r="D40" s="25" t="s">
        <v>57</v>
      </c>
    </row>
    <row r="41" spans="1:6" s="13" customFormat="1" ht="31.5">
      <c r="A41" s="10"/>
      <c r="B41" s="49"/>
      <c r="C41" s="42">
        <f>8804.3+807.3</f>
        <v>9611.5999999999985</v>
      </c>
      <c r="D41" s="40" t="s">
        <v>58</v>
      </c>
    </row>
    <row r="42" spans="1:6" s="13" customFormat="1">
      <c r="A42" s="10"/>
      <c r="B42" s="49"/>
      <c r="C42" s="42">
        <v>22.5</v>
      </c>
      <c r="D42" s="40" t="s">
        <v>41</v>
      </c>
    </row>
    <row r="43" spans="1:6" s="13" customFormat="1" ht="31.5">
      <c r="A43" s="10"/>
      <c r="B43" s="49"/>
      <c r="C43" s="42">
        <v>4506.6000000000004</v>
      </c>
      <c r="D43" s="12" t="s">
        <v>59</v>
      </c>
    </row>
    <row r="44" spans="1:6" s="13" customFormat="1" ht="47.25">
      <c r="A44" s="10" t="s">
        <v>42</v>
      </c>
      <c r="B44" s="12" t="s">
        <v>20</v>
      </c>
      <c r="C44" s="47">
        <f>SUM(C45:C45)</f>
        <v>1478</v>
      </c>
      <c r="D44" s="12"/>
    </row>
    <row r="45" spans="1:6" s="13" customFormat="1" ht="31.5">
      <c r="A45" s="10"/>
      <c r="B45" s="49"/>
      <c r="C45" s="42">
        <f>90+964.1+423.9</f>
        <v>1478</v>
      </c>
      <c r="D45" s="12" t="s">
        <v>60</v>
      </c>
    </row>
    <row r="46" spans="1:6" s="13" customFormat="1" ht="63">
      <c r="A46" s="10" t="s">
        <v>43</v>
      </c>
      <c r="B46" s="11" t="s">
        <v>18</v>
      </c>
      <c r="C46" s="45">
        <f>SUM(C47:C48)</f>
        <v>1625.8</v>
      </c>
      <c r="D46" s="18"/>
    </row>
    <row r="47" spans="1:6" s="13" customFormat="1" ht="31.5">
      <c r="A47" s="10"/>
      <c r="B47" s="11"/>
      <c r="C47" s="42">
        <v>724.4</v>
      </c>
      <c r="D47" s="12" t="s">
        <v>61</v>
      </c>
    </row>
    <row r="48" spans="1:6" s="13" customFormat="1" ht="31.5">
      <c r="A48" s="10"/>
      <c r="B48" s="11"/>
      <c r="C48" s="44">
        <v>901.4</v>
      </c>
      <c r="D48" s="28" t="s">
        <v>62</v>
      </c>
    </row>
    <row r="49" spans="1:4" s="13" customFormat="1" ht="47.25">
      <c r="A49" s="10" t="s">
        <v>44</v>
      </c>
      <c r="B49" s="25" t="s">
        <v>45</v>
      </c>
      <c r="C49" s="44">
        <f>C50+C51</f>
        <v>-9940</v>
      </c>
      <c r="D49" s="17"/>
    </row>
    <row r="50" spans="1:4" s="13" customFormat="1" ht="31.5">
      <c r="A50" s="10"/>
      <c r="B50" s="25"/>
      <c r="C50" s="44">
        <v>-10000</v>
      </c>
      <c r="D50" s="17" t="s">
        <v>46</v>
      </c>
    </row>
    <row r="51" spans="1:4" s="13" customFormat="1" ht="31.5">
      <c r="A51" s="10"/>
      <c r="B51" s="25"/>
      <c r="C51" s="44">
        <f>60</f>
        <v>60</v>
      </c>
      <c r="D51" s="53" t="s">
        <v>63</v>
      </c>
    </row>
    <row r="52" spans="1:4" s="19" customFormat="1" ht="23.25" customHeight="1">
      <c r="A52" s="10"/>
      <c r="B52" s="51" t="s">
        <v>7</v>
      </c>
      <c r="C52" s="45">
        <f>C9+C12+C15+C18+C21+C24+C27+C29+C34+C37+C44+C46+C49</f>
        <v>23570.6</v>
      </c>
      <c r="D52" s="52"/>
    </row>
  </sheetData>
  <mergeCells count="4">
    <mergeCell ref="A5:D5"/>
    <mergeCell ref="C6:D6"/>
    <mergeCell ref="B6:B7"/>
    <mergeCell ref="A6:A7"/>
  </mergeCells>
  <pageMargins left="0.39370078740157483" right="0.19685039370078741" top="0.39370078740157483" bottom="0.19685039370078741" header="0.31496062992125984" footer="0.31496062992125984"/>
  <pageSetup paperSize="9" scale="6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2018-11-24T06:51:11Z</cp:lastPrinted>
  <dcterms:created xsi:type="dcterms:W3CDTF">1996-10-08T23:32:33Z</dcterms:created>
  <dcterms:modified xsi:type="dcterms:W3CDTF">2018-11-26T05:41:42Z</dcterms:modified>
</cp:coreProperties>
</file>