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 год" sheetId="1" r:id="rId1"/>
  </sheets>
  <definedNames>
    <definedName name="_xlnm.Print_Area" localSheetId="0">'2018 год'!$A$1:$AT$84</definedName>
  </definedNames>
  <calcPr fullCalcOnLoad="1"/>
</workbook>
</file>

<file path=xl/sharedStrings.xml><?xml version="1.0" encoding="utf-8"?>
<sst xmlns="http://schemas.openxmlformats.org/spreadsheetml/2006/main" count="232" uniqueCount="121">
  <si>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</si>
  <si>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</si>
  <si>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</si>
  <si>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</si>
  <si>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</si>
  <si>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</si>
  <si>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</si>
  <si>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</si>
  <si>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</si>
  <si>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</si>
  <si>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</si>
  <si>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</si>
  <si>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</si>
  <si>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</si>
  <si>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</si>
  <si>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</si>
  <si>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</si>
  <si>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</si>
  <si>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</si>
  <si>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</si>
  <si>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</si>
  <si>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</si>
  <si>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Причина отклонения фактически исполненных расходных обязательств от запланированных</t>
  </si>
  <si>
    <t>8=7/6*100</t>
  </si>
  <si>
    <t>Цель 1</t>
  </si>
  <si>
    <t>1.1.</t>
  </si>
  <si>
    <t>Задача 1</t>
  </si>
  <si>
    <t>всего:</t>
  </si>
  <si>
    <t>бюджет ХМАО-Югры</t>
  </si>
  <si>
    <t>Бюджет городского округа г.Урай</t>
  </si>
  <si>
    <t>1.3.</t>
  </si>
  <si>
    <t>ВСЕГО по программе:</t>
  </si>
  <si>
    <t>1.4.</t>
  </si>
  <si>
    <t>1.5.</t>
  </si>
  <si>
    <t>1.6.</t>
  </si>
  <si>
    <t>1.7.</t>
  </si>
  <si>
    <t>1.9.</t>
  </si>
  <si>
    <t>1.10.</t>
  </si>
  <si>
    <t>1.11.</t>
  </si>
  <si>
    <t>1.12.</t>
  </si>
  <si>
    <t>1.14.</t>
  </si>
  <si>
    <t>1.15.</t>
  </si>
  <si>
    <t>1.16.</t>
  </si>
  <si>
    <t>1.17.</t>
  </si>
  <si>
    <t>1.18.</t>
  </si>
  <si>
    <t>1.19.</t>
  </si>
  <si>
    <t>1.20.</t>
  </si>
  <si>
    <t>1.8.</t>
  </si>
  <si>
    <t>Реализация мероприятий, направленных на гражданско-патриотическое воспитание молодежи</t>
  </si>
  <si>
    <t>Проведение тематических мероприятий (акций, слетов, семинаров, круглых столов) по духовно-нравственному воспитанию молодежи</t>
  </si>
  <si>
    <t>Организация торжественного вручения паспортов гражданам, достигшим 14-летнего возраста в рамках мероприятий, посвященных празднованию Дня России, Дня Конституции</t>
  </si>
  <si>
    <t>Проведение фестивалей, конкурсов, направленных на поддержку многонационального творчества и творчества молодежи среди образовательных организаций города Урай</t>
  </si>
  <si>
    <t>Организация деятельности клуба молодого избирателя</t>
  </si>
  <si>
    <t>Реализация мероприятий, направленных на формирование у молодежи традиционных семейных ценностей</t>
  </si>
  <si>
    <t>Проведение профориентационных мероприятий с молодежью</t>
  </si>
  <si>
    <t>Развитие сети подростковых и молодежных клубов по месту жительства</t>
  </si>
  <si>
    <t>Развитие волонтерского движения "Доброволец Урая"</t>
  </si>
  <si>
    <t>Проведение городских молодежных праздников, фестивалей, конкурсов творчества молодежи</t>
  </si>
  <si>
    <t>1.13.</t>
  </si>
  <si>
    <t>Вручение ежегодной молодежной премии главы города Урай</t>
  </si>
  <si>
    <t>Вовлечение молодежи с ограниченными возможностями здоровья в мероприятия по пропаганде здорового образа жизни и творческой самореализации</t>
  </si>
  <si>
    <t>Реализация мероприятий, направленных на профилактику асоциальных явлений в молодежной среде</t>
  </si>
  <si>
    <t>Расходы на обеспечение деятельности (оказание услуг) МБУ "Молодежный центр"</t>
  </si>
  <si>
    <t>Создание безопасных условий и соблюдение санитарных норм и правил (аккарицидная обработка)</t>
  </si>
  <si>
    <t>МБУ «Молодежный центр»</t>
  </si>
  <si>
    <t>МАУ «Культура»</t>
  </si>
  <si>
    <t>№1</t>
  </si>
  <si>
    <t>№2</t>
  </si>
  <si>
    <t>№5</t>
  </si>
  <si>
    <t>№3</t>
  </si>
  <si>
    <t>№4</t>
  </si>
  <si>
    <t>№7,8</t>
  </si>
  <si>
    <t>Организационное и информационное обеспечение реализации молодежной политики</t>
  </si>
  <si>
    <t>№8</t>
  </si>
  <si>
    <t>№3,6</t>
  </si>
  <si>
    <t>№1,2,3,4</t>
  </si>
  <si>
    <t>Организация мероприятий по пропаганде здорового образа жизни среди молодежи, в т.ч. участие в окружных мероприятиях</t>
  </si>
  <si>
    <t>Задача 1. Формирование гибкой системы гражданско-патриотического воспитания и допризывной подготовки молодежи, воспитания патриотов своей страны, формирование духовно-нравственных ценностей.</t>
  </si>
  <si>
    <t>Задача 2. Развитие созидательной активности молодежи, вовлечение её в трудовую, экономическую, творческую, социальную деятельность</t>
  </si>
  <si>
    <t>Задача 3. Создание условий для разностороннего и своевременного развития молодых людей, их творческих способностей, навыков самоорганизации, самореализации личности, умения отстаивать свои права, участвовать в деятельности общественных объединений</t>
  </si>
  <si>
    <t>Цель 1. Создание условий для включения молодежи как активного субъекта в процессы социально-экономического, общественно-политического, социокультурного развития общества</t>
  </si>
  <si>
    <t xml:space="preserve">Вовлечение молодежи в трудовую деятельность 
(в т.ч. организация лагеря труда и отдыха «Пчелка»)
</t>
  </si>
  <si>
    <t>ОТЧЕТ</t>
  </si>
  <si>
    <t>о ходе исполнения комплексного плана (сетевой график) реализации</t>
  </si>
  <si>
    <t>Согласовано:</t>
  </si>
  <si>
    <t>Исполнение мероприятия</t>
  </si>
  <si>
    <t>Средсва были направлены на проведение ликвидационных мероприятий в МБУ "Молодежный центр" (выплата заработной платы, оплата начислений на оплату труда, выплаты по сокращению)</t>
  </si>
  <si>
    <t>Участие молодежи города в российских и окружных молодежных меропрпиятиях</t>
  </si>
  <si>
    <t>Начальник Управления</t>
  </si>
  <si>
    <t>М.Н. Бусова</t>
  </si>
  <si>
    <t>Исполняющий обязанности начальника Управления</t>
  </si>
  <si>
    <t>Заместитель начальника Управления</t>
  </si>
  <si>
    <t>Ю.А.Чигинцева</t>
  </si>
  <si>
    <t>Заместитель начальника отдела ФП, БУ и О</t>
  </si>
  <si>
    <t>Г.С. Ли</t>
  </si>
  <si>
    <t xml:space="preserve">Комитет по финансам администрации грода Урай </t>
  </si>
  <si>
    <t>Исполнитель Невская Ирина Евгеньевна</t>
  </si>
  <si>
    <t>тел.2-32-00</t>
  </si>
  <si>
    <t xml:space="preserve">МБУ «Молодежный центр»;
МАУ «Культура»;
 МБУ ДО «ЦМДО»; МАУ ДО ДЮСШ «Звезды Югры»; Муниципальное бюджетное общеобразовательное учреждение средняя общеобразовательная школа №5
</t>
  </si>
  <si>
    <t xml:space="preserve">МБУ ДО «ЦМДО»
МБУ «Молодежный центр»
</t>
  </si>
  <si>
    <t>МБУ «Молодежный центр», МБУ ДО «ЦМДО»</t>
  </si>
  <si>
    <t xml:space="preserve">Управление по культуре и социальным вопросам администрации города Урай;
МБУ ДО «ЦМДО»;
МАУ «Культура»; 
МБУ «Молодежный центр»;
МАУ ДО ДЮСШ «Звезды Югры»
</t>
  </si>
  <si>
    <t xml:space="preserve">МБУ «Молодежный центр»,
МБУ ДО «ЦМДО»
</t>
  </si>
  <si>
    <t xml:space="preserve">МАУ «Культура»;
Управление по культуре и социальным вопросам администрации города Урай;
МБУ «Молодежный центр»; МБУ ДО «ЦМДО»
</t>
  </si>
  <si>
    <t xml:space="preserve">МАУ ДО ДЮСШ «Звезды Югры»;
МБУ ДО «ЦМДО»;
МБУ «Молодежный центр»;
МАУ «Культура»
</t>
  </si>
  <si>
    <t xml:space="preserve">МБУ ДО «ЦМДО»;
Управление по культуре и социальным вопросам администрации города Урай
</t>
  </si>
  <si>
    <t xml:space="preserve">Управление по культуре и социальным вопросам администрации города Урай; 
Управление образования и молодежной политики администрации города Урай
</t>
  </si>
  <si>
    <t xml:space="preserve">МБУ «Молодежный центр»; МБУ ДО «ЦМДО»
</t>
  </si>
  <si>
    <t xml:space="preserve">Управление по культуре и социальным вопросам администрации города Урай;
Управление образования и молодежной политике администрации города Урай
</t>
  </si>
  <si>
    <t>МБУ «Молодежный центр», органы администрации города Урай</t>
  </si>
  <si>
    <t>Организация временной занятости несовершеннолетних граждан</t>
  </si>
  <si>
    <t>Награждение моложежи премией "Стипендиат главы города Урай"</t>
  </si>
  <si>
    <t>Проведение IX открытого городского фестиваля-конкурса детского и юношеского творчества "Моя Россия"</t>
  </si>
  <si>
    <t>_____________________________И.В. Хусаинова</t>
  </si>
  <si>
    <t xml:space="preserve">Приобретние канцелярских товаров и наградных материалов для проведения муниципального этапа военно-спортивной игры "Зарница" и для проведения учебных сборов с юношами 10-х классов. Приобретение  ленточек и расходных материалов для проведения мероприятий, посвященных памятным событиям (День Победы, День России). Приобретение призового фонда, цветов, художественное оформление  в рамках проведения месячника оборонно-массовой и спортивной работы посвященого дню Победы в ВОВ, проведение Дня призывника, дня памяти и скорби .  </t>
  </si>
  <si>
    <t>Л.В. Константинова</t>
  </si>
  <si>
    <t>Причина отклонения связана с отменой мероприятия. Решается вопрос о перераспределении средств на другие мероприятия программы.</t>
  </si>
  <si>
    <t>Участие в Открытом первенстве по спротивному туризму на пешеходных дистанциях в г. Ханты-Мансийск. Проведение муниципального этапа окружного молодежного проекта "Молодежная лига управленцев Югры"</t>
  </si>
  <si>
    <t>Приобретение игрового реквизита, наградных материалов, детского мольберта  организация гонок на толокарах в рамках проведения мероприятий, посвященных Дню защиты детей. Проведению мероприятий, посвященных Дню семьи, любви и верности</t>
  </si>
  <si>
    <t>Приобретние инвентаря для проведения Открытого первенства города Урай по спротивному туризму. Изготовление информационных буклетов рамках организации мероприятий по пропаганде здорового образа жизни среди молодежи</t>
  </si>
  <si>
    <r>
      <t>муниципальной программы "Молодежь города Урай" на 2016-2020 годы з</t>
    </r>
    <r>
      <rPr>
        <b/>
        <sz val="12"/>
        <color indexed="8"/>
        <rFont val="Times New Roman"/>
        <family val="1"/>
      </rPr>
      <t>а 9 месяцев 2018 года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</si>
</sst>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_-* #,##0.000_р_._-;\-* #,##0.000_р_._-;_-* &quot;-&quot;??_р_._-;_-@_-"/>
    <numFmt numFmtId="180" formatCode="#,##0.000"/>
    <numFmt numFmtId="181" formatCode="#,##0.0000"/>
    <numFmt numFmtId="182" formatCode="#,##0.00000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  <numFmt numFmtId="186" formatCode="_-* #,##0.0\ _₽_-;\-* #,##0.0\ _₽_-;_-* &quot;-&quot;??\ _₽_-;_-@_-"/>
    <numFmt numFmtId="187" formatCode="_-* #,##0.0_р_._-;\-* #,##0.0_р_._-;_-* &quot;-&quot;?_р_._-;_-@_-"/>
    <numFmt numFmtId="188" formatCode="_-* #,##0.000\ _₽_-;\-* #,##0.000\ _₽_-;_-* &quot;-&quot;??\ _₽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\ _₽_-;\-* #,##0.0000\ _₽_-;_-* &quot;-&quot;??\ _₽_-;_-@_-"/>
    <numFmt numFmtId="192" formatCode="_-* #,##0.00000\ _₽_-;\-* #,##0.0000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8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8"/>
      <color theme="1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173" fontId="58" fillId="0" borderId="10" xfId="0" applyNumberFormat="1" applyFont="1" applyBorder="1" applyAlignment="1">
      <alignment horizontal="center" vertical="center"/>
    </xf>
    <xf numFmtId="173" fontId="59" fillId="33" borderId="11" xfId="0" applyNumberFormat="1" applyFont="1" applyFill="1" applyBorder="1" applyAlignment="1">
      <alignment horizontal="center" vertical="center"/>
    </xf>
    <xf numFmtId="173" fontId="58" fillId="33" borderId="11" xfId="0" applyNumberFormat="1" applyFont="1" applyFill="1" applyBorder="1" applyAlignment="1">
      <alignment horizontal="center" vertical="center"/>
    </xf>
    <xf numFmtId="173" fontId="58" fillId="33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16" fontId="58" fillId="0" borderId="10" xfId="0" applyNumberFormat="1" applyFont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173" fontId="61" fillId="33" borderId="0" xfId="0" applyNumberFormat="1" applyFont="1" applyFill="1" applyAlignment="1">
      <alignment wrapText="1"/>
    </xf>
    <xf numFmtId="0" fontId="58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3" fontId="61" fillId="0" borderId="0" xfId="0" applyNumberFormat="1" applyFont="1" applyAlignment="1">
      <alignment/>
    </xf>
    <xf numFmtId="173" fontId="59" fillId="33" borderId="12" xfId="0" applyNumberFormat="1" applyFont="1" applyFill="1" applyBorder="1" applyAlignment="1">
      <alignment horizontal="center" vertical="center"/>
    </xf>
    <xf numFmtId="173" fontId="61" fillId="0" borderId="0" xfId="0" applyNumberFormat="1" applyFont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/>
    </xf>
    <xf numFmtId="173" fontId="59" fillId="33" borderId="10" xfId="0" applyNumberFormat="1" applyFont="1" applyFill="1" applyBorder="1" applyAlignment="1">
      <alignment horizontal="center" vertical="center"/>
    </xf>
    <xf numFmtId="173" fontId="62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0" fillId="33" borderId="0" xfId="0" applyFill="1" applyAlignment="1">
      <alignment/>
    </xf>
    <xf numFmtId="173" fontId="58" fillId="33" borderId="12" xfId="0" applyNumberFormat="1" applyFont="1" applyFill="1" applyBorder="1" applyAlignment="1">
      <alignment horizontal="center" vertical="center"/>
    </xf>
    <xf numFmtId="173" fontId="58" fillId="33" borderId="13" xfId="0" applyNumberFormat="1" applyFont="1" applyFill="1" applyBorder="1" applyAlignment="1">
      <alignment horizontal="center" vertical="center"/>
    </xf>
    <xf numFmtId="178" fontId="61" fillId="0" borderId="0" xfId="57" applyNumberFormat="1" applyFont="1" applyAlignment="1">
      <alignment/>
    </xf>
    <xf numFmtId="179" fontId="5" fillId="33" borderId="0" xfId="60" applyNumberFormat="1" applyFont="1" applyFill="1" applyBorder="1" applyAlignment="1">
      <alignment vertical="center" wrapText="1"/>
    </xf>
    <xf numFmtId="179" fontId="5" fillId="33" borderId="0" xfId="60" applyNumberFormat="1" applyFont="1" applyFill="1" applyAlignment="1">
      <alignment vertical="center"/>
    </xf>
    <xf numFmtId="179" fontId="5" fillId="33" borderId="14" xfId="60" applyNumberFormat="1" applyFont="1" applyFill="1" applyBorder="1" applyAlignment="1">
      <alignment horizontal="left" vertical="center"/>
    </xf>
    <xf numFmtId="179" fontId="5" fillId="33" borderId="0" xfId="6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79" fontId="5" fillId="33" borderId="0" xfId="60" applyNumberFormat="1" applyFont="1" applyFill="1" applyBorder="1" applyAlignment="1">
      <alignment vertical="center"/>
    </xf>
    <xf numFmtId="179" fontId="5" fillId="33" borderId="0" xfId="60" applyNumberFormat="1" applyFont="1" applyFill="1" applyBorder="1" applyAlignment="1">
      <alignment horizontal="right" vertical="center"/>
    </xf>
    <xf numFmtId="179" fontId="6" fillId="33" borderId="0" xfId="60" applyNumberFormat="1" applyFont="1" applyFill="1" applyAlignment="1">
      <alignment vertical="center"/>
    </xf>
    <xf numFmtId="179" fontId="6" fillId="33" borderId="0" xfId="6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179" fontId="5" fillId="33" borderId="0" xfId="60" applyNumberFormat="1" applyFont="1" applyFill="1" applyAlignment="1">
      <alignment horizontal="right" vertical="center"/>
    </xf>
    <xf numFmtId="179" fontId="5" fillId="33" borderId="0" xfId="0" applyNumberFormat="1" applyFont="1" applyFill="1" applyBorder="1" applyAlignment="1">
      <alignment vertical="center"/>
    </xf>
    <xf numFmtId="179" fontId="6" fillId="33" borderId="0" xfId="60" applyNumberFormat="1" applyFont="1" applyFill="1" applyBorder="1" applyAlignment="1">
      <alignment vertical="center"/>
    </xf>
    <xf numFmtId="179" fontId="2" fillId="33" borderId="0" xfId="60" applyNumberFormat="1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7" fillId="33" borderId="0" xfId="60" applyNumberFormat="1" applyFont="1" applyFill="1" applyBorder="1" applyAlignment="1">
      <alignment vertical="center" wrapText="1"/>
    </xf>
    <xf numFmtId="179" fontId="6" fillId="33" borderId="0" xfId="60" applyNumberFormat="1" applyFont="1" applyFill="1" applyAlignment="1">
      <alignment horizontal="right" vertical="center"/>
    </xf>
    <xf numFmtId="179" fontId="6" fillId="33" borderId="0" xfId="60" applyNumberFormat="1" applyFont="1" applyFill="1" applyAlignment="1">
      <alignment horizontal="left" vertical="center"/>
    </xf>
    <xf numFmtId="179" fontId="8" fillId="33" borderId="0" xfId="60" applyNumberFormat="1" applyFont="1" applyFill="1" applyAlignment="1">
      <alignment/>
    </xf>
    <xf numFmtId="179" fontId="8" fillId="33" borderId="0" xfId="60" applyNumberFormat="1" applyFont="1" applyFill="1" applyAlignment="1">
      <alignment horizontal="left"/>
    </xf>
    <xf numFmtId="179" fontId="8" fillId="33" borderId="0" xfId="60" applyNumberFormat="1" applyFont="1" applyFill="1" applyBorder="1" applyAlignment="1">
      <alignment horizontal="left" vertical="center" wrapText="1"/>
    </xf>
    <xf numFmtId="179" fontId="8" fillId="33" borderId="0" xfId="60" applyNumberFormat="1" applyFont="1" applyFill="1" applyAlignment="1">
      <alignment horizontal="right" vertical="center"/>
    </xf>
    <xf numFmtId="179" fontId="8" fillId="33" borderId="0" xfId="60" applyNumberFormat="1" applyFont="1" applyFill="1" applyAlignment="1">
      <alignment vertical="center"/>
    </xf>
    <xf numFmtId="179" fontId="63" fillId="33" borderId="0" xfId="60" applyNumberFormat="1" applyFont="1" applyFill="1" applyAlignment="1">
      <alignment vertical="center"/>
    </xf>
    <xf numFmtId="179" fontId="63" fillId="33" borderId="0" xfId="60" applyNumberFormat="1" applyFont="1" applyFill="1" applyBorder="1" applyAlignment="1">
      <alignment vertical="center" wrapText="1"/>
    </xf>
    <xf numFmtId="179" fontId="2" fillId="33" borderId="0" xfId="60" applyNumberFormat="1" applyFont="1" applyFill="1" applyAlignment="1">
      <alignment horizontal="right" vertical="center"/>
    </xf>
    <xf numFmtId="179" fontId="63" fillId="33" borderId="0" xfId="60" applyNumberFormat="1" applyFont="1" applyFill="1" applyBorder="1" applyAlignment="1">
      <alignment vertical="center"/>
    </xf>
    <xf numFmtId="179" fontId="5" fillId="33" borderId="15" xfId="6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 vertical="center"/>
    </xf>
    <xf numFmtId="179" fontId="2" fillId="33" borderId="14" xfId="60" applyNumberFormat="1" applyFont="1" applyFill="1" applyBorder="1" applyAlignment="1">
      <alignment horizontal="left" vertical="center" wrapText="1"/>
    </xf>
    <xf numFmtId="179" fontId="5" fillId="33" borderId="14" xfId="6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179" fontId="5" fillId="33" borderId="14" xfId="60" applyNumberFormat="1" applyFont="1" applyFill="1" applyBorder="1" applyAlignment="1">
      <alignment vertical="center"/>
    </xf>
    <xf numFmtId="179" fontId="8" fillId="33" borderId="0" xfId="60" applyNumberFormat="1" applyFont="1" applyFill="1" applyBorder="1" applyAlignment="1">
      <alignment horizontal="left" vertical="center"/>
    </xf>
    <xf numFmtId="173" fontId="58" fillId="0" borderId="10" xfId="0" applyNumberFormat="1" applyFont="1" applyFill="1" applyBorder="1" applyAlignment="1">
      <alignment horizontal="center" vertical="center"/>
    </xf>
    <xf numFmtId="183" fontId="2" fillId="33" borderId="11" xfId="6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3" fontId="58" fillId="33" borderId="11" xfId="0" applyNumberFormat="1" applyFont="1" applyFill="1" applyBorder="1" applyAlignment="1">
      <alignment horizontal="center" vertical="center" wrapText="1"/>
    </xf>
    <xf numFmtId="173" fontId="64" fillId="33" borderId="11" xfId="0" applyNumberFormat="1" applyFont="1" applyFill="1" applyBorder="1" applyAlignment="1">
      <alignment horizontal="center" vertical="center"/>
    </xf>
    <xf numFmtId="173" fontId="65" fillId="33" borderId="11" xfId="0" applyNumberFormat="1" applyFont="1" applyFill="1" applyBorder="1" applyAlignment="1">
      <alignment horizontal="center" vertical="center"/>
    </xf>
    <xf numFmtId="173" fontId="59" fillId="33" borderId="11" xfId="0" applyNumberFormat="1" applyFont="1" applyFill="1" applyBorder="1" applyAlignment="1">
      <alignment horizontal="center" vertical="center" wrapText="1"/>
    </xf>
    <xf numFmtId="181" fontId="66" fillId="0" borderId="0" xfId="0" applyNumberFormat="1" applyFont="1" applyAlignment="1">
      <alignment/>
    </xf>
    <xf numFmtId="181" fontId="66" fillId="34" borderId="0" xfId="0" applyNumberFormat="1" applyFont="1" applyFill="1" applyAlignment="1">
      <alignment/>
    </xf>
    <xf numFmtId="0" fontId="5" fillId="33" borderId="15" xfId="0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horizontal="left" vertical="center"/>
    </xf>
    <xf numFmtId="179" fontId="5" fillId="33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173" fontId="59" fillId="0" borderId="11" xfId="0" applyNumberFormat="1" applyFont="1" applyFill="1" applyBorder="1" applyAlignment="1">
      <alignment horizontal="center" vertical="center"/>
    </xf>
    <xf numFmtId="173" fontId="58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83" fontId="2" fillId="0" borderId="10" xfId="6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6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79" fontId="5" fillId="0" borderId="0" xfId="60" applyNumberFormat="1" applyFont="1" applyFill="1" applyAlignment="1">
      <alignment vertical="center"/>
    </xf>
    <xf numFmtId="179" fontId="6" fillId="0" borderId="0" xfId="60" applyNumberFormat="1" applyFont="1" applyFill="1" applyAlignment="1">
      <alignment vertical="center"/>
    </xf>
    <xf numFmtId="179" fontId="6" fillId="0" borderId="0" xfId="60" applyNumberFormat="1" applyFont="1" applyFill="1" applyBorder="1" applyAlignment="1">
      <alignment vertical="center" wrapText="1"/>
    </xf>
    <xf numFmtId="179" fontId="5" fillId="33" borderId="0" xfId="60" applyNumberFormat="1" applyFont="1" applyFill="1" applyBorder="1" applyAlignment="1">
      <alignment horizontal="left" vertical="center"/>
    </xf>
    <xf numFmtId="173" fontId="61" fillId="33" borderId="0" xfId="0" applyNumberFormat="1" applyFont="1" applyFill="1" applyAlignment="1">
      <alignment/>
    </xf>
    <xf numFmtId="173" fontId="60" fillId="33" borderId="0" xfId="0" applyNumberFormat="1" applyFont="1" applyFill="1" applyAlignment="1">
      <alignment/>
    </xf>
    <xf numFmtId="173" fontId="58" fillId="33" borderId="11" xfId="0" applyNumberFormat="1" applyFont="1" applyFill="1" applyBorder="1" applyAlignment="1">
      <alignment horizontal="center" vertical="center" wrapText="1"/>
    </xf>
    <xf numFmtId="179" fontId="68" fillId="33" borderId="0" xfId="60" applyNumberFormat="1" applyFont="1" applyFill="1" applyAlignment="1">
      <alignment horizontal="right" vertical="center"/>
    </xf>
    <xf numFmtId="179" fontId="6" fillId="33" borderId="15" xfId="6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179" fontId="6" fillId="33" borderId="15" xfId="60" applyNumberFormat="1" applyFont="1" applyFill="1" applyBorder="1" applyAlignment="1">
      <alignment vertical="center"/>
    </xf>
    <xf numFmtId="189" fontId="2" fillId="0" borderId="11" xfId="6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/>
    </xf>
    <xf numFmtId="181" fontId="59" fillId="33" borderId="10" xfId="0" applyNumberFormat="1" applyFont="1" applyFill="1" applyBorder="1" applyAlignment="1">
      <alignment horizontal="center" vertical="center"/>
    </xf>
    <xf numFmtId="171" fontId="59" fillId="33" borderId="10" xfId="60" applyFont="1" applyFill="1" applyBorder="1" applyAlignment="1">
      <alignment horizontal="center" vertical="center"/>
    </xf>
    <xf numFmtId="186" fontId="59" fillId="33" borderId="11" xfId="60" applyNumberFormat="1" applyFont="1" applyFill="1" applyBorder="1" applyAlignment="1">
      <alignment horizontal="center" vertical="center"/>
    </xf>
    <xf numFmtId="3" fontId="58" fillId="33" borderId="11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9" fontId="5" fillId="0" borderId="0" xfId="6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9" fontId="5" fillId="0" borderId="0" xfId="60" applyNumberFormat="1" applyFont="1" applyFill="1" applyAlignment="1">
      <alignment horizontal="right" vertical="center"/>
    </xf>
    <xf numFmtId="179" fontId="8" fillId="33" borderId="0" xfId="60" applyNumberFormat="1" applyFont="1" applyFill="1" applyBorder="1" applyAlignment="1">
      <alignment horizontal="left" vertical="center" wrapText="1"/>
    </xf>
    <xf numFmtId="173" fontId="58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173" fontId="58" fillId="33" borderId="12" xfId="0" applyNumberFormat="1" applyFont="1" applyFill="1" applyBorder="1" applyAlignment="1">
      <alignment horizontal="center" vertical="center" wrapText="1"/>
    </xf>
    <xf numFmtId="173" fontId="58" fillId="33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173" fontId="58" fillId="33" borderId="11" xfId="0" applyNumberFormat="1" applyFont="1" applyFill="1" applyBorder="1" applyAlignment="1">
      <alignment horizontal="right" vertical="center"/>
    </xf>
    <xf numFmtId="173" fontId="58" fillId="33" borderId="12" xfId="0" applyNumberFormat="1" applyFont="1" applyFill="1" applyBorder="1" applyAlignment="1">
      <alignment horizontal="right" vertical="center"/>
    </xf>
    <xf numFmtId="173" fontId="58" fillId="33" borderId="13" xfId="0" applyNumberFormat="1" applyFont="1" applyFill="1" applyBorder="1" applyAlignment="1">
      <alignment horizontal="right" vertical="center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16" fontId="58" fillId="33" borderId="11" xfId="0" applyNumberFormat="1" applyFont="1" applyFill="1" applyBorder="1" applyAlignment="1">
      <alignment horizontal="left" vertical="center"/>
    </xf>
    <xf numFmtId="173" fontId="64" fillId="33" borderId="11" xfId="0" applyNumberFormat="1" applyFont="1" applyFill="1" applyBorder="1" applyAlignment="1">
      <alignment horizontal="center" vertical="center" wrapText="1"/>
    </xf>
    <xf numFmtId="173" fontId="64" fillId="33" borderId="12" xfId="0" applyNumberFormat="1" applyFont="1" applyFill="1" applyBorder="1" applyAlignment="1">
      <alignment horizontal="center" vertical="center" wrapText="1"/>
    </xf>
    <xf numFmtId="173" fontId="64" fillId="33" borderId="13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7" fontId="58" fillId="33" borderId="11" xfId="0" applyNumberFormat="1" applyFont="1" applyFill="1" applyBorder="1" applyAlignment="1">
      <alignment horizontal="left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1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3" xfId="0" applyFont="1" applyFill="1" applyBorder="1" applyAlignment="1">
      <alignment wrapText="1"/>
    </xf>
    <xf numFmtId="0" fontId="58" fillId="33" borderId="11" xfId="0" applyFont="1" applyFill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173" fontId="2" fillId="33" borderId="11" xfId="0" applyNumberFormat="1" applyFont="1" applyFill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0" fontId="58" fillId="33" borderId="20" xfId="0" applyFont="1" applyFill="1" applyBorder="1" applyAlignment="1">
      <alignment vertical="center"/>
    </xf>
    <xf numFmtId="0" fontId="58" fillId="33" borderId="21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22" xfId="0" applyFont="1" applyFill="1" applyBorder="1" applyAlignment="1">
      <alignment vertical="center"/>
    </xf>
    <xf numFmtId="0" fontId="58" fillId="33" borderId="23" xfId="0" applyFont="1" applyFill="1" applyBorder="1" applyAlignment="1">
      <alignment vertical="center"/>
    </xf>
    <xf numFmtId="0" fontId="58" fillId="33" borderId="14" xfId="0" applyFont="1" applyFill="1" applyBorder="1" applyAlignment="1">
      <alignment vertical="center"/>
    </xf>
    <xf numFmtId="0" fontId="58" fillId="33" borderId="24" xfId="0" applyFont="1" applyFill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5"/>
  <sheetViews>
    <sheetView tabSelected="1" view="pageBreakPreview" zoomScale="80" zoomScaleNormal="90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15" sqref="K15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29.8515625" style="0" customWidth="1"/>
    <col min="4" max="4" width="6.421875" style="0" customWidth="1"/>
    <col min="5" max="5" width="11.28125" style="0" customWidth="1"/>
    <col min="6" max="6" width="10.00390625" style="39" customWidth="1"/>
    <col min="7" max="7" width="13.140625" style="39" customWidth="1"/>
    <col min="8" max="8" width="8.28125" style="39" customWidth="1"/>
    <col min="9" max="9" width="7.57421875" style="39" customWidth="1"/>
    <col min="10" max="10" width="7.28125" style="0" customWidth="1"/>
    <col min="11" max="11" width="6.7109375" style="0" customWidth="1"/>
    <col min="12" max="12" width="8.00390625" style="0" customWidth="1"/>
    <col min="13" max="13" width="7.57421875" style="0" customWidth="1"/>
    <col min="14" max="14" width="6.421875" style="0" customWidth="1"/>
    <col min="15" max="15" width="7.28125" style="0" customWidth="1"/>
    <col min="16" max="16" width="8.140625" style="0" customWidth="1"/>
    <col min="17" max="17" width="6.421875" style="0" customWidth="1"/>
    <col min="18" max="18" width="9.57421875" style="89" customWidth="1"/>
    <col min="19" max="19" width="7.57421875" style="89" customWidth="1"/>
    <col min="20" max="20" width="7.00390625" style="89" customWidth="1"/>
    <col min="21" max="21" width="8.57421875" style="89" customWidth="1"/>
    <col min="22" max="22" width="7.421875" style="89" customWidth="1"/>
    <col min="23" max="23" width="6.8515625" style="89" customWidth="1"/>
    <col min="24" max="24" width="11.57421875" style="89" customWidth="1"/>
    <col min="25" max="25" width="8.140625" style="89" customWidth="1"/>
    <col min="26" max="26" width="6.8515625" style="89" customWidth="1"/>
    <col min="27" max="27" width="9.7109375" style="0" customWidth="1"/>
    <col min="28" max="28" width="7.421875" style="0" customWidth="1"/>
    <col min="29" max="29" width="6.7109375" style="0" customWidth="1"/>
    <col min="30" max="30" width="8.28125" style="0" customWidth="1"/>
    <col min="31" max="31" width="7.57421875" style="0" customWidth="1"/>
    <col min="32" max="32" width="6.57421875" style="0" customWidth="1"/>
    <col min="33" max="34" width="7.28125" style="0" customWidth="1"/>
    <col min="35" max="35" width="6.57421875" style="0" customWidth="1"/>
    <col min="36" max="36" width="7.7109375" style="0" customWidth="1"/>
    <col min="37" max="37" width="7.421875" style="0" hidden="1" customWidth="1"/>
    <col min="38" max="38" width="5.8515625" style="0" hidden="1" customWidth="1"/>
    <col min="39" max="39" width="7.57421875" style="0" customWidth="1"/>
    <col min="40" max="40" width="7.140625" style="0" hidden="1" customWidth="1"/>
    <col min="41" max="41" width="6.140625" style="0" hidden="1" customWidth="1"/>
    <col min="42" max="42" width="8.57421875" style="0" customWidth="1"/>
    <col min="43" max="43" width="7.7109375" style="0" hidden="1" customWidth="1"/>
    <col min="44" max="44" width="5.8515625" style="0" hidden="1" customWidth="1"/>
    <col min="45" max="45" width="19.28125" style="0" customWidth="1"/>
    <col min="46" max="46" width="18.00390625" style="0" customWidth="1"/>
    <col min="48" max="49" width="18.140625" style="0" hidden="1" customWidth="1"/>
  </cols>
  <sheetData>
    <row r="1" spans="1:46" ht="15.75">
      <c r="A1" s="125" t="s">
        <v>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</row>
    <row r="2" spans="1:46" ht="15.75">
      <c r="A2" s="183" t="s">
        <v>83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</row>
    <row r="3" spans="1:46" ht="19.5" customHeight="1">
      <c r="A3" s="183" t="s">
        <v>120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</row>
    <row r="4" spans="1:12" ht="15.75">
      <c r="A4" s="8"/>
      <c r="B4" s="8"/>
      <c r="C4" s="8"/>
      <c r="D4" s="8"/>
      <c r="E4" s="8"/>
      <c r="F4" s="30"/>
      <c r="G4" s="105"/>
      <c r="H4" s="30"/>
      <c r="I4" s="30"/>
      <c r="J4" s="8"/>
      <c r="K4" s="8"/>
      <c r="L4" s="8"/>
    </row>
    <row r="5" spans="1:46" ht="39.75" customHeight="1">
      <c r="A5" s="135" t="s">
        <v>0</v>
      </c>
      <c r="B5" s="135" t="s">
        <v>1</v>
      </c>
      <c r="C5" s="135" t="s">
        <v>2</v>
      </c>
      <c r="D5" s="135" t="s">
        <v>3</v>
      </c>
      <c r="E5" s="135" t="s">
        <v>4</v>
      </c>
      <c r="F5" s="144" t="s">
        <v>5</v>
      </c>
      <c r="G5" s="144"/>
      <c r="H5" s="144"/>
      <c r="I5" s="135" t="s">
        <v>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26" t="s">
        <v>85</v>
      </c>
      <c r="AT5" s="135" t="s">
        <v>22</v>
      </c>
    </row>
    <row r="6" spans="1:46" ht="25.5" customHeight="1">
      <c r="A6" s="135"/>
      <c r="B6" s="135"/>
      <c r="C6" s="135"/>
      <c r="D6" s="135"/>
      <c r="E6" s="135"/>
      <c r="F6" s="144"/>
      <c r="G6" s="144"/>
      <c r="H6" s="144"/>
      <c r="I6" s="135" t="s">
        <v>10</v>
      </c>
      <c r="J6" s="135"/>
      <c r="K6" s="135"/>
      <c r="L6" s="135" t="s">
        <v>11</v>
      </c>
      <c r="M6" s="135"/>
      <c r="N6" s="135"/>
      <c r="O6" s="135" t="s">
        <v>12</v>
      </c>
      <c r="P6" s="135"/>
      <c r="Q6" s="135"/>
      <c r="R6" s="136" t="s">
        <v>13</v>
      </c>
      <c r="S6" s="136"/>
      <c r="T6" s="136"/>
      <c r="U6" s="136" t="s">
        <v>14</v>
      </c>
      <c r="V6" s="136"/>
      <c r="W6" s="136"/>
      <c r="X6" s="136" t="s">
        <v>15</v>
      </c>
      <c r="Y6" s="136"/>
      <c r="Z6" s="136"/>
      <c r="AA6" s="137" t="s">
        <v>16</v>
      </c>
      <c r="AB6" s="137"/>
      <c r="AC6" s="137"/>
      <c r="AD6" s="137" t="s">
        <v>17</v>
      </c>
      <c r="AE6" s="137"/>
      <c r="AF6" s="137"/>
      <c r="AG6" s="137" t="s">
        <v>18</v>
      </c>
      <c r="AH6" s="137"/>
      <c r="AI6" s="137"/>
      <c r="AJ6" s="135" t="s">
        <v>19</v>
      </c>
      <c r="AK6" s="135"/>
      <c r="AL6" s="135"/>
      <c r="AM6" s="135" t="s">
        <v>20</v>
      </c>
      <c r="AN6" s="135"/>
      <c r="AO6" s="135"/>
      <c r="AP6" s="135" t="s">
        <v>21</v>
      </c>
      <c r="AQ6" s="135"/>
      <c r="AR6" s="135"/>
      <c r="AS6" s="127"/>
      <c r="AT6" s="135"/>
    </row>
    <row r="7" spans="1:46" ht="39" customHeight="1">
      <c r="A7" s="135"/>
      <c r="B7" s="135"/>
      <c r="C7" s="135"/>
      <c r="D7" s="135"/>
      <c r="E7" s="135"/>
      <c r="F7" s="31" t="s">
        <v>6</v>
      </c>
      <c r="G7" s="31" t="s">
        <v>7</v>
      </c>
      <c r="H7" s="31" t="s">
        <v>8</v>
      </c>
      <c r="I7" s="29" t="s">
        <v>6</v>
      </c>
      <c r="J7" s="16" t="s">
        <v>7</v>
      </c>
      <c r="K7" s="16" t="s">
        <v>8</v>
      </c>
      <c r="L7" s="16" t="s">
        <v>6</v>
      </c>
      <c r="M7" s="16" t="s">
        <v>7</v>
      </c>
      <c r="N7" s="16" t="s">
        <v>8</v>
      </c>
      <c r="O7" s="16" t="s">
        <v>6</v>
      </c>
      <c r="P7" s="16" t="s">
        <v>7</v>
      </c>
      <c r="Q7" s="16" t="s">
        <v>8</v>
      </c>
      <c r="R7" s="90" t="s">
        <v>6</v>
      </c>
      <c r="S7" s="90" t="s">
        <v>7</v>
      </c>
      <c r="T7" s="90" t="s">
        <v>8</v>
      </c>
      <c r="U7" s="90" t="s">
        <v>6</v>
      </c>
      <c r="V7" s="90" t="s">
        <v>7</v>
      </c>
      <c r="W7" s="90" t="s">
        <v>8</v>
      </c>
      <c r="X7" s="90" t="s">
        <v>6</v>
      </c>
      <c r="Y7" s="90" t="s">
        <v>7</v>
      </c>
      <c r="Z7" s="90" t="s">
        <v>8</v>
      </c>
      <c r="AA7" s="23" t="s">
        <v>6</v>
      </c>
      <c r="AB7" s="23" t="s">
        <v>7</v>
      </c>
      <c r="AC7" s="23" t="s">
        <v>8</v>
      </c>
      <c r="AD7" s="23" t="s">
        <v>6</v>
      </c>
      <c r="AE7" s="23" t="s">
        <v>7</v>
      </c>
      <c r="AF7" s="23" t="s">
        <v>8</v>
      </c>
      <c r="AG7" s="23" t="s">
        <v>6</v>
      </c>
      <c r="AH7" s="23" t="s">
        <v>7</v>
      </c>
      <c r="AI7" s="23" t="s">
        <v>8</v>
      </c>
      <c r="AJ7" s="16" t="s">
        <v>6</v>
      </c>
      <c r="AK7" s="16" t="s">
        <v>7</v>
      </c>
      <c r="AL7" s="16" t="s">
        <v>8</v>
      </c>
      <c r="AM7" s="16" t="s">
        <v>6</v>
      </c>
      <c r="AN7" s="16" t="s">
        <v>7</v>
      </c>
      <c r="AO7" s="16" t="s">
        <v>8</v>
      </c>
      <c r="AP7" s="16" t="s">
        <v>6</v>
      </c>
      <c r="AQ7" s="16" t="s">
        <v>7</v>
      </c>
      <c r="AR7" s="16" t="s">
        <v>8</v>
      </c>
      <c r="AS7" s="128"/>
      <c r="AT7" s="135"/>
    </row>
    <row r="8" spans="1:46" s="1" customFormat="1" ht="26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31">
        <v>6</v>
      </c>
      <c r="G8" s="31">
        <v>7</v>
      </c>
      <c r="H8" s="31" t="s">
        <v>23</v>
      </c>
      <c r="I8" s="29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8">
        <v>15</v>
      </c>
      <c r="P8" s="18">
        <v>16</v>
      </c>
      <c r="Q8" s="18">
        <v>17</v>
      </c>
      <c r="R8" s="91">
        <v>18</v>
      </c>
      <c r="S8" s="91">
        <v>19</v>
      </c>
      <c r="T8" s="91">
        <v>20</v>
      </c>
      <c r="U8" s="91">
        <v>21</v>
      </c>
      <c r="V8" s="91">
        <v>22</v>
      </c>
      <c r="W8" s="91">
        <v>23</v>
      </c>
      <c r="X8" s="91">
        <v>24</v>
      </c>
      <c r="Y8" s="91">
        <v>25</v>
      </c>
      <c r="Z8" s="91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8">
        <v>46</v>
      </c>
    </row>
    <row r="9" spans="1:46" s="1" customFormat="1" ht="21" customHeight="1">
      <c r="A9" s="138" t="s">
        <v>80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40"/>
    </row>
    <row r="10" spans="1:46" s="1" customFormat="1" ht="21" customHeight="1">
      <c r="A10" s="138" t="s">
        <v>77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40"/>
    </row>
    <row r="11" spans="1:46" s="1" customFormat="1" ht="21" customHeight="1">
      <c r="A11" s="138" t="s">
        <v>78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40"/>
    </row>
    <row r="12" spans="1:46" s="1" customFormat="1" ht="21" customHeight="1">
      <c r="A12" s="138" t="s">
        <v>79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40"/>
    </row>
    <row r="13" spans="1:46" s="2" customFormat="1" ht="12.75" hidden="1">
      <c r="A13" s="12"/>
      <c r="B13" s="13" t="s">
        <v>24</v>
      </c>
      <c r="C13" s="13"/>
      <c r="D13" s="13"/>
      <c r="E13" s="12"/>
      <c r="F13" s="32"/>
      <c r="G13" s="32"/>
      <c r="H13" s="32"/>
      <c r="I13" s="15"/>
      <c r="J13" s="12"/>
      <c r="K13" s="12"/>
      <c r="L13" s="12"/>
      <c r="M13" s="12"/>
      <c r="N13" s="12"/>
      <c r="O13" s="12"/>
      <c r="P13" s="12"/>
      <c r="Q13" s="12"/>
      <c r="R13" s="92"/>
      <c r="S13" s="92"/>
      <c r="T13" s="92"/>
      <c r="U13" s="92"/>
      <c r="V13" s="92"/>
      <c r="W13" s="92"/>
      <c r="X13" s="92"/>
      <c r="Y13" s="92"/>
      <c r="Z13" s="92"/>
      <c r="AA13" s="15"/>
      <c r="AB13" s="15"/>
      <c r="AC13" s="15"/>
      <c r="AD13" s="15"/>
      <c r="AE13" s="15"/>
      <c r="AF13" s="15"/>
      <c r="AG13" s="15"/>
      <c r="AH13" s="15"/>
      <c r="AI13" s="15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2" customFormat="1" ht="12.75" hidden="1">
      <c r="A14" s="14"/>
      <c r="B14" s="13" t="s">
        <v>26</v>
      </c>
      <c r="C14" s="13"/>
      <c r="D14" s="13"/>
      <c r="E14" s="12"/>
      <c r="F14" s="32"/>
      <c r="G14" s="32"/>
      <c r="H14" s="32"/>
      <c r="I14" s="15"/>
      <c r="J14" s="12"/>
      <c r="K14" s="12"/>
      <c r="L14" s="12"/>
      <c r="M14" s="12"/>
      <c r="N14" s="12"/>
      <c r="O14" s="12"/>
      <c r="P14" s="12"/>
      <c r="Q14" s="12"/>
      <c r="R14" s="92"/>
      <c r="S14" s="92"/>
      <c r="T14" s="92"/>
      <c r="U14" s="92"/>
      <c r="V14" s="92"/>
      <c r="W14" s="92"/>
      <c r="X14" s="92"/>
      <c r="Y14" s="92"/>
      <c r="Z14" s="92"/>
      <c r="AA14" s="15"/>
      <c r="AB14" s="15"/>
      <c r="AC14" s="15"/>
      <c r="AD14" s="15"/>
      <c r="AE14" s="15"/>
      <c r="AF14" s="15"/>
      <c r="AG14" s="15"/>
      <c r="AH14" s="15"/>
      <c r="AI14" s="15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9" s="2" customFormat="1" ht="133.5" customHeight="1">
      <c r="A15" s="151" t="s">
        <v>25</v>
      </c>
      <c r="B15" s="148" t="s">
        <v>48</v>
      </c>
      <c r="C15" s="145" t="s">
        <v>98</v>
      </c>
      <c r="D15" s="145" t="s">
        <v>66</v>
      </c>
      <c r="E15" s="24" t="s">
        <v>27</v>
      </c>
      <c r="F15" s="115">
        <f>F16+F17</f>
        <v>188.56</v>
      </c>
      <c r="G15" s="5">
        <f>G16+G17</f>
        <v>165.06</v>
      </c>
      <c r="H15" s="5">
        <f>G15/F15*100</f>
        <v>87.537123462028</v>
      </c>
      <c r="I15" s="5">
        <f>I16+I17</f>
        <v>0</v>
      </c>
      <c r="J15" s="5">
        <f>J16+J17</f>
        <v>0</v>
      </c>
      <c r="K15" s="5"/>
      <c r="L15" s="5">
        <f>L16+L17</f>
        <v>0</v>
      </c>
      <c r="M15" s="5">
        <f>M16+M17</f>
        <v>0</v>
      </c>
      <c r="N15" s="5"/>
      <c r="O15" s="5">
        <f>O16+O17</f>
        <v>45.8</v>
      </c>
      <c r="P15" s="5">
        <f>P16+P17</f>
        <v>5</v>
      </c>
      <c r="Q15" s="5">
        <f>P15/O15*100</f>
        <v>10.91703056768559</v>
      </c>
      <c r="R15" s="93">
        <f>R16+R17</f>
        <v>74.06</v>
      </c>
      <c r="S15" s="93">
        <f>S16+S17</f>
        <v>39.9</v>
      </c>
      <c r="T15" s="93">
        <f>S15/R15*100</f>
        <v>53.87523629489602</v>
      </c>
      <c r="U15" s="93">
        <f>U16+U17</f>
        <v>0</v>
      </c>
      <c r="V15" s="93">
        <f>V16+V17</f>
        <v>56.8</v>
      </c>
      <c r="W15" s="93"/>
      <c r="X15" s="93">
        <f>X16+X17</f>
        <v>45.2</v>
      </c>
      <c r="Y15" s="93">
        <f>Y16+Y17</f>
        <v>63.36</v>
      </c>
      <c r="Z15" s="93">
        <f>Y15/X15*100</f>
        <v>140.17699115044246</v>
      </c>
      <c r="AA15" s="5">
        <f>AA16+AA17</f>
        <v>0</v>
      </c>
      <c r="AB15" s="5">
        <f>AB16+AB17</f>
        <v>0</v>
      </c>
      <c r="AC15" s="5"/>
      <c r="AD15" s="5">
        <f>AD16+AD17</f>
        <v>0</v>
      </c>
      <c r="AE15" s="5">
        <f>AE16+AE17</f>
        <v>0</v>
      </c>
      <c r="AF15" s="5"/>
      <c r="AG15" s="5">
        <f>AG16+AG17</f>
        <v>0</v>
      </c>
      <c r="AH15" s="5">
        <f>AH16+AH17</f>
        <v>0</v>
      </c>
      <c r="AI15" s="5"/>
      <c r="AJ15" s="5">
        <f>AJ16+AJ17</f>
        <v>0</v>
      </c>
      <c r="AK15" s="5">
        <f>AK16+AK17</f>
        <v>0</v>
      </c>
      <c r="AL15" s="5"/>
      <c r="AM15" s="5">
        <f>AM16+AM17</f>
        <v>23.5</v>
      </c>
      <c r="AN15" s="5">
        <f>AN16+AN17</f>
        <v>0</v>
      </c>
      <c r="AO15" s="5"/>
      <c r="AP15" s="5">
        <f>AP16+AP17</f>
        <v>0</v>
      </c>
      <c r="AQ15" s="5">
        <f>AQ16+AQ17</f>
        <v>0</v>
      </c>
      <c r="AR15" s="5"/>
      <c r="AS15" s="122" t="s">
        <v>114</v>
      </c>
      <c r="AT15" s="122"/>
      <c r="AU15" s="42">
        <f>(J15+M15+P15+S15+V15+Y15+AB15+AE15+AH15)/(I15+L15+O15+R15+U15+X15+AA15+AD15+AG15)*100%</f>
        <v>1</v>
      </c>
      <c r="AV15" s="84">
        <f>I15+L15+O15+R15+U15+X15+AA15</f>
        <v>165.06</v>
      </c>
      <c r="AW15" s="84">
        <f>J15+M15+P15+S15+V15+Y15+AB15</f>
        <v>165.06</v>
      </c>
    </row>
    <row r="16" spans="1:49" s="2" customFormat="1" ht="149.25" customHeight="1">
      <c r="A16" s="152"/>
      <c r="B16" s="149"/>
      <c r="C16" s="146"/>
      <c r="D16" s="146"/>
      <c r="E16" s="25" t="s">
        <v>28</v>
      </c>
      <c r="F16" s="33">
        <f>I16+L16+O16+R16+U16+X16+AA16+AD16+AG16+AJ16+AM16+AP16</f>
        <v>0</v>
      </c>
      <c r="G16" s="33">
        <f>J16+M16+P16+S16+V16+Y16+AB16+AE16+AH16+AK16+AN16+AQ16</f>
        <v>0</v>
      </c>
      <c r="H16" s="5"/>
      <c r="I16" s="6"/>
      <c r="J16" s="6"/>
      <c r="K16" s="5"/>
      <c r="L16" s="6"/>
      <c r="M16" s="6"/>
      <c r="N16" s="5"/>
      <c r="O16" s="6"/>
      <c r="P16" s="6"/>
      <c r="Q16" s="5"/>
      <c r="R16" s="94"/>
      <c r="S16" s="94"/>
      <c r="T16" s="93"/>
      <c r="U16" s="94"/>
      <c r="V16" s="94"/>
      <c r="W16" s="93"/>
      <c r="X16" s="94"/>
      <c r="Y16" s="94"/>
      <c r="Z16" s="93"/>
      <c r="AA16" s="6"/>
      <c r="AB16" s="6"/>
      <c r="AC16" s="5"/>
      <c r="AD16" s="6"/>
      <c r="AE16" s="6"/>
      <c r="AF16" s="5"/>
      <c r="AG16" s="6"/>
      <c r="AH16" s="6"/>
      <c r="AI16" s="5"/>
      <c r="AJ16" s="6"/>
      <c r="AK16" s="6"/>
      <c r="AL16" s="5"/>
      <c r="AM16" s="6"/>
      <c r="AN16" s="6"/>
      <c r="AO16" s="5"/>
      <c r="AP16" s="6"/>
      <c r="AQ16" s="6"/>
      <c r="AR16" s="5"/>
      <c r="AS16" s="129"/>
      <c r="AT16" s="129"/>
      <c r="AU16" s="42" t="e">
        <f aca="true" t="shared" si="0" ref="AU16:AU74">(J16+M16+P16+S16+V16+Y16+AB16+AE16+AH16)/(I16+L16+O16+R16+U16+X16+AA16+AD16+AG16)*100%</f>
        <v>#DIV/0!</v>
      </c>
      <c r="AV16" s="84">
        <f aca="true" t="shared" si="1" ref="AV16:AV74">I16+L16+O16+R16+U16+X16+AA16</f>
        <v>0</v>
      </c>
      <c r="AW16" s="84">
        <f aca="true" t="shared" si="2" ref="AW16:AW74">J16+M16+P16+S16+V16+Y16+AB16</f>
        <v>0</v>
      </c>
    </row>
    <row r="17" spans="1:49" s="2" customFormat="1" ht="159" customHeight="1">
      <c r="A17" s="153"/>
      <c r="B17" s="150"/>
      <c r="C17" s="147"/>
      <c r="D17" s="147"/>
      <c r="E17" s="25" t="s">
        <v>29</v>
      </c>
      <c r="F17" s="113">
        <f>I17+L17+O17+R17+U17+X17+AA17+AD17+AG17+AJ17+AM17+AP17</f>
        <v>188.56</v>
      </c>
      <c r="G17" s="33">
        <f aca="true" t="shared" si="3" ref="F17:G71">J17+M17+P17+S17+V17+Y17+AB17+AE17+AH17+AK17+AN17+AQ17</f>
        <v>165.06</v>
      </c>
      <c r="H17" s="5">
        <f>G17/F17*100</f>
        <v>87.537123462028</v>
      </c>
      <c r="I17" s="6"/>
      <c r="J17" s="6"/>
      <c r="K17" s="5"/>
      <c r="L17" s="6">
        <v>0</v>
      </c>
      <c r="M17" s="6">
        <v>0</v>
      </c>
      <c r="N17" s="5"/>
      <c r="O17" s="6">
        <f>24+16.8+5</f>
        <v>45.8</v>
      </c>
      <c r="P17" s="6">
        <v>5</v>
      </c>
      <c r="Q17" s="5">
        <f>P17/O17*100</f>
        <v>10.91703056768559</v>
      </c>
      <c r="R17" s="94">
        <f>15.9+58.16</f>
        <v>74.06</v>
      </c>
      <c r="S17" s="94">
        <v>39.9</v>
      </c>
      <c r="T17" s="93">
        <f>S17/R17*100</f>
        <v>53.87523629489602</v>
      </c>
      <c r="U17" s="94"/>
      <c r="V17" s="94">
        <f>40+16.8</f>
        <v>56.8</v>
      </c>
      <c r="W17" s="93"/>
      <c r="X17" s="94">
        <f>5.2+40</f>
        <v>45.2</v>
      </c>
      <c r="Y17" s="95">
        <f>58.16+5.2</f>
        <v>63.36</v>
      </c>
      <c r="Z17" s="94">
        <f>Y17/X17*100</f>
        <v>140.17699115044246</v>
      </c>
      <c r="AA17" s="6"/>
      <c r="AB17" s="6"/>
      <c r="AC17" s="5"/>
      <c r="AD17" s="6"/>
      <c r="AE17" s="6"/>
      <c r="AF17" s="5"/>
      <c r="AG17" s="6"/>
      <c r="AH17" s="6"/>
      <c r="AI17" s="5"/>
      <c r="AJ17" s="6"/>
      <c r="AK17" s="6"/>
      <c r="AL17" s="5"/>
      <c r="AM17" s="6">
        <v>23.5</v>
      </c>
      <c r="AN17" s="6"/>
      <c r="AO17" s="5"/>
      <c r="AP17" s="6"/>
      <c r="AQ17" s="6"/>
      <c r="AR17" s="5"/>
      <c r="AS17" s="130"/>
      <c r="AT17" s="130"/>
      <c r="AU17" s="42">
        <f t="shared" si="0"/>
        <v>1</v>
      </c>
      <c r="AV17" s="85">
        <f t="shared" si="1"/>
        <v>165.06</v>
      </c>
      <c r="AW17" s="85">
        <f t="shared" si="2"/>
        <v>165.06</v>
      </c>
    </row>
    <row r="18" spans="1:49" s="2" customFormat="1" ht="17.25" customHeight="1">
      <c r="A18" s="151" t="s">
        <v>30</v>
      </c>
      <c r="B18" s="148" t="s">
        <v>49</v>
      </c>
      <c r="C18" s="145" t="s">
        <v>99</v>
      </c>
      <c r="D18" s="145" t="s">
        <v>66</v>
      </c>
      <c r="E18" s="20" t="s">
        <v>27</v>
      </c>
      <c r="F18" s="33">
        <f t="shared" si="3"/>
        <v>0</v>
      </c>
      <c r="G18" s="33">
        <f t="shared" si="3"/>
        <v>0</v>
      </c>
      <c r="H18" s="5"/>
      <c r="I18" s="5">
        <f>I19+I20</f>
        <v>0</v>
      </c>
      <c r="J18" s="5">
        <f aca="true" t="shared" si="4" ref="J18:AQ18">J19+J20</f>
        <v>0</v>
      </c>
      <c r="K18" s="5"/>
      <c r="L18" s="5">
        <f t="shared" si="4"/>
        <v>0</v>
      </c>
      <c r="M18" s="5">
        <f t="shared" si="4"/>
        <v>0</v>
      </c>
      <c r="N18" s="5"/>
      <c r="O18" s="5">
        <f t="shared" si="4"/>
        <v>0</v>
      </c>
      <c r="P18" s="5">
        <f t="shared" si="4"/>
        <v>0</v>
      </c>
      <c r="Q18" s="5"/>
      <c r="R18" s="93">
        <f t="shared" si="4"/>
        <v>0</v>
      </c>
      <c r="S18" s="93">
        <f t="shared" si="4"/>
        <v>0</v>
      </c>
      <c r="T18" s="93"/>
      <c r="U18" s="93">
        <f t="shared" si="4"/>
        <v>0</v>
      </c>
      <c r="V18" s="93">
        <f t="shared" si="4"/>
        <v>0</v>
      </c>
      <c r="W18" s="93"/>
      <c r="X18" s="93">
        <f t="shared" si="4"/>
        <v>0</v>
      </c>
      <c r="Y18" s="93">
        <f t="shared" si="4"/>
        <v>0</v>
      </c>
      <c r="Z18" s="93"/>
      <c r="AA18" s="5">
        <f t="shared" si="4"/>
        <v>0</v>
      </c>
      <c r="AB18" s="5">
        <f t="shared" si="4"/>
        <v>0</v>
      </c>
      <c r="AC18" s="5"/>
      <c r="AD18" s="5">
        <f t="shared" si="4"/>
        <v>0</v>
      </c>
      <c r="AE18" s="5">
        <f t="shared" si="4"/>
        <v>0</v>
      </c>
      <c r="AF18" s="5"/>
      <c r="AG18" s="5">
        <f t="shared" si="4"/>
        <v>0</v>
      </c>
      <c r="AH18" s="5">
        <f t="shared" si="4"/>
        <v>0</v>
      </c>
      <c r="AI18" s="5"/>
      <c r="AJ18" s="5">
        <f t="shared" si="4"/>
        <v>0</v>
      </c>
      <c r="AK18" s="5">
        <f t="shared" si="4"/>
        <v>0</v>
      </c>
      <c r="AL18" s="5"/>
      <c r="AM18" s="5">
        <f t="shared" si="4"/>
        <v>0</v>
      </c>
      <c r="AN18" s="5">
        <f t="shared" si="4"/>
        <v>0</v>
      </c>
      <c r="AO18" s="5"/>
      <c r="AP18" s="5">
        <f t="shared" si="4"/>
        <v>0</v>
      </c>
      <c r="AQ18" s="5">
        <f t="shared" si="4"/>
        <v>0</v>
      </c>
      <c r="AR18" s="5"/>
      <c r="AS18" s="5"/>
      <c r="AT18" s="141"/>
      <c r="AU18" s="42" t="e">
        <f t="shared" si="0"/>
        <v>#DIV/0!</v>
      </c>
      <c r="AV18" s="84">
        <f t="shared" si="1"/>
        <v>0</v>
      </c>
      <c r="AW18" s="84">
        <f t="shared" si="2"/>
        <v>0</v>
      </c>
    </row>
    <row r="19" spans="1:49" s="2" customFormat="1" ht="42" customHeight="1">
      <c r="A19" s="152"/>
      <c r="B19" s="149"/>
      <c r="C19" s="146"/>
      <c r="D19" s="146"/>
      <c r="E19" s="21" t="s">
        <v>28</v>
      </c>
      <c r="F19" s="33">
        <f t="shared" si="3"/>
        <v>0</v>
      </c>
      <c r="G19" s="33">
        <f t="shared" si="3"/>
        <v>0</v>
      </c>
      <c r="H19" s="5"/>
      <c r="I19" s="6"/>
      <c r="J19" s="6"/>
      <c r="K19" s="5"/>
      <c r="L19" s="6"/>
      <c r="M19" s="6"/>
      <c r="N19" s="5"/>
      <c r="O19" s="6"/>
      <c r="P19" s="6"/>
      <c r="Q19" s="5"/>
      <c r="R19" s="94"/>
      <c r="S19" s="94"/>
      <c r="T19" s="93"/>
      <c r="U19" s="94"/>
      <c r="V19" s="94"/>
      <c r="W19" s="93"/>
      <c r="X19" s="94"/>
      <c r="Y19" s="94"/>
      <c r="Z19" s="93"/>
      <c r="AA19" s="6"/>
      <c r="AB19" s="6"/>
      <c r="AC19" s="5"/>
      <c r="AD19" s="6"/>
      <c r="AE19" s="6"/>
      <c r="AF19" s="5"/>
      <c r="AG19" s="6"/>
      <c r="AH19" s="6"/>
      <c r="AI19" s="5"/>
      <c r="AJ19" s="6"/>
      <c r="AK19" s="6"/>
      <c r="AL19" s="5"/>
      <c r="AM19" s="6"/>
      <c r="AN19" s="6"/>
      <c r="AO19" s="5"/>
      <c r="AP19" s="6"/>
      <c r="AQ19" s="6"/>
      <c r="AR19" s="5"/>
      <c r="AS19" s="27"/>
      <c r="AT19" s="142"/>
      <c r="AU19" s="42" t="e">
        <f t="shared" si="0"/>
        <v>#DIV/0!</v>
      </c>
      <c r="AV19" s="84">
        <f t="shared" si="1"/>
        <v>0</v>
      </c>
      <c r="AW19" s="84">
        <f t="shared" si="2"/>
        <v>0</v>
      </c>
    </row>
    <row r="20" spans="1:49" s="2" customFormat="1" ht="54.75" customHeight="1">
      <c r="A20" s="153"/>
      <c r="B20" s="150"/>
      <c r="C20" s="147"/>
      <c r="D20" s="147"/>
      <c r="E20" s="21" t="s">
        <v>29</v>
      </c>
      <c r="F20" s="33">
        <f t="shared" si="3"/>
        <v>0</v>
      </c>
      <c r="G20" s="33">
        <f t="shared" si="3"/>
        <v>0</v>
      </c>
      <c r="H20" s="5"/>
      <c r="I20" s="6"/>
      <c r="J20" s="6"/>
      <c r="K20" s="5"/>
      <c r="L20" s="6"/>
      <c r="M20" s="6"/>
      <c r="N20" s="5"/>
      <c r="O20" s="6"/>
      <c r="P20" s="6"/>
      <c r="Q20" s="5"/>
      <c r="R20" s="94"/>
      <c r="S20" s="94"/>
      <c r="T20" s="93"/>
      <c r="U20" s="94"/>
      <c r="V20" s="94"/>
      <c r="W20" s="93"/>
      <c r="X20" s="94"/>
      <c r="Y20" s="94"/>
      <c r="Z20" s="93"/>
      <c r="AA20" s="6"/>
      <c r="AB20" s="6"/>
      <c r="AC20" s="5"/>
      <c r="AD20" s="6"/>
      <c r="AE20" s="6"/>
      <c r="AF20" s="5"/>
      <c r="AG20" s="6"/>
      <c r="AH20" s="6"/>
      <c r="AI20" s="5"/>
      <c r="AJ20" s="6"/>
      <c r="AK20" s="6"/>
      <c r="AL20" s="5"/>
      <c r="AM20" s="6"/>
      <c r="AN20" s="6"/>
      <c r="AO20" s="5"/>
      <c r="AP20" s="6"/>
      <c r="AQ20" s="6"/>
      <c r="AR20" s="5"/>
      <c r="AS20" s="27"/>
      <c r="AT20" s="143"/>
      <c r="AU20" s="42" t="e">
        <f t="shared" si="0"/>
        <v>#DIV/0!</v>
      </c>
      <c r="AV20" s="84">
        <f t="shared" si="1"/>
        <v>0</v>
      </c>
      <c r="AW20" s="84">
        <f t="shared" si="2"/>
        <v>0</v>
      </c>
    </row>
    <row r="21" spans="1:49" s="2" customFormat="1" ht="17.25" customHeight="1">
      <c r="A21" s="151" t="s">
        <v>32</v>
      </c>
      <c r="B21" s="148" t="s">
        <v>50</v>
      </c>
      <c r="C21" s="145" t="s">
        <v>100</v>
      </c>
      <c r="D21" s="145" t="s">
        <v>66</v>
      </c>
      <c r="E21" s="20" t="s">
        <v>27</v>
      </c>
      <c r="F21" s="33">
        <f t="shared" si="3"/>
        <v>0</v>
      </c>
      <c r="G21" s="33">
        <f t="shared" si="3"/>
        <v>0</v>
      </c>
      <c r="H21" s="5"/>
      <c r="I21" s="5">
        <f>I22+I23</f>
        <v>0</v>
      </c>
      <c r="J21" s="5">
        <f aca="true" t="shared" si="5" ref="J21:AQ21">J22+J23</f>
        <v>0</v>
      </c>
      <c r="K21" s="5"/>
      <c r="L21" s="5">
        <f t="shared" si="5"/>
        <v>0</v>
      </c>
      <c r="M21" s="5">
        <f t="shared" si="5"/>
        <v>0</v>
      </c>
      <c r="N21" s="5"/>
      <c r="O21" s="5">
        <f t="shared" si="5"/>
        <v>0</v>
      </c>
      <c r="P21" s="5">
        <f t="shared" si="5"/>
        <v>0</v>
      </c>
      <c r="Q21" s="5"/>
      <c r="R21" s="93">
        <f t="shared" si="5"/>
        <v>0</v>
      </c>
      <c r="S21" s="93">
        <f t="shared" si="5"/>
        <v>0</v>
      </c>
      <c r="T21" s="93"/>
      <c r="U21" s="93">
        <f t="shared" si="5"/>
        <v>0</v>
      </c>
      <c r="V21" s="93">
        <f t="shared" si="5"/>
        <v>0</v>
      </c>
      <c r="W21" s="93"/>
      <c r="X21" s="93">
        <f t="shared" si="5"/>
        <v>0</v>
      </c>
      <c r="Y21" s="93">
        <f t="shared" si="5"/>
        <v>0</v>
      </c>
      <c r="Z21" s="93"/>
      <c r="AA21" s="5">
        <f t="shared" si="5"/>
        <v>0</v>
      </c>
      <c r="AB21" s="5">
        <f t="shared" si="5"/>
        <v>0</v>
      </c>
      <c r="AC21" s="5"/>
      <c r="AD21" s="5">
        <f t="shared" si="5"/>
        <v>0</v>
      </c>
      <c r="AE21" s="5">
        <f t="shared" si="5"/>
        <v>0</v>
      </c>
      <c r="AF21" s="5"/>
      <c r="AG21" s="5">
        <f t="shared" si="5"/>
        <v>0</v>
      </c>
      <c r="AH21" s="5">
        <f t="shared" si="5"/>
        <v>0</v>
      </c>
      <c r="AI21" s="5"/>
      <c r="AJ21" s="5">
        <f t="shared" si="5"/>
        <v>0</v>
      </c>
      <c r="AK21" s="5">
        <f t="shared" si="5"/>
        <v>0</v>
      </c>
      <c r="AL21" s="5"/>
      <c r="AM21" s="5">
        <f t="shared" si="5"/>
        <v>0</v>
      </c>
      <c r="AN21" s="5">
        <f t="shared" si="5"/>
        <v>0</v>
      </c>
      <c r="AO21" s="5"/>
      <c r="AP21" s="5">
        <f t="shared" si="5"/>
        <v>0</v>
      </c>
      <c r="AQ21" s="5">
        <f t="shared" si="5"/>
        <v>0</v>
      </c>
      <c r="AR21" s="5"/>
      <c r="AS21" s="5"/>
      <c r="AT21" s="141"/>
      <c r="AU21" s="42" t="e">
        <f t="shared" si="0"/>
        <v>#DIV/0!</v>
      </c>
      <c r="AV21" s="84">
        <f t="shared" si="1"/>
        <v>0</v>
      </c>
      <c r="AW21" s="84">
        <f t="shared" si="2"/>
        <v>0</v>
      </c>
    </row>
    <row r="22" spans="1:49" s="2" customFormat="1" ht="45" customHeight="1">
      <c r="A22" s="152"/>
      <c r="B22" s="149"/>
      <c r="C22" s="146"/>
      <c r="D22" s="146"/>
      <c r="E22" s="21" t="s">
        <v>28</v>
      </c>
      <c r="F22" s="33">
        <f t="shared" si="3"/>
        <v>0</v>
      </c>
      <c r="G22" s="33">
        <f t="shared" si="3"/>
        <v>0</v>
      </c>
      <c r="H22" s="5"/>
      <c r="I22" s="6"/>
      <c r="J22" s="6"/>
      <c r="K22" s="5"/>
      <c r="L22" s="6"/>
      <c r="M22" s="6"/>
      <c r="N22" s="5"/>
      <c r="O22" s="6"/>
      <c r="P22" s="6"/>
      <c r="Q22" s="5"/>
      <c r="R22" s="94"/>
      <c r="S22" s="94"/>
      <c r="T22" s="93"/>
      <c r="U22" s="94"/>
      <c r="V22" s="94"/>
      <c r="W22" s="93"/>
      <c r="X22" s="94"/>
      <c r="Y22" s="94"/>
      <c r="Z22" s="93"/>
      <c r="AA22" s="6"/>
      <c r="AB22" s="6"/>
      <c r="AC22" s="5"/>
      <c r="AD22" s="6"/>
      <c r="AE22" s="6"/>
      <c r="AF22" s="5"/>
      <c r="AG22" s="6"/>
      <c r="AH22" s="6"/>
      <c r="AI22" s="5"/>
      <c r="AJ22" s="6"/>
      <c r="AK22" s="6"/>
      <c r="AL22" s="5"/>
      <c r="AM22" s="6"/>
      <c r="AN22" s="6"/>
      <c r="AO22" s="5"/>
      <c r="AP22" s="6"/>
      <c r="AQ22" s="6"/>
      <c r="AR22" s="5"/>
      <c r="AS22" s="27"/>
      <c r="AT22" s="142"/>
      <c r="AU22" s="42" t="e">
        <f t="shared" si="0"/>
        <v>#DIV/0!</v>
      </c>
      <c r="AV22" s="84">
        <f t="shared" si="1"/>
        <v>0</v>
      </c>
      <c r="AW22" s="84">
        <f t="shared" si="2"/>
        <v>0</v>
      </c>
    </row>
    <row r="23" spans="1:49" s="2" customFormat="1" ht="62.25" customHeight="1">
      <c r="A23" s="153"/>
      <c r="B23" s="150"/>
      <c r="C23" s="147"/>
      <c r="D23" s="147"/>
      <c r="E23" s="21" t="s">
        <v>29</v>
      </c>
      <c r="F23" s="33">
        <f t="shared" si="3"/>
        <v>0</v>
      </c>
      <c r="G23" s="33">
        <f t="shared" si="3"/>
        <v>0</v>
      </c>
      <c r="H23" s="5"/>
      <c r="I23" s="6"/>
      <c r="J23" s="6"/>
      <c r="K23" s="5"/>
      <c r="L23" s="6"/>
      <c r="M23" s="6"/>
      <c r="N23" s="5"/>
      <c r="O23" s="6"/>
      <c r="P23" s="6"/>
      <c r="Q23" s="5"/>
      <c r="R23" s="94"/>
      <c r="S23" s="94"/>
      <c r="T23" s="93"/>
      <c r="U23" s="94"/>
      <c r="V23" s="94"/>
      <c r="W23" s="93"/>
      <c r="X23" s="94"/>
      <c r="Y23" s="94"/>
      <c r="Z23" s="93"/>
      <c r="AA23" s="6"/>
      <c r="AB23" s="6"/>
      <c r="AC23" s="5"/>
      <c r="AD23" s="6"/>
      <c r="AE23" s="6"/>
      <c r="AF23" s="5"/>
      <c r="AG23" s="6"/>
      <c r="AH23" s="6"/>
      <c r="AI23" s="5"/>
      <c r="AJ23" s="6"/>
      <c r="AK23" s="6"/>
      <c r="AL23" s="5"/>
      <c r="AM23" s="6"/>
      <c r="AN23" s="6"/>
      <c r="AO23" s="5"/>
      <c r="AP23" s="6"/>
      <c r="AQ23" s="6"/>
      <c r="AR23" s="5"/>
      <c r="AS23" s="27"/>
      <c r="AT23" s="143"/>
      <c r="AU23" s="42" t="e">
        <f t="shared" si="0"/>
        <v>#DIV/0!</v>
      </c>
      <c r="AV23" s="84">
        <f t="shared" si="1"/>
        <v>0</v>
      </c>
      <c r="AW23" s="84">
        <f t="shared" si="2"/>
        <v>0</v>
      </c>
    </row>
    <row r="24" spans="1:49" s="2" customFormat="1" ht="12.75" customHeight="1">
      <c r="A24" s="151" t="s">
        <v>33</v>
      </c>
      <c r="B24" s="148" t="s">
        <v>51</v>
      </c>
      <c r="C24" s="145" t="s">
        <v>65</v>
      </c>
      <c r="D24" s="145" t="s">
        <v>66</v>
      </c>
      <c r="E24" s="20" t="s">
        <v>27</v>
      </c>
      <c r="F24" s="33">
        <f t="shared" si="3"/>
        <v>33.1</v>
      </c>
      <c r="G24" s="33">
        <f t="shared" si="3"/>
        <v>14.6</v>
      </c>
      <c r="H24" s="5">
        <f>G24/F24*100</f>
        <v>44.10876132930513</v>
      </c>
      <c r="I24" s="5">
        <f>I25+I26</f>
        <v>0</v>
      </c>
      <c r="J24" s="5">
        <f aca="true" t="shared" si="6" ref="J24:AQ24">J25+J26</f>
        <v>0</v>
      </c>
      <c r="K24" s="5"/>
      <c r="L24" s="5">
        <f t="shared" si="6"/>
        <v>0</v>
      </c>
      <c r="M24" s="5">
        <f t="shared" si="6"/>
        <v>0</v>
      </c>
      <c r="N24" s="5"/>
      <c r="O24" s="5">
        <f t="shared" si="6"/>
        <v>0</v>
      </c>
      <c r="P24" s="5">
        <f t="shared" si="6"/>
        <v>0</v>
      </c>
      <c r="Q24" s="5"/>
      <c r="R24" s="93">
        <f t="shared" si="6"/>
        <v>14.6</v>
      </c>
      <c r="S24" s="93">
        <f t="shared" si="6"/>
        <v>14.6</v>
      </c>
      <c r="T24" s="93">
        <f>S24/R24*100</f>
        <v>100</v>
      </c>
      <c r="U24" s="93">
        <f t="shared" si="6"/>
        <v>0</v>
      </c>
      <c r="V24" s="93">
        <f t="shared" si="6"/>
        <v>0</v>
      </c>
      <c r="W24" s="93"/>
      <c r="X24" s="93">
        <f t="shared" si="6"/>
        <v>0</v>
      </c>
      <c r="Y24" s="93">
        <f t="shared" si="6"/>
        <v>0</v>
      </c>
      <c r="Z24" s="93"/>
      <c r="AA24" s="5">
        <f t="shared" si="6"/>
        <v>0</v>
      </c>
      <c r="AB24" s="5">
        <f t="shared" si="6"/>
        <v>0</v>
      </c>
      <c r="AC24" s="5"/>
      <c r="AD24" s="5">
        <f t="shared" si="6"/>
        <v>0</v>
      </c>
      <c r="AE24" s="5">
        <f t="shared" si="6"/>
        <v>0</v>
      </c>
      <c r="AF24" s="5"/>
      <c r="AG24" s="5">
        <f t="shared" si="6"/>
        <v>0</v>
      </c>
      <c r="AH24" s="5">
        <f t="shared" si="6"/>
        <v>0</v>
      </c>
      <c r="AI24" s="5"/>
      <c r="AJ24" s="5">
        <f t="shared" si="6"/>
        <v>0</v>
      </c>
      <c r="AK24" s="5">
        <f t="shared" si="6"/>
        <v>0</v>
      </c>
      <c r="AL24" s="5"/>
      <c r="AM24" s="5">
        <f t="shared" si="6"/>
        <v>18.5</v>
      </c>
      <c r="AN24" s="5">
        <f t="shared" si="6"/>
        <v>0</v>
      </c>
      <c r="AO24" s="5"/>
      <c r="AP24" s="5">
        <f t="shared" si="6"/>
        <v>0</v>
      </c>
      <c r="AQ24" s="5">
        <f t="shared" si="6"/>
        <v>0</v>
      </c>
      <c r="AR24" s="5"/>
      <c r="AS24" s="122" t="s">
        <v>112</v>
      </c>
      <c r="AT24" s="141"/>
      <c r="AU24" s="42">
        <f t="shared" si="0"/>
        <v>1</v>
      </c>
      <c r="AV24" s="84">
        <f t="shared" si="1"/>
        <v>14.6</v>
      </c>
      <c r="AW24" s="84">
        <f t="shared" si="2"/>
        <v>14.6</v>
      </c>
    </row>
    <row r="25" spans="1:49" s="2" customFormat="1" ht="42.75" customHeight="1">
      <c r="A25" s="152"/>
      <c r="B25" s="149"/>
      <c r="C25" s="146"/>
      <c r="D25" s="146"/>
      <c r="E25" s="21" t="s">
        <v>28</v>
      </c>
      <c r="F25" s="33">
        <f t="shared" si="3"/>
        <v>0</v>
      </c>
      <c r="G25" s="33">
        <f t="shared" si="3"/>
        <v>0</v>
      </c>
      <c r="H25" s="5"/>
      <c r="I25" s="6"/>
      <c r="J25" s="6"/>
      <c r="K25" s="5"/>
      <c r="L25" s="6"/>
      <c r="M25" s="6"/>
      <c r="N25" s="5"/>
      <c r="O25" s="6"/>
      <c r="P25" s="6"/>
      <c r="Q25" s="5"/>
      <c r="R25" s="94"/>
      <c r="S25" s="94"/>
      <c r="T25" s="93"/>
      <c r="U25" s="94"/>
      <c r="V25" s="94"/>
      <c r="W25" s="93"/>
      <c r="X25" s="94"/>
      <c r="Y25" s="94"/>
      <c r="Z25" s="93"/>
      <c r="AA25" s="6"/>
      <c r="AB25" s="6"/>
      <c r="AC25" s="5"/>
      <c r="AD25" s="6"/>
      <c r="AE25" s="6"/>
      <c r="AF25" s="5"/>
      <c r="AG25" s="6"/>
      <c r="AH25" s="6"/>
      <c r="AI25" s="5"/>
      <c r="AJ25" s="6"/>
      <c r="AK25" s="6"/>
      <c r="AL25" s="5"/>
      <c r="AM25" s="6"/>
      <c r="AN25" s="6"/>
      <c r="AO25" s="5"/>
      <c r="AP25" s="6"/>
      <c r="AQ25" s="6"/>
      <c r="AR25" s="5"/>
      <c r="AS25" s="129"/>
      <c r="AT25" s="142"/>
      <c r="AU25" s="42" t="e">
        <f t="shared" si="0"/>
        <v>#DIV/0!</v>
      </c>
      <c r="AV25" s="84">
        <f t="shared" si="1"/>
        <v>0</v>
      </c>
      <c r="AW25" s="84">
        <f t="shared" si="2"/>
        <v>0</v>
      </c>
    </row>
    <row r="26" spans="1:49" s="2" customFormat="1" ht="57" customHeight="1">
      <c r="A26" s="153"/>
      <c r="B26" s="150"/>
      <c r="C26" s="147"/>
      <c r="D26" s="147"/>
      <c r="E26" s="21" t="s">
        <v>29</v>
      </c>
      <c r="F26" s="33">
        <f t="shared" si="3"/>
        <v>33.1</v>
      </c>
      <c r="G26" s="33">
        <f t="shared" si="3"/>
        <v>14.6</v>
      </c>
      <c r="H26" s="5">
        <f>G26/F26*100</f>
        <v>44.10876132930513</v>
      </c>
      <c r="I26" s="6"/>
      <c r="J26" s="6"/>
      <c r="K26" s="5"/>
      <c r="L26" s="6"/>
      <c r="M26" s="6"/>
      <c r="N26" s="5"/>
      <c r="O26" s="6"/>
      <c r="P26" s="6"/>
      <c r="Q26" s="5"/>
      <c r="R26" s="94">
        <v>14.6</v>
      </c>
      <c r="S26" s="94">
        <v>14.6</v>
      </c>
      <c r="T26" s="93">
        <f>S26/R26*100</f>
        <v>100</v>
      </c>
      <c r="U26" s="94"/>
      <c r="V26" s="94"/>
      <c r="W26" s="93"/>
      <c r="X26" s="94"/>
      <c r="Y26" s="94"/>
      <c r="Z26" s="93"/>
      <c r="AA26" s="6"/>
      <c r="AB26" s="6"/>
      <c r="AC26" s="5"/>
      <c r="AD26" s="6"/>
      <c r="AE26" s="6"/>
      <c r="AF26" s="5"/>
      <c r="AG26" s="6"/>
      <c r="AH26" s="6"/>
      <c r="AI26" s="5"/>
      <c r="AJ26" s="6"/>
      <c r="AK26" s="6"/>
      <c r="AL26" s="5"/>
      <c r="AM26" s="6">
        <v>18.5</v>
      </c>
      <c r="AN26" s="6"/>
      <c r="AO26" s="5"/>
      <c r="AP26" s="6"/>
      <c r="AQ26" s="6"/>
      <c r="AR26" s="5"/>
      <c r="AS26" s="130"/>
      <c r="AT26" s="143"/>
      <c r="AU26" s="42">
        <f t="shared" si="0"/>
        <v>1</v>
      </c>
      <c r="AV26" s="84">
        <f t="shared" si="1"/>
        <v>14.6</v>
      </c>
      <c r="AW26" s="84">
        <f t="shared" si="2"/>
        <v>14.6</v>
      </c>
    </row>
    <row r="27" spans="1:49" s="2" customFormat="1" ht="15.75" customHeight="1">
      <c r="A27" s="151" t="s">
        <v>34</v>
      </c>
      <c r="B27" s="148" t="s">
        <v>52</v>
      </c>
      <c r="C27" s="145" t="s">
        <v>65</v>
      </c>
      <c r="D27" s="145" t="s">
        <v>67</v>
      </c>
      <c r="E27" s="20" t="s">
        <v>27</v>
      </c>
      <c r="F27" s="33">
        <f t="shared" si="3"/>
        <v>6</v>
      </c>
      <c r="G27" s="33">
        <f t="shared" si="3"/>
        <v>6</v>
      </c>
      <c r="H27" s="5">
        <f>G27/F27*100</f>
        <v>100</v>
      </c>
      <c r="I27" s="5">
        <f>I28+I29</f>
        <v>0</v>
      </c>
      <c r="J27" s="5">
        <f aca="true" t="shared" si="7" ref="J27:AQ27">J28+J29</f>
        <v>0</v>
      </c>
      <c r="K27" s="5"/>
      <c r="L27" s="5">
        <f t="shared" si="7"/>
        <v>0</v>
      </c>
      <c r="M27" s="5">
        <f t="shared" si="7"/>
        <v>0</v>
      </c>
      <c r="N27" s="5"/>
      <c r="O27" s="5">
        <f t="shared" si="7"/>
        <v>0</v>
      </c>
      <c r="P27" s="5">
        <f t="shared" si="7"/>
        <v>0</v>
      </c>
      <c r="Q27" s="5"/>
      <c r="R27" s="93">
        <f t="shared" si="7"/>
        <v>0</v>
      </c>
      <c r="S27" s="93">
        <f t="shared" si="7"/>
        <v>0</v>
      </c>
      <c r="T27" s="93"/>
      <c r="U27" s="93">
        <f t="shared" si="7"/>
        <v>6</v>
      </c>
      <c r="V27" s="93">
        <f t="shared" si="7"/>
        <v>6</v>
      </c>
      <c r="W27" s="93">
        <f>V27/U27*100</f>
        <v>100</v>
      </c>
      <c r="X27" s="93">
        <f t="shared" si="7"/>
        <v>0</v>
      </c>
      <c r="Y27" s="93">
        <f t="shared" si="7"/>
        <v>0</v>
      </c>
      <c r="Z27" s="93"/>
      <c r="AA27" s="5">
        <f t="shared" si="7"/>
        <v>0</v>
      </c>
      <c r="AB27" s="5">
        <f t="shared" si="7"/>
        <v>0</v>
      </c>
      <c r="AC27" s="5"/>
      <c r="AD27" s="5">
        <f t="shared" si="7"/>
        <v>0</v>
      </c>
      <c r="AE27" s="5">
        <f t="shared" si="7"/>
        <v>0</v>
      </c>
      <c r="AF27" s="5"/>
      <c r="AG27" s="5">
        <f t="shared" si="7"/>
        <v>0</v>
      </c>
      <c r="AH27" s="5">
        <f t="shared" si="7"/>
        <v>0</v>
      </c>
      <c r="AI27" s="5"/>
      <c r="AJ27" s="5">
        <f t="shared" si="7"/>
        <v>0</v>
      </c>
      <c r="AK27" s="5">
        <f t="shared" si="7"/>
        <v>0</v>
      </c>
      <c r="AL27" s="5"/>
      <c r="AM27" s="5">
        <f t="shared" si="7"/>
        <v>0</v>
      </c>
      <c r="AN27" s="5">
        <f t="shared" si="7"/>
        <v>0</v>
      </c>
      <c r="AO27" s="5"/>
      <c r="AP27" s="5">
        <f t="shared" si="7"/>
        <v>0</v>
      </c>
      <c r="AQ27" s="5">
        <f t="shared" si="7"/>
        <v>0</v>
      </c>
      <c r="AR27" s="5"/>
      <c r="AS27" s="122" t="s">
        <v>52</v>
      </c>
      <c r="AT27" s="141"/>
      <c r="AU27" s="42">
        <f t="shared" si="0"/>
        <v>1</v>
      </c>
      <c r="AV27" s="84">
        <f t="shared" si="1"/>
        <v>6</v>
      </c>
      <c r="AW27" s="84">
        <f t="shared" si="2"/>
        <v>6</v>
      </c>
    </row>
    <row r="28" spans="1:49" s="2" customFormat="1" ht="38.25" customHeight="1">
      <c r="A28" s="152"/>
      <c r="B28" s="149"/>
      <c r="C28" s="146"/>
      <c r="D28" s="146"/>
      <c r="E28" s="21" t="s">
        <v>28</v>
      </c>
      <c r="F28" s="33">
        <f t="shared" si="3"/>
        <v>0</v>
      </c>
      <c r="G28" s="33">
        <f t="shared" si="3"/>
        <v>0</v>
      </c>
      <c r="H28" s="5"/>
      <c r="I28" s="6"/>
      <c r="J28" s="6"/>
      <c r="K28" s="5"/>
      <c r="L28" s="6"/>
      <c r="M28" s="6"/>
      <c r="N28" s="5"/>
      <c r="O28" s="6"/>
      <c r="P28" s="6"/>
      <c r="Q28" s="5"/>
      <c r="R28" s="94"/>
      <c r="S28" s="94"/>
      <c r="T28" s="93"/>
      <c r="U28" s="94"/>
      <c r="V28" s="94"/>
      <c r="W28" s="93"/>
      <c r="X28" s="94"/>
      <c r="Y28" s="94"/>
      <c r="Z28" s="93"/>
      <c r="AA28" s="6"/>
      <c r="AB28" s="6"/>
      <c r="AC28" s="5"/>
      <c r="AD28" s="6"/>
      <c r="AE28" s="6"/>
      <c r="AF28" s="5"/>
      <c r="AG28" s="6"/>
      <c r="AH28" s="6"/>
      <c r="AI28" s="5"/>
      <c r="AJ28" s="6"/>
      <c r="AK28" s="6"/>
      <c r="AL28" s="5"/>
      <c r="AM28" s="6"/>
      <c r="AN28" s="6"/>
      <c r="AO28" s="5"/>
      <c r="AP28" s="6"/>
      <c r="AQ28" s="6"/>
      <c r="AR28" s="5"/>
      <c r="AS28" s="129"/>
      <c r="AT28" s="142"/>
      <c r="AU28" s="42" t="e">
        <f t="shared" si="0"/>
        <v>#DIV/0!</v>
      </c>
      <c r="AV28" s="84">
        <f t="shared" si="1"/>
        <v>0</v>
      </c>
      <c r="AW28" s="84">
        <f t="shared" si="2"/>
        <v>0</v>
      </c>
    </row>
    <row r="29" spans="1:49" s="2" customFormat="1" ht="42" customHeight="1">
      <c r="A29" s="153"/>
      <c r="B29" s="150"/>
      <c r="C29" s="147"/>
      <c r="D29" s="147"/>
      <c r="E29" s="21" t="s">
        <v>29</v>
      </c>
      <c r="F29" s="33">
        <f t="shared" si="3"/>
        <v>6</v>
      </c>
      <c r="G29" s="33">
        <f t="shared" si="3"/>
        <v>6</v>
      </c>
      <c r="H29" s="5">
        <f>G29/F29*100</f>
        <v>100</v>
      </c>
      <c r="I29" s="6"/>
      <c r="J29" s="6"/>
      <c r="K29" s="5"/>
      <c r="L29" s="6"/>
      <c r="M29" s="6"/>
      <c r="N29" s="5"/>
      <c r="O29" s="6"/>
      <c r="P29" s="6"/>
      <c r="Q29" s="5"/>
      <c r="R29" s="94"/>
      <c r="S29" s="94"/>
      <c r="T29" s="93"/>
      <c r="U29" s="94">
        <v>6</v>
      </c>
      <c r="V29" s="94">
        <v>6</v>
      </c>
      <c r="W29" s="94">
        <f>V29/U29*100</f>
        <v>100</v>
      </c>
      <c r="X29" s="94"/>
      <c r="Y29" s="94"/>
      <c r="Z29" s="93"/>
      <c r="AA29" s="6"/>
      <c r="AB29" s="6"/>
      <c r="AC29" s="5"/>
      <c r="AD29" s="6"/>
      <c r="AE29" s="6"/>
      <c r="AF29" s="5"/>
      <c r="AG29" s="6"/>
      <c r="AH29" s="6"/>
      <c r="AI29" s="5"/>
      <c r="AJ29" s="6"/>
      <c r="AK29" s="6"/>
      <c r="AL29" s="5"/>
      <c r="AM29" s="6"/>
      <c r="AN29" s="6"/>
      <c r="AO29" s="5"/>
      <c r="AP29" s="6"/>
      <c r="AQ29" s="6"/>
      <c r="AR29" s="5"/>
      <c r="AS29" s="130"/>
      <c r="AT29" s="143"/>
      <c r="AU29" s="42">
        <f t="shared" si="0"/>
        <v>1</v>
      </c>
      <c r="AV29" s="84">
        <f t="shared" si="1"/>
        <v>6</v>
      </c>
      <c r="AW29" s="84">
        <f t="shared" si="2"/>
        <v>6</v>
      </c>
    </row>
    <row r="30" spans="1:49" s="2" customFormat="1" ht="71.25" customHeight="1">
      <c r="A30" s="151" t="s">
        <v>35</v>
      </c>
      <c r="B30" s="148" t="s">
        <v>53</v>
      </c>
      <c r="C30" s="145" t="s">
        <v>101</v>
      </c>
      <c r="D30" s="145" t="s">
        <v>66</v>
      </c>
      <c r="E30" s="20" t="s">
        <v>27</v>
      </c>
      <c r="F30" s="33">
        <f t="shared" si="3"/>
        <v>37</v>
      </c>
      <c r="G30" s="33">
        <f t="shared" si="3"/>
        <v>31.799999999999997</v>
      </c>
      <c r="H30" s="5">
        <f>G30/F30*100</f>
        <v>85.94594594594594</v>
      </c>
      <c r="I30" s="5">
        <f>I31+I32</f>
        <v>0</v>
      </c>
      <c r="J30" s="5">
        <f aca="true" t="shared" si="8" ref="J30:AQ30">J31+J32</f>
        <v>0</v>
      </c>
      <c r="K30" s="5"/>
      <c r="L30" s="5">
        <f t="shared" si="8"/>
        <v>0</v>
      </c>
      <c r="M30" s="5">
        <f t="shared" si="8"/>
        <v>0</v>
      </c>
      <c r="N30" s="5"/>
      <c r="O30" s="5">
        <f t="shared" si="8"/>
        <v>0</v>
      </c>
      <c r="P30" s="5">
        <f t="shared" si="8"/>
        <v>0</v>
      </c>
      <c r="Q30" s="5"/>
      <c r="R30" s="93">
        <f t="shared" si="8"/>
        <v>0</v>
      </c>
      <c r="S30" s="93">
        <f t="shared" si="8"/>
        <v>0</v>
      </c>
      <c r="T30" s="93"/>
      <c r="U30" s="93">
        <f t="shared" si="8"/>
        <v>16.7</v>
      </c>
      <c r="V30" s="93">
        <f t="shared" si="8"/>
        <v>22.9</v>
      </c>
      <c r="W30" s="93">
        <f>V30/U30*100</f>
        <v>137.125748502994</v>
      </c>
      <c r="X30" s="93">
        <f t="shared" si="8"/>
        <v>1.1999999999999975</v>
      </c>
      <c r="Y30" s="93">
        <f t="shared" si="8"/>
        <v>-5</v>
      </c>
      <c r="Z30" s="93">
        <f>Y30/X30*100</f>
        <v>-416.6666666666675</v>
      </c>
      <c r="AA30" s="5">
        <f t="shared" si="8"/>
        <v>13.9</v>
      </c>
      <c r="AB30" s="5">
        <f t="shared" si="8"/>
        <v>13.9</v>
      </c>
      <c r="AC30" s="5">
        <f>AB30/AA30*100</f>
        <v>100</v>
      </c>
      <c r="AD30" s="5">
        <f t="shared" si="8"/>
        <v>5.2</v>
      </c>
      <c r="AE30" s="5">
        <f t="shared" si="8"/>
        <v>0</v>
      </c>
      <c r="AF30" s="5">
        <f>AE30/AD30*100</f>
        <v>0</v>
      </c>
      <c r="AG30" s="5">
        <f t="shared" si="8"/>
        <v>0</v>
      </c>
      <c r="AH30" s="5">
        <f t="shared" si="8"/>
        <v>0</v>
      </c>
      <c r="AI30" s="5"/>
      <c r="AJ30" s="5">
        <f t="shared" si="8"/>
        <v>0</v>
      </c>
      <c r="AK30" s="5">
        <f t="shared" si="8"/>
        <v>0</v>
      </c>
      <c r="AL30" s="5"/>
      <c r="AM30" s="5">
        <f t="shared" si="8"/>
        <v>0</v>
      </c>
      <c r="AN30" s="5">
        <f t="shared" si="8"/>
        <v>0</v>
      </c>
      <c r="AO30" s="5"/>
      <c r="AP30" s="5">
        <f t="shared" si="8"/>
        <v>0</v>
      </c>
      <c r="AQ30" s="5">
        <f t="shared" si="8"/>
        <v>0</v>
      </c>
      <c r="AR30" s="5"/>
      <c r="AS30" s="185" t="s">
        <v>118</v>
      </c>
      <c r="AT30" s="122" t="s">
        <v>116</v>
      </c>
      <c r="AU30" s="42">
        <f t="shared" si="0"/>
        <v>0.8594594594594593</v>
      </c>
      <c r="AV30" s="84">
        <f t="shared" si="1"/>
        <v>31.799999999999997</v>
      </c>
      <c r="AW30" s="84">
        <f t="shared" si="2"/>
        <v>31.799999999999997</v>
      </c>
    </row>
    <row r="31" spans="1:49" s="2" customFormat="1" ht="71.25" customHeight="1">
      <c r="A31" s="152"/>
      <c r="B31" s="149"/>
      <c r="C31" s="146"/>
      <c r="D31" s="146"/>
      <c r="E31" s="21" t="s">
        <v>28</v>
      </c>
      <c r="F31" s="33">
        <f t="shared" si="3"/>
        <v>0</v>
      </c>
      <c r="G31" s="33">
        <f t="shared" si="3"/>
        <v>0</v>
      </c>
      <c r="H31" s="5"/>
      <c r="I31" s="6"/>
      <c r="J31" s="6"/>
      <c r="K31" s="5"/>
      <c r="L31" s="6"/>
      <c r="M31" s="6"/>
      <c r="N31" s="5"/>
      <c r="O31" s="6"/>
      <c r="P31" s="6"/>
      <c r="Q31" s="5"/>
      <c r="R31" s="94"/>
      <c r="S31" s="94"/>
      <c r="T31" s="93"/>
      <c r="U31" s="94"/>
      <c r="V31" s="94"/>
      <c r="W31" s="93"/>
      <c r="X31" s="94"/>
      <c r="Y31" s="94"/>
      <c r="Z31" s="93"/>
      <c r="AA31" s="6"/>
      <c r="AB31" s="6"/>
      <c r="AC31" s="5"/>
      <c r="AD31" s="6"/>
      <c r="AE31" s="6"/>
      <c r="AF31" s="5"/>
      <c r="AG31" s="6"/>
      <c r="AH31" s="6"/>
      <c r="AI31" s="5"/>
      <c r="AJ31" s="6"/>
      <c r="AK31" s="6"/>
      <c r="AL31" s="5"/>
      <c r="AM31" s="6"/>
      <c r="AN31" s="6"/>
      <c r="AO31" s="5"/>
      <c r="AP31" s="6"/>
      <c r="AQ31" s="6"/>
      <c r="AR31" s="5"/>
      <c r="AS31" s="186"/>
      <c r="AT31" s="129"/>
      <c r="AU31" s="42" t="e">
        <f t="shared" si="0"/>
        <v>#DIV/0!</v>
      </c>
      <c r="AV31" s="84">
        <f t="shared" si="1"/>
        <v>0</v>
      </c>
      <c r="AW31" s="84">
        <f t="shared" si="2"/>
        <v>0</v>
      </c>
    </row>
    <row r="32" spans="1:49" s="2" customFormat="1" ht="71.25" customHeight="1">
      <c r="A32" s="153"/>
      <c r="B32" s="150"/>
      <c r="C32" s="147"/>
      <c r="D32" s="147"/>
      <c r="E32" s="21" t="s">
        <v>29</v>
      </c>
      <c r="F32" s="33">
        <f t="shared" si="3"/>
        <v>37</v>
      </c>
      <c r="G32" s="33">
        <f t="shared" si="3"/>
        <v>31.799999999999997</v>
      </c>
      <c r="H32" s="5">
        <f>G32/F32*100</f>
        <v>85.94594594594594</v>
      </c>
      <c r="I32" s="6"/>
      <c r="J32" s="6"/>
      <c r="K32" s="5"/>
      <c r="L32" s="6"/>
      <c r="M32" s="6"/>
      <c r="N32" s="5"/>
      <c r="O32" s="6"/>
      <c r="P32" s="6"/>
      <c r="Q32" s="5"/>
      <c r="R32" s="94"/>
      <c r="S32" s="94"/>
      <c r="T32" s="93"/>
      <c r="U32" s="94">
        <f>5.1+1.2+8+8.6-6.2</f>
        <v>16.7</v>
      </c>
      <c r="V32" s="94">
        <f>8+5.1+9.8</f>
        <v>22.9</v>
      </c>
      <c r="W32" s="94">
        <f>V32/U32*100</f>
        <v>137.125748502994</v>
      </c>
      <c r="X32" s="94">
        <f>1.2+8.6+8-8-8.6</f>
        <v>1.1999999999999975</v>
      </c>
      <c r="Y32" s="95">
        <f>-6.2+1.2</f>
        <v>-5</v>
      </c>
      <c r="Z32" s="94">
        <f>Y32/X32*100</f>
        <v>-416.6666666666675</v>
      </c>
      <c r="AA32" s="6">
        <f>7.7+6.2</f>
        <v>13.9</v>
      </c>
      <c r="AB32" s="6">
        <v>13.9</v>
      </c>
      <c r="AC32" s="6">
        <f>AB32/AA32*100</f>
        <v>100</v>
      </c>
      <c r="AD32" s="6">
        <v>5.2</v>
      </c>
      <c r="AE32" s="6"/>
      <c r="AF32" s="6">
        <f>AE32/AD32*100</f>
        <v>0</v>
      </c>
      <c r="AG32" s="6"/>
      <c r="AH32" s="6"/>
      <c r="AI32" s="5"/>
      <c r="AJ32" s="6"/>
      <c r="AK32" s="6"/>
      <c r="AL32" s="5"/>
      <c r="AM32" s="6"/>
      <c r="AN32" s="6"/>
      <c r="AO32" s="5"/>
      <c r="AP32" s="6"/>
      <c r="AQ32" s="6"/>
      <c r="AR32" s="5"/>
      <c r="AS32" s="187"/>
      <c r="AT32" s="130"/>
      <c r="AU32" s="42">
        <f t="shared" si="0"/>
        <v>0.8594594594594593</v>
      </c>
      <c r="AV32" s="84">
        <f t="shared" si="1"/>
        <v>31.799999999999997</v>
      </c>
      <c r="AW32" s="84">
        <f t="shared" si="2"/>
        <v>31.799999999999997</v>
      </c>
    </row>
    <row r="33" spans="1:49" s="2" customFormat="1" ht="18.75" customHeight="1">
      <c r="A33" s="154" t="s">
        <v>47</v>
      </c>
      <c r="B33" s="148" t="s">
        <v>81</v>
      </c>
      <c r="C33" s="145" t="s">
        <v>102</v>
      </c>
      <c r="D33" s="145" t="s">
        <v>68</v>
      </c>
      <c r="E33" s="20" t="s">
        <v>27</v>
      </c>
      <c r="F33" s="33">
        <f t="shared" si="3"/>
        <v>3601.7</v>
      </c>
      <c r="G33" s="33">
        <f t="shared" si="3"/>
        <v>3601.7000000000003</v>
      </c>
      <c r="H33" s="5">
        <f>G33/F33*100</f>
        <v>100.00000000000003</v>
      </c>
      <c r="I33" s="5">
        <f>I34+I35</f>
        <v>0</v>
      </c>
      <c r="J33" s="5">
        <f aca="true" t="shared" si="9" ref="J33:AQ33">J34+J35</f>
        <v>0</v>
      </c>
      <c r="K33" s="5"/>
      <c r="L33" s="5">
        <f t="shared" si="9"/>
        <v>0</v>
      </c>
      <c r="M33" s="5">
        <f t="shared" si="9"/>
        <v>0</v>
      </c>
      <c r="N33" s="5"/>
      <c r="O33" s="5">
        <f t="shared" si="9"/>
        <v>134.7</v>
      </c>
      <c r="P33" s="5">
        <f t="shared" si="9"/>
        <v>0</v>
      </c>
      <c r="Q33" s="5">
        <f>P33/O33*100</f>
        <v>0</v>
      </c>
      <c r="R33" s="93">
        <f t="shared" si="9"/>
        <v>25.7</v>
      </c>
      <c r="S33" s="93">
        <f t="shared" si="9"/>
        <v>0</v>
      </c>
      <c r="T33" s="93">
        <f>S33/R33*100</f>
        <v>0</v>
      </c>
      <c r="U33" s="93">
        <f t="shared" si="9"/>
        <v>0</v>
      </c>
      <c r="V33" s="93">
        <f t="shared" si="9"/>
        <v>0</v>
      </c>
      <c r="W33" s="93"/>
      <c r="X33" s="93">
        <f t="shared" si="9"/>
        <v>801.5999999999999</v>
      </c>
      <c r="Y33" s="93">
        <f t="shared" si="9"/>
        <v>962</v>
      </c>
      <c r="Z33" s="93">
        <f>Y33/X33*100</f>
        <v>120.00998003992018</v>
      </c>
      <c r="AA33" s="5">
        <f t="shared" si="9"/>
        <v>1320.68335</v>
      </c>
      <c r="AB33" s="83">
        <f t="shared" si="9"/>
        <v>1320.68335</v>
      </c>
      <c r="AC33" s="5">
        <f>AB33/AA33*100</f>
        <v>100</v>
      </c>
      <c r="AD33" s="5">
        <f t="shared" si="9"/>
        <v>1319.01665</v>
      </c>
      <c r="AE33" s="5">
        <f t="shared" si="9"/>
        <v>1319.01665</v>
      </c>
      <c r="AF33" s="5">
        <f>AE33/AD33*100</f>
        <v>100</v>
      </c>
      <c r="AG33" s="5">
        <f t="shared" si="9"/>
        <v>0</v>
      </c>
      <c r="AH33" s="5">
        <f t="shared" si="9"/>
        <v>0</v>
      </c>
      <c r="AI33" s="5"/>
      <c r="AJ33" s="5">
        <f t="shared" si="9"/>
        <v>0</v>
      </c>
      <c r="AK33" s="5">
        <f t="shared" si="9"/>
        <v>0</v>
      </c>
      <c r="AL33" s="5"/>
      <c r="AM33" s="5">
        <f t="shared" si="9"/>
        <v>0</v>
      </c>
      <c r="AN33" s="5">
        <f t="shared" si="9"/>
        <v>0</v>
      </c>
      <c r="AO33" s="5"/>
      <c r="AP33" s="5">
        <f t="shared" si="9"/>
        <v>0</v>
      </c>
      <c r="AQ33" s="5">
        <f t="shared" si="9"/>
        <v>0</v>
      </c>
      <c r="AR33" s="5"/>
      <c r="AS33" s="122" t="s">
        <v>110</v>
      </c>
      <c r="AT33" s="155"/>
      <c r="AU33" s="42">
        <f t="shared" si="0"/>
        <v>1.0000000000000002</v>
      </c>
      <c r="AV33" s="84">
        <f t="shared" si="1"/>
        <v>2282.68335</v>
      </c>
      <c r="AW33" s="84">
        <f t="shared" si="2"/>
        <v>2282.6833500000002</v>
      </c>
    </row>
    <row r="34" spans="1:49" s="2" customFormat="1" ht="41.25" customHeight="1">
      <c r="A34" s="152"/>
      <c r="B34" s="149"/>
      <c r="C34" s="146"/>
      <c r="D34" s="146"/>
      <c r="E34" s="21" t="s">
        <v>28</v>
      </c>
      <c r="F34" s="33">
        <f t="shared" si="3"/>
        <v>1284.01665</v>
      </c>
      <c r="G34" s="33">
        <f t="shared" si="3"/>
        <v>1284.01665</v>
      </c>
      <c r="H34" s="5">
        <f>G34/F34*100</f>
        <v>100</v>
      </c>
      <c r="I34" s="6"/>
      <c r="J34" s="6"/>
      <c r="K34" s="5"/>
      <c r="L34" s="6"/>
      <c r="M34" s="6"/>
      <c r="N34" s="5"/>
      <c r="O34" s="6"/>
      <c r="P34" s="6"/>
      <c r="Q34" s="5"/>
      <c r="R34" s="94"/>
      <c r="S34" s="94"/>
      <c r="T34" s="93"/>
      <c r="U34" s="94"/>
      <c r="V34" s="94"/>
      <c r="W34" s="93"/>
      <c r="X34" s="94"/>
      <c r="Y34" s="94"/>
      <c r="Z34" s="93"/>
      <c r="AA34" s="80"/>
      <c r="AB34" s="80"/>
      <c r="AC34" s="5"/>
      <c r="AD34" s="80">
        <f>452.3+143.01665+688.7</f>
        <v>1284.01665</v>
      </c>
      <c r="AE34" s="80">
        <v>1284.01665</v>
      </c>
      <c r="AF34" s="6">
        <f>AE34/AD34*100</f>
        <v>100</v>
      </c>
      <c r="AG34" s="80"/>
      <c r="AH34" s="80"/>
      <c r="AI34" s="83"/>
      <c r="AJ34" s="106"/>
      <c r="AK34" s="106"/>
      <c r="AL34" s="83"/>
      <c r="AM34" s="106"/>
      <c r="AN34" s="106"/>
      <c r="AO34" s="83"/>
      <c r="AP34" s="106"/>
      <c r="AQ34" s="6"/>
      <c r="AR34" s="5"/>
      <c r="AS34" s="129"/>
      <c r="AT34" s="156"/>
      <c r="AU34" s="42">
        <f t="shared" si="0"/>
        <v>1</v>
      </c>
      <c r="AV34" s="84"/>
      <c r="AW34" s="84"/>
    </row>
    <row r="35" spans="1:49" s="2" customFormat="1" ht="41.25" customHeight="1">
      <c r="A35" s="153"/>
      <c r="B35" s="150"/>
      <c r="C35" s="147"/>
      <c r="D35" s="147"/>
      <c r="E35" s="21" t="s">
        <v>29</v>
      </c>
      <c r="F35" s="33">
        <f t="shared" si="3"/>
        <v>2317.68335</v>
      </c>
      <c r="G35" s="33">
        <f t="shared" si="3"/>
        <v>2317.6833500000002</v>
      </c>
      <c r="H35" s="5">
        <f>G35/F35*100</f>
        <v>100.00000000000003</v>
      </c>
      <c r="I35" s="6"/>
      <c r="J35" s="6"/>
      <c r="K35" s="5"/>
      <c r="L35" s="6"/>
      <c r="M35" s="6"/>
      <c r="N35" s="5"/>
      <c r="O35" s="6">
        <v>134.7</v>
      </c>
      <c r="P35" s="6">
        <v>0</v>
      </c>
      <c r="Q35" s="5">
        <f>P35/O35*100</f>
        <v>0</v>
      </c>
      <c r="R35" s="94">
        <v>25.7</v>
      </c>
      <c r="S35" s="94">
        <v>0</v>
      </c>
      <c r="T35" s="93">
        <f>S35/R35*100</f>
        <v>0</v>
      </c>
      <c r="U35" s="94">
        <v>0</v>
      </c>
      <c r="V35" s="94">
        <v>0</v>
      </c>
      <c r="W35" s="93"/>
      <c r="X35" s="111">
        <f>264.3+383-25.7+180</f>
        <v>801.5999999999999</v>
      </c>
      <c r="Y35" s="96">
        <v>962</v>
      </c>
      <c r="Z35" s="94">
        <f>Y35/X35*100</f>
        <v>120.00998003992018</v>
      </c>
      <c r="AA35" s="78">
        <f>740+35+688.7-143.01665</f>
        <v>1320.68335</v>
      </c>
      <c r="AB35" s="79">
        <v>1320.68335</v>
      </c>
      <c r="AC35" s="6">
        <f>AB35/AA35*100</f>
        <v>100</v>
      </c>
      <c r="AD35" s="78">
        <f>35</f>
        <v>35</v>
      </c>
      <c r="AE35" s="6">
        <v>35</v>
      </c>
      <c r="AF35" s="6">
        <f>AE35/AD35*100</f>
        <v>100</v>
      </c>
      <c r="AG35" s="6"/>
      <c r="AH35" s="6"/>
      <c r="AI35" s="5"/>
      <c r="AJ35" s="81"/>
      <c r="AK35" s="81"/>
      <c r="AL35" s="82"/>
      <c r="AM35" s="81"/>
      <c r="AN35" s="81"/>
      <c r="AO35" s="82"/>
      <c r="AP35" s="81"/>
      <c r="AQ35" s="6"/>
      <c r="AR35" s="5"/>
      <c r="AS35" s="130"/>
      <c r="AT35" s="157"/>
      <c r="AU35" s="42">
        <f t="shared" si="0"/>
        <v>1.0000000000000002</v>
      </c>
      <c r="AV35" s="85">
        <f t="shared" si="1"/>
        <v>2282.68335</v>
      </c>
      <c r="AW35" s="85">
        <f t="shared" si="2"/>
        <v>2282.6833500000002</v>
      </c>
    </row>
    <row r="36" spans="1:49" s="2" customFormat="1" ht="15" customHeight="1">
      <c r="A36" s="151" t="s">
        <v>36</v>
      </c>
      <c r="B36" s="158" t="s">
        <v>54</v>
      </c>
      <c r="C36" s="145" t="s">
        <v>102</v>
      </c>
      <c r="D36" s="145" t="s">
        <v>68</v>
      </c>
      <c r="E36" s="20" t="s">
        <v>27</v>
      </c>
      <c r="F36" s="33">
        <f t="shared" si="3"/>
        <v>0</v>
      </c>
      <c r="G36" s="33">
        <f t="shared" si="3"/>
        <v>0</v>
      </c>
      <c r="H36" s="5"/>
      <c r="I36" s="5">
        <f>I37+I38</f>
        <v>0</v>
      </c>
      <c r="J36" s="5">
        <f aca="true" t="shared" si="10" ref="J36:AQ36">J37+J38</f>
        <v>0</v>
      </c>
      <c r="K36" s="5"/>
      <c r="L36" s="5">
        <f t="shared" si="10"/>
        <v>0</v>
      </c>
      <c r="M36" s="5">
        <f t="shared" si="10"/>
        <v>0</v>
      </c>
      <c r="N36" s="5"/>
      <c r="O36" s="5">
        <f t="shared" si="10"/>
        <v>0</v>
      </c>
      <c r="P36" s="5">
        <f t="shared" si="10"/>
        <v>0</v>
      </c>
      <c r="Q36" s="5"/>
      <c r="R36" s="93">
        <f t="shared" si="10"/>
        <v>0</v>
      </c>
      <c r="S36" s="93">
        <f t="shared" si="10"/>
        <v>0</v>
      </c>
      <c r="T36" s="93"/>
      <c r="U36" s="93">
        <f t="shared" si="10"/>
        <v>0</v>
      </c>
      <c r="V36" s="93">
        <f t="shared" si="10"/>
        <v>0</v>
      </c>
      <c r="W36" s="93"/>
      <c r="X36" s="93">
        <f t="shared" si="10"/>
        <v>0</v>
      </c>
      <c r="Y36" s="93">
        <f t="shared" si="10"/>
        <v>0</v>
      </c>
      <c r="Z36" s="93"/>
      <c r="AA36" s="5">
        <f t="shared" si="10"/>
        <v>0</v>
      </c>
      <c r="AB36" s="5">
        <f t="shared" si="10"/>
        <v>0</v>
      </c>
      <c r="AC36" s="5"/>
      <c r="AD36" s="5">
        <f t="shared" si="10"/>
        <v>0</v>
      </c>
      <c r="AE36" s="5">
        <f t="shared" si="10"/>
        <v>0</v>
      </c>
      <c r="AF36" s="5"/>
      <c r="AG36" s="5">
        <f t="shared" si="10"/>
        <v>0</v>
      </c>
      <c r="AH36" s="5">
        <f t="shared" si="10"/>
        <v>0</v>
      </c>
      <c r="AI36" s="5"/>
      <c r="AJ36" s="5">
        <f t="shared" si="10"/>
        <v>0</v>
      </c>
      <c r="AK36" s="5">
        <f t="shared" si="10"/>
        <v>0</v>
      </c>
      <c r="AL36" s="5"/>
      <c r="AM36" s="5">
        <f t="shared" si="10"/>
        <v>0</v>
      </c>
      <c r="AN36" s="5">
        <f t="shared" si="10"/>
        <v>0</v>
      </c>
      <c r="AO36" s="5"/>
      <c r="AP36" s="5">
        <f t="shared" si="10"/>
        <v>0</v>
      </c>
      <c r="AQ36" s="5">
        <f t="shared" si="10"/>
        <v>0</v>
      </c>
      <c r="AR36" s="5"/>
      <c r="AS36" s="5"/>
      <c r="AT36" s="141"/>
      <c r="AU36" s="42" t="e">
        <f t="shared" si="0"/>
        <v>#DIV/0!</v>
      </c>
      <c r="AV36" s="84"/>
      <c r="AW36" s="84"/>
    </row>
    <row r="37" spans="1:49" s="2" customFormat="1" ht="42" customHeight="1">
      <c r="A37" s="152"/>
      <c r="B37" s="159"/>
      <c r="C37" s="146"/>
      <c r="D37" s="146"/>
      <c r="E37" s="21" t="s">
        <v>28</v>
      </c>
      <c r="F37" s="33">
        <f t="shared" si="3"/>
        <v>0</v>
      </c>
      <c r="G37" s="33">
        <f t="shared" si="3"/>
        <v>0</v>
      </c>
      <c r="H37" s="5"/>
      <c r="I37" s="6"/>
      <c r="J37" s="6"/>
      <c r="K37" s="5"/>
      <c r="L37" s="6"/>
      <c r="M37" s="6"/>
      <c r="N37" s="5"/>
      <c r="O37" s="6"/>
      <c r="P37" s="6"/>
      <c r="Q37" s="5"/>
      <c r="R37" s="94"/>
      <c r="S37" s="94"/>
      <c r="T37" s="93"/>
      <c r="U37" s="94"/>
      <c r="V37" s="94"/>
      <c r="W37" s="93"/>
      <c r="X37" s="94"/>
      <c r="Y37" s="94"/>
      <c r="Z37" s="93"/>
      <c r="AA37" s="6"/>
      <c r="AB37" s="6"/>
      <c r="AC37" s="5"/>
      <c r="AD37" s="6"/>
      <c r="AE37" s="6"/>
      <c r="AF37" s="5"/>
      <c r="AG37" s="6"/>
      <c r="AH37" s="6"/>
      <c r="AI37" s="5"/>
      <c r="AJ37" s="6"/>
      <c r="AK37" s="6"/>
      <c r="AL37" s="5"/>
      <c r="AM37" s="6"/>
      <c r="AN37" s="6"/>
      <c r="AO37" s="5"/>
      <c r="AP37" s="6"/>
      <c r="AQ37" s="6"/>
      <c r="AR37" s="5"/>
      <c r="AS37" s="27"/>
      <c r="AT37" s="142"/>
      <c r="AU37" s="42" t="e">
        <f t="shared" si="0"/>
        <v>#DIV/0!</v>
      </c>
      <c r="AV37" s="84"/>
      <c r="AW37" s="84"/>
    </row>
    <row r="38" spans="1:49" s="2" customFormat="1" ht="42" customHeight="1">
      <c r="A38" s="153"/>
      <c r="B38" s="160"/>
      <c r="C38" s="147"/>
      <c r="D38" s="147"/>
      <c r="E38" s="21" t="s">
        <v>29</v>
      </c>
      <c r="F38" s="33">
        <f t="shared" si="3"/>
        <v>0</v>
      </c>
      <c r="G38" s="33">
        <f t="shared" si="3"/>
        <v>0</v>
      </c>
      <c r="H38" s="5"/>
      <c r="I38" s="6"/>
      <c r="J38" s="6"/>
      <c r="K38" s="5"/>
      <c r="L38" s="6"/>
      <c r="M38" s="6"/>
      <c r="N38" s="5"/>
      <c r="O38" s="6"/>
      <c r="P38" s="6"/>
      <c r="Q38" s="5"/>
      <c r="R38" s="94"/>
      <c r="S38" s="94"/>
      <c r="T38" s="93"/>
      <c r="U38" s="94"/>
      <c r="V38" s="94"/>
      <c r="W38" s="93"/>
      <c r="X38" s="94"/>
      <c r="Y38" s="94"/>
      <c r="Z38" s="93"/>
      <c r="AA38" s="6"/>
      <c r="AB38" s="6"/>
      <c r="AC38" s="5"/>
      <c r="AD38" s="6"/>
      <c r="AE38" s="6"/>
      <c r="AF38" s="5"/>
      <c r="AG38" s="6"/>
      <c r="AH38" s="6"/>
      <c r="AI38" s="5"/>
      <c r="AJ38" s="6"/>
      <c r="AK38" s="6"/>
      <c r="AL38" s="5"/>
      <c r="AM38" s="6"/>
      <c r="AN38" s="6"/>
      <c r="AO38" s="5"/>
      <c r="AP38" s="6"/>
      <c r="AQ38" s="6"/>
      <c r="AR38" s="5"/>
      <c r="AS38" s="27"/>
      <c r="AT38" s="143"/>
      <c r="AU38" s="42" t="e">
        <f t="shared" si="0"/>
        <v>#DIV/0!</v>
      </c>
      <c r="AV38" s="84"/>
      <c r="AW38" s="84"/>
    </row>
    <row r="39" spans="1:49" s="2" customFormat="1" ht="15" customHeight="1">
      <c r="A39" s="151" t="s">
        <v>37</v>
      </c>
      <c r="B39" s="158" t="s">
        <v>55</v>
      </c>
      <c r="C39" s="145" t="s">
        <v>102</v>
      </c>
      <c r="D39" s="145" t="s">
        <v>75</v>
      </c>
      <c r="E39" s="20" t="s">
        <v>27</v>
      </c>
      <c r="F39" s="33">
        <f t="shared" si="3"/>
        <v>0</v>
      </c>
      <c r="G39" s="33">
        <f t="shared" si="3"/>
        <v>0</v>
      </c>
      <c r="H39" s="5"/>
      <c r="I39" s="5">
        <f>I40+I41</f>
        <v>0</v>
      </c>
      <c r="J39" s="5">
        <f aca="true" t="shared" si="11" ref="J39:AQ39">J40+J41</f>
        <v>0</v>
      </c>
      <c r="K39" s="5"/>
      <c r="L39" s="5">
        <f t="shared" si="11"/>
        <v>0</v>
      </c>
      <c r="M39" s="5">
        <f t="shared" si="11"/>
        <v>0</v>
      </c>
      <c r="N39" s="5"/>
      <c r="O39" s="5">
        <f t="shared" si="11"/>
        <v>0</v>
      </c>
      <c r="P39" s="5">
        <f t="shared" si="11"/>
        <v>0</v>
      </c>
      <c r="Q39" s="5"/>
      <c r="R39" s="93">
        <f t="shared" si="11"/>
        <v>0</v>
      </c>
      <c r="S39" s="93">
        <f t="shared" si="11"/>
        <v>0</v>
      </c>
      <c r="T39" s="93"/>
      <c r="U39" s="93">
        <f t="shared" si="11"/>
        <v>0</v>
      </c>
      <c r="V39" s="93">
        <f t="shared" si="11"/>
        <v>0</v>
      </c>
      <c r="W39" s="93"/>
      <c r="X39" s="93">
        <f t="shared" si="11"/>
        <v>0</v>
      </c>
      <c r="Y39" s="93">
        <f t="shared" si="11"/>
        <v>0</v>
      </c>
      <c r="Z39" s="93"/>
      <c r="AA39" s="5">
        <f t="shared" si="11"/>
        <v>0</v>
      </c>
      <c r="AB39" s="5">
        <f t="shared" si="11"/>
        <v>0</v>
      </c>
      <c r="AC39" s="5"/>
      <c r="AD39" s="5">
        <f t="shared" si="11"/>
        <v>0</v>
      </c>
      <c r="AE39" s="5">
        <f t="shared" si="11"/>
        <v>0</v>
      </c>
      <c r="AF39" s="5"/>
      <c r="AG39" s="5">
        <f t="shared" si="11"/>
        <v>0</v>
      </c>
      <c r="AH39" s="5">
        <f t="shared" si="11"/>
        <v>0</v>
      </c>
      <c r="AI39" s="5"/>
      <c r="AJ39" s="5">
        <f t="shared" si="11"/>
        <v>0</v>
      </c>
      <c r="AK39" s="5">
        <f t="shared" si="11"/>
        <v>0</v>
      </c>
      <c r="AL39" s="5"/>
      <c r="AM39" s="5">
        <f t="shared" si="11"/>
        <v>0</v>
      </c>
      <c r="AN39" s="5">
        <f t="shared" si="11"/>
        <v>0</v>
      </c>
      <c r="AO39" s="5"/>
      <c r="AP39" s="5">
        <f t="shared" si="11"/>
        <v>0</v>
      </c>
      <c r="AQ39" s="5">
        <f t="shared" si="11"/>
        <v>0</v>
      </c>
      <c r="AR39" s="5"/>
      <c r="AS39" s="5"/>
      <c r="AT39" s="122"/>
      <c r="AU39" s="42" t="e">
        <f t="shared" si="0"/>
        <v>#DIV/0!</v>
      </c>
      <c r="AV39" s="84"/>
      <c r="AW39" s="84"/>
    </row>
    <row r="40" spans="1:49" s="2" customFormat="1" ht="41.25" customHeight="1">
      <c r="A40" s="152"/>
      <c r="B40" s="159"/>
      <c r="C40" s="146"/>
      <c r="D40" s="146"/>
      <c r="E40" s="21" t="s">
        <v>28</v>
      </c>
      <c r="F40" s="33">
        <f t="shared" si="3"/>
        <v>0</v>
      </c>
      <c r="G40" s="33">
        <f t="shared" si="3"/>
        <v>0</v>
      </c>
      <c r="H40" s="5"/>
      <c r="I40" s="6"/>
      <c r="J40" s="6"/>
      <c r="K40" s="5"/>
      <c r="L40" s="6"/>
      <c r="M40" s="6"/>
      <c r="N40" s="5"/>
      <c r="O40" s="6"/>
      <c r="P40" s="6"/>
      <c r="Q40" s="5"/>
      <c r="R40" s="94"/>
      <c r="S40" s="94"/>
      <c r="T40" s="93"/>
      <c r="U40" s="94"/>
      <c r="V40" s="94"/>
      <c r="W40" s="93"/>
      <c r="X40" s="94"/>
      <c r="Y40" s="94"/>
      <c r="Z40" s="93"/>
      <c r="AA40" s="6"/>
      <c r="AB40" s="6"/>
      <c r="AC40" s="5"/>
      <c r="AD40" s="6"/>
      <c r="AE40" s="6"/>
      <c r="AF40" s="5"/>
      <c r="AG40" s="6"/>
      <c r="AH40" s="6"/>
      <c r="AI40" s="5"/>
      <c r="AJ40" s="6"/>
      <c r="AK40" s="6"/>
      <c r="AL40" s="5"/>
      <c r="AM40" s="6"/>
      <c r="AN40" s="6"/>
      <c r="AO40" s="5"/>
      <c r="AP40" s="6"/>
      <c r="AQ40" s="6"/>
      <c r="AR40" s="5"/>
      <c r="AS40" s="27"/>
      <c r="AT40" s="129"/>
      <c r="AU40" s="42" t="e">
        <f t="shared" si="0"/>
        <v>#DIV/0!</v>
      </c>
      <c r="AV40" s="84"/>
      <c r="AW40" s="84"/>
    </row>
    <row r="41" spans="1:49" s="2" customFormat="1" ht="41.25" customHeight="1">
      <c r="A41" s="153"/>
      <c r="B41" s="160"/>
      <c r="C41" s="147"/>
      <c r="D41" s="147"/>
      <c r="E41" s="21" t="s">
        <v>29</v>
      </c>
      <c r="F41" s="33">
        <f t="shared" si="3"/>
        <v>0</v>
      </c>
      <c r="G41" s="33">
        <f t="shared" si="3"/>
        <v>0</v>
      </c>
      <c r="H41" s="5"/>
      <c r="I41" s="6"/>
      <c r="J41" s="6"/>
      <c r="K41" s="5"/>
      <c r="L41" s="6"/>
      <c r="M41" s="6"/>
      <c r="N41" s="5"/>
      <c r="O41" s="6"/>
      <c r="P41" s="6"/>
      <c r="Q41" s="5"/>
      <c r="R41" s="94"/>
      <c r="S41" s="94"/>
      <c r="T41" s="93"/>
      <c r="U41" s="94"/>
      <c r="V41" s="94"/>
      <c r="W41" s="93"/>
      <c r="X41" s="94"/>
      <c r="Y41" s="94"/>
      <c r="Z41" s="93"/>
      <c r="AA41" s="6"/>
      <c r="AB41" s="6"/>
      <c r="AC41" s="5"/>
      <c r="AD41" s="6"/>
      <c r="AE41" s="6"/>
      <c r="AF41" s="5"/>
      <c r="AG41" s="6"/>
      <c r="AH41" s="6"/>
      <c r="AI41" s="5"/>
      <c r="AJ41" s="6"/>
      <c r="AK41" s="6"/>
      <c r="AL41" s="5"/>
      <c r="AM41" s="6"/>
      <c r="AN41" s="6"/>
      <c r="AO41" s="5"/>
      <c r="AP41" s="6"/>
      <c r="AQ41" s="6"/>
      <c r="AR41" s="5"/>
      <c r="AS41" s="27"/>
      <c r="AT41" s="130"/>
      <c r="AU41" s="42" t="e">
        <f t="shared" si="0"/>
        <v>#DIV/0!</v>
      </c>
      <c r="AV41" s="84"/>
      <c r="AW41" s="84"/>
    </row>
    <row r="42" spans="1:49" s="2" customFormat="1" ht="15" customHeight="1">
      <c r="A42" s="151" t="s">
        <v>38</v>
      </c>
      <c r="B42" s="148" t="s">
        <v>56</v>
      </c>
      <c r="C42" s="145" t="s">
        <v>102</v>
      </c>
      <c r="D42" s="145" t="s">
        <v>67</v>
      </c>
      <c r="E42" s="20" t="s">
        <v>27</v>
      </c>
      <c r="F42" s="33">
        <f t="shared" si="3"/>
        <v>0</v>
      </c>
      <c r="G42" s="33">
        <f t="shared" si="3"/>
        <v>0</v>
      </c>
      <c r="H42" s="5"/>
      <c r="I42" s="5">
        <f>I43+I44</f>
        <v>0</v>
      </c>
      <c r="J42" s="5">
        <f aca="true" t="shared" si="12" ref="J42:AQ42">J43+J44</f>
        <v>0</v>
      </c>
      <c r="K42" s="5"/>
      <c r="L42" s="5">
        <f t="shared" si="12"/>
        <v>0</v>
      </c>
      <c r="M42" s="5">
        <f t="shared" si="12"/>
        <v>0</v>
      </c>
      <c r="N42" s="5"/>
      <c r="O42" s="5">
        <f t="shared" si="12"/>
        <v>0</v>
      </c>
      <c r="P42" s="5">
        <f t="shared" si="12"/>
        <v>0</v>
      </c>
      <c r="Q42" s="5"/>
      <c r="R42" s="93">
        <f t="shared" si="12"/>
        <v>0</v>
      </c>
      <c r="S42" s="93">
        <f t="shared" si="12"/>
        <v>0</v>
      </c>
      <c r="T42" s="93"/>
      <c r="U42" s="93">
        <f t="shared" si="12"/>
        <v>0</v>
      </c>
      <c r="V42" s="93">
        <f t="shared" si="12"/>
        <v>0</v>
      </c>
      <c r="W42" s="93"/>
      <c r="X42" s="93">
        <f t="shared" si="12"/>
        <v>0</v>
      </c>
      <c r="Y42" s="93">
        <f t="shared" si="12"/>
        <v>0</v>
      </c>
      <c r="Z42" s="93"/>
      <c r="AA42" s="5">
        <f t="shared" si="12"/>
        <v>0</v>
      </c>
      <c r="AB42" s="5">
        <f t="shared" si="12"/>
        <v>0</v>
      </c>
      <c r="AC42" s="5"/>
      <c r="AD42" s="5">
        <f t="shared" si="12"/>
        <v>0</v>
      </c>
      <c r="AE42" s="5">
        <f t="shared" si="12"/>
        <v>0</v>
      </c>
      <c r="AF42" s="5"/>
      <c r="AG42" s="5">
        <f t="shared" si="12"/>
        <v>0</v>
      </c>
      <c r="AH42" s="5">
        <f t="shared" si="12"/>
        <v>0</v>
      </c>
      <c r="AI42" s="5"/>
      <c r="AJ42" s="5">
        <f t="shared" si="12"/>
        <v>0</v>
      </c>
      <c r="AK42" s="5">
        <f t="shared" si="12"/>
        <v>0</v>
      </c>
      <c r="AL42" s="5"/>
      <c r="AM42" s="5">
        <f t="shared" si="12"/>
        <v>0</v>
      </c>
      <c r="AN42" s="5">
        <f t="shared" si="12"/>
        <v>0</v>
      </c>
      <c r="AO42" s="5"/>
      <c r="AP42" s="5">
        <f t="shared" si="12"/>
        <v>0</v>
      </c>
      <c r="AQ42" s="5">
        <f t="shared" si="12"/>
        <v>0</v>
      </c>
      <c r="AR42" s="5"/>
      <c r="AS42" s="5"/>
      <c r="AT42" s="141"/>
      <c r="AU42" s="42" t="e">
        <f t="shared" si="0"/>
        <v>#DIV/0!</v>
      </c>
      <c r="AV42" s="84"/>
      <c r="AW42" s="84"/>
    </row>
    <row r="43" spans="1:49" s="2" customFormat="1" ht="40.5" customHeight="1">
      <c r="A43" s="152"/>
      <c r="B43" s="149"/>
      <c r="C43" s="146"/>
      <c r="D43" s="146"/>
      <c r="E43" s="21" t="s">
        <v>28</v>
      </c>
      <c r="F43" s="33">
        <f t="shared" si="3"/>
        <v>0</v>
      </c>
      <c r="G43" s="33">
        <f t="shared" si="3"/>
        <v>0</v>
      </c>
      <c r="H43" s="5"/>
      <c r="I43" s="6"/>
      <c r="J43" s="6"/>
      <c r="K43" s="5"/>
      <c r="L43" s="6"/>
      <c r="M43" s="6"/>
      <c r="N43" s="5"/>
      <c r="O43" s="6"/>
      <c r="P43" s="6"/>
      <c r="Q43" s="5"/>
      <c r="R43" s="94"/>
      <c r="S43" s="94"/>
      <c r="T43" s="93"/>
      <c r="U43" s="94"/>
      <c r="V43" s="94"/>
      <c r="W43" s="93"/>
      <c r="X43" s="94"/>
      <c r="Y43" s="94"/>
      <c r="Z43" s="93"/>
      <c r="AA43" s="6"/>
      <c r="AB43" s="6"/>
      <c r="AC43" s="5"/>
      <c r="AD43" s="6"/>
      <c r="AE43" s="6"/>
      <c r="AF43" s="5"/>
      <c r="AG43" s="6"/>
      <c r="AH43" s="6"/>
      <c r="AI43" s="5"/>
      <c r="AJ43" s="6"/>
      <c r="AK43" s="6"/>
      <c r="AL43" s="5"/>
      <c r="AM43" s="6"/>
      <c r="AN43" s="6"/>
      <c r="AO43" s="5"/>
      <c r="AP43" s="6"/>
      <c r="AQ43" s="6"/>
      <c r="AR43" s="5"/>
      <c r="AS43" s="27"/>
      <c r="AT43" s="142"/>
      <c r="AU43" s="42" t="e">
        <f t="shared" si="0"/>
        <v>#DIV/0!</v>
      </c>
      <c r="AV43" s="84"/>
      <c r="AW43" s="84"/>
    </row>
    <row r="44" spans="1:49" s="2" customFormat="1" ht="40.5" customHeight="1">
      <c r="A44" s="153"/>
      <c r="B44" s="150"/>
      <c r="C44" s="147"/>
      <c r="D44" s="147"/>
      <c r="E44" s="21" t="s">
        <v>29</v>
      </c>
      <c r="F44" s="33">
        <f t="shared" si="3"/>
        <v>0</v>
      </c>
      <c r="G44" s="33">
        <f t="shared" si="3"/>
        <v>0</v>
      </c>
      <c r="H44" s="5"/>
      <c r="I44" s="6"/>
      <c r="J44" s="6"/>
      <c r="K44" s="5"/>
      <c r="L44" s="6"/>
      <c r="M44" s="6"/>
      <c r="N44" s="5"/>
      <c r="O44" s="6"/>
      <c r="P44" s="6"/>
      <c r="Q44" s="5"/>
      <c r="R44" s="94"/>
      <c r="S44" s="94"/>
      <c r="T44" s="93"/>
      <c r="U44" s="94"/>
      <c r="V44" s="94"/>
      <c r="W44" s="93"/>
      <c r="X44" s="94"/>
      <c r="Y44" s="94"/>
      <c r="Z44" s="93"/>
      <c r="AA44" s="6"/>
      <c r="AB44" s="6"/>
      <c r="AC44" s="5"/>
      <c r="AD44" s="6"/>
      <c r="AE44" s="6"/>
      <c r="AF44" s="5"/>
      <c r="AG44" s="6"/>
      <c r="AH44" s="6"/>
      <c r="AI44" s="5"/>
      <c r="AJ44" s="6"/>
      <c r="AK44" s="6"/>
      <c r="AL44" s="5"/>
      <c r="AM44" s="6"/>
      <c r="AN44" s="6"/>
      <c r="AO44" s="5"/>
      <c r="AP44" s="6"/>
      <c r="AQ44" s="6"/>
      <c r="AR44" s="5"/>
      <c r="AS44" s="27"/>
      <c r="AT44" s="143"/>
      <c r="AU44" s="42" t="e">
        <f t="shared" si="0"/>
        <v>#DIV/0!</v>
      </c>
      <c r="AV44" s="84"/>
      <c r="AW44" s="84"/>
    </row>
    <row r="45" spans="1:49" s="2" customFormat="1" ht="15" customHeight="1">
      <c r="A45" s="151" t="s">
        <v>39</v>
      </c>
      <c r="B45" s="148" t="s">
        <v>57</v>
      </c>
      <c r="C45" s="145" t="s">
        <v>103</v>
      </c>
      <c r="D45" s="145" t="s">
        <v>69</v>
      </c>
      <c r="E45" s="20" t="s">
        <v>27</v>
      </c>
      <c r="F45" s="33">
        <f t="shared" si="3"/>
        <v>42.72</v>
      </c>
      <c r="G45" s="33">
        <f t="shared" si="3"/>
        <v>0</v>
      </c>
      <c r="H45" s="5">
        <f>G45/F45*100</f>
        <v>0</v>
      </c>
      <c r="I45" s="5">
        <f>I46+I47</f>
        <v>0</v>
      </c>
      <c r="J45" s="5">
        <f aca="true" t="shared" si="13" ref="J45:AQ45">J46+J47</f>
        <v>0</v>
      </c>
      <c r="K45" s="5"/>
      <c r="L45" s="5">
        <f t="shared" si="13"/>
        <v>0</v>
      </c>
      <c r="M45" s="5">
        <f t="shared" si="13"/>
        <v>0</v>
      </c>
      <c r="N45" s="5"/>
      <c r="O45" s="5">
        <f t="shared" si="13"/>
        <v>0</v>
      </c>
      <c r="P45" s="5">
        <f t="shared" si="13"/>
        <v>0</v>
      </c>
      <c r="Q45" s="5"/>
      <c r="R45" s="93">
        <f t="shared" si="13"/>
        <v>26.66</v>
      </c>
      <c r="S45" s="93">
        <f t="shared" si="13"/>
        <v>0</v>
      </c>
      <c r="T45" s="93">
        <f>S45/R45*100</f>
        <v>0</v>
      </c>
      <c r="U45" s="93">
        <f t="shared" si="13"/>
        <v>0</v>
      </c>
      <c r="V45" s="93">
        <f t="shared" si="13"/>
        <v>0</v>
      </c>
      <c r="W45" s="93"/>
      <c r="X45" s="93">
        <f t="shared" si="13"/>
        <v>-26.66</v>
      </c>
      <c r="Y45" s="93">
        <f t="shared" si="13"/>
        <v>0</v>
      </c>
      <c r="Z45" s="93"/>
      <c r="AA45" s="5">
        <f t="shared" si="13"/>
        <v>0</v>
      </c>
      <c r="AB45" s="5">
        <f t="shared" si="13"/>
        <v>0</v>
      </c>
      <c r="AC45" s="5"/>
      <c r="AD45" s="5">
        <f t="shared" si="13"/>
        <v>0</v>
      </c>
      <c r="AE45" s="5">
        <f t="shared" si="13"/>
        <v>0</v>
      </c>
      <c r="AF45" s="5"/>
      <c r="AG45" s="5">
        <f t="shared" si="13"/>
        <v>0</v>
      </c>
      <c r="AH45" s="5">
        <f t="shared" si="13"/>
        <v>0</v>
      </c>
      <c r="AI45" s="5"/>
      <c r="AJ45" s="5">
        <f t="shared" si="13"/>
        <v>42.72</v>
      </c>
      <c r="AK45" s="5">
        <f t="shared" si="13"/>
        <v>0</v>
      </c>
      <c r="AL45" s="5"/>
      <c r="AM45" s="5">
        <f t="shared" si="13"/>
        <v>0</v>
      </c>
      <c r="AN45" s="5">
        <f t="shared" si="13"/>
        <v>0</v>
      </c>
      <c r="AO45" s="5"/>
      <c r="AP45" s="5">
        <f t="shared" si="13"/>
        <v>0</v>
      </c>
      <c r="AQ45" s="5">
        <f t="shared" si="13"/>
        <v>0</v>
      </c>
      <c r="AR45" s="5"/>
      <c r="AS45" s="5"/>
      <c r="AT45" s="122"/>
      <c r="AU45" s="42" t="e">
        <f t="shared" si="0"/>
        <v>#DIV/0!</v>
      </c>
      <c r="AV45" s="84"/>
      <c r="AW45" s="84"/>
    </row>
    <row r="46" spans="1:49" s="2" customFormat="1" ht="39" customHeight="1">
      <c r="A46" s="152"/>
      <c r="B46" s="149"/>
      <c r="C46" s="146"/>
      <c r="D46" s="146"/>
      <c r="E46" s="21" t="s">
        <v>28</v>
      </c>
      <c r="F46" s="33">
        <f t="shared" si="3"/>
        <v>0</v>
      </c>
      <c r="G46" s="33">
        <f t="shared" si="3"/>
        <v>0</v>
      </c>
      <c r="H46" s="5"/>
      <c r="I46" s="6"/>
      <c r="J46" s="6"/>
      <c r="K46" s="5"/>
      <c r="L46" s="6"/>
      <c r="M46" s="6"/>
      <c r="N46" s="5"/>
      <c r="O46" s="6"/>
      <c r="P46" s="6"/>
      <c r="Q46" s="5"/>
      <c r="R46" s="94"/>
      <c r="S46" s="94"/>
      <c r="T46" s="93"/>
      <c r="U46" s="94"/>
      <c r="V46" s="94"/>
      <c r="W46" s="93"/>
      <c r="X46" s="94"/>
      <c r="Y46" s="94"/>
      <c r="Z46" s="93"/>
      <c r="AA46" s="6"/>
      <c r="AB46" s="6"/>
      <c r="AC46" s="5"/>
      <c r="AD46" s="6"/>
      <c r="AE46" s="6"/>
      <c r="AF46" s="5"/>
      <c r="AG46" s="6"/>
      <c r="AH46" s="6"/>
      <c r="AI46" s="5"/>
      <c r="AJ46" s="6"/>
      <c r="AK46" s="6"/>
      <c r="AL46" s="5"/>
      <c r="AM46" s="6"/>
      <c r="AN46" s="6"/>
      <c r="AO46" s="5"/>
      <c r="AP46" s="6"/>
      <c r="AQ46" s="6"/>
      <c r="AR46" s="5"/>
      <c r="AS46" s="27"/>
      <c r="AT46" s="129"/>
      <c r="AU46" s="42" t="e">
        <f t="shared" si="0"/>
        <v>#DIV/0!</v>
      </c>
      <c r="AV46" s="84"/>
      <c r="AW46" s="84"/>
    </row>
    <row r="47" spans="1:49" s="2" customFormat="1" ht="53.25" customHeight="1">
      <c r="A47" s="153"/>
      <c r="B47" s="150"/>
      <c r="C47" s="147"/>
      <c r="D47" s="147"/>
      <c r="E47" s="21" t="s">
        <v>29</v>
      </c>
      <c r="F47" s="33">
        <f t="shared" si="3"/>
        <v>42.72</v>
      </c>
      <c r="G47" s="33">
        <f t="shared" si="3"/>
        <v>0</v>
      </c>
      <c r="H47" s="5">
        <f>G47/F47*100</f>
        <v>0</v>
      </c>
      <c r="I47" s="6"/>
      <c r="J47" s="6"/>
      <c r="K47" s="5"/>
      <c r="L47" s="6"/>
      <c r="M47" s="6"/>
      <c r="N47" s="5"/>
      <c r="O47" s="6"/>
      <c r="P47" s="6"/>
      <c r="Q47" s="5"/>
      <c r="R47" s="94">
        <v>26.66</v>
      </c>
      <c r="S47" s="94">
        <v>0</v>
      </c>
      <c r="T47" s="93">
        <f>S47/R47*100</f>
        <v>0</v>
      </c>
      <c r="U47" s="94"/>
      <c r="V47" s="94"/>
      <c r="W47" s="93"/>
      <c r="X47" s="94">
        <v>-26.66</v>
      </c>
      <c r="Y47" s="94"/>
      <c r="Z47" s="93"/>
      <c r="AA47" s="6"/>
      <c r="AB47" s="6"/>
      <c r="AC47" s="5"/>
      <c r="AD47" s="6"/>
      <c r="AE47" s="6"/>
      <c r="AF47" s="5"/>
      <c r="AG47" s="6"/>
      <c r="AH47" s="6"/>
      <c r="AI47" s="5"/>
      <c r="AJ47" s="6">
        <f>16.06+26.66</f>
        <v>42.72</v>
      </c>
      <c r="AK47" s="6"/>
      <c r="AL47" s="5"/>
      <c r="AM47" s="6"/>
      <c r="AN47" s="6"/>
      <c r="AO47" s="5"/>
      <c r="AP47" s="6"/>
      <c r="AQ47" s="6"/>
      <c r="AR47" s="5"/>
      <c r="AS47" s="27"/>
      <c r="AT47" s="130"/>
      <c r="AU47" s="42" t="e">
        <f t="shared" si="0"/>
        <v>#DIV/0!</v>
      </c>
      <c r="AV47" s="84"/>
      <c r="AW47" s="84"/>
    </row>
    <row r="48" spans="1:49" s="2" customFormat="1" ht="71.25" customHeight="1">
      <c r="A48" s="165" t="s">
        <v>58</v>
      </c>
      <c r="B48" s="148" t="s">
        <v>76</v>
      </c>
      <c r="C48" s="145" t="s">
        <v>104</v>
      </c>
      <c r="D48" s="145" t="s">
        <v>70</v>
      </c>
      <c r="E48" s="20" t="s">
        <v>27</v>
      </c>
      <c r="F48" s="33">
        <f t="shared" si="3"/>
        <v>25.42</v>
      </c>
      <c r="G48" s="33">
        <f t="shared" si="3"/>
        <v>25.42</v>
      </c>
      <c r="H48" s="5">
        <f>G48/F48*100</f>
        <v>100</v>
      </c>
      <c r="I48" s="5">
        <f>I49+I50</f>
        <v>0</v>
      </c>
      <c r="J48" s="5">
        <f aca="true" t="shared" si="14" ref="J48:AQ48">J49+J50</f>
        <v>0</v>
      </c>
      <c r="K48" s="5"/>
      <c r="L48" s="5">
        <f t="shared" si="14"/>
        <v>19</v>
      </c>
      <c r="M48" s="5">
        <f t="shared" si="14"/>
        <v>19</v>
      </c>
      <c r="N48" s="5">
        <f>M48/L48*100</f>
        <v>100</v>
      </c>
      <c r="O48" s="5">
        <f t="shared" si="14"/>
        <v>4</v>
      </c>
      <c r="P48" s="5">
        <f t="shared" si="14"/>
        <v>0</v>
      </c>
      <c r="Q48" s="5">
        <f>P48/O48*100</f>
        <v>0</v>
      </c>
      <c r="R48" s="93">
        <f t="shared" si="14"/>
        <v>0</v>
      </c>
      <c r="S48" s="93">
        <f t="shared" si="14"/>
        <v>0</v>
      </c>
      <c r="T48" s="93"/>
      <c r="U48" s="93">
        <f t="shared" si="14"/>
        <v>0</v>
      </c>
      <c r="V48" s="93">
        <f t="shared" si="14"/>
        <v>2.4</v>
      </c>
      <c r="W48" s="93"/>
      <c r="X48" s="93">
        <f t="shared" si="14"/>
        <v>0</v>
      </c>
      <c r="Y48" s="93">
        <f t="shared" si="14"/>
        <v>1.6</v>
      </c>
      <c r="Z48" s="93"/>
      <c r="AA48" s="5">
        <f t="shared" si="14"/>
        <v>2.42</v>
      </c>
      <c r="AB48" s="5">
        <f t="shared" si="14"/>
        <v>2.42</v>
      </c>
      <c r="AC48" s="5"/>
      <c r="AD48" s="5">
        <f t="shared" si="14"/>
        <v>0</v>
      </c>
      <c r="AE48" s="5">
        <f t="shared" si="14"/>
        <v>0</v>
      </c>
      <c r="AF48" s="5"/>
      <c r="AG48" s="5">
        <f t="shared" si="14"/>
        <v>0</v>
      </c>
      <c r="AH48" s="5">
        <f t="shared" si="14"/>
        <v>0</v>
      </c>
      <c r="AI48" s="5"/>
      <c r="AJ48" s="5">
        <f t="shared" si="14"/>
        <v>0</v>
      </c>
      <c r="AK48" s="5">
        <f t="shared" si="14"/>
        <v>0</v>
      </c>
      <c r="AL48" s="5"/>
      <c r="AM48" s="5">
        <f t="shared" si="14"/>
        <v>0</v>
      </c>
      <c r="AN48" s="5">
        <f t="shared" si="14"/>
        <v>0</v>
      </c>
      <c r="AO48" s="5"/>
      <c r="AP48" s="5">
        <f t="shared" si="14"/>
        <v>0</v>
      </c>
      <c r="AQ48" s="5">
        <f t="shared" si="14"/>
        <v>0</v>
      </c>
      <c r="AR48" s="5"/>
      <c r="AS48" s="122" t="s">
        <v>119</v>
      </c>
      <c r="AT48" s="122"/>
      <c r="AU48" s="42">
        <f t="shared" si="0"/>
        <v>1</v>
      </c>
      <c r="AV48" s="84">
        <f t="shared" si="1"/>
        <v>25.42</v>
      </c>
      <c r="AW48" s="84">
        <f t="shared" si="2"/>
        <v>25.42</v>
      </c>
    </row>
    <row r="49" spans="1:49" s="2" customFormat="1" ht="71.25" customHeight="1">
      <c r="A49" s="162"/>
      <c r="B49" s="149"/>
      <c r="C49" s="146"/>
      <c r="D49" s="146"/>
      <c r="E49" s="21" t="s">
        <v>28</v>
      </c>
      <c r="F49" s="33">
        <f t="shared" si="3"/>
        <v>0</v>
      </c>
      <c r="G49" s="33">
        <f t="shared" si="3"/>
        <v>0</v>
      </c>
      <c r="H49" s="5"/>
      <c r="I49" s="6"/>
      <c r="J49" s="6"/>
      <c r="K49" s="5"/>
      <c r="L49" s="6"/>
      <c r="M49" s="6"/>
      <c r="N49" s="5"/>
      <c r="O49" s="6"/>
      <c r="P49" s="6"/>
      <c r="Q49" s="5"/>
      <c r="R49" s="94"/>
      <c r="S49" s="94"/>
      <c r="T49" s="93"/>
      <c r="U49" s="94"/>
      <c r="V49" s="94"/>
      <c r="W49" s="93"/>
      <c r="X49" s="94"/>
      <c r="Y49" s="94"/>
      <c r="Z49" s="93"/>
      <c r="AA49" s="6"/>
      <c r="AB49" s="6"/>
      <c r="AC49" s="5"/>
      <c r="AD49" s="6"/>
      <c r="AE49" s="6"/>
      <c r="AF49" s="5"/>
      <c r="AG49" s="6"/>
      <c r="AH49" s="6"/>
      <c r="AI49" s="5"/>
      <c r="AJ49" s="6"/>
      <c r="AK49" s="6"/>
      <c r="AL49" s="5"/>
      <c r="AM49" s="6"/>
      <c r="AN49" s="6"/>
      <c r="AO49" s="5"/>
      <c r="AP49" s="6"/>
      <c r="AQ49" s="6"/>
      <c r="AR49" s="5"/>
      <c r="AS49" s="133"/>
      <c r="AT49" s="129"/>
      <c r="AU49" s="42" t="e">
        <f t="shared" si="0"/>
        <v>#DIV/0!</v>
      </c>
      <c r="AV49" s="84">
        <f t="shared" si="1"/>
        <v>0</v>
      </c>
      <c r="AW49" s="84">
        <f t="shared" si="2"/>
        <v>0</v>
      </c>
    </row>
    <row r="50" spans="1:49" s="2" customFormat="1" ht="81.75" customHeight="1">
      <c r="A50" s="163"/>
      <c r="B50" s="150"/>
      <c r="C50" s="147"/>
      <c r="D50" s="147"/>
      <c r="E50" s="21" t="s">
        <v>29</v>
      </c>
      <c r="F50" s="114">
        <f t="shared" si="3"/>
        <v>25.42</v>
      </c>
      <c r="G50" s="112">
        <f t="shared" si="3"/>
        <v>25.42</v>
      </c>
      <c r="H50" s="5">
        <f>G50/F50*100</f>
        <v>100</v>
      </c>
      <c r="I50" s="6"/>
      <c r="J50" s="6"/>
      <c r="K50" s="5"/>
      <c r="L50" s="6">
        <v>19</v>
      </c>
      <c r="M50" s="6">
        <v>19</v>
      </c>
      <c r="N50" s="5">
        <f>M50/L50*100</f>
        <v>100</v>
      </c>
      <c r="O50" s="6">
        <f>4</f>
        <v>4</v>
      </c>
      <c r="P50" s="6">
        <v>0</v>
      </c>
      <c r="Q50" s="5">
        <f>P50/O50*100</f>
        <v>0</v>
      </c>
      <c r="R50" s="94"/>
      <c r="S50" s="94"/>
      <c r="T50" s="93"/>
      <c r="U50" s="94"/>
      <c r="V50" s="94">
        <v>2.4</v>
      </c>
      <c r="W50" s="93"/>
      <c r="X50" s="94"/>
      <c r="Y50" s="95">
        <f>-2.4+4</f>
        <v>1.6</v>
      </c>
      <c r="Z50" s="93"/>
      <c r="AA50" s="6">
        <v>2.42</v>
      </c>
      <c r="AB50" s="6">
        <v>2.42</v>
      </c>
      <c r="AC50" s="5"/>
      <c r="AD50" s="6"/>
      <c r="AE50" s="6"/>
      <c r="AF50" s="5"/>
      <c r="AG50" s="6"/>
      <c r="AH50" s="6"/>
      <c r="AI50" s="5"/>
      <c r="AJ50" s="6"/>
      <c r="AK50" s="6"/>
      <c r="AL50" s="5"/>
      <c r="AM50" s="6"/>
      <c r="AN50" s="6"/>
      <c r="AO50" s="5"/>
      <c r="AP50" s="6"/>
      <c r="AQ50" s="6"/>
      <c r="AR50" s="5"/>
      <c r="AS50" s="134"/>
      <c r="AT50" s="130"/>
      <c r="AU50" s="42">
        <f t="shared" si="0"/>
        <v>1</v>
      </c>
      <c r="AV50" s="84">
        <f t="shared" si="1"/>
        <v>25.42</v>
      </c>
      <c r="AW50" s="84">
        <f t="shared" si="2"/>
        <v>25.42</v>
      </c>
    </row>
    <row r="51" spans="1:49" s="2" customFormat="1" ht="63.75" customHeight="1">
      <c r="A51" s="161" t="s">
        <v>40</v>
      </c>
      <c r="B51" s="164" t="s">
        <v>87</v>
      </c>
      <c r="C51" s="145" t="s">
        <v>105</v>
      </c>
      <c r="D51" s="145" t="s">
        <v>69</v>
      </c>
      <c r="E51" s="20" t="s">
        <v>27</v>
      </c>
      <c r="F51" s="33">
        <f t="shared" si="3"/>
        <v>107.505</v>
      </c>
      <c r="G51" s="33">
        <f t="shared" si="3"/>
        <v>78.10499999999999</v>
      </c>
      <c r="H51" s="5">
        <f>G51/F51*100</f>
        <v>72.65243477047578</v>
      </c>
      <c r="I51" s="5">
        <f>I52+I53</f>
        <v>0</v>
      </c>
      <c r="J51" s="5">
        <f aca="true" t="shared" si="15" ref="J51:AQ51">J52+J53</f>
        <v>0</v>
      </c>
      <c r="K51" s="5"/>
      <c r="L51" s="5">
        <f t="shared" si="15"/>
        <v>0</v>
      </c>
      <c r="M51" s="5">
        <f t="shared" si="15"/>
        <v>0</v>
      </c>
      <c r="N51" s="5"/>
      <c r="O51" s="5">
        <f t="shared" si="15"/>
        <v>0</v>
      </c>
      <c r="P51" s="5">
        <f t="shared" si="15"/>
        <v>0</v>
      </c>
      <c r="Q51" s="5"/>
      <c r="R51" s="93">
        <f t="shared" si="15"/>
        <v>20</v>
      </c>
      <c r="S51" s="93">
        <f t="shared" si="15"/>
        <v>20</v>
      </c>
      <c r="T51" s="93">
        <f>S51/R51*100</f>
        <v>100</v>
      </c>
      <c r="U51" s="93">
        <f t="shared" si="15"/>
        <v>0</v>
      </c>
      <c r="V51" s="93">
        <f t="shared" si="15"/>
        <v>0</v>
      </c>
      <c r="W51" s="93"/>
      <c r="X51" s="93">
        <f t="shared" si="15"/>
        <v>0</v>
      </c>
      <c r="Y51" s="93">
        <f t="shared" si="15"/>
        <v>0</v>
      </c>
      <c r="Z51" s="93"/>
      <c r="AA51" s="5">
        <f t="shared" si="15"/>
        <v>0</v>
      </c>
      <c r="AB51" s="5">
        <f t="shared" si="15"/>
        <v>0</v>
      </c>
      <c r="AC51" s="5"/>
      <c r="AD51" s="5">
        <f t="shared" si="15"/>
        <v>0</v>
      </c>
      <c r="AE51" s="5">
        <f t="shared" si="15"/>
        <v>0</v>
      </c>
      <c r="AF51" s="5"/>
      <c r="AG51" s="5">
        <f t="shared" si="15"/>
        <v>58.105</v>
      </c>
      <c r="AH51" s="5">
        <f t="shared" si="15"/>
        <v>58.105</v>
      </c>
      <c r="AI51" s="93">
        <f>AH51/AG51*100</f>
        <v>100</v>
      </c>
      <c r="AJ51" s="5">
        <f t="shared" si="15"/>
        <v>0</v>
      </c>
      <c r="AK51" s="5">
        <f t="shared" si="15"/>
        <v>0</v>
      </c>
      <c r="AL51" s="5"/>
      <c r="AM51" s="5">
        <f t="shared" si="15"/>
        <v>29.4</v>
      </c>
      <c r="AN51" s="5">
        <f t="shared" si="15"/>
        <v>0</v>
      </c>
      <c r="AO51" s="5"/>
      <c r="AP51" s="5">
        <f t="shared" si="15"/>
        <v>0</v>
      </c>
      <c r="AQ51" s="5">
        <f t="shared" si="15"/>
        <v>0</v>
      </c>
      <c r="AR51" s="5"/>
      <c r="AS51" s="122" t="s">
        <v>117</v>
      </c>
      <c r="AT51" s="122"/>
      <c r="AU51" s="42">
        <f t="shared" si="0"/>
        <v>1</v>
      </c>
      <c r="AV51" s="84">
        <f t="shared" si="1"/>
        <v>20</v>
      </c>
      <c r="AW51" s="84">
        <f t="shared" si="2"/>
        <v>20</v>
      </c>
    </row>
    <row r="52" spans="1:49" s="2" customFormat="1" ht="63.75" customHeight="1">
      <c r="A52" s="162"/>
      <c r="B52" s="164"/>
      <c r="C52" s="146"/>
      <c r="D52" s="146"/>
      <c r="E52" s="21" t="s">
        <v>28</v>
      </c>
      <c r="F52" s="33">
        <f t="shared" si="3"/>
        <v>0</v>
      </c>
      <c r="G52" s="33">
        <f t="shared" si="3"/>
        <v>0</v>
      </c>
      <c r="H52" s="5"/>
      <c r="I52" s="7"/>
      <c r="J52" s="4"/>
      <c r="K52" s="5"/>
      <c r="L52" s="4"/>
      <c r="M52" s="4"/>
      <c r="N52" s="5"/>
      <c r="O52" s="4"/>
      <c r="P52" s="4"/>
      <c r="Q52" s="5"/>
      <c r="R52" s="77"/>
      <c r="S52" s="77"/>
      <c r="T52" s="93"/>
      <c r="U52" s="77"/>
      <c r="V52" s="77"/>
      <c r="W52" s="93"/>
      <c r="X52" s="77"/>
      <c r="Y52" s="77"/>
      <c r="Z52" s="93"/>
      <c r="AA52" s="7"/>
      <c r="AB52" s="7"/>
      <c r="AC52" s="5"/>
      <c r="AD52" s="7"/>
      <c r="AE52" s="7"/>
      <c r="AF52" s="5"/>
      <c r="AG52" s="7"/>
      <c r="AH52" s="7"/>
      <c r="AI52" s="93"/>
      <c r="AJ52" s="4"/>
      <c r="AK52" s="4"/>
      <c r="AL52" s="5"/>
      <c r="AM52" s="4"/>
      <c r="AN52" s="4"/>
      <c r="AO52" s="5"/>
      <c r="AP52" s="4"/>
      <c r="AQ52" s="4"/>
      <c r="AR52" s="5"/>
      <c r="AS52" s="123"/>
      <c r="AT52" s="129"/>
      <c r="AU52" s="42" t="e">
        <f t="shared" si="0"/>
        <v>#DIV/0!</v>
      </c>
      <c r="AV52" s="84">
        <f t="shared" si="1"/>
        <v>0</v>
      </c>
      <c r="AW52" s="84">
        <f t="shared" si="2"/>
        <v>0</v>
      </c>
    </row>
    <row r="53" spans="1:49" s="2" customFormat="1" ht="63.75" customHeight="1">
      <c r="A53" s="163"/>
      <c r="B53" s="164"/>
      <c r="C53" s="147"/>
      <c r="D53" s="147"/>
      <c r="E53" s="21" t="s">
        <v>29</v>
      </c>
      <c r="F53" s="33">
        <f t="shared" si="3"/>
        <v>107.505</v>
      </c>
      <c r="G53" s="33">
        <f t="shared" si="3"/>
        <v>78.10499999999999</v>
      </c>
      <c r="H53" s="5">
        <f>G53/F53*100</f>
        <v>72.65243477047578</v>
      </c>
      <c r="I53" s="7"/>
      <c r="J53" s="4"/>
      <c r="K53" s="5"/>
      <c r="L53" s="4"/>
      <c r="M53" s="4"/>
      <c r="N53" s="5"/>
      <c r="O53" s="4"/>
      <c r="P53" s="4"/>
      <c r="Q53" s="5"/>
      <c r="R53" s="77">
        <v>20</v>
      </c>
      <c r="S53" s="77">
        <v>20</v>
      </c>
      <c r="T53" s="93">
        <f>S53/R53*100</f>
        <v>100</v>
      </c>
      <c r="U53" s="77"/>
      <c r="V53" s="77"/>
      <c r="W53" s="93"/>
      <c r="X53" s="97">
        <f>87.5-87.5</f>
        <v>0</v>
      </c>
      <c r="Y53" s="98"/>
      <c r="Z53" s="94"/>
      <c r="AA53" s="7"/>
      <c r="AB53" s="7"/>
      <c r="AC53" s="5"/>
      <c r="AD53" s="7"/>
      <c r="AE53" s="7"/>
      <c r="AF53" s="5"/>
      <c r="AG53" s="7">
        <v>58.105</v>
      </c>
      <c r="AH53" s="117">
        <v>58.105</v>
      </c>
      <c r="AI53" s="93">
        <f>AH53/AG53*100</f>
        <v>100</v>
      </c>
      <c r="AJ53" s="4"/>
      <c r="AK53" s="4"/>
      <c r="AL53" s="5"/>
      <c r="AM53" s="7">
        <v>29.4</v>
      </c>
      <c r="AN53" s="4"/>
      <c r="AO53" s="5"/>
      <c r="AP53" s="4"/>
      <c r="AQ53" s="4"/>
      <c r="AR53" s="5"/>
      <c r="AS53" s="124"/>
      <c r="AT53" s="130"/>
      <c r="AU53" s="42">
        <f t="shared" si="0"/>
        <v>1</v>
      </c>
      <c r="AV53" s="84">
        <f t="shared" si="1"/>
        <v>20</v>
      </c>
      <c r="AW53" s="84">
        <f t="shared" si="2"/>
        <v>20</v>
      </c>
    </row>
    <row r="54" spans="1:49" s="2" customFormat="1" ht="16.5" customHeight="1">
      <c r="A54" s="161" t="s">
        <v>41</v>
      </c>
      <c r="B54" s="166" t="s">
        <v>59</v>
      </c>
      <c r="C54" s="145" t="s">
        <v>106</v>
      </c>
      <c r="D54" s="145" t="s">
        <v>69</v>
      </c>
      <c r="E54" s="20" t="s">
        <v>27</v>
      </c>
      <c r="F54" s="33">
        <f t="shared" si="3"/>
        <v>105.66</v>
      </c>
      <c r="G54" s="33">
        <f t="shared" si="3"/>
        <v>105.66</v>
      </c>
      <c r="H54" s="5">
        <f>G54/F54*100</f>
        <v>100</v>
      </c>
      <c r="I54" s="5">
        <f>I55+I56</f>
        <v>0</v>
      </c>
      <c r="J54" s="5">
        <f aca="true" t="shared" si="16" ref="J54:AQ54">J55+J56</f>
        <v>0</v>
      </c>
      <c r="K54" s="5"/>
      <c r="L54" s="5">
        <f t="shared" si="16"/>
        <v>0</v>
      </c>
      <c r="M54" s="5">
        <f t="shared" si="16"/>
        <v>0</v>
      </c>
      <c r="N54" s="5"/>
      <c r="O54" s="5">
        <f t="shared" si="16"/>
        <v>0</v>
      </c>
      <c r="P54" s="5">
        <f t="shared" si="16"/>
        <v>0</v>
      </c>
      <c r="Q54" s="5"/>
      <c r="R54" s="93">
        <f t="shared" si="16"/>
        <v>0</v>
      </c>
      <c r="S54" s="93">
        <f t="shared" si="16"/>
        <v>0</v>
      </c>
      <c r="T54" s="93"/>
      <c r="U54" s="93">
        <f t="shared" si="16"/>
        <v>0</v>
      </c>
      <c r="V54" s="93">
        <f t="shared" si="16"/>
        <v>0</v>
      </c>
      <c r="W54" s="93"/>
      <c r="X54" s="93">
        <f t="shared" si="16"/>
        <v>105.66</v>
      </c>
      <c r="Y54" s="93">
        <f t="shared" si="16"/>
        <v>103.446</v>
      </c>
      <c r="Z54" s="93">
        <f>Y54/X54*100</f>
        <v>97.9045996592845</v>
      </c>
      <c r="AA54" s="5">
        <f t="shared" si="16"/>
        <v>0</v>
      </c>
      <c r="AB54" s="5">
        <f t="shared" si="16"/>
        <v>1.53</v>
      </c>
      <c r="AC54" s="5"/>
      <c r="AD54" s="5">
        <f t="shared" si="16"/>
        <v>0</v>
      </c>
      <c r="AE54" s="5">
        <f t="shared" si="16"/>
        <v>0.684</v>
      </c>
      <c r="AF54" s="5"/>
      <c r="AG54" s="5">
        <f t="shared" si="16"/>
        <v>0</v>
      </c>
      <c r="AH54" s="5">
        <f t="shared" si="16"/>
        <v>0</v>
      </c>
      <c r="AI54" s="5"/>
      <c r="AJ54" s="5">
        <f t="shared" si="16"/>
        <v>0</v>
      </c>
      <c r="AK54" s="5">
        <f t="shared" si="16"/>
        <v>0</v>
      </c>
      <c r="AL54" s="5"/>
      <c r="AM54" s="5">
        <f t="shared" si="16"/>
        <v>0</v>
      </c>
      <c r="AN54" s="5">
        <f t="shared" si="16"/>
        <v>0</v>
      </c>
      <c r="AO54" s="5"/>
      <c r="AP54" s="5">
        <f t="shared" si="16"/>
        <v>0</v>
      </c>
      <c r="AQ54" s="5">
        <f t="shared" si="16"/>
        <v>0</v>
      </c>
      <c r="AR54" s="5"/>
      <c r="AS54" s="122" t="s">
        <v>111</v>
      </c>
      <c r="AT54" s="172"/>
      <c r="AU54" s="42">
        <f t="shared" si="0"/>
        <v>1</v>
      </c>
      <c r="AV54" s="84">
        <f t="shared" si="1"/>
        <v>105.66</v>
      </c>
      <c r="AW54" s="84">
        <f t="shared" si="2"/>
        <v>104.976</v>
      </c>
    </row>
    <row r="55" spans="1:49" s="2" customFormat="1" ht="28.5" customHeight="1">
      <c r="A55" s="162"/>
      <c r="B55" s="167"/>
      <c r="C55" s="146"/>
      <c r="D55" s="146"/>
      <c r="E55" s="21" t="s">
        <v>28</v>
      </c>
      <c r="F55" s="33">
        <f t="shared" si="3"/>
        <v>0</v>
      </c>
      <c r="G55" s="33">
        <f t="shared" si="3"/>
        <v>0</v>
      </c>
      <c r="H55" s="5"/>
      <c r="I55" s="7"/>
      <c r="J55" s="4"/>
      <c r="K55" s="5"/>
      <c r="L55" s="4"/>
      <c r="M55" s="4"/>
      <c r="N55" s="5"/>
      <c r="O55" s="4"/>
      <c r="P55" s="4"/>
      <c r="Q55" s="5"/>
      <c r="R55" s="77"/>
      <c r="S55" s="77"/>
      <c r="T55" s="93"/>
      <c r="U55" s="77"/>
      <c r="V55" s="77"/>
      <c r="W55" s="93"/>
      <c r="X55" s="77"/>
      <c r="Y55" s="77"/>
      <c r="Z55" s="93"/>
      <c r="AA55" s="7"/>
      <c r="AB55" s="7"/>
      <c r="AC55" s="5"/>
      <c r="AD55" s="7"/>
      <c r="AE55" s="7"/>
      <c r="AF55" s="5"/>
      <c r="AG55" s="7"/>
      <c r="AH55" s="7"/>
      <c r="AI55" s="5"/>
      <c r="AJ55" s="4"/>
      <c r="AK55" s="4"/>
      <c r="AL55" s="5"/>
      <c r="AM55" s="4"/>
      <c r="AN55" s="4"/>
      <c r="AO55" s="5"/>
      <c r="AP55" s="4"/>
      <c r="AQ55" s="4"/>
      <c r="AR55" s="5"/>
      <c r="AS55" s="129"/>
      <c r="AT55" s="173"/>
      <c r="AU55" s="42" t="e">
        <f t="shared" si="0"/>
        <v>#DIV/0!</v>
      </c>
      <c r="AV55" s="84">
        <f t="shared" si="1"/>
        <v>0</v>
      </c>
      <c r="AW55" s="84">
        <f t="shared" si="2"/>
        <v>0</v>
      </c>
    </row>
    <row r="56" spans="1:49" s="2" customFormat="1" ht="39" customHeight="1">
      <c r="A56" s="163"/>
      <c r="B56" s="168"/>
      <c r="C56" s="147"/>
      <c r="D56" s="147"/>
      <c r="E56" s="21" t="s">
        <v>29</v>
      </c>
      <c r="F56" s="33">
        <f t="shared" si="3"/>
        <v>105.66</v>
      </c>
      <c r="G56" s="33">
        <f t="shared" si="3"/>
        <v>105.66</v>
      </c>
      <c r="H56" s="5">
        <f>G56/F56*100</f>
        <v>100</v>
      </c>
      <c r="I56" s="7"/>
      <c r="J56" s="4"/>
      <c r="K56" s="5"/>
      <c r="L56" s="4"/>
      <c r="M56" s="4"/>
      <c r="N56" s="5"/>
      <c r="O56" s="4"/>
      <c r="P56" s="4"/>
      <c r="Q56" s="5"/>
      <c r="R56" s="77"/>
      <c r="S56" s="77"/>
      <c r="T56" s="93"/>
      <c r="U56" s="77"/>
      <c r="V56" s="77"/>
      <c r="W56" s="93"/>
      <c r="X56" s="77">
        <v>105.66</v>
      </c>
      <c r="Y56" s="97">
        <v>103.446</v>
      </c>
      <c r="Z56" s="94">
        <f>Y56/X56*100</f>
        <v>97.9045996592845</v>
      </c>
      <c r="AA56" s="7"/>
      <c r="AB56" s="7">
        <v>1.53</v>
      </c>
      <c r="AC56" s="5"/>
      <c r="AD56" s="7"/>
      <c r="AE56" s="7">
        <v>0.684</v>
      </c>
      <c r="AF56" s="5"/>
      <c r="AG56" s="7"/>
      <c r="AH56" s="7"/>
      <c r="AI56" s="5"/>
      <c r="AJ56" s="4"/>
      <c r="AK56" s="4"/>
      <c r="AL56" s="5"/>
      <c r="AM56" s="4"/>
      <c r="AN56" s="4"/>
      <c r="AO56" s="5"/>
      <c r="AP56" s="4"/>
      <c r="AQ56" s="4"/>
      <c r="AR56" s="5"/>
      <c r="AS56" s="130"/>
      <c r="AT56" s="174"/>
      <c r="AU56" s="42">
        <f t="shared" si="0"/>
        <v>1</v>
      </c>
      <c r="AV56" s="84">
        <f t="shared" si="1"/>
        <v>105.66</v>
      </c>
      <c r="AW56" s="84">
        <f t="shared" si="2"/>
        <v>104.976</v>
      </c>
    </row>
    <row r="57" spans="1:49" s="2" customFormat="1" ht="14.25" customHeight="1">
      <c r="A57" s="161" t="s">
        <v>42</v>
      </c>
      <c r="B57" s="166" t="s">
        <v>60</v>
      </c>
      <c r="C57" s="145" t="s">
        <v>107</v>
      </c>
      <c r="D57" s="145" t="s">
        <v>69</v>
      </c>
      <c r="E57" s="20" t="s">
        <v>27</v>
      </c>
      <c r="F57" s="33">
        <f t="shared" si="3"/>
        <v>7.935</v>
      </c>
      <c r="G57" s="33">
        <f t="shared" si="3"/>
        <v>0</v>
      </c>
      <c r="H57" s="5">
        <f>G57/F57*100</f>
        <v>0</v>
      </c>
      <c r="I57" s="5">
        <f>I58+I59</f>
        <v>0</v>
      </c>
      <c r="J57" s="5">
        <f aca="true" t="shared" si="17" ref="J57:AQ57">J58+J59</f>
        <v>0</v>
      </c>
      <c r="K57" s="5"/>
      <c r="L57" s="5">
        <f t="shared" si="17"/>
        <v>0</v>
      </c>
      <c r="M57" s="5">
        <f t="shared" si="17"/>
        <v>0</v>
      </c>
      <c r="N57" s="5"/>
      <c r="O57" s="5">
        <f t="shared" si="17"/>
        <v>0</v>
      </c>
      <c r="P57" s="5">
        <f t="shared" si="17"/>
        <v>0</v>
      </c>
      <c r="Q57" s="5"/>
      <c r="R57" s="93">
        <f t="shared" si="17"/>
        <v>0</v>
      </c>
      <c r="S57" s="93">
        <f t="shared" si="17"/>
        <v>0</v>
      </c>
      <c r="T57" s="93"/>
      <c r="U57" s="93">
        <f t="shared" si="17"/>
        <v>0</v>
      </c>
      <c r="V57" s="93">
        <f t="shared" si="17"/>
        <v>0</v>
      </c>
      <c r="W57" s="93"/>
      <c r="X57" s="93">
        <f t="shared" si="17"/>
        <v>0</v>
      </c>
      <c r="Y57" s="93">
        <f t="shared" si="17"/>
        <v>0</v>
      </c>
      <c r="Z57" s="93"/>
      <c r="AA57" s="5">
        <f t="shared" si="17"/>
        <v>0</v>
      </c>
      <c r="AB57" s="5">
        <f t="shared" si="17"/>
        <v>0</v>
      </c>
      <c r="AC57" s="5"/>
      <c r="AD57" s="5">
        <f t="shared" si="17"/>
        <v>0</v>
      </c>
      <c r="AE57" s="5">
        <f t="shared" si="17"/>
        <v>0</v>
      </c>
      <c r="AF57" s="5"/>
      <c r="AG57" s="5">
        <f t="shared" si="17"/>
        <v>0</v>
      </c>
      <c r="AH57" s="5">
        <f t="shared" si="17"/>
        <v>0</v>
      </c>
      <c r="AI57" s="5"/>
      <c r="AJ57" s="5">
        <f t="shared" si="17"/>
        <v>0</v>
      </c>
      <c r="AK57" s="5">
        <f t="shared" si="17"/>
        <v>0</v>
      </c>
      <c r="AL57" s="5"/>
      <c r="AM57" s="5">
        <f t="shared" si="17"/>
        <v>7.935</v>
      </c>
      <c r="AN57" s="5">
        <f t="shared" si="17"/>
        <v>0</v>
      </c>
      <c r="AO57" s="5"/>
      <c r="AP57" s="5">
        <f t="shared" si="17"/>
        <v>0</v>
      </c>
      <c r="AQ57" s="5">
        <f t="shared" si="17"/>
        <v>0</v>
      </c>
      <c r="AR57" s="5"/>
      <c r="AS57" s="5"/>
      <c r="AT57" s="169"/>
      <c r="AU57" s="42" t="e">
        <f t="shared" si="0"/>
        <v>#DIV/0!</v>
      </c>
      <c r="AV57" s="84">
        <f t="shared" si="1"/>
        <v>0</v>
      </c>
      <c r="AW57" s="84">
        <f t="shared" si="2"/>
        <v>0</v>
      </c>
    </row>
    <row r="58" spans="1:49" s="2" customFormat="1" ht="26.25" customHeight="1">
      <c r="A58" s="162"/>
      <c r="B58" s="167"/>
      <c r="C58" s="146"/>
      <c r="D58" s="146"/>
      <c r="E58" s="21" t="s">
        <v>28</v>
      </c>
      <c r="F58" s="33">
        <f t="shared" si="3"/>
        <v>0</v>
      </c>
      <c r="G58" s="33">
        <f t="shared" si="3"/>
        <v>0</v>
      </c>
      <c r="H58" s="5"/>
      <c r="I58" s="7"/>
      <c r="J58" s="4"/>
      <c r="K58" s="5"/>
      <c r="L58" s="4"/>
      <c r="M58" s="4"/>
      <c r="N58" s="5"/>
      <c r="O58" s="4"/>
      <c r="P58" s="4"/>
      <c r="Q58" s="5"/>
      <c r="R58" s="77"/>
      <c r="S58" s="77"/>
      <c r="T58" s="93"/>
      <c r="U58" s="77"/>
      <c r="V58" s="77"/>
      <c r="W58" s="93"/>
      <c r="X58" s="77"/>
      <c r="Y58" s="77"/>
      <c r="Z58" s="93"/>
      <c r="AA58" s="7"/>
      <c r="AB58" s="7"/>
      <c r="AC58" s="5"/>
      <c r="AD58" s="7"/>
      <c r="AE58" s="7"/>
      <c r="AF58" s="5"/>
      <c r="AG58" s="7"/>
      <c r="AH58" s="7"/>
      <c r="AI58" s="5"/>
      <c r="AJ58" s="4"/>
      <c r="AK58" s="4"/>
      <c r="AL58" s="5"/>
      <c r="AM58" s="4"/>
      <c r="AN58" s="4"/>
      <c r="AO58" s="5"/>
      <c r="AP58" s="4"/>
      <c r="AQ58" s="4"/>
      <c r="AR58" s="5"/>
      <c r="AS58" s="27"/>
      <c r="AT58" s="170"/>
      <c r="AU58" s="42" t="e">
        <f t="shared" si="0"/>
        <v>#DIV/0!</v>
      </c>
      <c r="AV58" s="84">
        <f t="shared" si="1"/>
        <v>0</v>
      </c>
      <c r="AW58" s="84">
        <f t="shared" si="2"/>
        <v>0</v>
      </c>
    </row>
    <row r="59" spans="1:49" s="2" customFormat="1" ht="66.75" customHeight="1">
      <c r="A59" s="163"/>
      <c r="B59" s="168"/>
      <c r="C59" s="147"/>
      <c r="D59" s="147"/>
      <c r="E59" s="21" t="s">
        <v>29</v>
      </c>
      <c r="F59" s="33">
        <f t="shared" si="3"/>
        <v>7.935</v>
      </c>
      <c r="G59" s="33">
        <f t="shared" si="3"/>
        <v>0</v>
      </c>
      <c r="H59" s="5">
        <f>G59/F59*100</f>
        <v>0</v>
      </c>
      <c r="I59" s="7"/>
      <c r="J59" s="4"/>
      <c r="K59" s="5"/>
      <c r="L59" s="4"/>
      <c r="M59" s="4"/>
      <c r="N59" s="5"/>
      <c r="O59" s="4"/>
      <c r="P59" s="4"/>
      <c r="Q59" s="5"/>
      <c r="R59" s="77"/>
      <c r="S59" s="77"/>
      <c r="T59" s="93"/>
      <c r="U59" s="77"/>
      <c r="V59" s="77"/>
      <c r="W59" s="93"/>
      <c r="X59" s="77"/>
      <c r="Y59" s="77"/>
      <c r="Z59" s="93"/>
      <c r="AA59" s="7"/>
      <c r="AB59" s="7"/>
      <c r="AC59" s="5"/>
      <c r="AD59" s="7"/>
      <c r="AE59" s="7"/>
      <c r="AF59" s="5"/>
      <c r="AG59" s="7"/>
      <c r="AH59" s="7"/>
      <c r="AI59" s="5"/>
      <c r="AJ59" s="4"/>
      <c r="AK59" s="4"/>
      <c r="AL59" s="5"/>
      <c r="AM59" s="4">
        <v>7.935</v>
      </c>
      <c r="AN59" s="4"/>
      <c r="AO59" s="5"/>
      <c r="AP59" s="4"/>
      <c r="AQ59" s="4"/>
      <c r="AR59" s="5"/>
      <c r="AS59" s="27"/>
      <c r="AT59" s="171"/>
      <c r="AU59" s="42" t="e">
        <f t="shared" si="0"/>
        <v>#DIV/0!</v>
      </c>
      <c r="AV59" s="84">
        <f t="shared" si="1"/>
        <v>0</v>
      </c>
      <c r="AW59" s="84">
        <f t="shared" si="2"/>
        <v>0</v>
      </c>
    </row>
    <row r="60" spans="1:49" s="2" customFormat="1" ht="17.25" customHeight="1">
      <c r="A60" s="178" t="s">
        <v>43</v>
      </c>
      <c r="B60" s="181" t="s">
        <v>61</v>
      </c>
      <c r="C60" s="145" t="s">
        <v>64</v>
      </c>
      <c r="D60" s="145" t="s">
        <v>70</v>
      </c>
      <c r="E60" s="20" t="s">
        <v>27</v>
      </c>
      <c r="F60" s="33">
        <f t="shared" si="3"/>
        <v>0</v>
      </c>
      <c r="G60" s="33">
        <f t="shared" si="3"/>
        <v>0</v>
      </c>
      <c r="H60" s="5"/>
      <c r="I60" s="5">
        <f>I61+I62</f>
        <v>0</v>
      </c>
      <c r="J60" s="5">
        <f aca="true" t="shared" si="18" ref="J60:AQ60">J61+J62</f>
        <v>0</v>
      </c>
      <c r="K60" s="5"/>
      <c r="L60" s="5">
        <f t="shared" si="18"/>
        <v>0</v>
      </c>
      <c r="M60" s="5">
        <f t="shared" si="18"/>
        <v>0</v>
      </c>
      <c r="N60" s="5"/>
      <c r="O60" s="5">
        <f t="shared" si="18"/>
        <v>0</v>
      </c>
      <c r="P60" s="5">
        <f t="shared" si="18"/>
        <v>0</v>
      </c>
      <c r="Q60" s="5"/>
      <c r="R60" s="93">
        <f t="shared" si="18"/>
        <v>0</v>
      </c>
      <c r="S60" s="93">
        <f t="shared" si="18"/>
        <v>0</v>
      </c>
      <c r="T60" s="93"/>
      <c r="U60" s="93">
        <f t="shared" si="18"/>
        <v>0</v>
      </c>
      <c r="V60" s="93">
        <f t="shared" si="18"/>
        <v>0</v>
      </c>
      <c r="W60" s="93"/>
      <c r="X60" s="93">
        <f t="shared" si="18"/>
        <v>0</v>
      </c>
      <c r="Y60" s="93">
        <f t="shared" si="18"/>
        <v>0</v>
      </c>
      <c r="Z60" s="93"/>
      <c r="AA60" s="5">
        <f t="shared" si="18"/>
        <v>0</v>
      </c>
      <c r="AB60" s="5">
        <f t="shared" si="18"/>
        <v>0</v>
      </c>
      <c r="AC60" s="5"/>
      <c r="AD60" s="5">
        <f t="shared" si="18"/>
        <v>0</v>
      </c>
      <c r="AE60" s="5">
        <f t="shared" si="18"/>
        <v>0</v>
      </c>
      <c r="AF60" s="5"/>
      <c r="AG60" s="5">
        <f t="shared" si="18"/>
        <v>0</v>
      </c>
      <c r="AH60" s="5">
        <f t="shared" si="18"/>
        <v>0</v>
      </c>
      <c r="AI60" s="5"/>
      <c r="AJ60" s="5">
        <f t="shared" si="18"/>
        <v>0</v>
      </c>
      <c r="AK60" s="5">
        <f t="shared" si="18"/>
        <v>0</v>
      </c>
      <c r="AL60" s="5"/>
      <c r="AM60" s="5">
        <f t="shared" si="18"/>
        <v>0</v>
      </c>
      <c r="AN60" s="5">
        <f t="shared" si="18"/>
        <v>0</v>
      </c>
      <c r="AO60" s="5"/>
      <c r="AP60" s="5">
        <f t="shared" si="18"/>
        <v>0</v>
      </c>
      <c r="AQ60" s="5">
        <f t="shared" si="18"/>
        <v>0</v>
      </c>
      <c r="AR60" s="5"/>
      <c r="AS60" s="5"/>
      <c r="AT60" s="145"/>
      <c r="AU60" s="42" t="e">
        <f t="shared" si="0"/>
        <v>#DIV/0!</v>
      </c>
      <c r="AV60" s="84">
        <f t="shared" si="1"/>
        <v>0</v>
      </c>
      <c r="AW60" s="84">
        <f t="shared" si="2"/>
        <v>0</v>
      </c>
    </row>
    <row r="61" spans="1:49" s="2" customFormat="1" ht="43.5" customHeight="1">
      <c r="A61" s="179"/>
      <c r="B61" s="181"/>
      <c r="C61" s="146"/>
      <c r="D61" s="146"/>
      <c r="E61" s="21" t="s">
        <v>28</v>
      </c>
      <c r="F61" s="33">
        <f t="shared" si="3"/>
        <v>0</v>
      </c>
      <c r="G61" s="33">
        <f t="shared" si="3"/>
        <v>0</v>
      </c>
      <c r="H61" s="5"/>
      <c r="I61" s="7"/>
      <c r="J61" s="7"/>
      <c r="K61" s="5"/>
      <c r="L61" s="7"/>
      <c r="M61" s="7"/>
      <c r="N61" s="5"/>
      <c r="O61" s="7"/>
      <c r="P61" s="7"/>
      <c r="Q61" s="5"/>
      <c r="R61" s="77"/>
      <c r="S61" s="77"/>
      <c r="T61" s="93"/>
      <c r="U61" s="77"/>
      <c r="V61" s="77"/>
      <c r="W61" s="93"/>
      <c r="X61" s="77"/>
      <c r="Y61" s="77"/>
      <c r="Z61" s="93"/>
      <c r="AA61" s="7"/>
      <c r="AB61" s="7"/>
      <c r="AC61" s="5"/>
      <c r="AD61" s="7"/>
      <c r="AE61" s="7"/>
      <c r="AF61" s="5"/>
      <c r="AG61" s="7"/>
      <c r="AH61" s="7"/>
      <c r="AI61" s="5"/>
      <c r="AJ61" s="7"/>
      <c r="AK61" s="7"/>
      <c r="AL61" s="5"/>
      <c r="AM61" s="7"/>
      <c r="AN61" s="7"/>
      <c r="AO61" s="5"/>
      <c r="AP61" s="7"/>
      <c r="AQ61" s="7"/>
      <c r="AR61" s="5"/>
      <c r="AS61" s="27"/>
      <c r="AT61" s="146"/>
      <c r="AU61" s="42" t="e">
        <f t="shared" si="0"/>
        <v>#DIV/0!</v>
      </c>
      <c r="AV61" s="84">
        <f t="shared" si="1"/>
        <v>0</v>
      </c>
      <c r="AW61" s="84">
        <f t="shared" si="2"/>
        <v>0</v>
      </c>
    </row>
    <row r="62" spans="1:49" s="2" customFormat="1" ht="44.25" customHeight="1">
      <c r="A62" s="180"/>
      <c r="B62" s="181"/>
      <c r="C62" s="147"/>
      <c r="D62" s="147"/>
      <c r="E62" s="21" t="s">
        <v>29</v>
      </c>
      <c r="F62" s="33">
        <f t="shared" si="3"/>
        <v>0</v>
      </c>
      <c r="G62" s="33">
        <f t="shared" si="3"/>
        <v>0</v>
      </c>
      <c r="H62" s="5"/>
      <c r="I62" s="7"/>
      <c r="J62" s="7"/>
      <c r="K62" s="5"/>
      <c r="L62" s="7"/>
      <c r="M62" s="7"/>
      <c r="N62" s="5"/>
      <c r="O62" s="7"/>
      <c r="P62" s="7"/>
      <c r="Q62" s="5"/>
      <c r="R62" s="77"/>
      <c r="S62" s="77"/>
      <c r="T62" s="93"/>
      <c r="U62" s="77"/>
      <c r="V62" s="77"/>
      <c r="W62" s="93"/>
      <c r="X62" s="77"/>
      <c r="Y62" s="77"/>
      <c r="Z62" s="93"/>
      <c r="AA62" s="7"/>
      <c r="AB62" s="7"/>
      <c r="AC62" s="5"/>
      <c r="AD62" s="7"/>
      <c r="AE62" s="7"/>
      <c r="AF62" s="5"/>
      <c r="AG62" s="7"/>
      <c r="AH62" s="7"/>
      <c r="AI62" s="5"/>
      <c r="AJ62" s="7"/>
      <c r="AK62" s="7"/>
      <c r="AL62" s="5"/>
      <c r="AM62" s="7"/>
      <c r="AN62" s="7"/>
      <c r="AO62" s="5"/>
      <c r="AP62" s="7"/>
      <c r="AQ62" s="7"/>
      <c r="AR62" s="5"/>
      <c r="AS62" s="27"/>
      <c r="AT62" s="147"/>
      <c r="AU62" s="42" t="e">
        <f t="shared" si="0"/>
        <v>#DIV/0!</v>
      </c>
      <c r="AV62" s="84">
        <f t="shared" si="1"/>
        <v>0</v>
      </c>
      <c r="AW62" s="84">
        <f t="shared" si="2"/>
        <v>0</v>
      </c>
    </row>
    <row r="63" spans="1:49" s="2" customFormat="1" ht="15.75" customHeight="1">
      <c r="A63" s="178" t="s">
        <v>44</v>
      </c>
      <c r="B63" s="148" t="s">
        <v>72</v>
      </c>
      <c r="C63" s="145" t="s">
        <v>108</v>
      </c>
      <c r="D63" s="145" t="s">
        <v>74</v>
      </c>
      <c r="E63" s="20" t="s">
        <v>27</v>
      </c>
      <c r="F63" s="33">
        <f t="shared" si="3"/>
        <v>0</v>
      </c>
      <c r="G63" s="33">
        <f t="shared" si="3"/>
        <v>0</v>
      </c>
      <c r="H63" s="5"/>
      <c r="I63" s="5">
        <f>I64+I65</f>
        <v>0</v>
      </c>
      <c r="J63" s="5">
        <f>J64+J65</f>
        <v>0</v>
      </c>
      <c r="K63" s="5"/>
      <c r="L63" s="5">
        <f>L64+L65</f>
        <v>0</v>
      </c>
      <c r="M63" s="5">
        <f>M64+M65</f>
        <v>0</v>
      </c>
      <c r="N63" s="5"/>
      <c r="O63" s="5">
        <f>O64+O65</f>
        <v>0</v>
      </c>
      <c r="P63" s="5">
        <f>P64+P65</f>
        <v>0</v>
      </c>
      <c r="Q63" s="5"/>
      <c r="R63" s="93">
        <f>R64+R65</f>
        <v>0</v>
      </c>
      <c r="S63" s="93">
        <f>S64+S65</f>
        <v>0</v>
      </c>
      <c r="T63" s="93"/>
      <c r="U63" s="93">
        <f>U64+U65</f>
        <v>0</v>
      </c>
      <c r="V63" s="93">
        <f>V64+V65</f>
        <v>0</v>
      </c>
      <c r="W63" s="93"/>
      <c r="X63" s="93">
        <f>X64+X65</f>
        <v>0</v>
      </c>
      <c r="Y63" s="93">
        <f>Y64+Y65</f>
        <v>0</v>
      </c>
      <c r="Z63" s="93"/>
      <c r="AA63" s="5">
        <f>AA64+AA65</f>
        <v>0</v>
      </c>
      <c r="AB63" s="5">
        <f>AB64+AB65</f>
        <v>0</v>
      </c>
      <c r="AC63" s="5"/>
      <c r="AD63" s="5">
        <f>AD64+AD65</f>
        <v>0</v>
      </c>
      <c r="AE63" s="5">
        <f>AE64+AE65</f>
        <v>0</v>
      </c>
      <c r="AF63" s="5"/>
      <c r="AG63" s="5">
        <f>AG64+AG65</f>
        <v>0</v>
      </c>
      <c r="AH63" s="5">
        <f>AH64+AH65</f>
        <v>0</v>
      </c>
      <c r="AI63" s="5"/>
      <c r="AJ63" s="5">
        <f>AJ64+AJ65</f>
        <v>0</v>
      </c>
      <c r="AK63" s="5">
        <f>AK64+AK65</f>
        <v>0</v>
      </c>
      <c r="AL63" s="5"/>
      <c r="AM63" s="5">
        <f>AM64+AM65</f>
        <v>0</v>
      </c>
      <c r="AN63" s="5">
        <f>AN64+AN65</f>
        <v>0</v>
      </c>
      <c r="AO63" s="5"/>
      <c r="AP63" s="5">
        <f>AP64+AP65</f>
        <v>0</v>
      </c>
      <c r="AQ63" s="5">
        <f>AQ64+AQ65</f>
        <v>0</v>
      </c>
      <c r="AR63" s="5"/>
      <c r="AS63" s="5"/>
      <c r="AT63" s="175"/>
      <c r="AU63" s="42" t="e">
        <f t="shared" si="0"/>
        <v>#DIV/0!</v>
      </c>
      <c r="AV63" s="84">
        <f t="shared" si="1"/>
        <v>0</v>
      </c>
      <c r="AW63" s="84">
        <f t="shared" si="2"/>
        <v>0</v>
      </c>
    </row>
    <row r="64" spans="1:49" s="2" customFormat="1" ht="41.25" customHeight="1">
      <c r="A64" s="179"/>
      <c r="B64" s="149"/>
      <c r="C64" s="146"/>
      <c r="D64" s="146"/>
      <c r="E64" s="21" t="s">
        <v>28</v>
      </c>
      <c r="F64" s="33">
        <f t="shared" si="3"/>
        <v>0</v>
      </c>
      <c r="G64" s="33">
        <f t="shared" si="3"/>
        <v>0</v>
      </c>
      <c r="H64" s="5"/>
      <c r="I64" s="7"/>
      <c r="J64" s="7"/>
      <c r="K64" s="5"/>
      <c r="L64" s="7"/>
      <c r="M64" s="7"/>
      <c r="N64" s="5"/>
      <c r="O64" s="7"/>
      <c r="P64" s="7"/>
      <c r="Q64" s="5"/>
      <c r="R64" s="77"/>
      <c r="S64" s="77"/>
      <c r="T64" s="93"/>
      <c r="U64" s="77"/>
      <c r="V64" s="77"/>
      <c r="W64" s="93"/>
      <c r="X64" s="77"/>
      <c r="Y64" s="77"/>
      <c r="Z64" s="93"/>
      <c r="AA64" s="7"/>
      <c r="AB64" s="7"/>
      <c r="AC64" s="5"/>
      <c r="AD64" s="7"/>
      <c r="AE64" s="7"/>
      <c r="AF64" s="5"/>
      <c r="AG64" s="7"/>
      <c r="AH64" s="7"/>
      <c r="AI64" s="5"/>
      <c r="AJ64" s="7"/>
      <c r="AK64" s="7"/>
      <c r="AL64" s="5"/>
      <c r="AM64" s="7"/>
      <c r="AN64" s="7"/>
      <c r="AO64" s="5"/>
      <c r="AP64" s="7"/>
      <c r="AQ64" s="7"/>
      <c r="AR64" s="5"/>
      <c r="AS64" s="27"/>
      <c r="AT64" s="176"/>
      <c r="AU64" s="42" t="e">
        <f t="shared" si="0"/>
        <v>#DIV/0!</v>
      </c>
      <c r="AV64" s="84">
        <f t="shared" si="1"/>
        <v>0</v>
      </c>
      <c r="AW64" s="84">
        <f t="shared" si="2"/>
        <v>0</v>
      </c>
    </row>
    <row r="65" spans="1:49" s="2" customFormat="1" ht="42" customHeight="1">
      <c r="A65" s="180"/>
      <c r="B65" s="150"/>
      <c r="C65" s="147"/>
      <c r="D65" s="147"/>
      <c r="E65" s="21" t="s">
        <v>29</v>
      </c>
      <c r="F65" s="33">
        <f t="shared" si="3"/>
        <v>0</v>
      </c>
      <c r="G65" s="33">
        <f t="shared" si="3"/>
        <v>0</v>
      </c>
      <c r="H65" s="5"/>
      <c r="I65" s="7"/>
      <c r="J65" s="7"/>
      <c r="K65" s="5"/>
      <c r="L65" s="7"/>
      <c r="M65" s="7"/>
      <c r="N65" s="5"/>
      <c r="O65" s="7"/>
      <c r="P65" s="7"/>
      <c r="Q65" s="5"/>
      <c r="R65" s="77"/>
      <c r="S65" s="77"/>
      <c r="T65" s="93"/>
      <c r="U65" s="77"/>
      <c r="V65" s="77"/>
      <c r="W65" s="93"/>
      <c r="X65" s="77"/>
      <c r="Y65" s="77"/>
      <c r="Z65" s="93"/>
      <c r="AA65" s="7"/>
      <c r="AB65" s="7"/>
      <c r="AC65" s="5"/>
      <c r="AD65" s="7"/>
      <c r="AE65" s="7"/>
      <c r="AF65" s="5"/>
      <c r="AG65" s="7"/>
      <c r="AH65" s="7"/>
      <c r="AI65" s="5"/>
      <c r="AJ65" s="7"/>
      <c r="AK65" s="7"/>
      <c r="AL65" s="5"/>
      <c r="AM65" s="7"/>
      <c r="AN65" s="7"/>
      <c r="AO65" s="5"/>
      <c r="AP65" s="7"/>
      <c r="AQ65" s="7"/>
      <c r="AR65" s="5"/>
      <c r="AS65" s="27"/>
      <c r="AT65" s="177"/>
      <c r="AU65" s="42" t="e">
        <f t="shared" si="0"/>
        <v>#DIV/0!</v>
      </c>
      <c r="AV65" s="84">
        <f t="shared" si="1"/>
        <v>0</v>
      </c>
      <c r="AW65" s="84">
        <f t="shared" si="2"/>
        <v>0</v>
      </c>
    </row>
    <row r="66" spans="1:49" s="2" customFormat="1" ht="15.75" customHeight="1">
      <c r="A66" s="198" t="s">
        <v>45</v>
      </c>
      <c r="B66" s="182" t="s">
        <v>62</v>
      </c>
      <c r="C66" s="145" t="s">
        <v>109</v>
      </c>
      <c r="D66" s="145" t="s">
        <v>71</v>
      </c>
      <c r="E66" s="20" t="s">
        <v>27</v>
      </c>
      <c r="F66" s="33">
        <f t="shared" si="3"/>
        <v>3096.37465</v>
      </c>
      <c r="G66" s="33">
        <f t="shared" si="3"/>
        <v>3096.3746500000007</v>
      </c>
      <c r="H66" s="5">
        <f>G66/F66*100</f>
        <v>100.00000000000003</v>
      </c>
      <c r="I66" s="5">
        <f>I67+I68</f>
        <v>1545.9</v>
      </c>
      <c r="J66" s="5">
        <f>J67+J68</f>
        <v>1545.9</v>
      </c>
      <c r="K66" s="5">
        <f>J66/I66*100</f>
        <v>100</v>
      </c>
      <c r="L66" s="5">
        <f>L67+L68</f>
        <v>836.7</v>
      </c>
      <c r="M66" s="5">
        <f>M67+M68</f>
        <v>836.7</v>
      </c>
      <c r="N66" s="5">
        <f>M66/L66*100</f>
        <v>100</v>
      </c>
      <c r="O66" s="5">
        <f>O67+O68</f>
        <v>570.742</v>
      </c>
      <c r="P66" s="5">
        <f>P67+P68</f>
        <v>570.8</v>
      </c>
      <c r="Q66" s="5">
        <f>P66/O66*100</f>
        <v>100.01016220989519</v>
      </c>
      <c r="R66" s="93">
        <f>R67+R68</f>
        <v>0</v>
      </c>
      <c r="S66" s="93">
        <f>S67+S68</f>
        <v>-562.54446</v>
      </c>
      <c r="T66" s="93"/>
      <c r="U66" s="93">
        <f>U67+U68</f>
        <v>0</v>
      </c>
      <c r="V66" s="93">
        <f>V67+V68</f>
        <v>-108.38832</v>
      </c>
      <c r="W66" s="93"/>
      <c r="X66" s="93">
        <f>X67+X68</f>
        <v>0</v>
      </c>
      <c r="Y66" s="93">
        <f>Y67+Y68</f>
        <v>569.70791</v>
      </c>
      <c r="Z66" s="93"/>
      <c r="AA66" s="5">
        <f>AA67+AA68</f>
        <v>24.316</v>
      </c>
      <c r="AB66" s="5">
        <f>AB67+AB68</f>
        <v>24.31572</v>
      </c>
      <c r="AC66" s="5">
        <f>AB66/AA66*100</f>
        <v>99.99884849481823</v>
      </c>
      <c r="AD66" s="5">
        <f>AD67+AD68</f>
        <v>118.71665</v>
      </c>
      <c r="AE66" s="5">
        <f>AE67+AE68</f>
        <v>219.8838</v>
      </c>
      <c r="AF66" s="5">
        <f>AE66/AD66*100</f>
        <v>185.2173220858237</v>
      </c>
      <c r="AG66" s="5">
        <f>AG67+AG68</f>
        <v>0</v>
      </c>
      <c r="AH66" s="5">
        <f>AH67+AH68</f>
        <v>0</v>
      </c>
      <c r="AI66" s="5"/>
      <c r="AJ66" s="5">
        <f>AJ67+AJ68</f>
        <v>0</v>
      </c>
      <c r="AK66" s="5">
        <f>AK67+AK68</f>
        <v>0</v>
      </c>
      <c r="AL66" s="5"/>
      <c r="AM66" s="5">
        <f>AM67+AM68</f>
        <v>0</v>
      </c>
      <c r="AN66" s="5">
        <f>AN67+AN68</f>
        <v>0</v>
      </c>
      <c r="AO66" s="5"/>
      <c r="AP66" s="5">
        <f>AP67+AP68</f>
        <v>0</v>
      </c>
      <c r="AQ66" s="5">
        <f>AQ67+AQ68</f>
        <v>0</v>
      </c>
      <c r="AR66" s="5"/>
      <c r="AS66" s="122" t="s">
        <v>86</v>
      </c>
      <c r="AT66" s="145"/>
      <c r="AU66" s="42">
        <f t="shared" si="0"/>
        <v>1.0000000000000002</v>
      </c>
      <c r="AV66" s="84">
        <f t="shared" si="1"/>
        <v>2977.6580000000004</v>
      </c>
      <c r="AW66" s="84">
        <f t="shared" si="2"/>
        <v>2876.4908500000006</v>
      </c>
    </row>
    <row r="67" spans="1:49" s="2" customFormat="1" ht="39" customHeight="1">
      <c r="A67" s="199"/>
      <c r="B67" s="182"/>
      <c r="C67" s="146"/>
      <c r="D67" s="146"/>
      <c r="E67" s="21" t="s">
        <v>28</v>
      </c>
      <c r="F67" s="33">
        <f t="shared" si="3"/>
        <v>0</v>
      </c>
      <c r="G67" s="33">
        <f t="shared" si="3"/>
        <v>0</v>
      </c>
      <c r="H67" s="5"/>
      <c r="I67" s="7"/>
      <c r="J67" s="4"/>
      <c r="K67" s="5"/>
      <c r="L67" s="4"/>
      <c r="M67" s="4"/>
      <c r="N67" s="5"/>
      <c r="O67" s="4"/>
      <c r="P67" s="4"/>
      <c r="Q67" s="5"/>
      <c r="R67" s="77"/>
      <c r="S67" s="77"/>
      <c r="T67" s="93"/>
      <c r="U67" s="77"/>
      <c r="V67" s="77"/>
      <c r="W67" s="93"/>
      <c r="X67" s="77"/>
      <c r="Y67" s="77"/>
      <c r="Z67" s="93"/>
      <c r="AA67" s="7"/>
      <c r="AB67" s="7"/>
      <c r="AC67" s="5"/>
      <c r="AD67" s="7"/>
      <c r="AE67" s="7"/>
      <c r="AF67" s="5"/>
      <c r="AG67" s="7"/>
      <c r="AH67" s="7"/>
      <c r="AI67" s="5"/>
      <c r="AJ67" s="4"/>
      <c r="AK67" s="4"/>
      <c r="AL67" s="5"/>
      <c r="AM67" s="4"/>
      <c r="AN67" s="4"/>
      <c r="AO67" s="5"/>
      <c r="AP67" s="4"/>
      <c r="AQ67" s="4"/>
      <c r="AR67" s="5"/>
      <c r="AS67" s="131"/>
      <c r="AT67" s="146"/>
      <c r="AU67" s="42" t="e">
        <f t="shared" si="0"/>
        <v>#DIV/0!</v>
      </c>
      <c r="AV67" s="84">
        <f t="shared" si="1"/>
        <v>0</v>
      </c>
      <c r="AW67" s="84">
        <f t="shared" si="2"/>
        <v>0</v>
      </c>
    </row>
    <row r="68" spans="1:49" s="2" customFormat="1" ht="106.5" customHeight="1">
      <c r="A68" s="200"/>
      <c r="B68" s="182"/>
      <c r="C68" s="147"/>
      <c r="D68" s="147"/>
      <c r="E68" s="21" t="s">
        <v>29</v>
      </c>
      <c r="F68" s="34">
        <f t="shared" si="3"/>
        <v>3096.37465</v>
      </c>
      <c r="G68" s="34">
        <f t="shared" si="3"/>
        <v>3096.3746500000007</v>
      </c>
      <c r="H68" s="5">
        <f>G68/F68*100</f>
        <v>100.00000000000003</v>
      </c>
      <c r="I68" s="7">
        <v>1545.9</v>
      </c>
      <c r="J68" s="4">
        <v>1545.9</v>
      </c>
      <c r="K68" s="5">
        <f>J68/I68*100</f>
        <v>100</v>
      </c>
      <c r="L68" s="4">
        <v>836.7</v>
      </c>
      <c r="M68" s="4">
        <v>836.7</v>
      </c>
      <c r="N68" s="5">
        <f>M68/L68*100</f>
        <v>100</v>
      </c>
      <c r="O68" s="4">
        <v>570.742</v>
      </c>
      <c r="P68" s="4">
        <v>570.8</v>
      </c>
      <c r="Q68" s="5">
        <f>P68/O68*100</f>
        <v>100.01016220989519</v>
      </c>
      <c r="R68" s="77"/>
      <c r="S68" s="77">
        <v>-562.54446</v>
      </c>
      <c r="T68" s="93"/>
      <c r="U68" s="77"/>
      <c r="V68" s="77">
        <v>-108.38832</v>
      </c>
      <c r="W68" s="93"/>
      <c r="X68" s="77"/>
      <c r="Y68" s="77">
        <f>569.70791</f>
        <v>569.70791</v>
      </c>
      <c r="Z68" s="93"/>
      <c r="AA68" s="7">
        <v>24.316</v>
      </c>
      <c r="AB68" s="77">
        <v>24.31572</v>
      </c>
      <c r="AC68" s="6">
        <f>AB68/AA68*100</f>
        <v>99.99884849481823</v>
      </c>
      <c r="AD68" s="7">
        <v>118.71665</v>
      </c>
      <c r="AE68" s="7">
        <f>219.9258-0.042</f>
        <v>219.8838</v>
      </c>
      <c r="AF68" s="6">
        <f>AE68/AD68*100</f>
        <v>185.2173220858237</v>
      </c>
      <c r="AG68" s="7"/>
      <c r="AH68" s="7"/>
      <c r="AI68" s="5"/>
      <c r="AJ68" s="4"/>
      <c r="AK68" s="4"/>
      <c r="AL68" s="5"/>
      <c r="AM68" s="4"/>
      <c r="AN68" s="4"/>
      <c r="AO68" s="5"/>
      <c r="AP68" s="4"/>
      <c r="AQ68" s="4"/>
      <c r="AR68" s="5"/>
      <c r="AS68" s="132"/>
      <c r="AT68" s="147"/>
      <c r="AU68" s="42">
        <f t="shared" si="0"/>
        <v>1.0000000000000002</v>
      </c>
      <c r="AV68" s="84">
        <f>I68+L68+O68+R68+U68+X68</f>
        <v>2953.3420000000006</v>
      </c>
      <c r="AW68" s="84">
        <f>J68+M68+P68+S68+V68+Y68</f>
        <v>2852.1751300000005</v>
      </c>
    </row>
    <row r="69" spans="1:49" s="2" customFormat="1" ht="14.25" customHeight="1">
      <c r="A69" s="198" t="s">
        <v>46</v>
      </c>
      <c r="B69" s="182" t="s">
        <v>63</v>
      </c>
      <c r="C69" s="145" t="s">
        <v>64</v>
      </c>
      <c r="D69" s="145" t="s">
        <v>73</v>
      </c>
      <c r="E69" s="20" t="s">
        <v>27</v>
      </c>
      <c r="F69" s="33">
        <f t="shared" si="3"/>
        <v>0</v>
      </c>
      <c r="G69" s="33">
        <f t="shared" si="3"/>
        <v>0</v>
      </c>
      <c r="H69" s="5"/>
      <c r="I69" s="5">
        <f>I70+I71</f>
        <v>0</v>
      </c>
      <c r="J69" s="5">
        <f>J70+J71</f>
        <v>0</v>
      </c>
      <c r="K69" s="5"/>
      <c r="L69" s="5">
        <f>L70+L71</f>
        <v>0</v>
      </c>
      <c r="M69" s="5">
        <f>M70+M71</f>
        <v>0</v>
      </c>
      <c r="N69" s="5"/>
      <c r="O69" s="5">
        <f>O70+O71</f>
        <v>0</v>
      </c>
      <c r="P69" s="5">
        <f>P70+P71</f>
        <v>0</v>
      </c>
      <c r="Q69" s="5"/>
      <c r="R69" s="93">
        <f>R70+R71</f>
        <v>0</v>
      </c>
      <c r="S69" s="93">
        <f>S70+S71</f>
        <v>0</v>
      </c>
      <c r="T69" s="93"/>
      <c r="U69" s="93">
        <f>U70+U71</f>
        <v>0</v>
      </c>
      <c r="V69" s="93">
        <f>V70+V71</f>
        <v>0</v>
      </c>
      <c r="W69" s="93"/>
      <c r="X69" s="93">
        <f>X70+X71</f>
        <v>0</v>
      </c>
      <c r="Y69" s="93">
        <f>Y70+Y71</f>
        <v>0</v>
      </c>
      <c r="Z69" s="93"/>
      <c r="AA69" s="5">
        <f>AA70+AA71</f>
        <v>0</v>
      </c>
      <c r="AB69" s="5">
        <f>AB70+AB71</f>
        <v>0</v>
      </c>
      <c r="AC69" s="5"/>
      <c r="AD69" s="5">
        <f>AD70+AD71</f>
        <v>0</v>
      </c>
      <c r="AE69" s="5">
        <f>AE70+AE71</f>
        <v>0</v>
      </c>
      <c r="AF69" s="5"/>
      <c r="AG69" s="5">
        <f>AG70+AG71</f>
        <v>0</v>
      </c>
      <c r="AH69" s="5">
        <f>AH70+AH71</f>
        <v>0</v>
      </c>
      <c r="AI69" s="5"/>
      <c r="AJ69" s="5">
        <f>AJ70+AJ71</f>
        <v>0</v>
      </c>
      <c r="AK69" s="5">
        <f>AK70+AK71</f>
        <v>0</v>
      </c>
      <c r="AL69" s="5"/>
      <c r="AM69" s="5">
        <f>AM70+AM71</f>
        <v>0</v>
      </c>
      <c r="AN69" s="5">
        <f>AN70+AN71</f>
        <v>0</v>
      </c>
      <c r="AO69" s="5"/>
      <c r="AP69" s="5">
        <f>AP70+AP71</f>
        <v>0</v>
      </c>
      <c r="AQ69" s="5">
        <f>AQ70+AQ71</f>
        <v>0</v>
      </c>
      <c r="AR69" s="5"/>
      <c r="AS69" s="5"/>
      <c r="AT69" s="169"/>
      <c r="AU69" s="42" t="e">
        <f t="shared" si="0"/>
        <v>#DIV/0!</v>
      </c>
      <c r="AV69" s="84">
        <f t="shared" si="1"/>
        <v>0</v>
      </c>
      <c r="AW69" s="84">
        <f t="shared" si="2"/>
        <v>0</v>
      </c>
    </row>
    <row r="70" spans="1:49" s="2" customFormat="1" ht="40.5" customHeight="1">
      <c r="A70" s="199"/>
      <c r="B70" s="182"/>
      <c r="C70" s="146"/>
      <c r="D70" s="146"/>
      <c r="E70" s="21" t="s">
        <v>28</v>
      </c>
      <c r="F70" s="33">
        <f t="shared" si="3"/>
        <v>0</v>
      </c>
      <c r="G70" s="33">
        <f t="shared" si="3"/>
        <v>0</v>
      </c>
      <c r="H70" s="5"/>
      <c r="I70" s="7"/>
      <c r="J70" s="4"/>
      <c r="K70" s="5"/>
      <c r="L70" s="4"/>
      <c r="M70" s="4"/>
      <c r="N70" s="5"/>
      <c r="O70" s="4"/>
      <c r="P70" s="4"/>
      <c r="Q70" s="5"/>
      <c r="R70" s="77"/>
      <c r="S70" s="77"/>
      <c r="T70" s="93"/>
      <c r="U70" s="77"/>
      <c r="V70" s="77"/>
      <c r="W70" s="93"/>
      <c r="X70" s="77"/>
      <c r="Y70" s="77"/>
      <c r="Z70" s="93"/>
      <c r="AA70" s="7"/>
      <c r="AB70" s="7"/>
      <c r="AC70" s="5"/>
      <c r="AD70" s="7"/>
      <c r="AE70" s="7"/>
      <c r="AF70" s="5"/>
      <c r="AG70" s="7"/>
      <c r="AH70" s="7"/>
      <c r="AI70" s="5"/>
      <c r="AJ70" s="4"/>
      <c r="AK70" s="4"/>
      <c r="AL70" s="5"/>
      <c r="AM70" s="4"/>
      <c r="AN70" s="4"/>
      <c r="AO70" s="5"/>
      <c r="AP70" s="4"/>
      <c r="AQ70" s="4"/>
      <c r="AR70" s="5"/>
      <c r="AS70" s="27"/>
      <c r="AT70" s="170"/>
      <c r="AU70" s="42" t="e">
        <f t="shared" si="0"/>
        <v>#DIV/0!</v>
      </c>
      <c r="AV70" s="84">
        <f t="shared" si="1"/>
        <v>0</v>
      </c>
      <c r="AW70" s="84">
        <f t="shared" si="2"/>
        <v>0</v>
      </c>
    </row>
    <row r="71" spans="1:49" s="2" customFormat="1" ht="41.25" customHeight="1">
      <c r="A71" s="200"/>
      <c r="B71" s="182"/>
      <c r="C71" s="147"/>
      <c r="D71" s="147"/>
      <c r="E71" s="21" t="s">
        <v>29</v>
      </c>
      <c r="F71" s="33">
        <f t="shared" si="3"/>
        <v>0</v>
      </c>
      <c r="G71" s="33">
        <f t="shared" si="3"/>
        <v>0</v>
      </c>
      <c r="H71" s="5"/>
      <c r="I71" s="7"/>
      <c r="J71" s="4"/>
      <c r="K71" s="5"/>
      <c r="L71" s="4"/>
      <c r="M71" s="4"/>
      <c r="N71" s="5"/>
      <c r="O71" s="4"/>
      <c r="P71" s="4"/>
      <c r="Q71" s="5"/>
      <c r="R71" s="77"/>
      <c r="S71" s="77"/>
      <c r="T71" s="93"/>
      <c r="U71" s="77"/>
      <c r="V71" s="77"/>
      <c r="W71" s="93"/>
      <c r="X71" s="77"/>
      <c r="Y71" s="77"/>
      <c r="Z71" s="93"/>
      <c r="AA71" s="7"/>
      <c r="AB71" s="7"/>
      <c r="AC71" s="5"/>
      <c r="AD71" s="7"/>
      <c r="AE71" s="7"/>
      <c r="AF71" s="5"/>
      <c r="AG71" s="7"/>
      <c r="AH71" s="7"/>
      <c r="AI71" s="5"/>
      <c r="AJ71" s="4"/>
      <c r="AK71" s="4"/>
      <c r="AL71" s="5"/>
      <c r="AM71" s="4"/>
      <c r="AN71" s="4"/>
      <c r="AO71" s="5"/>
      <c r="AP71" s="4"/>
      <c r="AQ71" s="4"/>
      <c r="AR71" s="5"/>
      <c r="AS71" s="27"/>
      <c r="AT71" s="171"/>
      <c r="AU71" s="42" t="e">
        <f t="shared" si="0"/>
        <v>#DIV/0!</v>
      </c>
      <c r="AV71" s="84">
        <f t="shared" si="1"/>
        <v>0</v>
      </c>
      <c r="AW71" s="84">
        <f t="shared" si="2"/>
        <v>0</v>
      </c>
    </row>
    <row r="72" spans="1:49" s="36" customFormat="1" ht="17.25" customHeight="1">
      <c r="A72" s="188" t="s">
        <v>31</v>
      </c>
      <c r="B72" s="189"/>
      <c r="C72" s="189"/>
      <c r="D72" s="190"/>
      <c r="E72" s="20" t="s">
        <v>27</v>
      </c>
      <c r="F72" s="35">
        <f>F73+F74</f>
        <v>7251.97465</v>
      </c>
      <c r="G72" s="35">
        <f>G73+G74</f>
        <v>7124.719650000001</v>
      </c>
      <c r="H72" s="5">
        <f>G72/F72*100</f>
        <v>98.24523655774226</v>
      </c>
      <c r="I72" s="7">
        <f>I15+I18+I21+I24+I27+I30+I33+I36+I39+I42+I45+I48+I51+I54+I57+I60+I63+I66+I69</f>
        <v>1545.9</v>
      </c>
      <c r="J72" s="7">
        <f aca="true" t="shared" si="19" ref="J72:AQ74">J15+J18+J21+J24+J27+J30+J33+J36+J39+J42+J45+J48+J51+J54+J57+J60+J63+J66+J69</f>
        <v>1545.9</v>
      </c>
      <c r="K72" s="6">
        <f>J72/I72*100</f>
        <v>100</v>
      </c>
      <c r="L72" s="7">
        <f t="shared" si="19"/>
        <v>855.7</v>
      </c>
      <c r="M72" s="7">
        <f t="shared" si="19"/>
        <v>855.7</v>
      </c>
      <c r="N72" s="7">
        <f>M72/L72*100</f>
        <v>100</v>
      </c>
      <c r="O72" s="7">
        <f t="shared" si="19"/>
        <v>755.242</v>
      </c>
      <c r="P72" s="7">
        <f t="shared" si="19"/>
        <v>575.8</v>
      </c>
      <c r="Q72" s="7">
        <f>P72/O72*100</f>
        <v>76.24046332169027</v>
      </c>
      <c r="R72" s="77">
        <f t="shared" si="19"/>
        <v>161.02</v>
      </c>
      <c r="S72" s="77">
        <f t="shared" si="19"/>
        <v>-488.04445999999996</v>
      </c>
      <c r="T72" s="77">
        <f>S72/R72*100</f>
        <v>-303.0955533474102</v>
      </c>
      <c r="U72" s="77">
        <f t="shared" si="19"/>
        <v>22.7</v>
      </c>
      <c r="V72" s="77">
        <f t="shared" si="19"/>
        <v>-20.28832</v>
      </c>
      <c r="W72" s="77">
        <f>V72/U72*100</f>
        <v>-89.375859030837</v>
      </c>
      <c r="X72" s="77">
        <f t="shared" si="19"/>
        <v>926.9999999999999</v>
      </c>
      <c r="Y72" s="77">
        <f t="shared" si="19"/>
        <v>1695.11391</v>
      </c>
      <c r="Z72" s="94">
        <f>Y72/X72*100</f>
        <v>182.86018446601943</v>
      </c>
      <c r="AA72" s="7">
        <f t="shared" si="19"/>
        <v>1361.3193500000002</v>
      </c>
      <c r="AB72" s="7">
        <f t="shared" si="19"/>
        <v>1362.8490700000002</v>
      </c>
      <c r="AC72" s="6">
        <f>AB72/AA72*100</f>
        <v>100.11237040008282</v>
      </c>
      <c r="AD72" s="7">
        <f t="shared" si="19"/>
        <v>1442.9333000000001</v>
      </c>
      <c r="AE72" s="7">
        <f t="shared" si="19"/>
        <v>1539.58445</v>
      </c>
      <c r="AF72" s="6">
        <f>AE72/AD72*100</f>
        <v>106.69824100670489</v>
      </c>
      <c r="AG72" s="7">
        <f t="shared" si="19"/>
        <v>58.105</v>
      </c>
      <c r="AH72" s="7">
        <f t="shared" si="19"/>
        <v>58.105</v>
      </c>
      <c r="AI72" s="6">
        <f>AH72/AG72*100</f>
        <v>100</v>
      </c>
      <c r="AJ72" s="7">
        <f t="shared" si="19"/>
        <v>42.72</v>
      </c>
      <c r="AK72" s="7">
        <f t="shared" si="19"/>
        <v>0</v>
      </c>
      <c r="AL72" s="6"/>
      <c r="AM72" s="7">
        <f t="shared" si="19"/>
        <v>79.33500000000001</v>
      </c>
      <c r="AN72" s="7">
        <f t="shared" si="19"/>
        <v>0</v>
      </c>
      <c r="AO72" s="6"/>
      <c r="AP72" s="7">
        <f t="shared" si="19"/>
        <v>0</v>
      </c>
      <c r="AQ72" s="7">
        <f t="shared" si="19"/>
        <v>0</v>
      </c>
      <c r="AR72" s="6"/>
      <c r="AS72" s="6"/>
      <c r="AT72" s="175"/>
      <c r="AU72" s="42">
        <f t="shared" si="0"/>
        <v>0.999270679018101</v>
      </c>
      <c r="AV72" s="84">
        <f t="shared" si="1"/>
        <v>5628.88135</v>
      </c>
      <c r="AW72" s="84">
        <f t="shared" si="2"/>
        <v>5527.030200000001</v>
      </c>
    </row>
    <row r="73" spans="1:49" s="36" customFormat="1" ht="27" customHeight="1">
      <c r="A73" s="191"/>
      <c r="B73" s="192"/>
      <c r="C73" s="193"/>
      <c r="D73" s="194"/>
      <c r="E73" s="21" t="s">
        <v>28</v>
      </c>
      <c r="F73" s="35">
        <f>I73+L73+O73+R73+U73+X73+AA73+AD73+AG73+AJ73+AM73+AP73</f>
        <v>1284.01665</v>
      </c>
      <c r="G73" s="35">
        <f>J73+M73+P73+S73+V73+Y73+AB73+AE73+AH73+AK73+AN73+AQ73</f>
        <v>1284.01665</v>
      </c>
      <c r="H73" s="5">
        <f>G73/F73*100</f>
        <v>100</v>
      </c>
      <c r="I73" s="7">
        <f>I16+I19+I22+I25+I28+I31+I34+I37+I40+I43+I46+I49+I52+I55+I58+I61+I64+I67+I70</f>
        <v>0</v>
      </c>
      <c r="J73" s="7">
        <f t="shared" si="19"/>
        <v>0</v>
      </c>
      <c r="K73" s="6"/>
      <c r="L73" s="7">
        <f t="shared" si="19"/>
        <v>0</v>
      </c>
      <c r="M73" s="7">
        <f t="shared" si="19"/>
        <v>0</v>
      </c>
      <c r="N73" s="7"/>
      <c r="O73" s="7">
        <f t="shared" si="19"/>
        <v>0</v>
      </c>
      <c r="P73" s="7">
        <f t="shared" si="19"/>
        <v>0</v>
      </c>
      <c r="Q73" s="7"/>
      <c r="R73" s="77">
        <f t="shared" si="19"/>
        <v>0</v>
      </c>
      <c r="S73" s="77">
        <f t="shared" si="19"/>
        <v>0</v>
      </c>
      <c r="T73" s="77"/>
      <c r="U73" s="77">
        <f t="shared" si="19"/>
        <v>0</v>
      </c>
      <c r="V73" s="77">
        <f t="shared" si="19"/>
        <v>0</v>
      </c>
      <c r="W73" s="77"/>
      <c r="X73" s="77">
        <f t="shared" si="19"/>
        <v>0</v>
      </c>
      <c r="Y73" s="77">
        <f t="shared" si="19"/>
        <v>0</v>
      </c>
      <c r="Z73" s="94"/>
      <c r="AA73" s="7">
        <f t="shared" si="19"/>
        <v>0</v>
      </c>
      <c r="AB73" s="7">
        <f t="shared" si="19"/>
        <v>0</v>
      </c>
      <c r="AC73" s="5"/>
      <c r="AD73" s="7">
        <f t="shared" si="19"/>
        <v>1284.01665</v>
      </c>
      <c r="AE73" s="7">
        <f t="shared" si="19"/>
        <v>1284.01665</v>
      </c>
      <c r="AF73" s="6">
        <f>AE73/AD73*100</f>
        <v>100</v>
      </c>
      <c r="AG73" s="7">
        <f t="shared" si="19"/>
        <v>0</v>
      </c>
      <c r="AH73" s="7">
        <f t="shared" si="19"/>
        <v>0</v>
      </c>
      <c r="AI73" s="116"/>
      <c r="AJ73" s="7">
        <f t="shared" si="19"/>
        <v>0</v>
      </c>
      <c r="AK73" s="7">
        <f t="shared" si="19"/>
        <v>0</v>
      </c>
      <c r="AL73" s="6"/>
      <c r="AM73" s="7">
        <f t="shared" si="19"/>
        <v>0</v>
      </c>
      <c r="AN73" s="7">
        <f t="shared" si="19"/>
        <v>0</v>
      </c>
      <c r="AO73" s="6"/>
      <c r="AP73" s="7">
        <f t="shared" si="19"/>
        <v>0</v>
      </c>
      <c r="AQ73" s="7">
        <f t="shared" si="19"/>
        <v>0</v>
      </c>
      <c r="AR73" s="6"/>
      <c r="AS73" s="40"/>
      <c r="AT73" s="176"/>
      <c r="AU73" s="42">
        <f t="shared" si="0"/>
        <v>1</v>
      </c>
      <c r="AV73" s="84">
        <f t="shared" si="1"/>
        <v>0</v>
      </c>
      <c r="AW73" s="84">
        <f t="shared" si="2"/>
        <v>0</v>
      </c>
    </row>
    <row r="74" spans="1:49" s="36" customFormat="1" ht="51.75" customHeight="1">
      <c r="A74" s="195"/>
      <c r="B74" s="196"/>
      <c r="C74" s="196"/>
      <c r="D74" s="197"/>
      <c r="E74" s="21" t="s">
        <v>29</v>
      </c>
      <c r="F74" s="35">
        <f>I74+L74+O74+R74+U74+X74+AA74+AD74+AG74+AJ74+AM74+AP74</f>
        <v>5967.958</v>
      </c>
      <c r="G74" s="35">
        <f>J74+M74+P74+S74+V74+Y74+AB74+AE74+AH74+AK74+AN74+AQ74</f>
        <v>5840.703</v>
      </c>
      <c r="H74" s="33">
        <f>G74/F74*100</f>
        <v>97.86769611984536</v>
      </c>
      <c r="I74" s="7">
        <f>I17+I20+I23+I26+I29+I32+I35+I38+I41+I44+I47+I50+I53+I56+I59+I62+I65+I68+I71</f>
        <v>1545.9</v>
      </c>
      <c r="J74" s="7">
        <f t="shared" si="19"/>
        <v>1545.9</v>
      </c>
      <c r="K74" s="7">
        <f>J74/I74*100</f>
        <v>100</v>
      </c>
      <c r="L74" s="7">
        <f t="shared" si="19"/>
        <v>855.7</v>
      </c>
      <c r="M74" s="7">
        <f t="shared" si="19"/>
        <v>855.7</v>
      </c>
      <c r="N74" s="7">
        <f>M74/L74*100</f>
        <v>100</v>
      </c>
      <c r="O74" s="7">
        <f t="shared" si="19"/>
        <v>755.242</v>
      </c>
      <c r="P74" s="7">
        <f t="shared" si="19"/>
        <v>575.8</v>
      </c>
      <c r="Q74" s="7">
        <f>P74/O74*100</f>
        <v>76.24046332169027</v>
      </c>
      <c r="R74" s="77">
        <f t="shared" si="19"/>
        <v>161.02</v>
      </c>
      <c r="S74" s="77">
        <f t="shared" si="19"/>
        <v>-488.04445999999996</v>
      </c>
      <c r="T74" s="77">
        <f>S74/R74*100</f>
        <v>-303.0955533474102</v>
      </c>
      <c r="U74" s="77">
        <f t="shared" si="19"/>
        <v>22.7</v>
      </c>
      <c r="V74" s="77">
        <f t="shared" si="19"/>
        <v>-20.28832</v>
      </c>
      <c r="W74" s="77">
        <f>V74/U74*100</f>
        <v>-89.375859030837</v>
      </c>
      <c r="X74" s="77">
        <f t="shared" si="19"/>
        <v>926.9999999999999</v>
      </c>
      <c r="Y74" s="77">
        <f t="shared" si="19"/>
        <v>1695.11391</v>
      </c>
      <c r="Z74" s="77">
        <f>Y74/X74*100</f>
        <v>182.86018446601943</v>
      </c>
      <c r="AA74" s="7">
        <f>AA17+AA20+AA23+AA26+AA29+AA32+AA35+AA38+AA41+AA44+AA47+AA50+AA53+AA56+AA59+AA62+AA65+AA68+AA71</f>
        <v>1361.3193500000002</v>
      </c>
      <c r="AB74" s="7">
        <f t="shared" si="19"/>
        <v>1362.8490700000002</v>
      </c>
      <c r="AC74" s="7">
        <f>AB74/AA74*100</f>
        <v>100.11237040008282</v>
      </c>
      <c r="AD74" s="7">
        <f>AD17+AD20+AD23+AD26+AD29+AD32+AD35+AD38+AD41+AD44+AD47+AD50+AD53+AD56+AD59+AD62+AD65+AD68+AD71</f>
        <v>158.91665</v>
      </c>
      <c r="AE74" s="7">
        <f t="shared" si="19"/>
        <v>255.5678</v>
      </c>
      <c r="AF74" s="7">
        <f>AE74/AD74*100</f>
        <v>160.81876883259244</v>
      </c>
      <c r="AG74" s="7">
        <f t="shared" si="19"/>
        <v>58.105</v>
      </c>
      <c r="AH74" s="7">
        <f t="shared" si="19"/>
        <v>58.105</v>
      </c>
      <c r="AI74" s="7">
        <f>AH74/AG74*100</f>
        <v>100</v>
      </c>
      <c r="AJ74" s="7">
        <f t="shared" si="19"/>
        <v>42.72</v>
      </c>
      <c r="AK74" s="7">
        <f t="shared" si="19"/>
        <v>0</v>
      </c>
      <c r="AL74" s="7"/>
      <c r="AM74" s="7">
        <f t="shared" si="19"/>
        <v>79.33500000000001</v>
      </c>
      <c r="AN74" s="7">
        <f t="shared" si="19"/>
        <v>0</v>
      </c>
      <c r="AO74" s="7"/>
      <c r="AP74" s="7">
        <f t="shared" si="19"/>
        <v>0</v>
      </c>
      <c r="AQ74" s="7">
        <f t="shared" si="19"/>
        <v>0</v>
      </c>
      <c r="AR74" s="7"/>
      <c r="AS74" s="41"/>
      <c r="AT74" s="177"/>
      <c r="AU74" s="42">
        <f t="shared" si="0"/>
        <v>0.9991104881487087</v>
      </c>
      <c r="AV74" s="84">
        <f t="shared" si="1"/>
        <v>5628.88135</v>
      </c>
      <c r="AW74" s="84">
        <f t="shared" si="2"/>
        <v>5527.030200000001</v>
      </c>
    </row>
    <row r="75" spans="2:26" s="2" customFormat="1" ht="12.75">
      <c r="B75" s="3"/>
      <c r="C75" s="3"/>
      <c r="D75" s="3"/>
      <c r="F75" s="36"/>
      <c r="G75" s="36"/>
      <c r="H75" s="36"/>
      <c r="I75" s="36"/>
      <c r="R75" s="99"/>
      <c r="S75" s="99"/>
      <c r="T75" s="99"/>
      <c r="U75" s="99"/>
      <c r="V75" s="99"/>
      <c r="W75" s="99"/>
      <c r="X75" s="99"/>
      <c r="Y75" s="99"/>
      <c r="Z75" s="99"/>
    </row>
    <row r="76" spans="2:26" s="2" customFormat="1" ht="12.75">
      <c r="B76" s="3"/>
      <c r="C76" s="3"/>
      <c r="D76" s="3"/>
      <c r="F76" s="36"/>
      <c r="G76" s="36"/>
      <c r="H76" s="36"/>
      <c r="I76" s="36"/>
      <c r="R76" s="99"/>
      <c r="S76" s="99"/>
      <c r="T76" s="99"/>
      <c r="U76" s="99"/>
      <c r="V76" s="99"/>
      <c r="W76" s="99"/>
      <c r="X76" s="99"/>
      <c r="Y76" s="99"/>
      <c r="Z76" s="99"/>
    </row>
    <row r="77" spans="2:26" s="2" customFormat="1" ht="12.75">
      <c r="B77" s="3"/>
      <c r="C77" s="3"/>
      <c r="D77" s="3"/>
      <c r="F77" s="36"/>
      <c r="G77" s="36"/>
      <c r="H77" s="36"/>
      <c r="I77" s="36"/>
      <c r="R77" s="99"/>
      <c r="S77" s="99"/>
      <c r="T77" s="99"/>
      <c r="U77" s="99"/>
      <c r="V77" s="99"/>
      <c r="W77" s="99"/>
      <c r="X77" s="99"/>
      <c r="Y77" s="99"/>
      <c r="Z77" s="99"/>
    </row>
    <row r="78" spans="1:49" s="47" customFormat="1" ht="68.25" customHeight="1">
      <c r="A78" s="43"/>
      <c r="B78" s="44" t="s">
        <v>88</v>
      </c>
      <c r="C78" s="44"/>
      <c r="D78" s="44"/>
      <c r="E78" s="45"/>
      <c r="F78" s="71"/>
      <c r="G78" s="72"/>
      <c r="H78" s="73"/>
      <c r="I78" s="46" t="s">
        <v>89</v>
      </c>
      <c r="J78" s="48"/>
      <c r="K78" s="48"/>
      <c r="L78" s="48"/>
      <c r="M78" s="48"/>
      <c r="N78" s="48"/>
      <c r="O78" s="44"/>
      <c r="P78" s="44"/>
      <c r="Q78" s="49"/>
      <c r="R78" s="100"/>
      <c r="S78" s="101"/>
      <c r="T78" s="101"/>
      <c r="U78" s="102"/>
      <c r="V78" s="102"/>
      <c r="W78" s="102"/>
      <c r="X78" s="100"/>
      <c r="Y78" s="118" t="s">
        <v>84</v>
      </c>
      <c r="Z78" s="10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2"/>
      <c r="AU78" s="52"/>
      <c r="AV78" s="52"/>
      <c r="AW78" s="52"/>
    </row>
    <row r="79" spans="1:49" s="47" customFormat="1" ht="114.75" customHeight="1" hidden="1">
      <c r="A79" s="43"/>
      <c r="B79" s="44" t="s">
        <v>90</v>
      </c>
      <c r="C79" s="44"/>
      <c r="D79" s="44"/>
      <c r="E79" s="70"/>
      <c r="F79" s="86"/>
      <c r="G79" s="87"/>
      <c r="H79" s="88"/>
      <c r="I79" s="103" t="s">
        <v>115</v>
      </c>
      <c r="K79" s="48"/>
      <c r="L79" s="48"/>
      <c r="M79" s="48"/>
      <c r="N79" s="48"/>
      <c r="O79" s="44"/>
      <c r="P79" s="44"/>
      <c r="R79" s="100"/>
      <c r="S79" s="101"/>
      <c r="T79" s="101"/>
      <c r="U79" s="102"/>
      <c r="V79" s="102"/>
      <c r="W79" s="102"/>
      <c r="X79" s="100"/>
      <c r="Y79" s="119"/>
      <c r="Z79" s="102"/>
      <c r="AA79" s="49"/>
      <c r="AB79" s="51"/>
      <c r="AC79" s="51"/>
      <c r="AD79" s="51"/>
      <c r="AE79" s="51"/>
      <c r="AF79" s="51"/>
      <c r="AG79" s="51"/>
      <c r="AH79" s="51"/>
      <c r="AI79" s="51"/>
      <c r="AJ79" s="54"/>
      <c r="AK79" s="54"/>
      <c r="AL79" s="54"/>
      <c r="AM79" s="54"/>
      <c r="AN79" s="54"/>
      <c r="AO79" s="54"/>
      <c r="AP79" s="54"/>
      <c r="AQ79" s="55"/>
      <c r="AR79" s="55"/>
      <c r="AS79" s="55"/>
      <c r="AT79" s="52"/>
      <c r="AU79" s="52"/>
      <c r="AV79" s="52"/>
      <c r="AW79" s="52"/>
    </row>
    <row r="80" spans="1:48" s="57" customFormat="1" ht="80.25" customHeight="1">
      <c r="A80" s="43"/>
      <c r="B80" s="44" t="s">
        <v>91</v>
      </c>
      <c r="C80" s="44"/>
      <c r="D80" s="44"/>
      <c r="E80" s="45"/>
      <c r="F80" s="74"/>
      <c r="G80" s="45"/>
      <c r="H80" s="75"/>
      <c r="I80" s="46" t="s">
        <v>92</v>
      </c>
      <c r="J80" s="48"/>
      <c r="K80" s="48"/>
      <c r="L80" s="48"/>
      <c r="M80" s="48"/>
      <c r="N80" s="48"/>
      <c r="O80" s="44"/>
      <c r="P80" s="44"/>
      <c r="Q80" s="56"/>
      <c r="R80" s="100"/>
      <c r="S80" s="101"/>
      <c r="T80" s="101"/>
      <c r="U80" s="102"/>
      <c r="V80" s="102"/>
      <c r="W80" s="102"/>
      <c r="X80" s="100"/>
      <c r="Y80" s="120" t="s">
        <v>95</v>
      </c>
      <c r="Z80" s="102"/>
      <c r="AA80" s="53"/>
      <c r="AB80" s="51"/>
      <c r="AC80" s="51"/>
      <c r="AD80" s="51"/>
      <c r="AE80" s="51"/>
      <c r="AF80" s="51"/>
      <c r="AG80" s="51"/>
      <c r="AH80" s="51"/>
      <c r="AI80" s="51"/>
      <c r="AJ80" s="50">
        <f>AJ79+AM79+AP79</f>
        <v>0</v>
      </c>
      <c r="AK80" s="50"/>
      <c r="AL80" s="50"/>
      <c r="AM80" s="51"/>
      <c r="AN80" s="51"/>
      <c r="AO80" s="51"/>
      <c r="AP80" s="55"/>
      <c r="AQ80" s="55"/>
      <c r="AR80" s="55"/>
      <c r="AS80" s="55"/>
      <c r="AT80" s="52"/>
      <c r="AU80" s="52"/>
      <c r="AV80" s="52"/>
    </row>
    <row r="81" spans="1:48" s="57" customFormat="1" ht="45" customHeight="1" hidden="1">
      <c r="A81" s="58"/>
      <c r="B81" s="50" t="s">
        <v>93</v>
      </c>
      <c r="C81" s="50"/>
      <c r="D81" s="50"/>
      <c r="E81" s="108"/>
      <c r="F81" s="109"/>
      <c r="G81" s="108"/>
      <c r="H81" s="110"/>
      <c r="I81" s="60" t="s">
        <v>94</v>
      </c>
      <c r="J81" s="55"/>
      <c r="K81" s="55"/>
      <c r="L81" s="55"/>
      <c r="M81" s="55"/>
      <c r="N81" s="55"/>
      <c r="O81" s="50"/>
      <c r="P81" s="50"/>
      <c r="Q81" s="107" t="s">
        <v>95</v>
      </c>
      <c r="R81" s="101"/>
      <c r="S81" s="101"/>
      <c r="T81" s="101"/>
      <c r="U81" s="102"/>
      <c r="V81" s="102"/>
      <c r="W81" s="102"/>
      <c r="X81" s="101"/>
      <c r="Y81" s="120" t="s">
        <v>95</v>
      </c>
      <c r="Z81" s="102"/>
      <c r="AA81" s="56"/>
      <c r="AB81" s="51"/>
      <c r="AC81" s="51"/>
      <c r="AD81" s="51"/>
      <c r="AE81" s="51"/>
      <c r="AF81" s="51"/>
      <c r="AG81" s="51"/>
      <c r="AH81" s="51"/>
      <c r="AI81" s="51"/>
      <c r="AJ81" s="50"/>
      <c r="AK81" s="50"/>
      <c r="AL81" s="50"/>
      <c r="AM81" s="51"/>
      <c r="AN81" s="51"/>
      <c r="AO81" s="51"/>
      <c r="AP81" s="55"/>
      <c r="AQ81" s="55"/>
      <c r="AR81" s="55"/>
      <c r="AS81" s="55"/>
      <c r="AT81" s="52"/>
      <c r="AU81" s="52"/>
      <c r="AV81" s="52"/>
    </row>
    <row r="82" spans="1:48" s="57" customFormat="1" ht="15.75">
      <c r="A82" s="58"/>
      <c r="B82" s="61"/>
      <c r="C82" s="61"/>
      <c r="D82" s="61"/>
      <c r="E82" s="62"/>
      <c r="F82" s="59"/>
      <c r="G82" s="59"/>
      <c r="H82" s="50"/>
      <c r="I82" s="50"/>
      <c r="J82" s="50"/>
      <c r="K82" s="50"/>
      <c r="L82" s="50"/>
      <c r="M82" s="50"/>
      <c r="N82" s="50"/>
      <c r="O82" s="50"/>
      <c r="P82" s="50"/>
      <c r="Q82" s="53"/>
      <c r="R82" s="101"/>
      <c r="S82" s="101"/>
      <c r="T82" s="101"/>
      <c r="U82" s="102"/>
      <c r="V82" s="102"/>
      <c r="W82" s="102"/>
      <c r="X82" s="101"/>
      <c r="Y82" s="120" t="s">
        <v>113</v>
      </c>
      <c r="Z82" s="102"/>
      <c r="AA82" s="53"/>
      <c r="AB82" s="51"/>
      <c r="AC82" s="51"/>
      <c r="AD82" s="51"/>
      <c r="AE82" s="51"/>
      <c r="AF82" s="51"/>
      <c r="AG82" s="51"/>
      <c r="AH82" s="51"/>
      <c r="AI82" s="51"/>
      <c r="AJ82" s="50"/>
      <c r="AK82" s="50"/>
      <c r="AL82" s="50"/>
      <c r="AM82" s="51"/>
      <c r="AN82" s="51"/>
      <c r="AO82" s="51"/>
      <c r="AP82" s="55"/>
      <c r="AQ82" s="55"/>
      <c r="AR82" s="55"/>
      <c r="AS82" s="55"/>
      <c r="AT82" s="52"/>
      <c r="AU82" s="52"/>
      <c r="AV82" s="52"/>
    </row>
    <row r="83" spans="1:49" s="57" customFormat="1" ht="14.25" customHeight="1">
      <c r="A83" s="76" t="s">
        <v>96</v>
      </c>
      <c r="B83" s="76"/>
      <c r="C83" s="63"/>
      <c r="D83" s="63"/>
      <c r="E83" s="62"/>
      <c r="F83" s="64"/>
      <c r="G83" s="64"/>
      <c r="H83" s="65"/>
      <c r="I83" s="66"/>
      <c r="J83" s="66"/>
      <c r="K83" s="66"/>
      <c r="L83" s="66"/>
      <c r="M83" s="66"/>
      <c r="N83" s="66"/>
      <c r="O83" s="66"/>
      <c r="P83" s="66"/>
      <c r="Q83" s="66"/>
      <c r="R83" s="101"/>
      <c r="S83" s="101"/>
      <c r="T83" s="101"/>
      <c r="U83" s="102"/>
      <c r="V83" s="102"/>
      <c r="W83" s="102"/>
      <c r="X83" s="102"/>
      <c r="Y83" s="102"/>
      <c r="Z83" s="102"/>
      <c r="AA83" s="53"/>
      <c r="AB83" s="67"/>
      <c r="AC83" s="67"/>
      <c r="AD83" s="67"/>
      <c r="AE83" s="51"/>
      <c r="AF83" s="51"/>
      <c r="AG83" s="51"/>
      <c r="AH83" s="51"/>
      <c r="AI83" s="51"/>
      <c r="AJ83" s="50"/>
      <c r="AK83" s="50"/>
      <c r="AL83" s="50"/>
      <c r="AM83" s="51"/>
      <c r="AN83" s="51"/>
      <c r="AO83" s="51"/>
      <c r="AP83" s="55"/>
      <c r="AQ83" s="55"/>
      <c r="AR83" s="55"/>
      <c r="AS83" s="55"/>
      <c r="AT83" s="52"/>
      <c r="AU83" s="52"/>
      <c r="AV83" s="52"/>
      <c r="AW83" s="68"/>
    </row>
    <row r="84" spans="1:48" s="57" customFormat="1" ht="15">
      <c r="A84" s="121" t="s">
        <v>97</v>
      </c>
      <c r="B84" s="121"/>
      <c r="C84" s="121"/>
      <c r="D84" s="121"/>
      <c r="E84" s="121"/>
      <c r="F84" s="121"/>
      <c r="G84" s="121"/>
      <c r="H84" s="121"/>
      <c r="I84" s="50"/>
      <c r="J84" s="50"/>
      <c r="K84" s="50"/>
      <c r="L84" s="50"/>
      <c r="M84" s="50"/>
      <c r="N84" s="50"/>
      <c r="O84" s="50"/>
      <c r="P84" s="50"/>
      <c r="Q84" s="50"/>
      <c r="R84" s="101"/>
      <c r="S84" s="101"/>
      <c r="T84" s="101"/>
      <c r="U84" s="102"/>
      <c r="V84" s="102"/>
      <c r="W84" s="102"/>
      <c r="X84" s="102"/>
      <c r="Y84" s="102"/>
      <c r="Z84" s="102"/>
      <c r="AA84" s="51"/>
      <c r="AB84" s="51"/>
      <c r="AC84" s="51"/>
      <c r="AD84" s="51"/>
      <c r="AE84" s="51"/>
      <c r="AF84" s="51"/>
      <c r="AG84" s="51"/>
      <c r="AH84" s="51"/>
      <c r="AI84" s="51"/>
      <c r="AJ84" s="50"/>
      <c r="AK84" s="50"/>
      <c r="AL84" s="50"/>
      <c r="AM84" s="51"/>
      <c r="AN84" s="51"/>
      <c r="AO84" s="51"/>
      <c r="AP84" s="69"/>
      <c r="AQ84" s="55"/>
      <c r="AR84" s="55"/>
      <c r="AS84" s="55"/>
      <c r="AT84" s="52"/>
      <c r="AU84" s="52"/>
      <c r="AV84" s="52"/>
    </row>
    <row r="85" spans="1:26" s="2" customFormat="1" ht="12.75">
      <c r="A85" s="9"/>
      <c r="B85" s="22"/>
      <c r="C85" s="22"/>
      <c r="D85" s="22"/>
      <c r="E85" s="9"/>
      <c r="F85" s="37"/>
      <c r="G85" s="37"/>
      <c r="H85" s="37"/>
      <c r="I85" s="37"/>
      <c r="J85" s="9"/>
      <c r="K85" s="9"/>
      <c r="L85" s="9"/>
      <c r="M85" s="9"/>
      <c r="N85" s="9"/>
      <c r="O85" s="9"/>
      <c r="P85" s="9"/>
      <c r="R85" s="99"/>
      <c r="S85" s="99"/>
      <c r="T85" s="99"/>
      <c r="U85" s="99"/>
      <c r="V85" s="99"/>
      <c r="W85" s="99"/>
      <c r="X85" s="99"/>
      <c r="Y85" s="99"/>
      <c r="Z85" s="99"/>
    </row>
    <row r="86" spans="1:26" s="2" customFormat="1" ht="15.75">
      <c r="A86" s="10"/>
      <c r="B86" s="11"/>
      <c r="C86" s="17"/>
      <c r="D86" s="11"/>
      <c r="E86" s="26"/>
      <c r="F86" s="38"/>
      <c r="G86" s="38"/>
      <c r="H86" s="38"/>
      <c r="I86" s="38"/>
      <c r="J86" s="10"/>
      <c r="K86" s="10"/>
      <c r="L86" s="10"/>
      <c r="M86" s="10"/>
      <c r="N86" s="10"/>
      <c r="O86" s="10"/>
      <c r="R86" s="99"/>
      <c r="S86" s="99"/>
      <c r="T86" s="99"/>
      <c r="U86" s="99"/>
      <c r="V86" s="99"/>
      <c r="W86" s="99"/>
      <c r="X86" s="99"/>
      <c r="Y86" s="99"/>
      <c r="Z86" s="99"/>
    </row>
    <row r="87" spans="1:26" s="2" customFormat="1" ht="15.75">
      <c r="A87" s="10"/>
      <c r="B87" s="11"/>
      <c r="C87" s="17"/>
      <c r="D87" s="11"/>
      <c r="E87" s="10"/>
      <c r="F87" s="38"/>
      <c r="G87" s="104"/>
      <c r="H87" s="38"/>
      <c r="I87" s="38"/>
      <c r="J87" s="10"/>
      <c r="K87" s="10"/>
      <c r="L87" s="10"/>
      <c r="M87" s="10"/>
      <c r="N87" s="10"/>
      <c r="O87" s="10"/>
      <c r="R87" s="99"/>
      <c r="S87" s="99"/>
      <c r="T87" s="99"/>
      <c r="U87" s="99"/>
      <c r="V87" s="99"/>
      <c r="W87" s="99"/>
      <c r="X87" s="99"/>
      <c r="Y87" s="99"/>
      <c r="Z87" s="99"/>
    </row>
    <row r="88" spans="1:26" s="2" customFormat="1" ht="15.75">
      <c r="A88" s="10"/>
      <c r="B88" s="11"/>
      <c r="C88" s="17"/>
      <c r="D88" s="11"/>
      <c r="E88" s="10"/>
      <c r="F88" s="38"/>
      <c r="G88" s="38"/>
      <c r="H88" s="38"/>
      <c r="I88" s="38"/>
      <c r="J88" s="10"/>
      <c r="K88" s="10"/>
      <c r="L88" s="10"/>
      <c r="M88" s="10"/>
      <c r="N88" s="10"/>
      <c r="O88" s="10"/>
      <c r="R88" s="99"/>
      <c r="S88" s="99"/>
      <c r="T88" s="99"/>
      <c r="U88" s="99"/>
      <c r="V88" s="99"/>
      <c r="W88" s="99"/>
      <c r="X88" s="99"/>
      <c r="Y88" s="99"/>
      <c r="Z88" s="99"/>
    </row>
    <row r="89" spans="2:26" s="2" customFormat="1" ht="15.75">
      <c r="B89" s="3"/>
      <c r="C89" s="17"/>
      <c r="D89" s="3"/>
      <c r="F89" s="36"/>
      <c r="G89" s="36"/>
      <c r="H89" s="36"/>
      <c r="I89" s="36"/>
      <c r="R89" s="99"/>
      <c r="S89" s="99"/>
      <c r="T89" s="99"/>
      <c r="U89" s="99"/>
      <c r="V89" s="99"/>
      <c r="W89" s="99"/>
      <c r="X89" s="99"/>
      <c r="Y89" s="99"/>
      <c r="Z89" s="99"/>
    </row>
    <row r="90" spans="2:26" s="2" customFormat="1" ht="12.75">
      <c r="B90" s="3"/>
      <c r="C90" s="3"/>
      <c r="D90" s="3"/>
      <c r="F90" s="36"/>
      <c r="G90" s="36"/>
      <c r="H90" s="36"/>
      <c r="I90" s="36"/>
      <c r="R90" s="99"/>
      <c r="S90" s="99"/>
      <c r="T90" s="99"/>
      <c r="U90" s="99"/>
      <c r="V90" s="99"/>
      <c r="W90" s="99"/>
      <c r="X90" s="99"/>
      <c r="Y90" s="99"/>
      <c r="Z90" s="99"/>
    </row>
    <row r="91" spans="2:26" s="2" customFormat="1" ht="12.75">
      <c r="B91" s="3"/>
      <c r="C91" s="3"/>
      <c r="D91" s="3"/>
      <c r="F91" s="36"/>
      <c r="G91" s="36"/>
      <c r="H91" s="36"/>
      <c r="I91" s="36"/>
      <c r="R91" s="99"/>
      <c r="S91" s="99"/>
      <c r="T91" s="99"/>
      <c r="U91" s="99"/>
      <c r="V91" s="99"/>
      <c r="W91" s="99"/>
      <c r="X91" s="99"/>
      <c r="Y91" s="99"/>
      <c r="Z91" s="99"/>
    </row>
    <row r="92" spans="2:26" s="2" customFormat="1" ht="15.75">
      <c r="B92" s="3"/>
      <c r="C92" s="28"/>
      <c r="D92" s="3"/>
      <c r="F92" s="36"/>
      <c r="G92" s="36"/>
      <c r="H92" s="36"/>
      <c r="I92" s="36"/>
      <c r="R92" s="99"/>
      <c r="S92" s="99"/>
      <c r="T92" s="99"/>
      <c r="U92" s="99"/>
      <c r="V92" s="99"/>
      <c r="W92" s="99"/>
      <c r="X92" s="99"/>
      <c r="Y92" s="99"/>
      <c r="Z92" s="99"/>
    </row>
    <row r="93" spans="2:26" s="2" customFormat="1" ht="15.75">
      <c r="B93" s="3"/>
      <c r="C93" s="28"/>
      <c r="D93" s="3"/>
      <c r="F93" s="36"/>
      <c r="G93" s="36"/>
      <c r="H93" s="36"/>
      <c r="I93" s="36"/>
      <c r="R93" s="99"/>
      <c r="S93" s="99"/>
      <c r="T93" s="99"/>
      <c r="U93" s="99"/>
      <c r="V93" s="99"/>
      <c r="W93" s="99"/>
      <c r="X93" s="99"/>
      <c r="Y93" s="99"/>
      <c r="Z93" s="99"/>
    </row>
    <row r="94" spans="2:26" s="2" customFormat="1" ht="15.75">
      <c r="B94" s="3"/>
      <c r="C94" s="28"/>
      <c r="D94" s="3"/>
      <c r="F94" s="36"/>
      <c r="G94" s="36"/>
      <c r="H94" s="36"/>
      <c r="I94" s="36"/>
      <c r="R94" s="99"/>
      <c r="S94" s="99"/>
      <c r="T94" s="99"/>
      <c r="U94" s="99"/>
      <c r="V94" s="99"/>
      <c r="W94" s="99"/>
      <c r="X94" s="99"/>
      <c r="Y94" s="99"/>
      <c r="Z94" s="99"/>
    </row>
    <row r="95" spans="2:26" s="2" customFormat="1" ht="15.75">
      <c r="B95" s="3"/>
      <c r="C95" s="28"/>
      <c r="D95" s="3"/>
      <c r="F95" s="36"/>
      <c r="G95" s="36"/>
      <c r="H95" s="36"/>
      <c r="I95" s="36"/>
      <c r="R95" s="99"/>
      <c r="S95" s="99"/>
      <c r="T95" s="99"/>
      <c r="U95" s="99"/>
      <c r="V95" s="99"/>
      <c r="W95" s="99"/>
      <c r="X95" s="99"/>
      <c r="Y95" s="99"/>
      <c r="Z95" s="99"/>
    </row>
    <row r="96" spans="2:26" s="2" customFormat="1" ht="12.75">
      <c r="B96" s="3"/>
      <c r="C96" s="3"/>
      <c r="D96" s="3"/>
      <c r="F96" s="36"/>
      <c r="G96" s="36"/>
      <c r="H96" s="36"/>
      <c r="I96" s="36"/>
      <c r="R96" s="99"/>
      <c r="S96" s="99"/>
      <c r="T96" s="99"/>
      <c r="U96" s="99"/>
      <c r="V96" s="99"/>
      <c r="W96" s="99"/>
      <c r="X96" s="99"/>
      <c r="Y96" s="99"/>
      <c r="Z96" s="99"/>
    </row>
    <row r="97" spans="2:26" s="2" customFormat="1" ht="12.75">
      <c r="B97" s="3"/>
      <c r="C97" s="3"/>
      <c r="D97" s="3"/>
      <c r="F97" s="36"/>
      <c r="G97" s="36"/>
      <c r="H97" s="36"/>
      <c r="I97" s="36"/>
      <c r="R97" s="99"/>
      <c r="S97" s="99"/>
      <c r="T97" s="99"/>
      <c r="U97" s="99"/>
      <c r="V97" s="99"/>
      <c r="W97" s="99"/>
      <c r="X97" s="99"/>
      <c r="Y97" s="99"/>
      <c r="Z97" s="99"/>
    </row>
    <row r="98" spans="2:26" s="2" customFormat="1" ht="12.75">
      <c r="B98" s="3"/>
      <c r="C98" s="3"/>
      <c r="D98" s="3"/>
      <c r="F98" s="36"/>
      <c r="G98" s="36"/>
      <c r="H98" s="36"/>
      <c r="I98" s="36"/>
      <c r="R98" s="99"/>
      <c r="S98" s="99"/>
      <c r="T98" s="99"/>
      <c r="U98" s="99"/>
      <c r="V98" s="99"/>
      <c r="W98" s="99"/>
      <c r="X98" s="99"/>
      <c r="Y98" s="99"/>
      <c r="Z98" s="99"/>
    </row>
    <row r="99" spans="2:26" s="2" customFormat="1" ht="12.75">
      <c r="B99" s="3"/>
      <c r="C99" s="3"/>
      <c r="D99" s="3"/>
      <c r="F99" s="36"/>
      <c r="G99" s="36"/>
      <c r="H99" s="36"/>
      <c r="I99" s="36"/>
      <c r="R99" s="99"/>
      <c r="S99" s="99"/>
      <c r="T99" s="99"/>
      <c r="U99" s="99"/>
      <c r="V99" s="99"/>
      <c r="W99" s="99"/>
      <c r="X99" s="99"/>
      <c r="Y99" s="99"/>
      <c r="Z99" s="99"/>
    </row>
    <row r="100" spans="2:26" s="2" customFormat="1" ht="12.75">
      <c r="B100" s="3"/>
      <c r="C100" s="3"/>
      <c r="D100" s="3"/>
      <c r="F100" s="36"/>
      <c r="G100" s="36"/>
      <c r="H100" s="36"/>
      <c r="I100" s="36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2:26" s="2" customFormat="1" ht="12.75">
      <c r="B101" s="3"/>
      <c r="C101" s="3"/>
      <c r="D101" s="3"/>
      <c r="F101" s="36"/>
      <c r="G101" s="36"/>
      <c r="H101" s="36"/>
      <c r="I101" s="36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2:26" s="2" customFormat="1" ht="12.75">
      <c r="B102" s="3"/>
      <c r="C102" s="3"/>
      <c r="D102" s="3"/>
      <c r="F102" s="36"/>
      <c r="G102" s="36"/>
      <c r="H102" s="36"/>
      <c r="I102" s="36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2:26" s="2" customFormat="1" ht="12.75">
      <c r="B103" s="3"/>
      <c r="C103" s="3"/>
      <c r="D103" s="3"/>
      <c r="F103" s="36"/>
      <c r="G103" s="36"/>
      <c r="H103" s="36"/>
      <c r="I103" s="36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2:26" s="2" customFormat="1" ht="12.75">
      <c r="B104" s="3"/>
      <c r="C104" s="3"/>
      <c r="D104" s="3"/>
      <c r="F104" s="36"/>
      <c r="G104" s="36"/>
      <c r="H104" s="36"/>
      <c r="I104" s="36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2:26" s="2" customFormat="1" ht="12.75">
      <c r="B105" s="3"/>
      <c r="C105" s="3"/>
      <c r="D105" s="3"/>
      <c r="F105" s="36"/>
      <c r="G105" s="36"/>
      <c r="H105" s="36"/>
      <c r="I105" s="36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2:26" s="2" customFormat="1" ht="12.75">
      <c r="B106" s="3"/>
      <c r="C106" s="3"/>
      <c r="D106" s="3"/>
      <c r="F106" s="36"/>
      <c r="G106" s="36"/>
      <c r="H106" s="36"/>
      <c r="I106" s="36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2:26" s="2" customFormat="1" ht="12.75">
      <c r="B107" s="3"/>
      <c r="C107" s="3"/>
      <c r="D107" s="3"/>
      <c r="F107" s="36"/>
      <c r="G107" s="36"/>
      <c r="H107" s="36"/>
      <c r="I107" s="36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2:26" s="2" customFormat="1" ht="12.75">
      <c r="B108" s="3"/>
      <c r="C108" s="3"/>
      <c r="D108" s="3"/>
      <c r="F108" s="36"/>
      <c r="G108" s="36"/>
      <c r="H108" s="36"/>
      <c r="I108" s="36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2:26" s="2" customFormat="1" ht="12.75">
      <c r="B109" s="3"/>
      <c r="C109" s="3"/>
      <c r="D109" s="3"/>
      <c r="F109" s="36"/>
      <c r="G109" s="36"/>
      <c r="H109" s="36"/>
      <c r="I109" s="36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2:26" s="2" customFormat="1" ht="12.75">
      <c r="B110" s="3"/>
      <c r="C110" s="3"/>
      <c r="D110" s="3"/>
      <c r="F110" s="36"/>
      <c r="G110" s="36"/>
      <c r="H110" s="36"/>
      <c r="I110" s="36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2:26" s="2" customFormat="1" ht="12.75">
      <c r="B111" s="3"/>
      <c r="C111" s="3"/>
      <c r="D111" s="3"/>
      <c r="F111" s="36"/>
      <c r="G111" s="36"/>
      <c r="H111" s="36"/>
      <c r="I111" s="36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2:26" s="2" customFormat="1" ht="12.75">
      <c r="B112" s="3"/>
      <c r="C112" s="3"/>
      <c r="D112" s="3"/>
      <c r="F112" s="36"/>
      <c r="G112" s="36"/>
      <c r="H112" s="36"/>
      <c r="I112" s="36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2:26" s="2" customFormat="1" ht="12.75">
      <c r="B113" s="3"/>
      <c r="C113" s="3"/>
      <c r="D113" s="3"/>
      <c r="F113" s="36"/>
      <c r="G113" s="36"/>
      <c r="H113" s="36"/>
      <c r="I113" s="36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2:26" s="2" customFormat="1" ht="12.75">
      <c r="B114" s="3"/>
      <c r="C114" s="3"/>
      <c r="D114" s="3"/>
      <c r="F114" s="36"/>
      <c r="G114" s="36"/>
      <c r="H114" s="36"/>
      <c r="I114" s="36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2:26" s="2" customFormat="1" ht="12.75">
      <c r="B115" s="3"/>
      <c r="C115" s="3"/>
      <c r="D115" s="3"/>
      <c r="F115" s="36"/>
      <c r="G115" s="36"/>
      <c r="H115" s="36"/>
      <c r="I115" s="36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2:26" s="2" customFormat="1" ht="12.75">
      <c r="B116" s="3"/>
      <c r="C116" s="3"/>
      <c r="D116" s="3"/>
      <c r="F116" s="36"/>
      <c r="G116" s="36"/>
      <c r="H116" s="36"/>
      <c r="I116" s="36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2:26" s="2" customFormat="1" ht="12.75">
      <c r="B117" s="3"/>
      <c r="C117" s="3"/>
      <c r="D117" s="3"/>
      <c r="F117" s="36"/>
      <c r="G117" s="36"/>
      <c r="H117" s="36"/>
      <c r="I117" s="36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2:26" s="2" customFormat="1" ht="12.75">
      <c r="B118" s="3"/>
      <c r="C118" s="3"/>
      <c r="D118" s="3"/>
      <c r="F118" s="36"/>
      <c r="G118" s="36"/>
      <c r="H118" s="36"/>
      <c r="I118" s="36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2:26" s="2" customFormat="1" ht="12.75">
      <c r="B119" s="3"/>
      <c r="C119" s="3"/>
      <c r="D119" s="3"/>
      <c r="F119" s="36"/>
      <c r="G119" s="36"/>
      <c r="H119" s="36"/>
      <c r="I119" s="36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2:26" s="2" customFormat="1" ht="12.75">
      <c r="B120" s="3"/>
      <c r="C120" s="3"/>
      <c r="D120" s="3"/>
      <c r="F120" s="36"/>
      <c r="G120" s="36"/>
      <c r="H120" s="36"/>
      <c r="I120" s="36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2:26" s="2" customFormat="1" ht="12.75">
      <c r="B121" s="3"/>
      <c r="C121" s="3"/>
      <c r="D121" s="3"/>
      <c r="F121" s="36"/>
      <c r="G121" s="36"/>
      <c r="H121" s="36"/>
      <c r="I121" s="36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2:26" s="2" customFormat="1" ht="12.75">
      <c r="B122" s="3"/>
      <c r="C122" s="3"/>
      <c r="D122" s="3"/>
      <c r="F122" s="36"/>
      <c r="G122" s="36"/>
      <c r="H122" s="36"/>
      <c r="I122" s="36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2:26" s="2" customFormat="1" ht="12.75">
      <c r="B123" s="3"/>
      <c r="C123" s="3"/>
      <c r="D123" s="3"/>
      <c r="F123" s="36"/>
      <c r="G123" s="36"/>
      <c r="H123" s="36"/>
      <c r="I123" s="36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2:26" s="2" customFormat="1" ht="12.75">
      <c r="B124" s="3"/>
      <c r="C124" s="3"/>
      <c r="D124" s="3"/>
      <c r="F124" s="36"/>
      <c r="G124" s="36"/>
      <c r="H124" s="36"/>
      <c r="I124" s="36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2:26" s="2" customFormat="1" ht="12.75">
      <c r="B125" s="3"/>
      <c r="C125" s="3"/>
      <c r="D125" s="3"/>
      <c r="F125" s="36"/>
      <c r="G125" s="36"/>
      <c r="H125" s="36"/>
      <c r="I125" s="36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2:26" s="2" customFormat="1" ht="12.75">
      <c r="B126" s="3"/>
      <c r="C126" s="3"/>
      <c r="D126" s="3"/>
      <c r="F126" s="36"/>
      <c r="G126" s="36"/>
      <c r="H126" s="36"/>
      <c r="I126" s="36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2:26" s="2" customFormat="1" ht="12.75">
      <c r="B127" s="3"/>
      <c r="C127" s="3"/>
      <c r="D127" s="3"/>
      <c r="F127" s="36"/>
      <c r="G127" s="36"/>
      <c r="H127" s="36"/>
      <c r="I127" s="36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2:26" s="2" customFormat="1" ht="12.75">
      <c r="B128" s="3"/>
      <c r="C128" s="3"/>
      <c r="D128" s="3"/>
      <c r="F128" s="36"/>
      <c r="G128" s="36"/>
      <c r="H128" s="36"/>
      <c r="I128" s="36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2:26" s="2" customFormat="1" ht="12.75">
      <c r="B129" s="3"/>
      <c r="C129" s="3"/>
      <c r="D129" s="3"/>
      <c r="F129" s="36"/>
      <c r="G129" s="36"/>
      <c r="H129" s="36"/>
      <c r="I129" s="36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2:26" s="2" customFormat="1" ht="12.75">
      <c r="B130" s="3"/>
      <c r="C130" s="3"/>
      <c r="D130" s="3"/>
      <c r="F130" s="36"/>
      <c r="G130" s="36"/>
      <c r="H130" s="36"/>
      <c r="I130" s="36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2:26" s="2" customFormat="1" ht="12.75">
      <c r="B131" s="3"/>
      <c r="C131" s="3"/>
      <c r="D131" s="3"/>
      <c r="F131" s="36"/>
      <c r="G131" s="36"/>
      <c r="H131" s="36"/>
      <c r="I131" s="36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2:26" s="2" customFormat="1" ht="12.75">
      <c r="B132" s="3"/>
      <c r="C132" s="3"/>
      <c r="D132" s="3"/>
      <c r="F132" s="36"/>
      <c r="G132" s="36"/>
      <c r="H132" s="36"/>
      <c r="I132" s="36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2:26" s="2" customFormat="1" ht="12.75">
      <c r="B133" s="3"/>
      <c r="C133" s="3"/>
      <c r="D133" s="3"/>
      <c r="F133" s="36"/>
      <c r="G133" s="36"/>
      <c r="H133" s="36"/>
      <c r="I133" s="36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2:26" s="2" customFormat="1" ht="12.75">
      <c r="B134" s="3"/>
      <c r="C134" s="3"/>
      <c r="D134" s="3"/>
      <c r="F134" s="36"/>
      <c r="G134" s="36"/>
      <c r="H134" s="36"/>
      <c r="I134" s="36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2:26" s="2" customFormat="1" ht="12.75">
      <c r="B135" s="3"/>
      <c r="C135" s="3"/>
      <c r="D135" s="3"/>
      <c r="F135" s="36"/>
      <c r="G135" s="36"/>
      <c r="H135" s="36"/>
      <c r="I135" s="36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2:26" s="2" customFormat="1" ht="12.75">
      <c r="B136" s="3"/>
      <c r="C136" s="3"/>
      <c r="D136" s="3"/>
      <c r="F136" s="36"/>
      <c r="G136" s="36"/>
      <c r="H136" s="36"/>
      <c r="I136" s="36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2:26" s="2" customFormat="1" ht="12.75">
      <c r="B137" s="3"/>
      <c r="C137" s="3"/>
      <c r="D137" s="3"/>
      <c r="F137" s="36"/>
      <c r="G137" s="36"/>
      <c r="H137" s="36"/>
      <c r="I137" s="36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2:26" s="2" customFormat="1" ht="12.75">
      <c r="B138" s="3"/>
      <c r="C138" s="3"/>
      <c r="D138" s="3"/>
      <c r="F138" s="36"/>
      <c r="G138" s="36"/>
      <c r="H138" s="36"/>
      <c r="I138" s="36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2:26" s="2" customFormat="1" ht="12.75">
      <c r="B139" s="3"/>
      <c r="C139" s="3"/>
      <c r="D139" s="3"/>
      <c r="F139" s="36"/>
      <c r="G139" s="36"/>
      <c r="H139" s="36"/>
      <c r="I139" s="36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2:26" s="2" customFormat="1" ht="12.75">
      <c r="B140" s="3"/>
      <c r="C140" s="3"/>
      <c r="D140" s="3"/>
      <c r="F140" s="36"/>
      <c r="G140" s="36"/>
      <c r="H140" s="36"/>
      <c r="I140" s="36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2:26" s="2" customFormat="1" ht="12.75">
      <c r="B141" s="3"/>
      <c r="C141" s="3"/>
      <c r="D141" s="3"/>
      <c r="F141" s="36"/>
      <c r="G141" s="36"/>
      <c r="H141" s="36"/>
      <c r="I141" s="36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2:26" s="2" customFormat="1" ht="12.75">
      <c r="B142" s="3"/>
      <c r="C142" s="3"/>
      <c r="D142" s="3"/>
      <c r="F142" s="36"/>
      <c r="G142" s="36"/>
      <c r="H142" s="36"/>
      <c r="I142" s="36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2:26" s="2" customFormat="1" ht="12.75">
      <c r="B143" s="3"/>
      <c r="C143" s="3"/>
      <c r="D143" s="3"/>
      <c r="F143" s="36"/>
      <c r="G143" s="36"/>
      <c r="H143" s="36"/>
      <c r="I143" s="36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2:26" s="2" customFormat="1" ht="12.75">
      <c r="B144" s="3"/>
      <c r="C144" s="3"/>
      <c r="D144" s="3"/>
      <c r="F144" s="36"/>
      <c r="G144" s="36"/>
      <c r="H144" s="36"/>
      <c r="I144" s="36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2:26" s="2" customFormat="1" ht="12.75">
      <c r="B145" s="3"/>
      <c r="C145" s="3"/>
      <c r="D145" s="3"/>
      <c r="F145" s="36"/>
      <c r="G145" s="36"/>
      <c r="H145" s="36"/>
      <c r="I145" s="36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2:26" s="2" customFormat="1" ht="12.75">
      <c r="B146" s="3"/>
      <c r="C146" s="3"/>
      <c r="D146" s="3"/>
      <c r="F146" s="36"/>
      <c r="G146" s="36"/>
      <c r="H146" s="36"/>
      <c r="I146" s="36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2:26" s="2" customFormat="1" ht="12.75">
      <c r="B147" s="3"/>
      <c r="C147" s="3"/>
      <c r="D147" s="3"/>
      <c r="F147" s="36"/>
      <c r="G147" s="36"/>
      <c r="H147" s="36"/>
      <c r="I147" s="36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2:26" s="2" customFormat="1" ht="12.75">
      <c r="B148" s="3"/>
      <c r="C148" s="3"/>
      <c r="D148" s="3"/>
      <c r="F148" s="36"/>
      <c r="G148" s="36"/>
      <c r="H148" s="36"/>
      <c r="I148" s="36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2:26" s="2" customFormat="1" ht="12.75">
      <c r="B149" s="3"/>
      <c r="C149" s="3"/>
      <c r="D149" s="3"/>
      <c r="F149" s="36"/>
      <c r="G149" s="36"/>
      <c r="H149" s="36"/>
      <c r="I149" s="36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2:26" s="2" customFormat="1" ht="12.75">
      <c r="B150" s="3"/>
      <c r="C150" s="3"/>
      <c r="D150" s="3"/>
      <c r="F150" s="36"/>
      <c r="G150" s="36"/>
      <c r="H150" s="36"/>
      <c r="I150" s="36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2:26" s="2" customFormat="1" ht="12.75">
      <c r="B151" s="3"/>
      <c r="C151" s="3"/>
      <c r="D151" s="3"/>
      <c r="F151" s="36"/>
      <c r="G151" s="36"/>
      <c r="H151" s="36"/>
      <c r="I151" s="36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2:26" s="2" customFormat="1" ht="12.75">
      <c r="B152" s="3"/>
      <c r="C152" s="3"/>
      <c r="D152" s="3"/>
      <c r="F152" s="36"/>
      <c r="G152" s="36"/>
      <c r="H152" s="36"/>
      <c r="I152" s="36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2:26" s="2" customFormat="1" ht="12.75">
      <c r="B153" s="3"/>
      <c r="C153" s="3"/>
      <c r="D153" s="3"/>
      <c r="F153" s="36"/>
      <c r="G153" s="36"/>
      <c r="H153" s="36"/>
      <c r="I153" s="36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2:26" s="2" customFormat="1" ht="12.75">
      <c r="B154" s="3"/>
      <c r="C154" s="3"/>
      <c r="D154" s="3"/>
      <c r="F154" s="36"/>
      <c r="G154" s="36"/>
      <c r="H154" s="36"/>
      <c r="I154" s="36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2:26" s="2" customFormat="1" ht="12.75">
      <c r="B155" s="3"/>
      <c r="C155" s="3"/>
      <c r="D155" s="3"/>
      <c r="F155" s="36"/>
      <c r="G155" s="36"/>
      <c r="H155" s="36"/>
      <c r="I155" s="36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2:26" s="2" customFormat="1" ht="12.75">
      <c r="B156" s="3"/>
      <c r="C156" s="3"/>
      <c r="D156" s="3"/>
      <c r="F156" s="36"/>
      <c r="G156" s="36"/>
      <c r="H156" s="36"/>
      <c r="I156" s="36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2:26" s="2" customFormat="1" ht="12.75">
      <c r="B157" s="3"/>
      <c r="C157" s="3"/>
      <c r="D157" s="3"/>
      <c r="F157" s="36"/>
      <c r="G157" s="36"/>
      <c r="H157" s="36"/>
      <c r="I157" s="36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2:26" s="2" customFormat="1" ht="12.75">
      <c r="B158" s="3"/>
      <c r="C158" s="3"/>
      <c r="D158" s="3"/>
      <c r="F158" s="36"/>
      <c r="G158" s="36"/>
      <c r="H158" s="36"/>
      <c r="I158" s="36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2:26" s="2" customFormat="1" ht="12.75">
      <c r="B159" s="3"/>
      <c r="C159" s="3"/>
      <c r="D159" s="3"/>
      <c r="F159" s="36"/>
      <c r="G159" s="36"/>
      <c r="H159" s="36"/>
      <c r="I159" s="36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2:26" s="2" customFormat="1" ht="12.75">
      <c r="B160" s="3"/>
      <c r="C160" s="3"/>
      <c r="D160" s="3"/>
      <c r="F160" s="36"/>
      <c r="G160" s="36"/>
      <c r="H160" s="36"/>
      <c r="I160" s="36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2:26" s="2" customFormat="1" ht="12.75">
      <c r="B161" s="3"/>
      <c r="C161" s="3"/>
      <c r="D161" s="3"/>
      <c r="F161" s="36"/>
      <c r="G161" s="36"/>
      <c r="H161" s="36"/>
      <c r="I161" s="36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2:26" s="2" customFormat="1" ht="12.75">
      <c r="B162" s="3"/>
      <c r="C162" s="3"/>
      <c r="D162" s="3"/>
      <c r="F162" s="36"/>
      <c r="G162" s="36"/>
      <c r="H162" s="36"/>
      <c r="I162" s="36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2:26" s="2" customFormat="1" ht="12.75">
      <c r="B163" s="3"/>
      <c r="C163" s="3"/>
      <c r="D163" s="3"/>
      <c r="F163" s="36"/>
      <c r="G163" s="36"/>
      <c r="H163" s="36"/>
      <c r="I163" s="36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2:26" s="2" customFormat="1" ht="12.75">
      <c r="B164" s="3"/>
      <c r="C164" s="3"/>
      <c r="D164" s="3"/>
      <c r="F164" s="36"/>
      <c r="G164" s="36"/>
      <c r="H164" s="36"/>
      <c r="I164" s="36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2:26" s="2" customFormat="1" ht="12.75">
      <c r="B165" s="3"/>
      <c r="C165" s="3"/>
      <c r="D165" s="3"/>
      <c r="F165" s="36"/>
      <c r="G165" s="36"/>
      <c r="H165" s="36"/>
      <c r="I165" s="36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2:26" s="2" customFormat="1" ht="12.75">
      <c r="B166" s="3"/>
      <c r="C166" s="3"/>
      <c r="D166" s="3"/>
      <c r="F166" s="36"/>
      <c r="G166" s="36"/>
      <c r="H166" s="36"/>
      <c r="I166" s="36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2:26" s="2" customFormat="1" ht="12.75">
      <c r="B167" s="3"/>
      <c r="C167" s="3"/>
      <c r="D167" s="3"/>
      <c r="F167" s="36"/>
      <c r="G167" s="36"/>
      <c r="H167" s="36"/>
      <c r="I167" s="36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2:26" s="2" customFormat="1" ht="12.75">
      <c r="B168" s="3"/>
      <c r="C168" s="3"/>
      <c r="D168" s="3"/>
      <c r="F168" s="36"/>
      <c r="G168" s="36"/>
      <c r="H168" s="36"/>
      <c r="I168" s="36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2:26" s="2" customFormat="1" ht="12.75">
      <c r="B169" s="3"/>
      <c r="C169" s="3"/>
      <c r="D169" s="3"/>
      <c r="F169" s="36"/>
      <c r="G169" s="36"/>
      <c r="H169" s="36"/>
      <c r="I169" s="36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2:26" s="2" customFormat="1" ht="12.75">
      <c r="B170" s="3"/>
      <c r="C170" s="3"/>
      <c r="D170" s="3"/>
      <c r="F170" s="36"/>
      <c r="G170" s="36"/>
      <c r="H170" s="36"/>
      <c r="I170" s="36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2:26" s="2" customFormat="1" ht="12.75">
      <c r="B171" s="3"/>
      <c r="C171" s="3"/>
      <c r="D171" s="3"/>
      <c r="F171" s="36"/>
      <c r="G171" s="36"/>
      <c r="H171" s="36"/>
      <c r="I171" s="36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2:26" s="2" customFormat="1" ht="12.75">
      <c r="B172" s="3"/>
      <c r="C172" s="3"/>
      <c r="D172" s="3"/>
      <c r="F172" s="36"/>
      <c r="G172" s="36"/>
      <c r="H172" s="36"/>
      <c r="I172" s="36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2:26" s="2" customFormat="1" ht="12.75">
      <c r="B173" s="3"/>
      <c r="C173" s="3"/>
      <c r="D173" s="3"/>
      <c r="F173" s="36"/>
      <c r="G173" s="36"/>
      <c r="H173" s="36"/>
      <c r="I173" s="36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2:26" s="2" customFormat="1" ht="12.75">
      <c r="B174" s="3"/>
      <c r="C174" s="3"/>
      <c r="D174" s="3"/>
      <c r="F174" s="36"/>
      <c r="G174" s="36"/>
      <c r="H174" s="36"/>
      <c r="I174" s="36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2:26" s="2" customFormat="1" ht="12.75">
      <c r="B175" s="3"/>
      <c r="C175" s="3"/>
      <c r="D175" s="3"/>
      <c r="F175" s="36"/>
      <c r="G175" s="36"/>
      <c r="H175" s="36"/>
      <c r="I175" s="36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2:26" s="2" customFormat="1" ht="12.75">
      <c r="B176" s="3"/>
      <c r="C176" s="3"/>
      <c r="D176" s="3"/>
      <c r="F176" s="36"/>
      <c r="G176" s="36"/>
      <c r="H176" s="36"/>
      <c r="I176" s="36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2:26" s="2" customFormat="1" ht="12.75">
      <c r="B177" s="3"/>
      <c r="C177" s="3"/>
      <c r="D177" s="3"/>
      <c r="F177" s="36"/>
      <c r="G177" s="36"/>
      <c r="H177" s="36"/>
      <c r="I177" s="36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2:26" s="2" customFormat="1" ht="12.75">
      <c r="B178" s="3"/>
      <c r="C178" s="3"/>
      <c r="D178" s="3"/>
      <c r="F178" s="36"/>
      <c r="G178" s="36"/>
      <c r="H178" s="36"/>
      <c r="I178" s="36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2:26" s="2" customFormat="1" ht="12.75">
      <c r="B179" s="3"/>
      <c r="C179" s="3"/>
      <c r="D179" s="3"/>
      <c r="F179" s="36"/>
      <c r="G179" s="36"/>
      <c r="H179" s="36"/>
      <c r="I179" s="36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2:26" s="2" customFormat="1" ht="12.75">
      <c r="B180" s="3"/>
      <c r="C180" s="3"/>
      <c r="D180" s="3"/>
      <c r="F180" s="36"/>
      <c r="G180" s="36"/>
      <c r="H180" s="36"/>
      <c r="I180" s="36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2:26" s="2" customFormat="1" ht="12.75">
      <c r="B181" s="3"/>
      <c r="C181" s="3"/>
      <c r="D181" s="3"/>
      <c r="F181" s="36"/>
      <c r="G181" s="36"/>
      <c r="H181" s="36"/>
      <c r="I181" s="36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2:26" s="2" customFormat="1" ht="12.75">
      <c r="B182" s="3"/>
      <c r="C182" s="3"/>
      <c r="D182" s="3"/>
      <c r="F182" s="36"/>
      <c r="G182" s="36"/>
      <c r="H182" s="36"/>
      <c r="I182" s="36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2:26" s="2" customFormat="1" ht="12.75">
      <c r="B183" s="3"/>
      <c r="C183" s="3"/>
      <c r="D183" s="3"/>
      <c r="F183" s="36"/>
      <c r="G183" s="36"/>
      <c r="H183" s="36"/>
      <c r="I183" s="36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2:26" s="2" customFormat="1" ht="12.75">
      <c r="B184" s="3"/>
      <c r="C184" s="3"/>
      <c r="D184" s="3"/>
      <c r="F184" s="36"/>
      <c r="G184" s="36"/>
      <c r="H184" s="36"/>
      <c r="I184" s="36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2:26" s="2" customFormat="1" ht="12.75">
      <c r="B185" s="3"/>
      <c r="C185" s="3"/>
      <c r="D185" s="3"/>
      <c r="F185" s="36"/>
      <c r="G185" s="36"/>
      <c r="H185" s="36"/>
      <c r="I185" s="36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2:26" s="2" customFormat="1" ht="12.75">
      <c r="B186" s="3"/>
      <c r="C186" s="3"/>
      <c r="D186" s="3"/>
      <c r="F186" s="36"/>
      <c r="G186" s="36"/>
      <c r="H186" s="36"/>
      <c r="I186" s="36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2:26" s="2" customFormat="1" ht="12.75">
      <c r="B187" s="3"/>
      <c r="C187" s="3"/>
      <c r="D187" s="3"/>
      <c r="F187" s="36"/>
      <c r="G187" s="36"/>
      <c r="H187" s="36"/>
      <c r="I187" s="36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2:26" s="2" customFormat="1" ht="12.75">
      <c r="B188" s="3"/>
      <c r="C188" s="3"/>
      <c r="D188" s="3"/>
      <c r="F188" s="36"/>
      <c r="G188" s="36"/>
      <c r="H188" s="36"/>
      <c r="I188" s="36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2:26" s="2" customFormat="1" ht="12.75">
      <c r="B189" s="3"/>
      <c r="C189" s="3"/>
      <c r="D189" s="3"/>
      <c r="F189" s="36"/>
      <c r="G189" s="36"/>
      <c r="H189" s="36"/>
      <c r="I189" s="36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2:26" s="2" customFormat="1" ht="12.75">
      <c r="B190" s="3"/>
      <c r="C190" s="3"/>
      <c r="D190" s="3"/>
      <c r="F190" s="36"/>
      <c r="G190" s="36"/>
      <c r="H190" s="36"/>
      <c r="I190" s="36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2:26" s="2" customFormat="1" ht="12.75">
      <c r="B191" s="3"/>
      <c r="C191" s="3"/>
      <c r="D191" s="3"/>
      <c r="F191" s="36"/>
      <c r="G191" s="36"/>
      <c r="H191" s="36"/>
      <c r="I191" s="36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2:26" s="2" customFormat="1" ht="12.75">
      <c r="B192" s="3"/>
      <c r="C192" s="3"/>
      <c r="D192" s="3"/>
      <c r="F192" s="36"/>
      <c r="G192" s="36"/>
      <c r="H192" s="36"/>
      <c r="I192" s="36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2:26" s="2" customFormat="1" ht="12.75">
      <c r="B193" s="3"/>
      <c r="C193" s="3"/>
      <c r="D193" s="3"/>
      <c r="F193" s="36"/>
      <c r="G193" s="36"/>
      <c r="H193" s="36"/>
      <c r="I193" s="36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2:26" s="2" customFormat="1" ht="12.75">
      <c r="B194" s="3"/>
      <c r="C194" s="3"/>
      <c r="D194" s="3"/>
      <c r="F194" s="36"/>
      <c r="G194" s="36"/>
      <c r="H194" s="36"/>
      <c r="I194" s="36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2:26" s="2" customFormat="1" ht="12.75">
      <c r="B195" s="3"/>
      <c r="C195" s="3"/>
      <c r="D195" s="3"/>
      <c r="F195" s="36"/>
      <c r="G195" s="36"/>
      <c r="H195" s="36"/>
      <c r="I195" s="36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2:26" s="2" customFormat="1" ht="12.75">
      <c r="B196" s="3"/>
      <c r="C196" s="3"/>
      <c r="D196" s="3"/>
      <c r="F196" s="36"/>
      <c r="G196" s="36"/>
      <c r="H196" s="36"/>
      <c r="I196" s="36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2:26" s="2" customFormat="1" ht="12.75">
      <c r="B197" s="3"/>
      <c r="C197" s="3"/>
      <c r="D197" s="3"/>
      <c r="F197" s="36"/>
      <c r="G197" s="36"/>
      <c r="H197" s="36"/>
      <c r="I197" s="36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2:26" s="2" customFormat="1" ht="12.75">
      <c r="B198" s="3"/>
      <c r="C198" s="3"/>
      <c r="D198" s="3"/>
      <c r="F198" s="36"/>
      <c r="G198" s="36"/>
      <c r="H198" s="36"/>
      <c r="I198" s="36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2:26" s="2" customFormat="1" ht="12.75">
      <c r="B199" s="3"/>
      <c r="C199" s="3"/>
      <c r="D199" s="3"/>
      <c r="F199" s="36"/>
      <c r="G199" s="36"/>
      <c r="H199" s="36"/>
      <c r="I199" s="36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2:26" s="2" customFormat="1" ht="12.75">
      <c r="B200" s="3"/>
      <c r="C200" s="3"/>
      <c r="D200" s="3"/>
      <c r="F200" s="36"/>
      <c r="G200" s="36"/>
      <c r="H200" s="36"/>
      <c r="I200" s="36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2:26" s="2" customFormat="1" ht="12.75">
      <c r="B201" s="3"/>
      <c r="C201" s="3"/>
      <c r="D201" s="3"/>
      <c r="F201" s="36"/>
      <c r="G201" s="36"/>
      <c r="H201" s="36"/>
      <c r="I201" s="36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2:26" s="2" customFormat="1" ht="12.75">
      <c r="B202" s="3"/>
      <c r="C202" s="3"/>
      <c r="D202" s="3"/>
      <c r="F202" s="36"/>
      <c r="G202" s="36"/>
      <c r="H202" s="36"/>
      <c r="I202" s="36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2:26" s="2" customFormat="1" ht="12.75">
      <c r="B203" s="3"/>
      <c r="C203" s="3"/>
      <c r="D203" s="3"/>
      <c r="F203" s="36"/>
      <c r="G203" s="36"/>
      <c r="H203" s="36"/>
      <c r="I203" s="36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2:26" s="2" customFormat="1" ht="12.75">
      <c r="B204" s="3"/>
      <c r="C204" s="3"/>
      <c r="D204" s="3"/>
      <c r="F204" s="36"/>
      <c r="G204" s="36"/>
      <c r="H204" s="36"/>
      <c r="I204" s="36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2:26" s="2" customFormat="1" ht="12.75">
      <c r="B205" s="3"/>
      <c r="C205" s="3"/>
      <c r="D205" s="3"/>
      <c r="F205" s="36"/>
      <c r="G205" s="36"/>
      <c r="H205" s="36"/>
      <c r="I205" s="36"/>
      <c r="R205" s="99"/>
      <c r="S205" s="99"/>
      <c r="T205" s="99"/>
      <c r="U205" s="99"/>
      <c r="V205" s="99"/>
      <c r="W205" s="99"/>
      <c r="X205" s="99"/>
      <c r="Y205" s="99"/>
      <c r="Z205" s="99"/>
    </row>
  </sheetData>
  <sheetProtection/>
  <mergeCells count="135">
    <mergeCell ref="AS30:AS32"/>
    <mergeCell ref="AS33:AS35"/>
    <mergeCell ref="A72:D74"/>
    <mergeCell ref="AT72:AT74"/>
    <mergeCell ref="A69:A71"/>
    <mergeCell ref="B69:B71"/>
    <mergeCell ref="C69:C71"/>
    <mergeCell ref="D69:D71"/>
    <mergeCell ref="AT69:AT71"/>
    <mergeCell ref="A66:A68"/>
    <mergeCell ref="B66:B68"/>
    <mergeCell ref="C66:C68"/>
    <mergeCell ref="D66:D68"/>
    <mergeCell ref="AT66:AT68"/>
    <mergeCell ref="A2:AT2"/>
    <mergeCell ref="A3:AT3"/>
    <mergeCell ref="A63:A65"/>
    <mergeCell ref="B63:B65"/>
    <mergeCell ref="C63:C65"/>
    <mergeCell ref="D63:D65"/>
    <mergeCell ref="AT63:AT65"/>
    <mergeCell ref="A60:A62"/>
    <mergeCell ref="B60:B62"/>
    <mergeCell ref="C60:C62"/>
    <mergeCell ref="D60:D62"/>
    <mergeCell ref="AT60:AT62"/>
    <mergeCell ref="A57:A59"/>
    <mergeCell ref="B57:B59"/>
    <mergeCell ref="C57:C59"/>
    <mergeCell ref="D57:D59"/>
    <mergeCell ref="AT57:AT59"/>
    <mergeCell ref="A54:A56"/>
    <mergeCell ref="B54:B56"/>
    <mergeCell ref="C54:C56"/>
    <mergeCell ref="D54:D56"/>
    <mergeCell ref="AT54:AT56"/>
    <mergeCell ref="A51:A53"/>
    <mergeCell ref="B51:B53"/>
    <mergeCell ref="C51:C53"/>
    <mergeCell ref="D51:D53"/>
    <mergeCell ref="AT51:AT53"/>
    <mergeCell ref="A48:A50"/>
    <mergeCell ref="B48:B50"/>
    <mergeCell ref="C48:C50"/>
    <mergeCell ref="D48:D50"/>
    <mergeCell ref="AT48:AT50"/>
    <mergeCell ref="A45:A47"/>
    <mergeCell ref="B45:B47"/>
    <mergeCell ref="C45:C47"/>
    <mergeCell ref="D45:D47"/>
    <mergeCell ref="AT45:AT47"/>
    <mergeCell ref="A42:A44"/>
    <mergeCell ref="B42:B44"/>
    <mergeCell ref="C42:C44"/>
    <mergeCell ref="D42:D44"/>
    <mergeCell ref="AT42:AT44"/>
    <mergeCell ref="A39:A41"/>
    <mergeCell ref="B39:B41"/>
    <mergeCell ref="C39:C41"/>
    <mergeCell ref="D39:D41"/>
    <mergeCell ref="AT39:AT41"/>
    <mergeCell ref="A36:A38"/>
    <mergeCell ref="B36:B38"/>
    <mergeCell ref="C36:C38"/>
    <mergeCell ref="D36:D38"/>
    <mergeCell ref="AT36:AT38"/>
    <mergeCell ref="A33:A35"/>
    <mergeCell ref="B33:B35"/>
    <mergeCell ref="C33:C35"/>
    <mergeCell ref="D33:D35"/>
    <mergeCell ref="AT33:AT35"/>
    <mergeCell ref="A30:A32"/>
    <mergeCell ref="B30:B32"/>
    <mergeCell ref="C30:C32"/>
    <mergeCell ref="D30:D32"/>
    <mergeCell ref="AT30:AT32"/>
    <mergeCell ref="A27:A29"/>
    <mergeCell ref="B27:B29"/>
    <mergeCell ref="C27:C29"/>
    <mergeCell ref="D27:D29"/>
    <mergeCell ref="AT27:AT29"/>
    <mergeCell ref="A24:A26"/>
    <mergeCell ref="B24:B26"/>
    <mergeCell ref="C24:C26"/>
    <mergeCell ref="D24:D26"/>
    <mergeCell ref="AT24:AT26"/>
    <mergeCell ref="A21:A23"/>
    <mergeCell ref="B21:B23"/>
    <mergeCell ref="C21:C23"/>
    <mergeCell ref="D21:D23"/>
    <mergeCell ref="A15:A17"/>
    <mergeCell ref="C15:C17"/>
    <mergeCell ref="D15:D17"/>
    <mergeCell ref="A18:A20"/>
    <mergeCell ref="B18:B20"/>
    <mergeCell ref="C18:C20"/>
    <mergeCell ref="D18:D20"/>
    <mergeCell ref="AT18:AT20"/>
    <mergeCell ref="B15:B17"/>
    <mergeCell ref="AD6:AF6"/>
    <mergeCell ref="AM6:AO6"/>
    <mergeCell ref="L6:N6"/>
    <mergeCell ref="O6:Q6"/>
    <mergeCell ref="E5:E7"/>
    <mergeCell ref="I5:AR5"/>
    <mergeCell ref="I6:K6"/>
    <mergeCell ref="AT15:AT17"/>
    <mergeCell ref="A10:AT10"/>
    <mergeCell ref="A11:AT11"/>
    <mergeCell ref="F5:H6"/>
    <mergeCell ref="AG6:AI6"/>
    <mergeCell ref="A5:A7"/>
    <mergeCell ref="B5:B7"/>
    <mergeCell ref="C5:C7"/>
    <mergeCell ref="D5:D7"/>
    <mergeCell ref="AS54:AS56"/>
    <mergeCell ref="AS24:AS26"/>
    <mergeCell ref="AS27:AS29"/>
    <mergeCell ref="R6:T6"/>
    <mergeCell ref="U6:W6"/>
    <mergeCell ref="X6:Z6"/>
    <mergeCell ref="AA6:AC6"/>
    <mergeCell ref="A12:AT12"/>
    <mergeCell ref="A9:AT9"/>
    <mergeCell ref="AT21:AT23"/>
    <mergeCell ref="A84:H84"/>
    <mergeCell ref="AS51:AS53"/>
    <mergeCell ref="A1:AT1"/>
    <mergeCell ref="AS5:AS7"/>
    <mergeCell ref="AS15:AS17"/>
    <mergeCell ref="AS66:AS68"/>
    <mergeCell ref="AS48:AS50"/>
    <mergeCell ref="AJ6:AL6"/>
    <mergeCell ref="AP6:AR6"/>
    <mergeCell ref="AT5:AT7"/>
  </mergeCells>
  <printOptions/>
  <pageMargins left="0.7086614173228347" right="0.7086614173228347" top="0.7480314960629921" bottom="0.7480314960629921" header="0.31496062992125984" footer="0.31496062992125984"/>
  <pageSetup fitToHeight="3" horizontalDpi="180" verticalDpi="180" orientation="landscape" paperSize="8" scale="34" r:id="rId1"/>
  <rowBreaks count="2" manualBreakCount="2">
    <brk id="32" max="45" man="1"/>
    <brk id="65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2018-10-15T04:37:22Z</dcterms:modified>
  <cp:category/>
  <cp:version/>
  <cp:contentType/>
  <cp:contentStatus/>
</cp:coreProperties>
</file>