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3 квартал" sheetId="9" r:id="rId1"/>
    <sheet name="4 квартал" sheetId="8" r:id="rId2"/>
  </sheets>
  <calcPr calcId="125725"/>
</workbook>
</file>

<file path=xl/calcChain.xml><?xml version="1.0" encoding="utf-8"?>
<calcChain xmlns="http://schemas.openxmlformats.org/spreadsheetml/2006/main">
  <c r="G58" i="8"/>
  <c r="G54"/>
  <c r="G50"/>
  <c r="G24"/>
  <c r="AR51"/>
  <c r="P58"/>
  <c r="F53" l="1"/>
  <c r="AR53"/>
  <c r="AO53"/>
  <c r="AL53"/>
  <c r="AI53"/>
  <c r="AF53"/>
  <c r="AC53"/>
  <c r="AR49"/>
  <c r="AO49"/>
  <c r="AL49"/>
  <c r="AI49"/>
  <c r="AF49"/>
  <c r="AC49"/>
  <c r="AG20" l="1"/>
  <c r="AN18"/>
  <c r="AR30" l="1"/>
  <c r="AR29"/>
  <c r="AR26"/>
  <c r="AR27"/>
  <c r="F29"/>
  <c r="AQ25"/>
  <c r="Q23"/>
  <c r="T23"/>
  <c r="W23"/>
  <c r="Z23"/>
  <c r="AC23"/>
  <c r="AI23"/>
  <c r="AL23"/>
  <c r="AO23"/>
  <c r="AR23"/>
  <c r="AP23"/>
  <c r="AD23"/>
  <c r="AF23" s="1"/>
  <c r="AR34" l="1"/>
  <c r="AR37"/>
  <c r="G30"/>
  <c r="F30"/>
  <c r="F28" s="1"/>
  <c r="G29"/>
  <c r="AQ28"/>
  <c r="AR28" s="1"/>
  <c r="AP28"/>
  <c r="AN28"/>
  <c r="AM28"/>
  <c r="AK28"/>
  <c r="AJ28"/>
  <c r="AH28"/>
  <c r="AG28"/>
  <c r="AE28"/>
  <c r="AD28"/>
  <c r="AB28"/>
  <c r="AA28"/>
  <c r="Y28"/>
  <c r="X28"/>
  <c r="V28"/>
  <c r="U28"/>
  <c r="S28"/>
  <c r="R28"/>
  <c r="P28"/>
  <c r="O28"/>
  <c r="M28"/>
  <c r="L28"/>
  <c r="J28"/>
  <c r="I28"/>
  <c r="G28"/>
  <c r="F27"/>
  <c r="G27"/>
  <c r="H27" s="1"/>
  <c r="F26"/>
  <c r="F25" s="1"/>
  <c r="G26"/>
  <c r="AP25"/>
  <c r="AR25" s="1"/>
  <c r="AN25"/>
  <c r="AM25"/>
  <c r="AK25"/>
  <c r="AJ25"/>
  <c r="AH25"/>
  <c r="AG25"/>
  <c r="AE25"/>
  <c r="AD25"/>
  <c r="AB25"/>
  <c r="AA25"/>
  <c r="Y25"/>
  <c r="X25"/>
  <c r="V25"/>
  <c r="U25"/>
  <c r="S25"/>
  <c r="R25"/>
  <c r="P25"/>
  <c r="O25"/>
  <c r="M25"/>
  <c r="L25"/>
  <c r="J25"/>
  <c r="I25"/>
  <c r="G25"/>
  <c r="AG20" i="9"/>
  <c r="AP16"/>
  <c r="AG16"/>
  <c r="H28" i="8" l="1"/>
  <c r="H30"/>
  <c r="H25"/>
  <c r="H26"/>
  <c r="AQ51" i="9"/>
  <c r="AP51"/>
  <c r="AQ50"/>
  <c r="AP50"/>
  <c r="AN51"/>
  <c r="AM51"/>
  <c r="AN50"/>
  <c r="AM50"/>
  <c r="AK51"/>
  <c r="AJ51"/>
  <c r="AK50"/>
  <c r="AJ50"/>
  <c r="AH51"/>
  <c r="AG51"/>
  <c r="AH50"/>
  <c r="AE51"/>
  <c r="AD51"/>
  <c r="AE50"/>
  <c r="AD50"/>
  <c r="AB51"/>
  <c r="AA51"/>
  <c r="AB50"/>
  <c r="AA50"/>
  <c r="Y51"/>
  <c r="X51"/>
  <c r="Y50"/>
  <c r="X50"/>
  <c r="V51"/>
  <c r="U51"/>
  <c r="V50"/>
  <c r="U50"/>
  <c r="S51"/>
  <c r="R51"/>
  <c r="S50"/>
  <c r="R50"/>
  <c r="P51"/>
  <c r="O51"/>
  <c r="P50"/>
  <c r="O50"/>
  <c r="M51"/>
  <c r="L51"/>
  <c r="N51" s="1"/>
  <c r="M50"/>
  <c r="L50"/>
  <c r="J51"/>
  <c r="I51"/>
  <c r="J50"/>
  <c r="I50"/>
  <c r="G39"/>
  <c r="F39"/>
  <c r="G38"/>
  <c r="G37" s="1"/>
  <c r="F38"/>
  <c r="AQ37"/>
  <c r="AP37"/>
  <c r="AN37"/>
  <c r="AM37"/>
  <c r="AK37"/>
  <c r="AJ37"/>
  <c r="AH37"/>
  <c r="AG37"/>
  <c r="AE37"/>
  <c r="AD37"/>
  <c r="AB37"/>
  <c r="AA37"/>
  <c r="Y37"/>
  <c r="X37"/>
  <c r="V37"/>
  <c r="U37"/>
  <c r="S37"/>
  <c r="R37"/>
  <c r="P37"/>
  <c r="O37"/>
  <c r="M37"/>
  <c r="L37"/>
  <c r="J37"/>
  <c r="I37"/>
  <c r="F37"/>
  <c r="G36"/>
  <c r="H36" s="1"/>
  <c r="F36"/>
  <c r="G35"/>
  <c r="F35"/>
  <c r="AQ34"/>
  <c r="AP34"/>
  <c r="AN34"/>
  <c r="AM34"/>
  <c r="AK34"/>
  <c r="AJ34"/>
  <c r="AH34"/>
  <c r="AG34"/>
  <c r="AE34"/>
  <c r="AD34"/>
  <c r="AB34"/>
  <c r="AA34"/>
  <c r="Y34"/>
  <c r="X34"/>
  <c r="V34"/>
  <c r="U34"/>
  <c r="S34"/>
  <c r="R34"/>
  <c r="P34"/>
  <c r="O34"/>
  <c r="M34"/>
  <c r="L34"/>
  <c r="J34"/>
  <c r="I34"/>
  <c r="G34"/>
  <c r="H34" s="1"/>
  <c r="F34"/>
  <c r="AR48"/>
  <c r="AO48"/>
  <c r="AL48"/>
  <c r="AI48"/>
  <c r="AF48"/>
  <c r="AC48"/>
  <c r="Z48"/>
  <c r="W48"/>
  <c r="T48"/>
  <c r="Q48"/>
  <c r="N48"/>
  <c r="G48"/>
  <c r="F48"/>
  <c r="G47"/>
  <c r="G50" s="1"/>
  <c r="F47"/>
  <c r="AQ46"/>
  <c r="AQ49" s="1"/>
  <c r="AP46"/>
  <c r="AR46" s="1"/>
  <c r="AN46"/>
  <c r="AN49" s="1"/>
  <c r="AM46"/>
  <c r="AM49" s="1"/>
  <c r="AK46"/>
  <c r="AK49" s="1"/>
  <c r="AJ46"/>
  <c r="AL46" s="1"/>
  <c r="AH46"/>
  <c r="AH49" s="1"/>
  <c r="AG46"/>
  <c r="AE46"/>
  <c r="AD46"/>
  <c r="AF46" s="1"/>
  <c r="AB46"/>
  <c r="AB49" s="1"/>
  <c r="AA46"/>
  <c r="AA49" s="1"/>
  <c r="Y46"/>
  <c r="Y49" s="1"/>
  <c r="X46"/>
  <c r="Z46" s="1"/>
  <c r="V46"/>
  <c r="V49" s="1"/>
  <c r="U46"/>
  <c r="U49" s="1"/>
  <c r="S46"/>
  <c r="S49" s="1"/>
  <c r="R46"/>
  <c r="T46" s="1"/>
  <c r="P46"/>
  <c r="P49" s="1"/>
  <c r="O46"/>
  <c r="O49" s="1"/>
  <c r="M46"/>
  <c r="M49" s="1"/>
  <c r="L46"/>
  <c r="N46" s="1"/>
  <c r="J46"/>
  <c r="J49" s="1"/>
  <c r="I46"/>
  <c r="I49" s="1"/>
  <c r="G46"/>
  <c r="F46"/>
  <c r="AR45"/>
  <c r="AO45"/>
  <c r="AL45"/>
  <c r="AI45"/>
  <c r="AF45"/>
  <c r="AC45"/>
  <c r="Z45"/>
  <c r="W45"/>
  <c r="T45"/>
  <c r="Q45"/>
  <c r="N45"/>
  <c r="G45"/>
  <c r="H45" s="1"/>
  <c r="F45"/>
  <c r="G44"/>
  <c r="F44"/>
  <c r="AQ43"/>
  <c r="AP43"/>
  <c r="AN43"/>
  <c r="AO43" s="1"/>
  <c r="AM43"/>
  <c r="AK43"/>
  <c r="AJ43"/>
  <c r="AH43"/>
  <c r="AI43" s="1"/>
  <c r="AG43"/>
  <c r="AE43"/>
  <c r="AD43"/>
  <c r="AB43"/>
  <c r="AC43" s="1"/>
  <c r="AA43"/>
  <c r="Y43"/>
  <c r="X43"/>
  <c r="V43"/>
  <c r="W43" s="1"/>
  <c r="U43"/>
  <c r="S43"/>
  <c r="R43"/>
  <c r="P43"/>
  <c r="Q43" s="1"/>
  <c r="O43"/>
  <c r="M43"/>
  <c r="L43"/>
  <c r="J43"/>
  <c r="I43"/>
  <c r="G43"/>
  <c r="H43" s="1"/>
  <c r="F43"/>
  <c r="F20"/>
  <c r="G20"/>
  <c r="AG19"/>
  <c r="F19" s="1"/>
  <c r="F18" s="1"/>
  <c r="G19"/>
  <c r="AQ18"/>
  <c r="AP18"/>
  <c r="AN18"/>
  <c r="AM18"/>
  <c r="AK18"/>
  <c r="AJ18"/>
  <c r="AH18"/>
  <c r="AE18"/>
  <c r="AD18"/>
  <c r="AB18"/>
  <c r="AA18"/>
  <c r="Y18"/>
  <c r="X18"/>
  <c r="V18"/>
  <c r="U18"/>
  <c r="S18"/>
  <c r="R18"/>
  <c r="P18"/>
  <c r="O18"/>
  <c r="M18"/>
  <c r="L18"/>
  <c r="J18"/>
  <c r="I18"/>
  <c r="G18"/>
  <c r="AI23"/>
  <c r="AF23"/>
  <c r="AC23"/>
  <c r="Z23"/>
  <c r="W23"/>
  <c r="T23"/>
  <c r="Q23"/>
  <c r="G23"/>
  <c r="H23" s="1"/>
  <c r="F23"/>
  <c r="G22"/>
  <c r="F22"/>
  <c r="AQ21"/>
  <c r="AP21"/>
  <c r="AN21"/>
  <c r="AM21"/>
  <c r="AK21"/>
  <c r="AJ21"/>
  <c r="AH21"/>
  <c r="AG21"/>
  <c r="AE21"/>
  <c r="AD21"/>
  <c r="AB21"/>
  <c r="AA21"/>
  <c r="Y21"/>
  <c r="Z21" s="1"/>
  <c r="X21"/>
  <c r="V21"/>
  <c r="U21"/>
  <c r="S21"/>
  <c r="T21" s="1"/>
  <c r="R21"/>
  <c r="P21"/>
  <c r="O21"/>
  <c r="M21"/>
  <c r="L21"/>
  <c r="J21"/>
  <c r="I21"/>
  <c r="G21"/>
  <c r="H21" s="1"/>
  <c r="F21"/>
  <c r="F16"/>
  <c r="G33"/>
  <c r="F33"/>
  <c r="G32"/>
  <c r="G31" s="1"/>
  <c r="F32"/>
  <c r="AQ31"/>
  <c r="AP31"/>
  <c r="AN31"/>
  <c r="AM31"/>
  <c r="AK31"/>
  <c r="AJ31"/>
  <c r="AH31"/>
  <c r="AG31"/>
  <c r="AE31"/>
  <c r="AD31"/>
  <c r="AB31"/>
  <c r="AA31"/>
  <c r="Y31"/>
  <c r="X31"/>
  <c r="V31"/>
  <c r="U31"/>
  <c r="S31"/>
  <c r="R31"/>
  <c r="P31"/>
  <c r="O31"/>
  <c r="M31"/>
  <c r="L31"/>
  <c r="J31"/>
  <c r="I31"/>
  <c r="H31"/>
  <c r="F31"/>
  <c r="G30"/>
  <c r="F30"/>
  <c r="G29"/>
  <c r="G28" s="1"/>
  <c r="F29"/>
  <c r="F28" s="1"/>
  <c r="AQ28"/>
  <c r="AP28"/>
  <c r="AN28"/>
  <c r="AM28"/>
  <c r="AK28"/>
  <c r="AJ28"/>
  <c r="AH28"/>
  <c r="AG28"/>
  <c r="AE28"/>
  <c r="AD28"/>
  <c r="AB28"/>
  <c r="AA28"/>
  <c r="Y28"/>
  <c r="X28"/>
  <c r="V28"/>
  <c r="U28"/>
  <c r="S28"/>
  <c r="R28"/>
  <c r="P28"/>
  <c r="O28"/>
  <c r="M28"/>
  <c r="L28"/>
  <c r="J28"/>
  <c r="I28"/>
  <c r="G27"/>
  <c r="G51" s="1"/>
  <c r="F27"/>
  <c r="G26"/>
  <c r="G25" s="1"/>
  <c r="G49" s="1"/>
  <c r="F26"/>
  <c r="AQ25"/>
  <c r="AP25"/>
  <c r="AN25"/>
  <c r="AM25"/>
  <c r="AK25"/>
  <c r="AJ25"/>
  <c r="AH25"/>
  <c r="AG25"/>
  <c r="AE25"/>
  <c r="AD25"/>
  <c r="AB25"/>
  <c r="AA25"/>
  <c r="Y25"/>
  <c r="X25"/>
  <c r="V25"/>
  <c r="U25"/>
  <c r="S25"/>
  <c r="R25"/>
  <c r="P25"/>
  <c r="O25"/>
  <c r="M25"/>
  <c r="L25"/>
  <c r="J25"/>
  <c r="I25"/>
  <c r="AQ56" i="8"/>
  <c r="AP56"/>
  <c r="AN56"/>
  <c r="AM56"/>
  <c r="AK56"/>
  <c r="AJ56"/>
  <c r="AH56"/>
  <c r="AG56"/>
  <c r="AE56"/>
  <c r="AD56"/>
  <c r="AB56"/>
  <c r="AA56"/>
  <c r="Y56"/>
  <c r="X56"/>
  <c r="V56"/>
  <c r="U56"/>
  <c r="S56"/>
  <c r="R56"/>
  <c r="P56"/>
  <c r="O56"/>
  <c r="M56"/>
  <c r="L56"/>
  <c r="I56"/>
  <c r="J56"/>
  <c r="G20"/>
  <c r="F20"/>
  <c r="AG19"/>
  <c r="G19"/>
  <c r="F19"/>
  <c r="F18" s="1"/>
  <c r="AQ18"/>
  <c r="AQ57" s="1"/>
  <c r="AP18"/>
  <c r="AP57" s="1"/>
  <c r="AN57"/>
  <c r="AM18"/>
  <c r="AM57" s="1"/>
  <c r="AK18"/>
  <c r="AK57" s="1"/>
  <c r="AJ18"/>
  <c r="AJ57" s="1"/>
  <c r="AH18"/>
  <c r="AH57" s="1"/>
  <c r="AG18"/>
  <c r="AG57" s="1"/>
  <c r="AE18"/>
  <c r="AE57" s="1"/>
  <c r="AD18"/>
  <c r="AD57" s="1"/>
  <c r="AB18"/>
  <c r="AB57" s="1"/>
  <c r="AA18"/>
  <c r="AA57" s="1"/>
  <c r="Y18"/>
  <c r="Y57" s="1"/>
  <c r="X18"/>
  <c r="X57" s="1"/>
  <c r="V18"/>
  <c r="V57" s="1"/>
  <c r="U18"/>
  <c r="U57" s="1"/>
  <c r="S18"/>
  <c r="S57" s="1"/>
  <c r="R18"/>
  <c r="R57" s="1"/>
  <c r="P18"/>
  <c r="P57" s="1"/>
  <c r="O18"/>
  <c r="O57" s="1"/>
  <c r="M18"/>
  <c r="M57" s="1"/>
  <c r="L18"/>
  <c r="L57" s="1"/>
  <c r="J18"/>
  <c r="J57" s="1"/>
  <c r="I18"/>
  <c r="I57" s="1"/>
  <c r="Z53"/>
  <c r="W53"/>
  <c r="T53"/>
  <c r="Q53"/>
  <c r="N53"/>
  <c r="G53"/>
  <c r="G52"/>
  <c r="F52"/>
  <c r="AQ51"/>
  <c r="AP51"/>
  <c r="AN51"/>
  <c r="AM51"/>
  <c r="AK51"/>
  <c r="AJ51"/>
  <c r="AH51"/>
  <c r="AG51"/>
  <c r="AE51"/>
  <c r="AD51"/>
  <c r="AB51"/>
  <c r="AA51"/>
  <c r="Y51"/>
  <c r="X51"/>
  <c r="V51"/>
  <c r="U51"/>
  <c r="S51"/>
  <c r="R51"/>
  <c r="P51"/>
  <c r="O51"/>
  <c r="M51"/>
  <c r="L51"/>
  <c r="J51"/>
  <c r="I51"/>
  <c r="G51"/>
  <c r="Z49"/>
  <c r="W49"/>
  <c r="T49"/>
  <c r="Q49"/>
  <c r="N49"/>
  <c r="G49"/>
  <c r="F49"/>
  <c r="G48"/>
  <c r="F48"/>
  <c r="F47" s="1"/>
  <c r="AQ47"/>
  <c r="AP47"/>
  <c r="AN47"/>
  <c r="AM47"/>
  <c r="AK47"/>
  <c r="AJ47"/>
  <c r="AH47"/>
  <c r="AG47"/>
  <c r="AE47"/>
  <c r="AD47"/>
  <c r="AB47"/>
  <c r="AA47"/>
  <c r="Y47"/>
  <c r="X47"/>
  <c r="V47"/>
  <c r="U47"/>
  <c r="S47"/>
  <c r="R47"/>
  <c r="P47"/>
  <c r="O47"/>
  <c r="M47"/>
  <c r="L47"/>
  <c r="J47"/>
  <c r="I47"/>
  <c r="G47"/>
  <c r="G43"/>
  <c r="F43"/>
  <c r="G42"/>
  <c r="F42"/>
  <c r="F41" s="1"/>
  <c r="AQ41"/>
  <c r="AP41"/>
  <c r="AN41"/>
  <c r="AM41"/>
  <c r="AK41"/>
  <c r="AJ41"/>
  <c r="AH41"/>
  <c r="AG41"/>
  <c r="AE41"/>
  <c r="AD41"/>
  <c r="AB41"/>
  <c r="AA41"/>
  <c r="Y41"/>
  <c r="X41"/>
  <c r="V41"/>
  <c r="U41"/>
  <c r="S41"/>
  <c r="R41"/>
  <c r="P41"/>
  <c r="O41"/>
  <c r="M41"/>
  <c r="L41"/>
  <c r="J41"/>
  <c r="I41"/>
  <c r="G41"/>
  <c r="G40"/>
  <c r="F40"/>
  <c r="G39"/>
  <c r="G38" s="1"/>
  <c r="F39"/>
  <c r="AQ38"/>
  <c r="AP38"/>
  <c r="AN38"/>
  <c r="AM38"/>
  <c r="AK38"/>
  <c r="AJ38"/>
  <c r="AH38"/>
  <c r="AG38"/>
  <c r="AE38"/>
  <c r="AD38"/>
  <c r="AB38"/>
  <c r="AA38"/>
  <c r="Y38"/>
  <c r="X38"/>
  <c r="V38"/>
  <c r="U38"/>
  <c r="S38"/>
  <c r="R38"/>
  <c r="P38"/>
  <c r="O38"/>
  <c r="M38"/>
  <c r="L38"/>
  <c r="J38"/>
  <c r="I38"/>
  <c r="H38"/>
  <c r="G37"/>
  <c r="F37"/>
  <c r="G36"/>
  <c r="G35" s="1"/>
  <c r="F36"/>
  <c r="AQ35"/>
  <c r="AR35" s="1"/>
  <c r="AP35"/>
  <c r="AN35"/>
  <c r="AM35"/>
  <c r="AK35"/>
  <c r="AJ35"/>
  <c r="AH35"/>
  <c r="AG35"/>
  <c r="AE35"/>
  <c r="AD35"/>
  <c r="AB35"/>
  <c r="AA35"/>
  <c r="Y35"/>
  <c r="X35"/>
  <c r="V35"/>
  <c r="U35"/>
  <c r="S35"/>
  <c r="R35"/>
  <c r="P35"/>
  <c r="O35"/>
  <c r="M35"/>
  <c r="L35"/>
  <c r="J35"/>
  <c r="I35"/>
  <c r="F35"/>
  <c r="G34"/>
  <c r="F34"/>
  <c r="G33"/>
  <c r="G32" s="1"/>
  <c r="F33"/>
  <c r="F32" s="1"/>
  <c r="AQ32"/>
  <c r="AP32"/>
  <c r="AN32"/>
  <c r="AM32"/>
  <c r="AK32"/>
  <c r="AJ32"/>
  <c r="AH32"/>
  <c r="AG32"/>
  <c r="AE32"/>
  <c r="AD32"/>
  <c r="AB32"/>
  <c r="AA32"/>
  <c r="Y32"/>
  <c r="X32"/>
  <c r="V32"/>
  <c r="U32"/>
  <c r="S32"/>
  <c r="R32"/>
  <c r="P32"/>
  <c r="O32"/>
  <c r="M32"/>
  <c r="L32"/>
  <c r="J32"/>
  <c r="I32"/>
  <c r="G23"/>
  <c r="G22"/>
  <c r="F22"/>
  <c r="F21" s="1"/>
  <c r="AQ21"/>
  <c r="AR21" s="1"/>
  <c r="AP21"/>
  <c r="AN21"/>
  <c r="AO21" s="1"/>
  <c r="AM21"/>
  <c r="AK21"/>
  <c r="AL21" s="1"/>
  <c r="AJ21"/>
  <c r="AH21"/>
  <c r="AI21" s="1"/>
  <c r="AG21"/>
  <c r="AE21"/>
  <c r="AF21" s="1"/>
  <c r="AD21"/>
  <c r="AB21"/>
  <c r="AC21" s="1"/>
  <c r="AA21"/>
  <c r="Y21"/>
  <c r="X21"/>
  <c r="V21"/>
  <c r="U21"/>
  <c r="S21"/>
  <c r="R21"/>
  <c r="P21"/>
  <c r="O21"/>
  <c r="M21"/>
  <c r="L21"/>
  <c r="J21"/>
  <c r="I21"/>
  <c r="F16"/>
  <c r="H16" s="1"/>
  <c r="F51" l="1"/>
  <c r="F55" s="1"/>
  <c r="F56"/>
  <c r="F57"/>
  <c r="G21"/>
  <c r="AR32"/>
  <c r="G56"/>
  <c r="H56" s="1"/>
  <c r="Q57"/>
  <c r="G57"/>
  <c r="AO57"/>
  <c r="F38"/>
  <c r="H21"/>
  <c r="F25" i="9"/>
  <c r="AG50"/>
  <c r="AJ49"/>
  <c r="AG18"/>
  <c r="H37"/>
  <c r="H39"/>
  <c r="L49"/>
  <c r="R49"/>
  <c r="X49"/>
  <c r="AP49"/>
  <c r="AE49"/>
  <c r="H27"/>
  <c r="AD49"/>
  <c r="F49"/>
  <c r="H49" s="1"/>
  <c r="AG49"/>
  <c r="F51"/>
  <c r="H51" s="1"/>
  <c r="H16"/>
  <c r="AF51"/>
  <c r="Q51"/>
  <c r="T51"/>
  <c r="AR51"/>
  <c r="AO49"/>
  <c r="F50"/>
  <c r="H50" s="1"/>
  <c r="W51"/>
  <c r="Z51"/>
  <c r="AC51"/>
  <c r="AL51"/>
  <c r="AO51"/>
  <c r="H25"/>
  <c r="H18"/>
  <c r="H28"/>
  <c r="H30"/>
  <c r="Q21"/>
  <c r="W21"/>
  <c r="AC21"/>
  <c r="H19"/>
  <c r="H20"/>
  <c r="N43"/>
  <c r="T43"/>
  <c r="Z43"/>
  <c r="AF43"/>
  <c r="AL43"/>
  <c r="AR43"/>
  <c r="H46"/>
  <c r="Q46"/>
  <c r="W46"/>
  <c r="AC46"/>
  <c r="AI46"/>
  <c r="AO46"/>
  <c r="H48"/>
  <c r="AF49"/>
  <c r="AI51"/>
  <c r="I55" i="8"/>
  <c r="J55"/>
  <c r="M55"/>
  <c r="P55"/>
  <c r="S55"/>
  <c r="V55"/>
  <c r="Y55"/>
  <c r="AB55"/>
  <c r="AE55"/>
  <c r="AH55"/>
  <c r="AK55"/>
  <c r="AN55"/>
  <c r="AQ55"/>
  <c r="L55"/>
  <c r="O55"/>
  <c r="R55"/>
  <c r="U55"/>
  <c r="X55"/>
  <c r="AA55"/>
  <c r="AD55"/>
  <c r="AG55"/>
  <c r="AJ55"/>
  <c r="AM55"/>
  <c r="AP55"/>
  <c r="H19"/>
  <c r="H20"/>
  <c r="AI57"/>
  <c r="G18"/>
  <c r="G55" s="1"/>
  <c r="H55" s="1"/>
  <c r="Q21"/>
  <c r="W21"/>
  <c r="H23"/>
  <c r="H41"/>
  <c r="H47"/>
  <c r="Q47"/>
  <c r="W47"/>
  <c r="AC47"/>
  <c r="AI47"/>
  <c r="AO47"/>
  <c r="W57"/>
  <c r="AC57"/>
  <c r="AR57"/>
  <c r="H35"/>
  <c r="H37"/>
  <c r="N47"/>
  <c r="T47"/>
  <c r="Z47"/>
  <c r="AF47"/>
  <c r="AL47"/>
  <c r="AR47"/>
  <c r="AL57"/>
  <c r="T21"/>
  <c r="Z21"/>
  <c r="H32"/>
  <c r="H34"/>
  <c r="H49"/>
  <c r="T55"/>
  <c r="N57"/>
  <c r="T57"/>
  <c r="Z57"/>
  <c r="AF57"/>
  <c r="Q55"/>
  <c r="AC55"/>
  <c r="AO55"/>
  <c r="H51"/>
  <c r="Q51"/>
  <c r="W51"/>
  <c r="AC51"/>
  <c r="AI51"/>
  <c r="AO51"/>
  <c r="H53"/>
  <c r="H43"/>
  <c r="N51"/>
  <c r="T51"/>
  <c r="Z51"/>
  <c r="AF51"/>
  <c r="AL51"/>
  <c r="H57" l="1"/>
  <c r="N55"/>
  <c r="AR55"/>
  <c r="AF55"/>
  <c r="AL55"/>
  <c r="Z55"/>
  <c r="T49" i="9"/>
  <c r="Q49"/>
  <c r="AC49"/>
  <c r="Z49"/>
  <c r="AR49"/>
  <c r="N49"/>
  <c r="AL49"/>
  <c r="AI49"/>
  <c r="W49"/>
  <c r="AI55" i="8"/>
  <c r="W55"/>
  <c r="H18"/>
</calcChain>
</file>

<file path=xl/sharedStrings.xml><?xml version="1.0" encoding="utf-8"?>
<sst xmlns="http://schemas.openxmlformats.org/spreadsheetml/2006/main" count="349" uniqueCount="123">
  <si>
    <t xml:space="preserve">Приложение 2 </t>
  </si>
  <si>
    <t xml:space="preserve"> Таблица 1</t>
  </si>
  <si>
    <t>ОТЧЕТ</t>
  </si>
  <si>
    <t>№</t>
  </si>
  <si>
    <t>Исполнитель</t>
  </si>
  <si>
    <t>Целевой показатель, №</t>
  </si>
  <si>
    <t xml:space="preserve">Объем финансирования, </t>
  </si>
  <si>
    <t>всего на год, тыс. руб.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</si>
  <si>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</si>
  <si>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</si>
  <si>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</si>
  <si>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</si>
  <si>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</si>
  <si>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</si>
  <si>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</si>
  <si>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</si>
  <si>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8=7/6*100</t>
  </si>
  <si>
    <t>1.</t>
  </si>
  <si>
    <t>1.1.</t>
  </si>
  <si>
    <t>1.1.1.</t>
  </si>
  <si>
    <t>1. В графе 6, 9, 12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 (в соответствии с актуальной редакцией  утвержденной  муниципальной программы, действующей  на последний день отчетного периода).</t>
  </si>
  <si>
    <t>2. В графе 7, 10, 13 и т.д. указывается кассовое исполнение денежных средств, направленных на реализацию мероприятия муниципальной программы (ГРБС).</t>
  </si>
  <si>
    <t>3. В графе 18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</t>
  </si>
  <si>
    <t>4. В графе 19 указываются причины неисполнения объема финансирования в отчетном периоде (заполняется ежемесячно).</t>
  </si>
  <si>
    <t>Наименование  программных   мероприятий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</si>
  <si>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</si>
  <si>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</si>
  <si>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</si>
  <si>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</si>
  <si>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</si>
  <si>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</si>
  <si>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</si>
  <si>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</si>
  <si>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</si>
  <si>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</si>
  <si>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</si>
  <si>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Приложение 2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</si>
  <si>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Согласовано:</t>
  </si>
  <si>
    <t>Комитет по финансам  администрации города Урай</t>
  </si>
  <si>
    <t>«____»_________2017г. ______________________</t>
  </si>
  <si>
    <t>подпись</t>
  </si>
  <si>
    <t>МКУ «УКС г.Урай»</t>
  </si>
  <si>
    <t>«__»_________2017г. _________________</t>
  </si>
  <si>
    <t>Исполнитель: ведущий инженер ППО МКУ "УКС г.Урай" Семенюк Ю.Л., тел.: 2-65-82</t>
  </si>
  <si>
    <t>Подпрограмма 1 "Дорожное хозяйство"</t>
  </si>
  <si>
    <t>1.2.</t>
  </si>
  <si>
    <t xml:space="preserve"> Реконструкция автомобильных дорог:</t>
  </si>
  <si>
    <t>Капитальный ремонт, ремонт  и содержание автомобильных дорог:</t>
  </si>
  <si>
    <t>1.2.1.</t>
  </si>
  <si>
    <t>местный бюджет</t>
  </si>
  <si>
    <t>2.</t>
  </si>
  <si>
    <t>итого</t>
  </si>
  <si>
    <t>1.2.2.</t>
  </si>
  <si>
    <t>МКУ «УЖКХ г.Урай»</t>
  </si>
  <si>
    <t>1.3.</t>
  </si>
  <si>
    <t>1.3.1.</t>
  </si>
  <si>
    <t>1.3.2.</t>
  </si>
  <si>
    <t>КУМИ</t>
  </si>
  <si>
    <t>ОДХиТ</t>
  </si>
  <si>
    <t>1.3.3.</t>
  </si>
  <si>
    <t>1.3.4.</t>
  </si>
  <si>
    <t>Подпрограмма 2 "Транспорт"</t>
  </si>
  <si>
    <t>2.1.</t>
  </si>
  <si>
    <t>Бюджет ХМАО</t>
  </si>
  <si>
    <t>2.2.</t>
  </si>
  <si>
    <t>Итого</t>
  </si>
  <si>
    <t>Всего</t>
  </si>
  <si>
    <t>Исполнитель: гл. специалист ОДХиТ администрации г.Урай Попович А.В., тел.: 24-156</t>
  </si>
  <si>
    <t>Исполнитель: начальник ПЭО МКУ "УЖКХ г.Урай" Сиденко Л.А., тел.: 2-84-61</t>
  </si>
  <si>
    <t>Заместитель главы города Урай И.А.Фузеева</t>
  </si>
  <si>
    <t>Выполняются запланированные работы по содержанию автодороги</t>
  </si>
  <si>
    <t>разработка плана  будет проведена после оценки уязвимости</t>
  </si>
  <si>
    <t>Пассажирские перевозки на субсидируемых  маршрутах выполненяются согласно муниципальных контрактов</t>
  </si>
  <si>
    <t>п.1.1.Мероприятий Реконструкция автомобильной дороги по ул.Узбекистанская в городе Урай</t>
  </si>
  <si>
    <t xml:space="preserve">п. 2.3 Мероприятий Содержание объекта «Реконструкция объездной автомобильной дороги г.Урай. Искусственные сооружения. Наружные инженерные сети» </t>
  </si>
  <si>
    <t xml:space="preserve">п.2.2 Мероприятий           Ремонт дорог в районах индивидуальной жилой застройки </t>
  </si>
  <si>
    <t xml:space="preserve">п.3.3 Мероприятий     Разработка программы комплексного развития транспортной инфраструктуры муниципального образования  город Урай </t>
  </si>
  <si>
    <t xml:space="preserve">п.3.5.Мероприятий    Проведение оценки уязвимости объектов транспортной инфраструктуры </t>
  </si>
  <si>
    <t xml:space="preserve">п.3.4.Мероприятий     Разработка плана обеспечения транспортной безопасности </t>
  </si>
  <si>
    <t xml:space="preserve">          НТО ДД</t>
  </si>
  <si>
    <t>п.2. мероприятий      Организация транспортного обслуживания населения на городских автобусных маршрутах</t>
  </si>
  <si>
    <t>п.1 Мероприятий      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</t>
  </si>
  <si>
    <t>п.3.1 Мероприятий          Регистрация автомобильных дорог</t>
  </si>
  <si>
    <t>заключен контракт на выполнение ПИР</t>
  </si>
  <si>
    <t>Направлены документы по категорированию объетов . Оценка уязвимости будет проведена после категорирования.</t>
  </si>
  <si>
    <t xml:space="preserve"> Переправление пассажиров и транспорта  на левый берег р.Конда выполненяется согласно муниципального контракта</t>
  </si>
  <si>
    <t xml:space="preserve">Цели подпрограммы: 1) совершенствование существующих и развитие сети автомобильных дорог общего пользования местного значения, повышение пропускной способности транспортных потоков на улично-дорожной сети, повышение безопасности дорожного движения в городе Урай;
</t>
  </si>
  <si>
    <t xml:space="preserve">Задачи подпрограммы.1) реконструкция, капитальный ремонт и ремонт  автомобильных дорог общего пользования местного значения в границах города Урай (далее по тексту  также - автомобильные дороги общего пользования, автомобильные дороги);
2) повышение технического уровня автомобильных дорог;
3) повышение безопасности дорожного движения;
4) паспортизация автомобильных дорог общего пользования и нормативно-техническое обеспечение дорожной деятельности;
</t>
  </si>
  <si>
    <t xml:space="preserve">Цели подпрограммы:
2) обеспечение доступности и повышение качества транспортных услуг населению города Урай
</t>
  </si>
  <si>
    <t xml:space="preserve">Задачи подпрограммы:
5) создание условий для предоставления населению и юридическим лицам услуг грузовой и пассажирской переправ, организованных через реку Конда в летний и зимний периоды;
6) повышение уровня транспортной доступности для наименее социально защищенных категорий граждан
</t>
  </si>
  <si>
    <r>
      <t xml:space="preserve">о ходе исполнения комплексного плана (сетевого графика) реализации муниципальной программы  «Развитие транспортной системы города Урай на 2016-2020 годы» </t>
    </r>
    <r>
      <rPr>
        <u/>
        <sz val="12"/>
        <color rgb="FFFF0000"/>
        <rFont val="Times New Roman"/>
        <family val="1"/>
        <charset val="204"/>
      </rPr>
      <t xml:space="preserve">за январь - сентябрь 2017 года </t>
    </r>
  </si>
  <si>
    <t>заключен контракт на выполнение ПИР, готовится документация для проведения процедуры утверждения задания на проектирование</t>
  </si>
  <si>
    <t xml:space="preserve">
Запланированные работы выполнены.
Заявка на финансирование по субсидии направлена в Депдорхоз
</t>
  </si>
  <si>
    <t>Проводится процедура регистрации десяти  дорог</t>
  </si>
  <si>
    <t>Заключен контракт на разработку программы</t>
  </si>
  <si>
    <t>Исполнитель: начальник службы ФО МКУ "УЖКХ г.Урай" Бакланова Е.В., тел.: 2-44-82</t>
  </si>
  <si>
    <t>1.3.5.</t>
  </si>
  <si>
    <t xml:space="preserve">п.3.6. Разработка  комплексной схемы организации дорожного движения в  городе Урай </t>
  </si>
  <si>
    <t>Начата процедура подготовки размещения конкурсной документации на сайте гос услуг</t>
  </si>
  <si>
    <t>1.2.3.</t>
  </si>
  <si>
    <t>.1.2.4</t>
  </si>
  <si>
    <t xml:space="preserve">п.2.4 Мероприятий  Ремонт городских дорог г.Урай, автомобильная дорога по ул.Ленина (участок  от ул.Космонавтов до ул.Яковлева), ул.Космонавтов в районе перекрестка на ул.Узбекистанская          </t>
  </si>
  <si>
    <t xml:space="preserve">п. 2.5 Мероприятий Ремонт тротуаров вдоль автомобильных дорог по ул. Узбекистанская,  ул.Ленина, ул. Парковая, ул.Космонавтов 
</t>
  </si>
  <si>
    <t>п.3.4.Мероприятий     Разработка плана обеспечения транспортной безопасности - Исключен.</t>
  </si>
  <si>
    <t xml:space="preserve">Документы по категорированию объетов направлены в сентябре . Кассовое испонение переходящее  на 2018 г. в связи с длительным  сроком выполнения мероприятия. </t>
  </si>
  <si>
    <t xml:space="preserve">разработка плана  будет проведена после оценки уязвимости. После чего мероприятие планируется вернуть в программу </t>
  </si>
  <si>
    <t>Выполннены запланированные работы по содержанию автодороги</t>
  </si>
  <si>
    <t xml:space="preserve">Пассажирские перевозки на субсидируемых  маршрутах выполненяются согласно муниципальных контрактов. </t>
  </si>
  <si>
    <t xml:space="preserve">выполнены мероприятия по регистрации дорог </t>
  </si>
  <si>
    <t xml:space="preserve">Запланирванные работы выполнены. По результату снижена стоимость по соглашению о расторжении муниципального контракта от 07.08.2017 №187300001917000337-0468455-01 от 24.10.2017.  </t>
  </si>
  <si>
    <t>Экономия средств сложилась по факту выполненных работ.</t>
  </si>
  <si>
    <t xml:space="preserve"> Ремонту тротуаров вдоль автодорог по улицам: Узбекистанская, Ленина, Парковая, Космонавтов г.Урай .- 397 пог.м.</t>
  </si>
  <si>
    <t xml:space="preserve">Ремонт городских дорог г.Урай, автомобильная дорога по ул.Ленина (участок  от ул.Космонавтов до ул.Яковлева), ул.Космонавтов в районе перекрестка на ул.Узбекистанская  - 606,0 пог.м.        </t>
  </si>
  <si>
    <t>программа утверждена, оплата быдет произведена в 2018г. Согласно условиям контракта.</t>
  </si>
  <si>
    <t>«__»_________2018г. _________________</t>
  </si>
  <si>
    <t>«____»_________2018г. ______________________</t>
  </si>
  <si>
    <t>Заместитель главы города Урай И.А.Козлов</t>
  </si>
  <si>
    <t>Переходящие остаки на оплату контракта по переправлению пассажиров и транспорта  на левый берег р.Конда</t>
  </si>
  <si>
    <t>Переходящие остаки на оплату контрактов по пассажирским перевозкам на субсидируемых  маршрутах.</t>
  </si>
  <si>
    <t>Таблица 1</t>
  </si>
  <si>
    <t>за счёт остатков прошлых лет</t>
  </si>
  <si>
    <r>
      <t xml:space="preserve">о ходе исполнения комплексного плана (сетевого графика) реализации муниципальной программы  «Развитие транспортной системы города Урай на 2016-2020 годы» </t>
    </r>
    <r>
      <rPr>
        <u/>
        <sz val="16"/>
        <rFont val="Times New Roman"/>
        <family val="1"/>
        <charset val="204"/>
      </rPr>
      <t xml:space="preserve">за январь - декабрь 2017 года </t>
    </r>
  </si>
  <si>
    <t>Переходящие остатки за выполненные работы по  МК 39 от 25.11.17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</si>
</sst>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#,##0.0_ ;\-#,##0.0\ "/>
    <numFmt numFmtId="166" formatCode="0.0"/>
    <numFmt numFmtId="167" formatCode="0.0%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>
      <alignment horizontal="right" indent="15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/>
    <xf numFmtId="166" fontId="9" fillId="2" borderId="1" xfId="0" applyNumberFormat="1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right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0" fillId="0" borderId="0" xfId="0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9" fillId="0" borderId="1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indent="15"/>
    </xf>
    <xf numFmtId="0" fontId="12" fillId="0" borderId="0" xfId="0" applyFont="1"/>
    <xf numFmtId="0" fontId="9" fillId="0" borderId="0" xfId="0" applyFont="1" applyAlignment="1">
      <alignment wrapText="1"/>
    </xf>
    <xf numFmtId="0" fontId="12" fillId="0" borderId="0" xfId="0" applyFont="1" applyAlignment="1"/>
    <xf numFmtId="0" fontId="11" fillId="0" borderId="0" xfId="0" applyFont="1" applyAlignment="1">
      <alignment horizontal="justify"/>
    </xf>
    <xf numFmtId="0" fontId="13" fillId="0" borderId="0" xfId="0" applyFont="1" applyAlignment="1"/>
    <xf numFmtId="164" fontId="12" fillId="0" borderId="0" xfId="0" applyNumberFormat="1" applyFont="1"/>
    <xf numFmtId="0" fontId="14" fillId="0" borderId="0" xfId="0" applyFont="1"/>
    <xf numFmtId="0" fontId="11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9" fillId="0" borderId="1" xfId="0" applyFont="1" applyBorder="1"/>
    <xf numFmtId="0" fontId="9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64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7" fillId="0" borderId="0" xfId="0" applyFont="1" applyAlignment="1"/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14" fontId="18" fillId="0" borderId="3" xfId="0" applyNumberFormat="1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0" xfId="0" applyFont="1" applyAlignment="1">
      <alignment horizontal="justify" wrapText="1"/>
    </xf>
    <xf numFmtId="0" fontId="12" fillId="0" borderId="0" xfId="0" applyFont="1" applyAlignment="1">
      <alignment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2" fillId="0" borderId="0" xfId="0" applyFont="1" applyAlignment="1"/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20" fillId="0" borderId="0" xfId="0" applyFont="1" applyAlignment="1">
      <alignment vertical="top"/>
    </xf>
    <xf numFmtId="0" fontId="18" fillId="0" borderId="0" xfId="0" applyFont="1" applyAlignment="1">
      <alignment wrapText="1"/>
    </xf>
    <xf numFmtId="0" fontId="21" fillId="0" borderId="0" xfId="0" applyFont="1" applyAlignment="1"/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7"/>
  <sheetViews>
    <sheetView zoomScaleNormal="100" zoomScaleSheetLayoutView="40" workbookViewId="0">
      <pane xSplit="9" ySplit="8" topLeftCell="J48" activePane="bottomRight" state="frozen"/>
      <selection pane="topRight" activeCell="J1" sqref="J1"/>
      <selection pane="bottomLeft" activeCell="A9" sqref="A9"/>
      <selection pane="bottomRight"/>
    </sheetView>
  </sheetViews>
  <sheetFormatPr defaultRowHeight="15"/>
  <cols>
    <col min="1" max="1" width="4.28515625" customWidth="1"/>
    <col min="2" max="2" width="26.140625" customWidth="1"/>
    <col min="3" max="3" width="7.28515625" customWidth="1"/>
    <col min="4" max="4" width="8.28515625" customWidth="1"/>
    <col min="6" max="6" width="7.28515625" customWidth="1"/>
    <col min="7" max="7" width="7.5703125" customWidth="1"/>
    <col min="8" max="8" width="5.85546875" customWidth="1"/>
    <col min="9" max="9" width="5.28515625" customWidth="1"/>
    <col min="10" max="10" width="5.5703125" customWidth="1"/>
    <col min="11" max="11" width="6.7109375" customWidth="1"/>
    <col min="12" max="12" width="5.140625" customWidth="1"/>
    <col min="13" max="13" width="6" customWidth="1"/>
    <col min="14" max="14" width="7.85546875" customWidth="1"/>
    <col min="15" max="15" width="5.140625" customWidth="1"/>
    <col min="16" max="16" width="8.28515625" customWidth="1"/>
    <col min="17" max="17" width="7.85546875" customWidth="1"/>
    <col min="18" max="18" width="6" customWidth="1"/>
    <col min="19" max="19" width="5.85546875" customWidth="1"/>
    <col min="20" max="20" width="6.5703125" customWidth="1"/>
    <col min="21" max="21" width="7" customWidth="1"/>
    <col min="22" max="22" width="5.85546875" customWidth="1"/>
    <col min="23" max="23" width="6.7109375" customWidth="1"/>
    <col min="24" max="24" width="8.42578125" customWidth="1"/>
    <col min="25" max="25" width="6.5703125" customWidth="1"/>
    <col min="26" max="26" width="6.85546875" customWidth="1"/>
    <col min="27" max="27" width="7.85546875" customWidth="1"/>
    <col min="28" max="29" width="6.5703125" customWidth="1"/>
    <col min="30" max="30" width="8.42578125" customWidth="1"/>
    <col min="31" max="31" width="6.28515625" customWidth="1"/>
    <col min="32" max="32" width="6.7109375" customWidth="1"/>
    <col min="33" max="33" width="8.7109375" customWidth="1"/>
    <col min="34" max="34" width="7" customWidth="1"/>
    <col min="35" max="35" width="6.28515625" customWidth="1"/>
    <col min="36" max="36" width="5.85546875" customWidth="1"/>
    <col min="37" max="37" width="6" customWidth="1"/>
    <col min="38" max="38" width="5.140625" customWidth="1"/>
    <col min="39" max="39" width="5.5703125" customWidth="1"/>
    <col min="40" max="40" width="5.7109375" customWidth="1"/>
    <col min="41" max="41" width="6" customWidth="1"/>
    <col min="42" max="42" width="7.42578125" customWidth="1"/>
    <col min="43" max="43" width="5.7109375" customWidth="1"/>
    <col min="44" max="44" width="5.85546875" customWidth="1"/>
    <col min="45" max="45" width="22.28515625" customWidth="1"/>
    <col min="46" max="46" width="11.85546875" customWidth="1"/>
  </cols>
  <sheetData>
    <row r="1" spans="1:46" ht="6" customHeight="1">
      <c r="A1" s="1" t="s">
        <v>0</v>
      </c>
      <c r="N1" s="30"/>
      <c r="O1" s="74" t="s">
        <v>36</v>
      </c>
      <c r="P1" s="75"/>
      <c r="Q1" s="75"/>
      <c r="R1" s="75"/>
      <c r="S1" s="75"/>
      <c r="T1" s="75"/>
      <c r="U1" s="75"/>
      <c r="V1" s="76"/>
      <c r="W1" s="76"/>
    </row>
    <row r="2" spans="1:46" ht="51.75" customHeight="1">
      <c r="A2" s="2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75"/>
      <c r="P2" s="75"/>
      <c r="Q2" s="75"/>
      <c r="R2" s="75"/>
      <c r="S2" s="75"/>
      <c r="T2" s="75"/>
      <c r="U2" s="75"/>
      <c r="V2" s="76"/>
      <c r="W2" s="76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1:46">
      <c r="A3" s="77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"/>
      <c r="AN3" s="25"/>
      <c r="AR3" s="25"/>
    </row>
    <row r="4" spans="1:46" ht="15.75">
      <c r="A4" s="78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1:46" ht="30.75" customHeight="1">
      <c r="A5" s="79" t="s">
        <v>90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32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4"/>
      <c r="AQ5" s="29"/>
      <c r="AR5" s="29"/>
      <c r="AS5" s="29"/>
      <c r="AT5" s="29"/>
    </row>
    <row r="6" spans="1:46" ht="12" customHeight="1">
      <c r="A6" s="37"/>
    </row>
    <row r="7" spans="1:46" ht="16.5" customHeight="1">
      <c r="A7" s="72" t="s">
        <v>3</v>
      </c>
      <c r="B7" s="72" t="s">
        <v>24</v>
      </c>
      <c r="C7" s="72" t="s">
        <v>4</v>
      </c>
      <c r="D7" s="72" t="s">
        <v>5</v>
      </c>
      <c r="E7" s="72" t="s">
        <v>25</v>
      </c>
      <c r="F7" s="72" t="s">
        <v>6</v>
      </c>
      <c r="G7" s="72"/>
      <c r="H7" s="72"/>
      <c r="I7" s="72" t="s">
        <v>8</v>
      </c>
      <c r="J7" s="72"/>
      <c r="K7" s="72"/>
      <c r="L7" s="72"/>
      <c r="M7" s="72"/>
      <c r="N7" s="72"/>
      <c r="O7" s="72"/>
      <c r="P7" s="72"/>
      <c r="Q7" s="72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72" t="s">
        <v>9</v>
      </c>
      <c r="AT7" s="73" t="s">
        <v>10</v>
      </c>
    </row>
    <row r="8" spans="1:46" ht="18.75" customHeight="1">
      <c r="A8" s="72"/>
      <c r="B8" s="81"/>
      <c r="C8" s="72"/>
      <c r="D8" s="72"/>
      <c r="E8" s="81"/>
      <c r="F8" s="72" t="s">
        <v>7</v>
      </c>
      <c r="G8" s="72"/>
      <c r="H8" s="72"/>
      <c r="I8" s="72" t="s">
        <v>11</v>
      </c>
      <c r="J8" s="72"/>
      <c r="K8" s="72"/>
      <c r="L8" s="72" t="s">
        <v>26</v>
      </c>
      <c r="M8" s="72"/>
      <c r="N8" s="72"/>
      <c r="O8" s="72" t="s">
        <v>27</v>
      </c>
      <c r="P8" s="72"/>
      <c r="Q8" s="72"/>
      <c r="R8" s="72" t="s">
        <v>28</v>
      </c>
      <c r="S8" s="72"/>
      <c r="T8" s="72"/>
      <c r="U8" s="72" t="s">
        <v>29</v>
      </c>
      <c r="V8" s="72"/>
      <c r="W8" s="72"/>
      <c r="X8" s="72" t="s">
        <v>30</v>
      </c>
      <c r="Y8" s="72"/>
      <c r="Z8" s="72"/>
      <c r="AA8" s="72" t="s">
        <v>31</v>
      </c>
      <c r="AB8" s="72"/>
      <c r="AC8" s="72"/>
      <c r="AD8" s="72" t="s">
        <v>32</v>
      </c>
      <c r="AE8" s="72"/>
      <c r="AF8" s="72"/>
      <c r="AG8" s="72" t="s">
        <v>33</v>
      </c>
      <c r="AH8" s="72"/>
      <c r="AI8" s="72"/>
      <c r="AJ8" s="72" t="s">
        <v>34</v>
      </c>
      <c r="AK8" s="72"/>
      <c r="AL8" s="72"/>
      <c r="AM8" s="72" t="s">
        <v>35</v>
      </c>
      <c r="AN8" s="72"/>
      <c r="AO8" s="72"/>
      <c r="AP8" s="72" t="s">
        <v>12</v>
      </c>
      <c r="AQ8" s="72"/>
      <c r="AR8" s="72"/>
      <c r="AS8" s="72"/>
      <c r="AT8" s="73"/>
    </row>
    <row r="9" spans="1:46">
      <c r="A9" s="72"/>
      <c r="B9" s="81"/>
      <c r="C9" s="72"/>
      <c r="D9" s="72"/>
      <c r="E9" s="81"/>
      <c r="F9" s="72" t="s">
        <v>13</v>
      </c>
      <c r="G9" s="72" t="s">
        <v>14</v>
      </c>
      <c r="H9" s="73" t="s">
        <v>15</v>
      </c>
      <c r="I9" s="72" t="s">
        <v>13</v>
      </c>
      <c r="J9" s="72" t="s">
        <v>14</v>
      </c>
      <c r="K9" s="73" t="s">
        <v>15</v>
      </c>
      <c r="L9" s="72" t="s">
        <v>13</v>
      </c>
      <c r="M9" s="72" t="s">
        <v>14</v>
      </c>
      <c r="N9" s="73" t="s">
        <v>15</v>
      </c>
      <c r="O9" s="72" t="s">
        <v>13</v>
      </c>
      <c r="P9" s="72" t="s">
        <v>14</v>
      </c>
      <c r="Q9" s="73" t="s">
        <v>15</v>
      </c>
      <c r="R9" s="72" t="s">
        <v>13</v>
      </c>
      <c r="S9" s="72" t="s">
        <v>14</v>
      </c>
      <c r="T9" s="73" t="s">
        <v>15</v>
      </c>
      <c r="U9" s="72" t="s">
        <v>13</v>
      </c>
      <c r="V9" s="72" t="s">
        <v>14</v>
      </c>
      <c r="W9" s="73" t="s">
        <v>15</v>
      </c>
      <c r="X9" s="72" t="s">
        <v>13</v>
      </c>
      <c r="Y9" s="72" t="s">
        <v>14</v>
      </c>
      <c r="Z9" s="73" t="s">
        <v>15</v>
      </c>
      <c r="AA9" s="72" t="s">
        <v>13</v>
      </c>
      <c r="AB9" s="72" t="s">
        <v>14</v>
      </c>
      <c r="AC9" s="73" t="s">
        <v>15</v>
      </c>
      <c r="AD9" s="72" t="s">
        <v>13</v>
      </c>
      <c r="AE9" s="72" t="s">
        <v>14</v>
      </c>
      <c r="AF9" s="73" t="s">
        <v>15</v>
      </c>
      <c r="AG9" s="72" t="s">
        <v>13</v>
      </c>
      <c r="AH9" s="72" t="s">
        <v>14</v>
      </c>
      <c r="AI9" s="73" t="s">
        <v>15</v>
      </c>
      <c r="AJ9" s="72" t="s">
        <v>13</v>
      </c>
      <c r="AK9" s="72" t="s">
        <v>14</v>
      </c>
      <c r="AL9" s="73" t="s">
        <v>15</v>
      </c>
      <c r="AM9" s="72" t="s">
        <v>13</v>
      </c>
      <c r="AN9" s="72" t="s">
        <v>14</v>
      </c>
      <c r="AO9" s="73" t="s">
        <v>15</v>
      </c>
      <c r="AP9" s="72" t="s">
        <v>13</v>
      </c>
      <c r="AQ9" s="72" t="s">
        <v>14</v>
      </c>
      <c r="AR9" s="73" t="s">
        <v>15</v>
      </c>
      <c r="AS9" s="72"/>
      <c r="AT9" s="73"/>
    </row>
    <row r="10" spans="1:46" ht="30.75" customHeight="1">
      <c r="A10" s="72"/>
      <c r="B10" s="81"/>
      <c r="C10" s="72"/>
      <c r="D10" s="72"/>
      <c r="E10" s="81"/>
      <c r="F10" s="72"/>
      <c r="G10" s="72"/>
      <c r="H10" s="73"/>
      <c r="I10" s="72"/>
      <c r="J10" s="72"/>
      <c r="K10" s="73"/>
      <c r="L10" s="72"/>
      <c r="M10" s="72"/>
      <c r="N10" s="73"/>
      <c r="O10" s="72"/>
      <c r="P10" s="72"/>
      <c r="Q10" s="73"/>
      <c r="R10" s="72"/>
      <c r="S10" s="72"/>
      <c r="T10" s="73"/>
      <c r="U10" s="72"/>
      <c r="V10" s="72"/>
      <c r="W10" s="73"/>
      <c r="X10" s="72"/>
      <c r="Y10" s="72"/>
      <c r="Z10" s="73"/>
      <c r="AA10" s="72"/>
      <c r="AB10" s="72"/>
      <c r="AC10" s="73"/>
      <c r="AD10" s="72"/>
      <c r="AE10" s="72"/>
      <c r="AF10" s="73"/>
      <c r="AG10" s="72"/>
      <c r="AH10" s="72"/>
      <c r="AI10" s="73"/>
      <c r="AJ10" s="72"/>
      <c r="AK10" s="72"/>
      <c r="AL10" s="73"/>
      <c r="AM10" s="72"/>
      <c r="AN10" s="72"/>
      <c r="AO10" s="73"/>
      <c r="AP10" s="72"/>
      <c r="AQ10" s="72"/>
      <c r="AR10" s="73"/>
      <c r="AS10" s="72"/>
      <c r="AT10" s="73"/>
    </row>
    <row r="11" spans="1:46" ht="27" customHeight="1">
      <c r="A11" s="35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 t="s">
        <v>16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7">
        <v>22</v>
      </c>
      <c r="W11" s="17">
        <v>23</v>
      </c>
      <c r="X11" s="17">
        <v>24</v>
      </c>
      <c r="Y11" s="17">
        <v>25</v>
      </c>
      <c r="Z11" s="17">
        <v>26</v>
      </c>
      <c r="AA11" s="17">
        <v>27</v>
      </c>
      <c r="AB11" s="17">
        <v>28</v>
      </c>
      <c r="AC11" s="17">
        <v>29</v>
      </c>
      <c r="AD11" s="17">
        <v>30</v>
      </c>
      <c r="AE11" s="17">
        <v>31</v>
      </c>
      <c r="AF11" s="17">
        <v>32</v>
      </c>
      <c r="AG11" s="17">
        <v>33</v>
      </c>
      <c r="AH11" s="17">
        <v>34</v>
      </c>
      <c r="AI11" s="17">
        <v>35</v>
      </c>
      <c r="AJ11" s="17">
        <v>36</v>
      </c>
      <c r="AK11" s="17">
        <v>37</v>
      </c>
      <c r="AL11" s="17">
        <v>38</v>
      </c>
      <c r="AM11" s="17">
        <v>39</v>
      </c>
      <c r="AN11" s="17">
        <v>40</v>
      </c>
      <c r="AO11" s="17">
        <v>41</v>
      </c>
      <c r="AP11" s="17">
        <v>42</v>
      </c>
      <c r="AQ11" s="17">
        <v>43</v>
      </c>
      <c r="AR11" s="17">
        <v>44</v>
      </c>
      <c r="AS11" s="17">
        <v>45</v>
      </c>
      <c r="AT11" s="17">
        <v>46</v>
      </c>
    </row>
    <row r="12" spans="1:46" ht="13.5" customHeight="1">
      <c r="A12" s="33" t="s">
        <v>17</v>
      </c>
      <c r="B12" s="82" t="s">
        <v>44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</row>
    <row r="13" spans="1:46" s="6" customFormat="1" ht="51" customHeight="1">
      <c r="A13" s="83" t="s">
        <v>86</v>
      </c>
      <c r="B13" s="84"/>
      <c r="C13" s="84"/>
      <c r="D13" s="84"/>
      <c r="E13" s="84"/>
      <c r="F13" s="84"/>
      <c r="G13" s="84"/>
      <c r="H13" s="85"/>
      <c r="I13" s="28"/>
      <c r="J13" s="2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s="6" customFormat="1" ht="90.75" customHeight="1">
      <c r="A14" s="83" t="s">
        <v>87</v>
      </c>
      <c r="B14" s="84"/>
      <c r="C14" s="84"/>
      <c r="D14" s="84"/>
      <c r="E14" s="84"/>
      <c r="F14" s="84"/>
      <c r="G14" s="84"/>
      <c r="H14" s="85"/>
      <c r="I14" s="28"/>
      <c r="J14" s="2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ht="14.25" customHeight="1">
      <c r="A15" s="33" t="s">
        <v>18</v>
      </c>
      <c r="B15" s="90" t="s">
        <v>46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</row>
    <row r="16" spans="1:46" ht="52.5" customHeight="1">
      <c r="A16" s="33" t="s">
        <v>19</v>
      </c>
      <c r="B16" s="26" t="s">
        <v>73</v>
      </c>
      <c r="C16" s="34" t="s">
        <v>41</v>
      </c>
      <c r="D16" s="34">
        <v>2</v>
      </c>
      <c r="E16" s="10" t="s">
        <v>49</v>
      </c>
      <c r="F16" s="18">
        <f>I16+L16+O16+R16+U16+X16+AA16+AD16+AG16+AJ16+AM16+AP16</f>
        <v>10000</v>
      </c>
      <c r="G16" s="18">
        <v>0</v>
      </c>
      <c r="H16" s="22">
        <f>G16/F16</f>
        <v>0</v>
      </c>
      <c r="I16" s="18">
        <v>0</v>
      </c>
      <c r="J16" s="18">
        <v>0</v>
      </c>
      <c r="K16" s="22">
        <v>0</v>
      </c>
      <c r="L16" s="18">
        <v>0</v>
      </c>
      <c r="M16" s="18">
        <v>0</v>
      </c>
      <c r="N16" s="22">
        <v>0</v>
      </c>
      <c r="O16" s="18">
        <v>0</v>
      </c>
      <c r="P16" s="18">
        <v>0</v>
      </c>
      <c r="Q16" s="22">
        <v>0</v>
      </c>
      <c r="R16" s="18">
        <v>0</v>
      </c>
      <c r="S16" s="18">
        <v>0</v>
      </c>
      <c r="T16" s="22">
        <v>0</v>
      </c>
      <c r="U16" s="18">
        <v>0</v>
      </c>
      <c r="V16" s="18">
        <v>0</v>
      </c>
      <c r="W16" s="22">
        <v>0</v>
      </c>
      <c r="X16" s="18">
        <v>0</v>
      </c>
      <c r="Y16" s="18">
        <v>0</v>
      </c>
      <c r="Z16" s="22">
        <v>0</v>
      </c>
      <c r="AA16" s="18">
        <v>0</v>
      </c>
      <c r="AB16" s="18">
        <v>0</v>
      </c>
      <c r="AC16" s="22">
        <v>0</v>
      </c>
      <c r="AD16" s="18">
        <v>0</v>
      </c>
      <c r="AE16" s="18">
        <v>0</v>
      </c>
      <c r="AF16" s="22">
        <v>0</v>
      </c>
      <c r="AG16" s="18">
        <f>200-200</f>
        <v>0</v>
      </c>
      <c r="AH16" s="18">
        <v>0</v>
      </c>
      <c r="AI16" s="22">
        <v>0</v>
      </c>
      <c r="AJ16" s="18">
        <v>0</v>
      </c>
      <c r="AK16" s="18">
        <v>0</v>
      </c>
      <c r="AL16" s="22">
        <v>0</v>
      </c>
      <c r="AM16" s="18">
        <v>0</v>
      </c>
      <c r="AN16" s="18">
        <v>0</v>
      </c>
      <c r="AO16" s="22">
        <v>0</v>
      </c>
      <c r="AP16" s="18">
        <f>9800+200</f>
        <v>10000</v>
      </c>
      <c r="AQ16" s="18">
        <v>0</v>
      </c>
      <c r="AR16" s="22">
        <v>0</v>
      </c>
      <c r="AS16" s="31" t="s">
        <v>91</v>
      </c>
      <c r="AT16" s="34"/>
    </row>
    <row r="17" spans="1:46" ht="14.25" customHeight="1">
      <c r="A17" s="33" t="s">
        <v>45</v>
      </c>
      <c r="B17" s="91" t="s">
        <v>47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3"/>
    </row>
    <row r="18" spans="1:46" ht="15" customHeight="1">
      <c r="A18" s="94" t="s">
        <v>52</v>
      </c>
      <c r="B18" s="97" t="s">
        <v>75</v>
      </c>
      <c r="C18" s="100" t="s">
        <v>53</v>
      </c>
      <c r="D18" s="100">
        <v>3</v>
      </c>
      <c r="E18" s="34" t="s">
        <v>51</v>
      </c>
      <c r="F18" s="20">
        <f>SUM(F19:F20)</f>
        <v>28384.9</v>
      </c>
      <c r="G18" s="20">
        <f t="shared" ref="G18:AQ18" si="0">SUM(G19:G20)</f>
        <v>0</v>
      </c>
      <c r="H18" s="23">
        <f>G18/F18</f>
        <v>0</v>
      </c>
      <c r="I18" s="20">
        <f t="shared" si="0"/>
        <v>0</v>
      </c>
      <c r="J18" s="20">
        <f t="shared" si="0"/>
        <v>0</v>
      </c>
      <c r="K18" s="23">
        <v>0</v>
      </c>
      <c r="L18" s="20">
        <f t="shared" si="0"/>
        <v>0</v>
      </c>
      <c r="M18" s="20">
        <f t="shared" si="0"/>
        <v>0</v>
      </c>
      <c r="N18" s="23">
        <v>0</v>
      </c>
      <c r="O18" s="20">
        <f t="shared" si="0"/>
        <v>0</v>
      </c>
      <c r="P18" s="20">
        <f t="shared" si="0"/>
        <v>0</v>
      </c>
      <c r="Q18" s="23">
        <v>0</v>
      </c>
      <c r="R18" s="20">
        <f t="shared" si="0"/>
        <v>0</v>
      </c>
      <c r="S18" s="20">
        <f t="shared" si="0"/>
        <v>0</v>
      </c>
      <c r="T18" s="23">
        <v>0</v>
      </c>
      <c r="U18" s="20">
        <f t="shared" si="0"/>
        <v>0</v>
      </c>
      <c r="V18" s="20">
        <f t="shared" si="0"/>
        <v>0</v>
      </c>
      <c r="W18" s="23">
        <v>0</v>
      </c>
      <c r="X18" s="20">
        <f t="shared" si="0"/>
        <v>0</v>
      </c>
      <c r="Y18" s="20">
        <f t="shared" si="0"/>
        <v>0</v>
      </c>
      <c r="Z18" s="23">
        <v>0</v>
      </c>
      <c r="AA18" s="20">
        <f t="shared" si="0"/>
        <v>0</v>
      </c>
      <c r="AB18" s="20">
        <f t="shared" si="0"/>
        <v>0</v>
      </c>
      <c r="AC18" s="23">
        <v>0</v>
      </c>
      <c r="AD18" s="20">
        <f t="shared" si="0"/>
        <v>14140</v>
      </c>
      <c r="AE18" s="20">
        <f t="shared" si="0"/>
        <v>0</v>
      </c>
      <c r="AF18" s="23">
        <v>0</v>
      </c>
      <c r="AG18" s="20">
        <f t="shared" si="0"/>
        <v>14144.900000000001</v>
      </c>
      <c r="AH18" s="20">
        <f t="shared" si="0"/>
        <v>0</v>
      </c>
      <c r="AI18" s="23">
        <v>0</v>
      </c>
      <c r="AJ18" s="20">
        <f t="shared" si="0"/>
        <v>0</v>
      </c>
      <c r="AK18" s="20">
        <f t="shared" si="0"/>
        <v>0</v>
      </c>
      <c r="AL18" s="23">
        <v>0</v>
      </c>
      <c r="AM18" s="20">
        <f t="shared" si="0"/>
        <v>0</v>
      </c>
      <c r="AN18" s="20">
        <f t="shared" si="0"/>
        <v>0</v>
      </c>
      <c r="AO18" s="23">
        <v>0</v>
      </c>
      <c r="AP18" s="20">
        <f t="shared" si="0"/>
        <v>100</v>
      </c>
      <c r="AQ18" s="20">
        <f t="shared" si="0"/>
        <v>0</v>
      </c>
      <c r="AR18" s="23">
        <v>0</v>
      </c>
      <c r="AS18" s="87" t="s">
        <v>92</v>
      </c>
      <c r="AT18" s="87"/>
    </row>
    <row r="19" spans="1:46" ht="26.25" customHeight="1">
      <c r="A19" s="95"/>
      <c r="B19" s="98"/>
      <c r="C19" s="101"/>
      <c r="D19" s="101"/>
      <c r="E19" s="11" t="s">
        <v>63</v>
      </c>
      <c r="F19" s="20">
        <f>I19+L19+O19+R19+U19+X19+AA19+AD19+AG19+AJ19+AM19+AP19</f>
        <v>26870.7</v>
      </c>
      <c r="G19" s="20">
        <f>J19+M19+P19+S19+V19+Y19+AB19+AE19+AH19+AK19+AN19+AQ19</f>
        <v>0</v>
      </c>
      <c r="H19" s="23">
        <f>G19/F19</f>
        <v>0</v>
      </c>
      <c r="I19" s="20">
        <v>0</v>
      </c>
      <c r="J19" s="20">
        <v>0</v>
      </c>
      <c r="K19" s="23">
        <v>0</v>
      </c>
      <c r="L19" s="20">
        <v>0</v>
      </c>
      <c r="M19" s="20">
        <v>0</v>
      </c>
      <c r="N19" s="23">
        <v>0</v>
      </c>
      <c r="O19" s="20">
        <v>0</v>
      </c>
      <c r="P19" s="20">
        <v>0</v>
      </c>
      <c r="Q19" s="23">
        <v>0</v>
      </c>
      <c r="R19" s="20">
        <v>0</v>
      </c>
      <c r="S19" s="20">
        <v>0</v>
      </c>
      <c r="T19" s="23">
        <v>0</v>
      </c>
      <c r="U19" s="20">
        <v>0</v>
      </c>
      <c r="V19" s="20">
        <v>0</v>
      </c>
      <c r="W19" s="23">
        <v>0</v>
      </c>
      <c r="X19" s="20">
        <v>0</v>
      </c>
      <c r="Y19" s="20">
        <v>0</v>
      </c>
      <c r="Z19" s="23">
        <v>0</v>
      </c>
      <c r="AA19" s="20">
        <v>0</v>
      </c>
      <c r="AB19" s="20">
        <v>0</v>
      </c>
      <c r="AC19" s="23">
        <v>0</v>
      </c>
      <c r="AD19" s="12">
        <v>13430</v>
      </c>
      <c r="AE19" s="13">
        <v>0</v>
      </c>
      <c r="AF19" s="23">
        <v>0</v>
      </c>
      <c r="AG19" s="14">
        <f>8060+5380.7</f>
        <v>13440.7</v>
      </c>
      <c r="AH19" s="13">
        <v>0</v>
      </c>
      <c r="AI19" s="23">
        <v>0</v>
      </c>
      <c r="AJ19" s="20">
        <v>0</v>
      </c>
      <c r="AK19" s="20">
        <v>0</v>
      </c>
      <c r="AL19" s="23">
        <v>0</v>
      </c>
      <c r="AM19" s="20">
        <v>0</v>
      </c>
      <c r="AN19" s="20">
        <v>0</v>
      </c>
      <c r="AO19" s="23">
        <v>0</v>
      </c>
      <c r="AP19" s="20">
        <v>0</v>
      </c>
      <c r="AQ19" s="20">
        <v>0</v>
      </c>
      <c r="AR19" s="23">
        <v>0</v>
      </c>
      <c r="AS19" s="88"/>
      <c r="AT19" s="88"/>
    </row>
    <row r="20" spans="1:46" ht="26.25" customHeight="1">
      <c r="A20" s="96"/>
      <c r="B20" s="99"/>
      <c r="C20" s="102"/>
      <c r="D20" s="102"/>
      <c r="E20" s="10" t="s">
        <v>49</v>
      </c>
      <c r="F20" s="18">
        <f>I20+L20+O20+R20+U20+X20+AA20+AD20+AG20+AJ20+AM20+AP20</f>
        <v>1514.2</v>
      </c>
      <c r="G20" s="18">
        <f>J20+M20+P20+S20+V20+Y20+AB20+AE20+AH20+AK20+AN20+AQ20</f>
        <v>0</v>
      </c>
      <c r="H20" s="22">
        <f>G20/F20</f>
        <v>0</v>
      </c>
      <c r="I20" s="18">
        <v>0</v>
      </c>
      <c r="J20" s="18">
        <v>0</v>
      </c>
      <c r="K20" s="22">
        <v>0</v>
      </c>
      <c r="L20" s="18">
        <v>0</v>
      </c>
      <c r="M20" s="18">
        <v>0</v>
      </c>
      <c r="N20" s="22">
        <v>0</v>
      </c>
      <c r="O20" s="18">
        <v>0</v>
      </c>
      <c r="P20" s="18">
        <v>0</v>
      </c>
      <c r="Q20" s="22">
        <v>0</v>
      </c>
      <c r="R20" s="18">
        <v>0</v>
      </c>
      <c r="S20" s="18">
        <v>0</v>
      </c>
      <c r="T20" s="22">
        <v>0</v>
      </c>
      <c r="U20" s="18">
        <v>0</v>
      </c>
      <c r="V20" s="18">
        <v>0</v>
      </c>
      <c r="W20" s="22">
        <v>0</v>
      </c>
      <c r="X20" s="18">
        <v>0</v>
      </c>
      <c r="Y20" s="18">
        <v>0</v>
      </c>
      <c r="Z20" s="22">
        <v>0</v>
      </c>
      <c r="AA20" s="18">
        <v>0</v>
      </c>
      <c r="AB20" s="18">
        <v>0</v>
      </c>
      <c r="AC20" s="22">
        <v>0</v>
      </c>
      <c r="AD20" s="15">
        <v>710</v>
      </c>
      <c r="AE20" s="16">
        <v>0</v>
      </c>
      <c r="AF20" s="22">
        <v>0</v>
      </c>
      <c r="AG20" s="15">
        <f>520+284.2-100</f>
        <v>704.2</v>
      </c>
      <c r="AH20" s="16">
        <v>0</v>
      </c>
      <c r="AI20" s="22">
        <v>0</v>
      </c>
      <c r="AJ20" s="18">
        <v>0</v>
      </c>
      <c r="AK20" s="18">
        <v>0</v>
      </c>
      <c r="AL20" s="22">
        <v>0</v>
      </c>
      <c r="AM20" s="18">
        <v>0</v>
      </c>
      <c r="AN20" s="18">
        <v>0</v>
      </c>
      <c r="AO20" s="22">
        <v>0</v>
      </c>
      <c r="AP20" s="18">
        <v>100</v>
      </c>
      <c r="AQ20" s="18">
        <v>0</v>
      </c>
      <c r="AR20" s="22">
        <v>0</v>
      </c>
      <c r="AS20" s="89"/>
      <c r="AT20" s="89"/>
    </row>
    <row r="21" spans="1:46" ht="15.75" customHeight="1">
      <c r="A21" s="73" t="s">
        <v>99</v>
      </c>
      <c r="B21" s="97" t="s">
        <v>74</v>
      </c>
      <c r="C21" s="105" t="s">
        <v>41</v>
      </c>
      <c r="D21" s="105">
        <v>2</v>
      </c>
      <c r="E21" s="34" t="s">
        <v>51</v>
      </c>
      <c r="F21" s="20">
        <f>SUM(F22:F23)</f>
        <v>1608.2</v>
      </c>
      <c r="G21" s="20">
        <f t="shared" ref="G21:AQ21" si="1">SUM(G22:G23)</f>
        <v>1105.3000000000002</v>
      </c>
      <c r="H21" s="23">
        <f>G21/F21</f>
        <v>0.68729013804253214</v>
      </c>
      <c r="I21" s="20">
        <f t="shared" si="1"/>
        <v>0</v>
      </c>
      <c r="J21" s="20">
        <f t="shared" si="1"/>
        <v>0</v>
      </c>
      <c r="K21" s="23">
        <v>0</v>
      </c>
      <c r="L21" s="20">
        <f t="shared" si="1"/>
        <v>0</v>
      </c>
      <c r="M21" s="20">
        <f t="shared" si="1"/>
        <v>0</v>
      </c>
      <c r="N21" s="23">
        <v>0</v>
      </c>
      <c r="O21" s="20">
        <f t="shared" si="1"/>
        <v>437.6</v>
      </c>
      <c r="P21" s="20">
        <f t="shared" si="1"/>
        <v>305.8</v>
      </c>
      <c r="Q21" s="23">
        <f>P21/O21</f>
        <v>0.69881170018281535</v>
      </c>
      <c r="R21" s="20">
        <f t="shared" si="1"/>
        <v>176.3</v>
      </c>
      <c r="S21" s="20">
        <f t="shared" si="1"/>
        <v>307.10000000000002</v>
      </c>
      <c r="T21" s="23">
        <f>S21/R21</f>
        <v>1.7419171866137266</v>
      </c>
      <c r="U21" s="20">
        <f t="shared" si="1"/>
        <v>100</v>
      </c>
      <c r="V21" s="20">
        <f t="shared" si="1"/>
        <v>62.2</v>
      </c>
      <c r="W21" s="23">
        <f>V21/U21</f>
        <v>0.622</v>
      </c>
      <c r="X21" s="20">
        <f t="shared" si="1"/>
        <v>161.19999999999999</v>
      </c>
      <c r="Y21" s="20">
        <f t="shared" si="1"/>
        <v>100</v>
      </c>
      <c r="Z21" s="23">
        <f>Y21/X21</f>
        <v>0.62034739454094301</v>
      </c>
      <c r="AA21" s="20">
        <f t="shared" si="1"/>
        <v>100</v>
      </c>
      <c r="AB21" s="20">
        <f t="shared" si="1"/>
        <v>100</v>
      </c>
      <c r="AC21" s="23">
        <f>AB21/AA21</f>
        <v>1</v>
      </c>
      <c r="AD21" s="20">
        <f t="shared" si="1"/>
        <v>99.5</v>
      </c>
      <c r="AE21" s="20">
        <f t="shared" si="1"/>
        <v>99.5</v>
      </c>
      <c r="AF21" s="23">
        <v>0</v>
      </c>
      <c r="AG21" s="20">
        <f t="shared" si="1"/>
        <v>161.30000000000001</v>
      </c>
      <c r="AH21" s="20">
        <f t="shared" si="1"/>
        <v>130.69999999999999</v>
      </c>
      <c r="AI21" s="23">
        <v>0</v>
      </c>
      <c r="AJ21" s="20">
        <f t="shared" si="1"/>
        <v>110</v>
      </c>
      <c r="AK21" s="20">
        <f t="shared" si="1"/>
        <v>0</v>
      </c>
      <c r="AL21" s="23">
        <v>0</v>
      </c>
      <c r="AM21" s="20">
        <f t="shared" si="1"/>
        <v>110</v>
      </c>
      <c r="AN21" s="20">
        <f t="shared" si="1"/>
        <v>0</v>
      </c>
      <c r="AO21" s="23">
        <v>0</v>
      </c>
      <c r="AP21" s="20">
        <f t="shared" si="1"/>
        <v>152.30000000000001</v>
      </c>
      <c r="AQ21" s="20">
        <f t="shared" si="1"/>
        <v>0</v>
      </c>
      <c r="AR21" s="23">
        <v>0</v>
      </c>
      <c r="AS21" s="87" t="s">
        <v>70</v>
      </c>
      <c r="AT21" s="87"/>
    </row>
    <row r="22" spans="1:46" ht="24.75" customHeight="1">
      <c r="A22" s="81"/>
      <c r="B22" s="103"/>
      <c r="C22" s="106"/>
      <c r="D22" s="106"/>
      <c r="E22" s="11" t="s">
        <v>63</v>
      </c>
      <c r="F22" s="20">
        <f>I22+L22+O22+R22+U22+X22</f>
        <v>0</v>
      </c>
      <c r="G22" s="20">
        <f>J22+M22+P22+S22+V22+Y22+AB22+AE22+AH22+AK22+AN22+AQ22</f>
        <v>0</v>
      </c>
      <c r="H22" s="23">
        <v>0</v>
      </c>
      <c r="I22" s="20">
        <v>0</v>
      </c>
      <c r="J22" s="20">
        <v>0</v>
      </c>
      <c r="K22" s="23">
        <v>0</v>
      </c>
      <c r="L22" s="20">
        <v>0</v>
      </c>
      <c r="M22" s="20">
        <v>0</v>
      </c>
      <c r="N22" s="23">
        <v>0</v>
      </c>
      <c r="O22" s="20">
        <v>0</v>
      </c>
      <c r="P22" s="20">
        <v>0</v>
      </c>
      <c r="Q22" s="23">
        <v>0</v>
      </c>
      <c r="R22" s="20">
        <v>0</v>
      </c>
      <c r="S22" s="20">
        <v>0</v>
      </c>
      <c r="T22" s="23">
        <v>0</v>
      </c>
      <c r="U22" s="20">
        <v>0</v>
      </c>
      <c r="V22" s="20">
        <v>0</v>
      </c>
      <c r="W22" s="23">
        <v>0</v>
      </c>
      <c r="X22" s="20">
        <v>0</v>
      </c>
      <c r="Y22" s="20">
        <v>0</v>
      </c>
      <c r="Z22" s="23">
        <v>0</v>
      </c>
      <c r="AA22" s="20">
        <v>0</v>
      </c>
      <c r="AB22" s="20">
        <v>0</v>
      </c>
      <c r="AC22" s="23">
        <v>0</v>
      </c>
      <c r="AD22" s="20">
        <v>0</v>
      </c>
      <c r="AE22" s="20">
        <v>0</v>
      </c>
      <c r="AF22" s="23">
        <v>0</v>
      </c>
      <c r="AG22" s="20">
        <v>0</v>
      </c>
      <c r="AH22" s="20">
        <v>0</v>
      </c>
      <c r="AI22" s="23">
        <v>0</v>
      </c>
      <c r="AJ22" s="20">
        <v>0</v>
      </c>
      <c r="AK22" s="20">
        <v>0</v>
      </c>
      <c r="AL22" s="23">
        <v>0</v>
      </c>
      <c r="AM22" s="20">
        <v>0</v>
      </c>
      <c r="AN22" s="20">
        <v>0</v>
      </c>
      <c r="AO22" s="23">
        <v>0</v>
      </c>
      <c r="AP22" s="20">
        <v>0</v>
      </c>
      <c r="AQ22" s="20">
        <v>0</v>
      </c>
      <c r="AR22" s="23">
        <v>0</v>
      </c>
      <c r="AS22" s="88"/>
      <c r="AT22" s="88"/>
    </row>
    <row r="23" spans="1:46" ht="26.25" customHeight="1">
      <c r="A23" s="81"/>
      <c r="B23" s="104"/>
      <c r="C23" s="106"/>
      <c r="D23" s="106"/>
      <c r="E23" s="10" t="s">
        <v>49</v>
      </c>
      <c r="F23" s="18">
        <f>I23+L23+O23+R23+U23+X23+AA23+AD23+AG23+AJ23+AM23+AP23</f>
        <v>1608.2</v>
      </c>
      <c r="G23" s="18">
        <f>J23+M23+P23+S23+V23+Y23+AB23+AE23+AH23+AK23+AN23+AQ23</f>
        <v>1105.3000000000002</v>
      </c>
      <c r="H23" s="22">
        <f>G23/F23</f>
        <v>0.68729013804253214</v>
      </c>
      <c r="I23" s="18">
        <v>0</v>
      </c>
      <c r="J23" s="18">
        <v>0</v>
      </c>
      <c r="K23" s="22">
        <v>0</v>
      </c>
      <c r="L23" s="18">
        <v>0</v>
      </c>
      <c r="M23" s="18">
        <v>0</v>
      </c>
      <c r="N23" s="22">
        <v>0</v>
      </c>
      <c r="O23" s="18">
        <v>437.6</v>
      </c>
      <c r="P23" s="18">
        <v>305.8</v>
      </c>
      <c r="Q23" s="22">
        <f>P23/O23</f>
        <v>0.69881170018281535</v>
      </c>
      <c r="R23" s="18">
        <v>176.3</v>
      </c>
      <c r="S23" s="18">
        <v>307.10000000000002</v>
      </c>
      <c r="T23" s="22">
        <f>S23/R23</f>
        <v>1.7419171866137266</v>
      </c>
      <c r="U23" s="18">
        <v>100</v>
      </c>
      <c r="V23" s="18">
        <v>62.2</v>
      </c>
      <c r="W23" s="22">
        <f>V23/U23</f>
        <v>0.622</v>
      </c>
      <c r="X23" s="18">
        <v>161.19999999999999</v>
      </c>
      <c r="Y23" s="18">
        <v>100</v>
      </c>
      <c r="Z23" s="22">
        <f>Y23/X23</f>
        <v>0.62034739454094301</v>
      </c>
      <c r="AA23" s="18">
        <v>100</v>
      </c>
      <c r="AB23" s="18">
        <v>100</v>
      </c>
      <c r="AC23" s="22">
        <f>AB23/AA23</f>
        <v>1</v>
      </c>
      <c r="AD23" s="18">
        <v>99.5</v>
      </c>
      <c r="AE23" s="18">
        <v>99.5</v>
      </c>
      <c r="AF23" s="22">
        <f>AE23/AD23</f>
        <v>1</v>
      </c>
      <c r="AG23" s="18">
        <v>161.30000000000001</v>
      </c>
      <c r="AH23" s="18">
        <v>130.69999999999999</v>
      </c>
      <c r="AI23" s="22">
        <f>AH23/AG23</f>
        <v>0.8102913825170488</v>
      </c>
      <c r="AJ23" s="18">
        <v>110</v>
      </c>
      <c r="AK23" s="18">
        <v>0</v>
      </c>
      <c r="AL23" s="22">
        <v>0</v>
      </c>
      <c r="AM23" s="18">
        <v>110</v>
      </c>
      <c r="AN23" s="18">
        <v>0</v>
      </c>
      <c r="AO23" s="22">
        <v>0</v>
      </c>
      <c r="AP23" s="18">
        <v>152.30000000000001</v>
      </c>
      <c r="AQ23" s="18">
        <v>0</v>
      </c>
      <c r="AR23" s="22">
        <v>0</v>
      </c>
      <c r="AS23" s="89"/>
      <c r="AT23" s="89"/>
    </row>
    <row r="24" spans="1:46" ht="14.25" customHeight="1">
      <c r="A24" s="33" t="s">
        <v>54</v>
      </c>
      <c r="B24" s="91" t="s">
        <v>79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3"/>
    </row>
    <row r="25" spans="1:46" ht="14.25" customHeight="1">
      <c r="A25" s="73" t="s">
        <v>55</v>
      </c>
      <c r="B25" s="97" t="s">
        <v>82</v>
      </c>
      <c r="C25" s="105" t="s">
        <v>57</v>
      </c>
      <c r="D25" s="105">
        <v>7</v>
      </c>
      <c r="E25" s="34" t="s">
        <v>51</v>
      </c>
      <c r="F25" s="20">
        <f>SUM(F26:F27)</f>
        <v>100</v>
      </c>
      <c r="G25" s="20">
        <f t="shared" ref="G25:AQ25" si="2">SUM(G26:G27)</f>
        <v>99.5</v>
      </c>
      <c r="H25" s="23">
        <f t="shared" ref="H25" si="3">G25/F25</f>
        <v>0.995</v>
      </c>
      <c r="I25" s="20">
        <f t="shared" si="2"/>
        <v>0</v>
      </c>
      <c r="J25" s="20">
        <f t="shared" si="2"/>
        <v>0</v>
      </c>
      <c r="K25" s="23">
        <v>0</v>
      </c>
      <c r="L25" s="20">
        <f t="shared" si="2"/>
        <v>0</v>
      </c>
      <c r="M25" s="20">
        <f t="shared" si="2"/>
        <v>0</v>
      </c>
      <c r="N25" s="23">
        <v>0</v>
      </c>
      <c r="O25" s="20">
        <f t="shared" si="2"/>
        <v>0</v>
      </c>
      <c r="P25" s="20">
        <f t="shared" si="2"/>
        <v>0</v>
      </c>
      <c r="Q25" s="23">
        <v>0</v>
      </c>
      <c r="R25" s="20">
        <f t="shared" si="2"/>
        <v>0</v>
      </c>
      <c r="S25" s="20">
        <f t="shared" si="2"/>
        <v>0</v>
      </c>
      <c r="T25" s="23">
        <v>0</v>
      </c>
      <c r="U25" s="20">
        <f t="shared" si="2"/>
        <v>0</v>
      </c>
      <c r="V25" s="20">
        <f t="shared" si="2"/>
        <v>0</v>
      </c>
      <c r="W25" s="23">
        <v>0</v>
      </c>
      <c r="X25" s="20">
        <f t="shared" si="2"/>
        <v>0</v>
      </c>
      <c r="Y25" s="20">
        <f t="shared" si="2"/>
        <v>0</v>
      </c>
      <c r="Z25" s="23">
        <v>0</v>
      </c>
      <c r="AA25" s="20">
        <f t="shared" si="2"/>
        <v>0</v>
      </c>
      <c r="AB25" s="20">
        <f t="shared" si="2"/>
        <v>0</v>
      </c>
      <c r="AC25" s="23">
        <v>0</v>
      </c>
      <c r="AD25" s="20">
        <f t="shared" si="2"/>
        <v>100</v>
      </c>
      <c r="AE25" s="20">
        <f t="shared" si="2"/>
        <v>99.5</v>
      </c>
      <c r="AF25" s="23">
        <v>0</v>
      </c>
      <c r="AG25" s="20">
        <f t="shared" si="2"/>
        <v>0</v>
      </c>
      <c r="AH25" s="20">
        <f t="shared" si="2"/>
        <v>0</v>
      </c>
      <c r="AI25" s="23">
        <v>0</v>
      </c>
      <c r="AJ25" s="20">
        <f t="shared" si="2"/>
        <v>0</v>
      </c>
      <c r="AK25" s="20">
        <f t="shared" si="2"/>
        <v>0</v>
      </c>
      <c r="AL25" s="23">
        <v>0</v>
      </c>
      <c r="AM25" s="20">
        <f t="shared" si="2"/>
        <v>0</v>
      </c>
      <c r="AN25" s="20">
        <f t="shared" si="2"/>
        <v>0</v>
      </c>
      <c r="AO25" s="23">
        <v>0</v>
      </c>
      <c r="AP25" s="20">
        <f t="shared" si="2"/>
        <v>0</v>
      </c>
      <c r="AQ25" s="20">
        <f t="shared" si="2"/>
        <v>0</v>
      </c>
      <c r="AR25" s="23">
        <v>0</v>
      </c>
      <c r="AS25" s="87" t="s">
        <v>93</v>
      </c>
      <c r="AT25" s="34"/>
    </row>
    <row r="26" spans="1:46" ht="25.5" customHeight="1">
      <c r="A26" s="81"/>
      <c r="B26" s="103"/>
      <c r="C26" s="106"/>
      <c r="D26" s="106"/>
      <c r="E26" s="11" t="s">
        <v>63</v>
      </c>
      <c r="F26" s="20">
        <f>I26+L26+O26+R26+U26+X26+AA26+AD26+AG26+AJ26+AM26+AP26</f>
        <v>0</v>
      </c>
      <c r="G26" s="20">
        <f>J26+M26+P26+S26+V26+Y26+AB26+AE26+AH26+AK26+AN26+AQ26</f>
        <v>0</v>
      </c>
      <c r="H26" s="23">
        <v>0</v>
      </c>
      <c r="I26" s="20">
        <v>0</v>
      </c>
      <c r="J26" s="20">
        <v>0</v>
      </c>
      <c r="K26" s="23">
        <v>0</v>
      </c>
      <c r="L26" s="20">
        <v>0</v>
      </c>
      <c r="M26" s="20">
        <v>0</v>
      </c>
      <c r="N26" s="23">
        <v>0</v>
      </c>
      <c r="O26" s="20">
        <v>0</v>
      </c>
      <c r="P26" s="20">
        <v>0</v>
      </c>
      <c r="Q26" s="23">
        <v>0</v>
      </c>
      <c r="R26" s="20">
        <v>0</v>
      </c>
      <c r="S26" s="20">
        <v>0</v>
      </c>
      <c r="T26" s="23">
        <v>0</v>
      </c>
      <c r="U26" s="20">
        <v>0</v>
      </c>
      <c r="V26" s="20">
        <v>0</v>
      </c>
      <c r="W26" s="23">
        <v>0</v>
      </c>
      <c r="X26" s="20">
        <v>0</v>
      </c>
      <c r="Y26" s="20">
        <v>0</v>
      </c>
      <c r="Z26" s="23">
        <v>0</v>
      </c>
      <c r="AA26" s="20">
        <v>0</v>
      </c>
      <c r="AB26" s="20">
        <v>0</v>
      </c>
      <c r="AC26" s="23">
        <v>0</v>
      </c>
      <c r="AD26" s="20">
        <v>0</v>
      </c>
      <c r="AE26" s="20">
        <v>0</v>
      </c>
      <c r="AF26" s="23">
        <v>0</v>
      </c>
      <c r="AG26" s="20">
        <v>0</v>
      </c>
      <c r="AH26" s="20">
        <v>0</v>
      </c>
      <c r="AI26" s="23">
        <v>0</v>
      </c>
      <c r="AJ26" s="20">
        <v>0</v>
      </c>
      <c r="AK26" s="20">
        <v>0</v>
      </c>
      <c r="AL26" s="23">
        <v>0</v>
      </c>
      <c r="AM26" s="20">
        <v>0</v>
      </c>
      <c r="AN26" s="20">
        <v>0</v>
      </c>
      <c r="AO26" s="23">
        <v>0</v>
      </c>
      <c r="AP26" s="20">
        <v>0</v>
      </c>
      <c r="AQ26" s="20">
        <v>0</v>
      </c>
      <c r="AR26" s="23">
        <v>0</v>
      </c>
      <c r="AS26" s="88"/>
      <c r="AT26" s="34"/>
    </row>
    <row r="27" spans="1:46" ht="26.25" customHeight="1">
      <c r="A27" s="81"/>
      <c r="B27" s="104"/>
      <c r="C27" s="106"/>
      <c r="D27" s="106"/>
      <c r="E27" s="10" t="s">
        <v>49</v>
      </c>
      <c r="F27" s="18">
        <f>I27+L27+O27+R27+U27+X27+AA27+AD27+AG27+AJ27+AM27+AP27</f>
        <v>100</v>
      </c>
      <c r="G27" s="18">
        <f>J27+M27+P27+S27+V27+Y27+AB27+AE27+AH27+AK27+AN27+AQ27</f>
        <v>99.5</v>
      </c>
      <c r="H27" s="22">
        <f>G27/F27</f>
        <v>0.995</v>
      </c>
      <c r="I27" s="18">
        <v>0</v>
      </c>
      <c r="J27" s="18">
        <v>0</v>
      </c>
      <c r="K27" s="22">
        <v>0</v>
      </c>
      <c r="L27" s="18">
        <v>0</v>
      </c>
      <c r="M27" s="18">
        <v>0</v>
      </c>
      <c r="N27" s="22">
        <v>0</v>
      </c>
      <c r="O27" s="18">
        <v>0</v>
      </c>
      <c r="P27" s="18">
        <v>0</v>
      </c>
      <c r="Q27" s="22">
        <v>0</v>
      </c>
      <c r="R27" s="18">
        <v>0</v>
      </c>
      <c r="S27" s="18">
        <v>0</v>
      </c>
      <c r="T27" s="22">
        <v>0</v>
      </c>
      <c r="U27" s="18">
        <v>0</v>
      </c>
      <c r="V27" s="18">
        <v>0</v>
      </c>
      <c r="W27" s="22">
        <v>0</v>
      </c>
      <c r="X27" s="18">
        <v>0</v>
      </c>
      <c r="Y27" s="18">
        <v>0</v>
      </c>
      <c r="Z27" s="22">
        <v>0</v>
      </c>
      <c r="AA27" s="18">
        <v>0</v>
      </c>
      <c r="AB27" s="18">
        <v>0</v>
      </c>
      <c r="AC27" s="22">
        <v>0</v>
      </c>
      <c r="AD27" s="18">
        <v>100</v>
      </c>
      <c r="AE27" s="18">
        <v>99.5</v>
      </c>
      <c r="AF27" s="22">
        <v>0</v>
      </c>
      <c r="AG27" s="18">
        <v>0</v>
      </c>
      <c r="AH27" s="18">
        <v>0</v>
      </c>
      <c r="AI27" s="22">
        <v>0</v>
      </c>
      <c r="AJ27" s="18">
        <v>0</v>
      </c>
      <c r="AK27" s="18">
        <v>0</v>
      </c>
      <c r="AL27" s="22">
        <v>0</v>
      </c>
      <c r="AM27" s="18">
        <v>0</v>
      </c>
      <c r="AN27" s="18">
        <v>0</v>
      </c>
      <c r="AO27" s="22">
        <v>0</v>
      </c>
      <c r="AP27" s="18">
        <v>0</v>
      </c>
      <c r="AQ27" s="18">
        <v>0</v>
      </c>
      <c r="AR27" s="22">
        <v>0</v>
      </c>
      <c r="AS27" s="89"/>
      <c r="AT27" s="34"/>
    </row>
    <row r="28" spans="1:46" ht="14.25" customHeight="1">
      <c r="A28" s="73" t="s">
        <v>56</v>
      </c>
      <c r="B28" s="97" t="s">
        <v>76</v>
      </c>
      <c r="C28" s="105" t="s">
        <v>58</v>
      </c>
      <c r="D28" s="105">
        <v>4</v>
      </c>
      <c r="E28" s="34" t="s">
        <v>51</v>
      </c>
      <c r="F28" s="20">
        <f>SUM(F29:F30)</f>
        <v>97.8</v>
      </c>
      <c r="G28" s="20">
        <f t="shared" ref="G28:AQ28" si="4">SUM(G29:G30)</f>
        <v>0</v>
      </c>
      <c r="H28" s="23">
        <f t="shared" ref="H28" si="5">G28/F28</f>
        <v>0</v>
      </c>
      <c r="I28" s="20">
        <f t="shared" si="4"/>
        <v>0</v>
      </c>
      <c r="J28" s="20">
        <f t="shared" si="4"/>
        <v>0</v>
      </c>
      <c r="K28" s="23">
        <v>0</v>
      </c>
      <c r="L28" s="20">
        <f t="shared" si="4"/>
        <v>0</v>
      </c>
      <c r="M28" s="20">
        <f t="shared" si="4"/>
        <v>0</v>
      </c>
      <c r="N28" s="23">
        <v>0</v>
      </c>
      <c r="O28" s="20">
        <f t="shared" si="4"/>
        <v>0</v>
      </c>
      <c r="P28" s="20">
        <f t="shared" si="4"/>
        <v>0</v>
      </c>
      <c r="Q28" s="23">
        <v>0</v>
      </c>
      <c r="R28" s="20">
        <f t="shared" si="4"/>
        <v>0</v>
      </c>
      <c r="S28" s="20">
        <f t="shared" si="4"/>
        <v>0</v>
      </c>
      <c r="T28" s="23">
        <v>0</v>
      </c>
      <c r="U28" s="20">
        <f t="shared" si="4"/>
        <v>0</v>
      </c>
      <c r="V28" s="20">
        <f t="shared" si="4"/>
        <v>0</v>
      </c>
      <c r="W28" s="23">
        <v>0</v>
      </c>
      <c r="X28" s="20">
        <f t="shared" si="4"/>
        <v>0</v>
      </c>
      <c r="Y28" s="20">
        <f t="shared" si="4"/>
        <v>0</v>
      </c>
      <c r="Z28" s="23">
        <v>0</v>
      </c>
      <c r="AA28" s="20">
        <f t="shared" si="4"/>
        <v>0</v>
      </c>
      <c r="AB28" s="20">
        <f t="shared" si="4"/>
        <v>0</v>
      </c>
      <c r="AC28" s="23">
        <v>0</v>
      </c>
      <c r="AD28" s="20">
        <f t="shared" si="4"/>
        <v>0</v>
      </c>
      <c r="AE28" s="20">
        <f t="shared" si="4"/>
        <v>0</v>
      </c>
      <c r="AF28" s="23">
        <v>0</v>
      </c>
      <c r="AG28" s="20">
        <f t="shared" si="4"/>
        <v>0</v>
      </c>
      <c r="AH28" s="20">
        <f t="shared" si="4"/>
        <v>0</v>
      </c>
      <c r="AI28" s="23">
        <v>0</v>
      </c>
      <c r="AJ28" s="20">
        <f t="shared" si="4"/>
        <v>0</v>
      </c>
      <c r="AK28" s="20">
        <f t="shared" si="4"/>
        <v>0</v>
      </c>
      <c r="AL28" s="23">
        <v>0</v>
      </c>
      <c r="AM28" s="20">
        <f t="shared" si="4"/>
        <v>0</v>
      </c>
      <c r="AN28" s="20">
        <f t="shared" si="4"/>
        <v>0</v>
      </c>
      <c r="AO28" s="23">
        <v>0</v>
      </c>
      <c r="AP28" s="20">
        <f t="shared" si="4"/>
        <v>97.8</v>
      </c>
      <c r="AQ28" s="20">
        <f t="shared" si="4"/>
        <v>0</v>
      </c>
      <c r="AR28" s="23">
        <v>0</v>
      </c>
      <c r="AS28" s="87" t="s">
        <v>94</v>
      </c>
      <c r="AT28" s="34"/>
    </row>
    <row r="29" spans="1:46" ht="27" customHeight="1">
      <c r="A29" s="81"/>
      <c r="B29" s="103"/>
      <c r="C29" s="106"/>
      <c r="D29" s="106"/>
      <c r="E29" s="11" t="s">
        <v>63</v>
      </c>
      <c r="F29" s="20">
        <f>I29+L29+O29+R29+U29+X29+AA29+AD29+AG29+AJ29+AM29+AP29</f>
        <v>0</v>
      </c>
      <c r="G29" s="20">
        <f>J29+M29+P29+S29+V29+Y29+AB29+AE29+AH29+AK29+AN29+AQ29</f>
        <v>0</v>
      </c>
      <c r="H29" s="23">
        <v>0</v>
      </c>
      <c r="I29" s="20">
        <v>0</v>
      </c>
      <c r="J29" s="20">
        <v>0</v>
      </c>
      <c r="K29" s="23">
        <v>0</v>
      </c>
      <c r="L29" s="20">
        <v>0</v>
      </c>
      <c r="M29" s="20">
        <v>0</v>
      </c>
      <c r="N29" s="23">
        <v>0</v>
      </c>
      <c r="O29" s="20">
        <v>0</v>
      </c>
      <c r="P29" s="20">
        <v>0</v>
      </c>
      <c r="Q29" s="23">
        <v>0</v>
      </c>
      <c r="R29" s="20">
        <v>0</v>
      </c>
      <c r="S29" s="20">
        <v>0</v>
      </c>
      <c r="T29" s="23">
        <v>0</v>
      </c>
      <c r="U29" s="20">
        <v>0</v>
      </c>
      <c r="V29" s="20">
        <v>0</v>
      </c>
      <c r="W29" s="23">
        <v>0</v>
      </c>
      <c r="X29" s="20">
        <v>0</v>
      </c>
      <c r="Y29" s="20">
        <v>0</v>
      </c>
      <c r="Z29" s="23">
        <v>0</v>
      </c>
      <c r="AA29" s="20">
        <v>0</v>
      </c>
      <c r="AB29" s="20">
        <v>0</v>
      </c>
      <c r="AC29" s="23">
        <v>0</v>
      </c>
      <c r="AD29" s="20">
        <v>0</v>
      </c>
      <c r="AE29" s="20">
        <v>0</v>
      </c>
      <c r="AF29" s="23">
        <v>0</v>
      </c>
      <c r="AG29" s="20">
        <v>0</v>
      </c>
      <c r="AH29" s="20">
        <v>0</v>
      </c>
      <c r="AI29" s="23">
        <v>0</v>
      </c>
      <c r="AJ29" s="20">
        <v>0</v>
      </c>
      <c r="AK29" s="20">
        <v>0</v>
      </c>
      <c r="AL29" s="23">
        <v>0</v>
      </c>
      <c r="AM29" s="20">
        <v>0</v>
      </c>
      <c r="AN29" s="20">
        <v>0</v>
      </c>
      <c r="AO29" s="23">
        <v>0</v>
      </c>
      <c r="AP29" s="20">
        <v>0</v>
      </c>
      <c r="AQ29" s="20">
        <v>0</v>
      </c>
      <c r="AR29" s="23">
        <v>0</v>
      </c>
      <c r="AS29" s="88"/>
      <c r="AT29" s="34"/>
    </row>
    <row r="30" spans="1:46" ht="26.25" customHeight="1">
      <c r="A30" s="81"/>
      <c r="B30" s="104"/>
      <c r="C30" s="106"/>
      <c r="D30" s="106"/>
      <c r="E30" s="10" t="s">
        <v>49</v>
      </c>
      <c r="F30" s="18">
        <f>I30+L30+O30+R30+U30+X30+AA30+AD30+AG30+AJ30+AM30+AP30</f>
        <v>97.8</v>
      </c>
      <c r="G30" s="18">
        <f>J30+M30+P30+S30+V30+Y30+AB30+AE30+AH30+AK30+AN30+AQ30</f>
        <v>0</v>
      </c>
      <c r="H30" s="22">
        <f>G30/F30</f>
        <v>0</v>
      </c>
      <c r="I30" s="18">
        <v>0</v>
      </c>
      <c r="J30" s="18">
        <v>0</v>
      </c>
      <c r="K30" s="22">
        <v>0</v>
      </c>
      <c r="L30" s="18">
        <v>0</v>
      </c>
      <c r="M30" s="18">
        <v>0</v>
      </c>
      <c r="N30" s="22">
        <v>0</v>
      </c>
      <c r="O30" s="18">
        <v>0</v>
      </c>
      <c r="P30" s="18">
        <v>0</v>
      </c>
      <c r="Q30" s="22">
        <v>0</v>
      </c>
      <c r="R30" s="18">
        <v>0</v>
      </c>
      <c r="S30" s="18">
        <v>0</v>
      </c>
      <c r="T30" s="22">
        <v>0</v>
      </c>
      <c r="U30" s="18">
        <v>0</v>
      </c>
      <c r="V30" s="18">
        <v>0</v>
      </c>
      <c r="W30" s="22">
        <v>0</v>
      </c>
      <c r="X30" s="18">
        <v>0</v>
      </c>
      <c r="Y30" s="18">
        <v>0</v>
      </c>
      <c r="Z30" s="22">
        <v>0</v>
      </c>
      <c r="AA30" s="18">
        <v>0</v>
      </c>
      <c r="AB30" s="18">
        <v>0</v>
      </c>
      <c r="AC30" s="22">
        <v>0</v>
      </c>
      <c r="AD30" s="18">
        <v>0</v>
      </c>
      <c r="AE30" s="18">
        <v>0</v>
      </c>
      <c r="AF30" s="22">
        <v>0</v>
      </c>
      <c r="AG30" s="18">
        <v>0</v>
      </c>
      <c r="AH30" s="18">
        <v>0</v>
      </c>
      <c r="AI30" s="22">
        <v>0</v>
      </c>
      <c r="AJ30" s="18">
        <v>0</v>
      </c>
      <c r="AK30" s="18">
        <v>0</v>
      </c>
      <c r="AL30" s="22">
        <v>0</v>
      </c>
      <c r="AM30" s="18">
        <v>0</v>
      </c>
      <c r="AN30" s="18">
        <v>0</v>
      </c>
      <c r="AO30" s="22">
        <v>0</v>
      </c>
      <c r="AP30" s="16">
        <v>97.8</v>
      </c>
      <c r="AQ30" s="18">
        <v>0</v>
      </c>
      <c r="AR30" s="22">
        <v>0</v>
      </c>
      <c r="AS30" s="89"/>
      <c r="AT30" s="34"/>
    </row>
    <row r="31" spans="1:46" ht="15" customHeight="1">
      <c r="A31" s="73" t="s">
        <v>59</v>
      </c>
      <c r="B31" s="97" t="s">
        <v>78</v>
      </c>
      <c r="C31" s="105" t="s">
        <v>58</v>
      </c>
      <c r="D31" s="105">
        <v>4</v>
      </c>
      <c r="E31" s="34" t="s">
        <v>51</v>
      </c>
      <c r="F31" s="20">
        <f>SUM(F32:F33)</f>
        <v>69</v>
      </c>
      <c r="G31" s="20">
        <f t="shared" ref="G31:AQ31" si="6">SUM(G32:G33)</f>
        <v>0</v>
      </c>
      <c r="H31" s="20">
        <f t="shared" si="6"/>
        <v>0</v>
      </c>
      <c r="I31" s="20">
        <f t="shared" si="6"/>
        <v>0</v>
      </c>
      <c r="J31" s="20">
        <f t="shared" si="6"/>
        <v>0</v>
      </c>
      <c r="K31" s="23">
        <v>0</v>
      </c>
      <c r="L31" s="20">
        <f t="shared" si="6"/>
        <v>0</v>
      </c>
      <c r="M31" s="20">
        <f t="shared" si="6"/>
        <v>0</v>
      </c>
      <c r="N31" s="23">
        <v>0</v>
      </c>
      <c r="O31" s="20">
        <f t="shared" si="6"/>
        <v>0</v>
      </c>
      <c r="P31" s="20">
        <f t="shared" si="6"/>
        <v>0</v>
      </c>
      <c r="Q31" s="23">
        <v>0</v>
      </c>
      <c r="R31" s="20">
        <f t="shared" si="6"/>
        <v>0</v>
      </c>
      <c r="S31" s="20">
        <f t="shared" si="6"/>
        <v>0</v>
      </c>
      <c r="T31" s="23">
        <v>0</v>
      </c>
      <c r="U31" s="20">
        <f t="shared" si="6"/>
        <v>0</v>
      </c>
      <c r="V31" s="20">
        <f t="shared" si="6"/>
        <v>0</v>
      </c>
      <c r="W31" s="23">
        <v>0</v>
      </c>
      <c r="X31" s="20">
        <f t="shared" si="6"/>
        <v>0</v>
      </c>
      <c r="Y31" s="20">
        <f t="shared" si="6"/>
        <v>0</v>
      </c>
      <c r="Z31" s="23">
        <v>0</v>
      </c>
      <c r="AA31" s="20">
        <f t="shared" si="6"/>
        <v>0</v>
      </c>
      <c r="AB31" s="20">
        <f t="shared" si="6"/>
        <v>0</v>
      </c>
      <c r="AC31" s="23">
        <v>0</v>
      </c>
      <c r="AD31" s="20">
        <f t="shared" si="6"/>
        <v>0</v>
      </c>
      <c r="AE31" s="20">
        <f t="shared" si="6"/>
        <v>0</v>
      </c>
      <c r="AF31" s="23">
        <v>0</v>
      </c>
      <c r="AG31" s="20">
        <f t="shared" si="6"/>
        <v>0</v>
      </c>
      <c r="AH31" s="20">
        <f t="shared" si="6"/>
        <v>0</v>
      </c>
      <c r="AI31" s="23">
        <v>0</v>
      </c>
      <c r="AJ31" s="20">
        <f t="shared" si="6"/>
        <v>0</v>
      </c>
      <c r="AK31" s="20">
        <f t="shared" si="6"/>
        <v>0</v>
      </c>
      <c r="AL31" s="23">
        <v>0</v>
      </c>
      <c r="AM31" s="20">
        <f t="shared" si="6"/>
        <v>0</v>
      </c>
      <c r="AN31" s="20">
        <f t="shared" si="6"/>
        <v>0</v>
      </c>
      <c r="AO31" s="23">
        <v>0</v>
      </c>
      <c r="AP31" s="20">
        <f t="shared" si="6"/>
        <v>69</v>
      </c>
      <c r="AQ31" s="20">
        <f t="shared" si="6"/>
        <v>0</v>
      </c>
      <c r="AR31" s="23">
        <v>0</v>
      </c>
      <c r="AS31" s="87" t="s">
        <v>71</v>
      </c>
      <c r="AT31" s="34"/>
    </row>
    <row r="32" spans="1:46" ht="24" customHeight="1">
      <c r="A32" s="81"/>
      <c r="B32" s="103"/>
      <c r="C32" s="106"/>
      <c r="D32" s="106"/>
      <c r="E32" s="11" t="s">
        <v>63</v>
      </c>
      <c r="F32" s="20">
        <f>I32+L32+O32+R32+U32+X32+AA32+AD32+AG32+AJ32+AM32+AP32</f>
        <v>0</v>
      </c>
      <c r="G32" s="20">
        <f>J32+M32+P32+S32+V32+Y32+AB32+AE32+AH32+AK32+AN32+AQ32</f>
        <v>0</v>
      </c>
      <c r="H32" s="20">
        <v>0</v>
      </c>
      <c r="I32" s="20">
        <v>0</v>
      </c>
      <c r="J32" s="20">
        <v>0</v>
      </c>
      <c r="K32" s="23">
        <v>0</v>
      </c>
      <c r="L32" s="20">
        <v>0</v>
      </c>
      <c r="M32" s="20">
        <v>0</v>
      </c>
      <c r="N32" s="23">
        <v>0</v>
      </c>
      <c r="O32" s="20">
        <v>0</v>
      </c>
      <c r="P32" s="20">
        <v>0</v>
      </c>
      <c r="Q32" s="23">
        <v>0</v>
      </c>
      <c r="R32" s="20">
        <v>0</v>
      </c>
      <c r="S32" s="20">
        <v>0</v>
      </c>
      <c r="T32" s="23">
        <v>0</v>
      </c>
      <c r="U32" s="20">
        <v>0</v>
      </c>
      <c r="V32" s="20">
        <v>0</v>
      </c>
      <c r="W32" s="23">
        <v>0</v>
      </c>
      <c r="X32" s="20">
        <v>0</v>
      </c>
      <c r="Y32" s="20">
        <v>0</v>
      </c>
      <c r="Z32" s="23">
        <v>0</v>
      </c>
      <c r="AA32" s="20">
        <v>0</v>
      </c>
      <c r="AB32" s="20">
        <v>0</v>
      </c>
      <c r="AC32" s="23">
        <v>0</v>
      </c>
      <c r="AD32" s="20">
        <v>0</v>
      </c>
      <c r="AE32" s="20">
        <v>0</v>
      </c>
      <c r="AF32" s="23">
        <v>0</v>
      </c>
      <c r="AG32" s="20">
        <v>0</v>
      </c>
      <c r="AH32" s="20">
        <v>0</v>
      </c>
      <c r="AI32" s="23">
        <v>0</v>
      </c>
      <c r="AJ32" s="20">
        <v>0</v>
      </c>
      <c r="AK32" s="20">
        <v>0</v>
      </c>
      <c r="AL32" s="23">
        <v>0</v>
      </c>
      <c r="AM32" s="20">
        <v>0</v>
      </c>
      <c r="AN32" s="20">
        <v>0</v>
      </c>
      <c r="AO32" s="23">
        <v>0</v>
      </c>
      <c r="AP32" s="20">
        <v>0</v>
      </c>
      <c r="AQ32" s="20">
        <v>0</v>
      </c>
      <c r="AR32" s="23">
        <v>0</v>
      </c>
      <c r="AS32" s="88"/>
      <c r="AT32" s="34"/>
    </row>
    <row r="33" spans="1:46" ht="26.25" customHeight="1">
      <c r="A33" s="81"/>
      <c r="B33" s="104"/>
      <c r="C33" s="106"/>
      <c r="D33" s="106"/>
      <c r="E33" s="10" t="s">
        <v>49</v>
      </c>
      <c r="F33" s="18">
        <f>I33+L33+O33+R33+U33+X33+AA33+AD33+AG33+AJ33+AM33+AP33</f>
        <v>69</v>
      </c>
      <c r="G33" s="18">
        <f>J33+M33+P33+S33+V33+Y33+AB33+AE33+AH33+AK33+AN33+AQ33</f>
        <v>0</v>
      </c>
      <c r="H33" s="18">
        <v>0</v>
      </c>
      <c r="I33" s="18">
        <v>0</v>
      </c>
      <c r="J33" s="18">
        <v>0</v>
      </c>
      <c r="K33" s="22">
        <v>0</v>
      </c>
      <c r="L33" s="18">
        <v>0</v>
      </c>
      <c r="M33" s="18">
        <v>0</v>
      </c>
      <c r="N33" s="22">
        <v>0</v>
      </c>
      <c r="O33" s="18">
        <v>0</v>
      </c>
      <c r="P33" s="18">
        <v>0</v>
      </c>
      <c r="Q33" s="22">
        <v>0</v>
      </c>
      <c r="R33" s="18">
        <v>0</v>
      </c>
      <c r="S33" s="18">
        <v>0</v>
      </c>
      <c r="T33" s="22">
        <v>0</v>
      </c>
      <c r="U33" s="18">
        <v>0</v>
      </c>
      <c r="V33" s="18">
        <v>0</v>
      </c>
      <c r="W33" s="22">
        <v>0</v>
      </c>
      <c r="X33" s="18">
        <v>0</v>
      </c>
      <c r="Y33" s="18">
        <v>0</v>
      </c>
      <c r="Z33" s="22">
        <v>0</v>
      </c>
      <c r="AA33" s="18">
        <v>0</v>
      </c>
      <c r="AB33" s="18">
        <v>0</v>
      </c>
      <c r="AC33" s="22">
        <v>0</v>
      </c>
      <c r="AD33" s="18">
        <v>0</v>
      </c>
      <c r="AE33" s="18">
        <v>0</v>
      </c>
      <c r="AF33" s="22">
        <v>0</v>
      </c>
      <c r="AG33" s="18">
        <v>0</v>
      </c>
      <c r="AH33" s="18">
        <v>0</v>
      </c>
      <c r="AI33" s="22">
        <v>0</v>
      </c>
      <c r="AJ33" s="18">
        <v>0</v>
      </c>
      <c r="AK33" s="18">
        <v>0</v>
      </c>
      <c r="AL33" s="22">
        <v>0</v>
      </c>
      <c r="AM33" s="18">
        <v>0</v>
      </c>
      <c r="AN33" s="18">
        <v>0</v>
      </c>
      <c r="AO33" s="22">
        <v>0</v>
      </c>
      <c r="AP33" s="16">
        <v>69</v>
      </c>
      <c r="AQ33" s="18">
        <v>0</v>
      </c>
      <c r="AR33" s="22">
        <v>0</v>
      </c>
      <c r="AS33" s="89"/>
      <c r="AT33" s="34"/>
    </row>
    <row r="34" spans="1:46" ht="14.25" customHeight="1">
      <c r="A34" s="73" t="s">
        <v>60</v>
      </c>
      <c r="B34" s="97" t="s">
        <v>77</v>
      </c>
      <c r="C34" s="105" t="s">
        <v>58</v>
      </c>
      <c r="D34" s="105">
        <v>4</v>
      </c>
      <c r="E34" s="39" t="s">
        <v>51</v>
      </c>
      <c r="F34" s="20">
        <f>SUM(F35:F36)</f>
        <v>49</v>
      </c>
      <c r="G34" s="20">
        <f t="shared" ref="G34" si="7">SUM(G35:G36)</f>
        <v>0</v>
      </c>
      <c r="H34" s="23">
        <f t="shared" ref="H34" si="8">G34/F34</f>
        <v>0</v>
      </c>
      <c r="I34" s="20">
        <f t="shared" ref="I34:J34" si="9">SUM(I35:I36)</f>
        <v>0</v>
      </c>
      <c r="J34" s="20">
        <f t="shared" si="9"/>
        <v>0</v>
      </c>
      <c r="K34" s="23">
        <v>0</v>
      </c>
      <c r="L34" s="20">
        <f t="shared" ref="L34:M34" si="10">SUM(L35:L36)</f>
        <v>0</v>
      </c>
      <c r="M34" s="20">
        <f t="shared" si="10"/>
        <v>0</v>
      </c>
      <c r="N34" s="23">
        <v>0</v>
      </c>
      <c r="O34" s="20">
        <f t="shared" ref="O34:P34" si="11">SUM(O35:O36)</f>
        <v>0</v>
      </c>
      <c r="P34" s="20">
        <f t="shared" si="11"/>
        <v>0</v>
      </c>
      <c r="Q34" s="23">
        <v>0</v>
      </c>
      <c r="R34" s="20">
        <f t="shared" ref="R34:S34" si="12">SUM(R35:R36)</f>
        <v>0</v>
      </c>
      <c r="S34" s="20">
        <f t="shared" si="12"/>
        <v>0</v>
      </c>
      <c r="T34" s="23">
        <v>0</v>
      </c>
      <c r="U34" s="20">
        <f t="shared" ref="U34:V34" si="13">SUM(U35:U36)</f>
        <v>0</v>
      </c>
      <c r="V34" s="20">
        <f t="shared" si="13"/>
        <v>0</v>
      </c>
      <c r="W34" s="23">
        <v>0</v>
      </c>
      <c r="X34" s="20">
        <f t="shared" ref="X34:Y34" si="14">SUM(X35:X36)</f>
        <v>0</v>
      </c>
      <c r="Y34" s="20">
        <f t="shared" si="14"/>
        <v>0</v>
      </c>
      <c r="Z34" s="23">
        <v>0</v>
      </c>
      <c r="AA34" s="20">
        <f t="shared" ref="AA34:AB34" si="15">SUM(AA35:AA36)</f>
        <v>0</v>
      </c>
      <c r="AB34" s="20">
        <f t="shared" si="15"/>
        <v>0</v>
      </c>
      <c r="AC34" s="23">
        <v>0</v>
      </c>
      <c r="AD34" s="20">
        <f t="shared" ref="AD34:AE34" si="16">SUM(AD35:AD36)</f>
        <v>0</v>
      </c>
      <c r="AE34" s="20">
        <f t="shared" si="16"/>
        <v>0</v>
      </c>
      <c r="AF34" s="23">
        <v>0</v>
      </c>
      <c r="AG34" s="20">
        <f t="shared" ref="AG34:AH34" si="17">SUM(AG35:AG36)</f>
        <v>0</v>
      </c>
      <c r="AH34" s="20">
        <f t="shared" si="17"/>
        <v>0</v>
      </c>
      <c r="AI34" s="23">
        <v>0</v>
      </c>
      <c r="AJ34" s="20">
        <f t="shared" ref="AJ34:AK34" si="18">SUM(AJ35:AJ36)</f>
        <v>0</v>
      </c>
      <c r="AK34" s="20">
        <f t="shared" si="18"/>
        <v>0</v>
      </c>
      <c r="AL34" s="23">
        <v>0</v>
      </c>
      <c r="AM34" s="20">
        <f t="shared" ref="AM34:AN34" si="19">SUM(AM35:AM36)</f>
        <v>0</v>
      </c>
      <c r="AN34" s="20">
        <f t="shared" si="19"/>
        <v>0</v>
      </c>
      <c r="AO34" s="23">
        <v>0</v>
      </c>
      <c r="AP34" s="20">
        <f t="shared" ref="AP34:AQ34" si="20">SUM(AP35:AP36)</f>
        <v>49</v>
      </c>
      <c r="AQ34" s="20">
        <f t="shared" si="20"/>
        <v>0</v>
      </c>
      <c r="AR34" s="23">
        <v>0</v>
      </c>
      <c r="AS34" s="87" t="s">
        <v>84</v>
      </c>
      <c r="AT34" s="39"/>
    </row>
    <row r="35" spans="1:46" ht="24.75" customHeight="1">
      <c r="A35" s="81"/>
      <c r="B35" s="103"/>
      <c r="C35" s="106"/>
      <c r="D35" s="106"/>
      <c r="E35" s="11" t="s">
        <v>63</v>
      </c>
      <c r="F35" s="20">
        <f>I35+L35+O35+R35+U35+X35+AA35+AD35+AG35+AJ35+AM35+AP35</f>
        <v>0</v>
      </c>
      <c r="G35" s="20">
        <f>J35+M35+P35+S35+V35+Y35+AB35+AE35+AH35+AK35+AN35+AQ35</f>
        <v>0</v>
      </c>
      <c r="H35" s="23">
        <v>0</v>
      </c>
      <c r="I35" s="20">
        <v>0</v>
      </c>
      <c r="J35" s="20">
        <v>0</v>
      </c>
      <c r="K35" s="23">
        <v>0</v>
      </c>
      <c r="L35" s="20">
        <v>0</v>
      </c>
      <c r="M35" s="20">
        <v>0</v>
      </c>
      <c r="N35" s="23">
        <v>0</v>
      </c>
      <c r="O35" s="20">
        <v>0</v>
      </c>
      <c r="P35" s="20">
        <v>0</v>
      </c>
      <c r="Q35" s="23">
        <v>0</v>
      </c>
      <c r="R35" s="20">
        <v>0</v>
      </c>
      <c r="S35" s="20">
        <v>0</v>
      </c>
      <c r="T35" s="23">
        <v>0</v>
      </c>
      <c r="U35" s="20">
        <v>0</v>
      </c>
      <c r="V35" s="20">
        <v>0</v>
      </c>
      <c r="W35" s="23">
        <v>0</v>
      </c>
      <c r="X35" s="20">
        <v>0</v>
      </c>
      <c r="Y35" s="20">
        <v>0</v>
      </c>
      <c r="Z35" s="23">
        <v>0</v>
      </c>
      <c r="AA35" s="20">
        <v>0</v>
      </c>
      <c r="AB35" s="20">
        <v>0</v>
      </c>
      <c r="AC35" s="23">
        <v>0</v>
      </c>
      <c r="AD35" s="20">
        <v>0</v>
      </c>
      <c r="AE35" s="20">
        <v>0</v>
      </c>
      <c r="AF35" s="23">
        <v>0</v>
      </c>
      <c r="AG35" s="20">
        <v>0</v>
      </c>
      <c r="AH35" s="20">
        <v>0</v>
      </c>
      <c r="AI35" s="23">
        <v>0</v>
      </c>
      <c r="AJ35" s="20">
        <v>0</v>
      </c>
      <c r="AK35" s="20">
        <v>0</v>
      </c>
      <c r="AL35" s="23">
        <v>0</v>
      </c>
      <c r="AM35" s="20">
        <v>0</v>
      </c>
      <c r="AN35" s="20">
        <v>0</v>
      </c>
      <c r="AO35" s="23">
        <v>0</v>
      </c>
      <c r="AP35" s="20">
        <v>0</v>
      </c>
      <c r="AQ35" s="20">
        <v>0</v>
      </c>
      <c r="AR35" s="23">
        <v>0</v>
      </c>
      <c r="AS35" s="88"/>
      <c r="AT35" s="39"/>
    </row>
    <row r="36" spans="1:46" ht="26.25" customHeight="1">
      <c r="A36" s="81"/>
      <c r="B36" s="104"/>
      <c r="C36" s="106"/>
      <c r="D36" s="106"/>
      <c r="E36" s="10" t="s">
        <v>49</v>
      </c>
      <c r="F36" s="18">
        <f>I36+L36+O36+R36+U36+X36+AA36+AD36+AG36+AJ36+AM36+AP36</f>
        <v>49</v>
      </c>
      <c r="G36" s="18">
        <f>J36+M36+P36+S36+V36+Y36+AB36+AE36+AH36+AK36+AN36+AQ36</f>
        <v>0</v>
      </c>
      <c r="H36" s="22">
        <f>G36/F36</f>
        <v>0</v>
      </c>
      <c r="I36" s="18">
        <v>0</v>
      </c>
      <c r="J36" s="18">
        <v>0</v>
      </c>
      <c r="K36" s="22">
        <v>0</v>
      </c>
      <c r="L36" s="18">
        <v>0</v>
      </c>
      <c r="M36" s="18">
        <v>0</v>
      </c>
      <c r="N36" s="22">
        <v>0</v>
      </c>
      <c r="O36" s="18">
        <v>0</v>
      </c>
      <c r="P36" s="18">
        <v>0</v>
      </c>
      <c r="Q36" s="22">
        <v>0</v>
      </c>
      <c r="R36" s="18">
        <v>0</v>
      </c>
      <c r="S36" s="18">
        <v>0</v>
      </c>
      <c r="T36" s="22">
        <v>0</v>
      </c>
      <c r="U36" s="18">
        <v>0</v>
      </c>
      <c r="V36" s="18">
        <v>0</v>
      </c>
      <c r="W36" s="22">
        <v>0</v>
      </c>
      <c r="X36" s="18">
        <v>0</v>
      </c>
      <c r="Y36" s="18">
        <v>0</v>
      </c>
      <c r="Z36" s="22">
        <v>0</v>
      </c>
      <c r="AA36" s="18">
        <v>0</v>
      </c>
      <c r="AB36" s="18">
        <v>0</v>
      </c>
      <c r="AC36" s="22">
        <v>0</v>
      </c>
      <c r="AD36" s="18">
        <v>0</v>
      </c>
      <c r="AE36" s="18">
        <v>0</v>
      </c>
      <c r="AF36" s="22">
        <v>0</v>
      </c>
      <c r="AG36" s="18">
        <v>0</v>
      </c>
      <c r="AH36" s="18">
        <v>0</v>
      </c>
      <c r="AI36" s="22">
        <v>0</v>
      </c>
      <c r="AJ36" s="18">
        <v>0</v>
      </c>
      <c r="AK36" s="18">
        <v>0</v>
      </c>
      <c r="AL36" s="22">
        <v>0</v>
      </c>
      <c r="AM36" s="18">
        <v>0</v>
      </c>
      <c r="AN36" s="18">
        <v>0</v>
      </c>
      <c r="AO36" s="22">
        <v>0</v>
      </c>
      <c r="AP36" s="16">
        <v>49</v>
      </c>
      <c r="AQ36" s="18">
        <v>0</v>
      </c>
      <c r="AR36" s="22">
        <v>0</v>
      </c>
      <c r="AS36" s="89"/>
      <c r="AT36" s="39"/>
    </row>
    <row r="37" spans="1:46" ht="14.25" customHeight="1">
      <c r="A37" s="73" t="s">
        <v>96</v>
      </c>
      <c r="B37" s="97" t="s">
        <v>97</v>
      </c>
      <c r="C37" s="100" t="s">
        <v>58</v>
      </c>
      <c r="D37" s="105">
        <v>4</v>
      </c>
      <c r="E37" s="34" t="s">
        <v>51</v>
      </c>
      <c r="F37" s="20">
        <f>SUM(F38:F39)</f>
        <v>388.47</v>
      </c>
      <c r="G37" s="20">
        <f t="shared" ref="G37:AQ37" si="21">SUM(G38:G39)</f>
        <v>0</v>
      </c>
      <c r="H37" s="23">
        <f>G37/F37</f>
        <v>0</v>
      </c>
      <c r="I37" s="20">
        <f t="shared" si="21"/>
        <v>0</v>
      </c>
      <c r="J37" s="20">
        <f t="shared" si="21"/>
        <v>0</v>
      </c>
      <c r="K37" s="23">
        <v>0</v>
      </c>
      <c r="L37" s="20">
        <f t="shared" si="21"/>
        <v>0</v>
      </c>
      <c r="M37" s="20">
        <f t="shared" si="21"/>
        <v>0</v>
      </c>
      <c r="N37" s="23">
        <v>0</v>
      </c>
      <c r="O37" s="20">
        <f t="shared" si="21"/>
        <v>0</v>
      </c>
      <c r="P37" s="20">
        <f t="shared" si="21"/>
        <v>0</v>
      </c>
      <c r="Q37" s="23">
        <v>0</v>
      </c>
      <c r="R37" s="20">
        <f t="shared" si="21"/>
        <v>0</v>
      </c>
      <c r="S37" s="20">
        <f t="shared" si="21"/>
        <v>0</v>
      </c>
      <c r="T37" s="23">
        <v>0</v>
      </c>
      <c r="U37" s="20">
        <f t="shared" si="21"/>
        <v>0</v>
      </c>
      <c r="V37" s="20">
        <f t="shared" si="21"/>
        <v>0</v>
      </c>
      <c r="W37" s="23">
        <v>0</v>
      </c>
      <c r="X37" s="20">
        <f t="shared" si="21"/>
        <v>0</v>
      </c>
      <c r="Y37" s="20">
        <f t="shared" si="21"/>
        <v>0</v>
      </c>
      <c r="Z37" s="23">
        <v>0</v>
      </c>
      <c r="AA37" s="20">
        <f t="shared" si="21"/>
        <v>0</v>
      </c>
      <c r="AB37" s="20">
        <f t="shared" si="21"/>
        <v>0</v>
      </c>
      <c r="AC37" s="23">
        <v>0</v>
      </c>
      <c r="AD37" s="20">
        <f t="shared" si="21"/>
        <v>0</v>
      </c>
      <c r="AE37" s="20">
        <f t="shared" si="21"/>
        <v>0</v>
      </c>
      <c r="AF37" s="23">
        <v>0</v>
      </c>
      <c r="AG37" s="20">
        <f t="shared" si="21"/>
        <v>0</v>
      </c>
      <c r="AH37" s="20">
        <f t="shared" si="21"/>
        <v>0</v>
      </c>
      <c r="AI37" s="23">
        <v>0</v>
      </c>
      <c r="AJ37" s="20">
        <f t="shared" si="21"/>
        <v>0</v>
      </c>
      <c r="AK37" s="20">
        <f t="shared" si="21"/>
        <v>0</v>
      </c>
      <c r="AL37" s="23">
        <v>0</v>
      </c>
      <c r="AM37" s="20">
        <f t="shared" si="21"/>
        <v>0</v>
      </c>
      <c r="AN37" s="20">
        <f t="shared" si="21"/>
        <v>0</v>
      </c>
      <c r="AO37" s="23">
        <v>0</v>
      </c>
      <c r="AP37" s="20">
        <f t="shared" si="21"/>
        <v>388.47</v>
      </c>
      <c r="AQ37" s="20">
        <f t="shared" si="21"/>
        <v>0</v>
      </c>
      <c r="AR37" s="23">
        <v>0</v>
      </c>
      <c r="AS37" s="87" t="s">
        <v>98</v>
      </c>
      <c r="AT37" s="34"/>
    </row>
    <row r="38" spans="1:46" ht="24.75" customHeight="1">
      <c r="A38" s="81"/>
      <c r="B38" s="98"/>
      <c r="C38" s="101"/>
      <c r="D38" s="106"/>
      <c r="E38" s="11" t="s">
        <v>63</v>
      </c>
      <c r="F38" s="20">
        <f>I38+L38+O38+R38+U38+X38+AA38+AD38+AG38+AJ38+AM38+AP38</f>
        <v>0</v>
      </c>
      <c r="G38" s="20">
        <f>J38+M38+P38+S38+V38+Y38+AB38+AE38+AH38+AK38+AN38+AQ38</f>
        <v>0</v>
      </c>
      <c r="H38" s="23">
        <v>0</v>
      </c>
      <c r="I38" s="20">
        <v>0</v>
      </c>
      <c r="J38" s="20">
        <v>0</v>
      </c>
      <c r="K38" s="23">
        <v>0</v>
      </c>
      <c r="L38" s="20">
        <v>0</v>
      </c>
      <c r="M38" s="20">
        <v>0</v>
      </c>
      <c r="N38" s="23">
        <v>0</v>
      </c>
      <c r="O38" s="20">
        <v>0</v>
      </c>
      <c r="P38" s="20">
        <v>0</v>
      </c>
      <c r="Q38" s="23">
        <v>0</v>
      </c>
      <c r="R38" s="20">
        <v>0</v>
      </c>
      <c r="S38" s="20">
        <v>0</v>
      </c>
      <c r="T38" s="23">
        <v>0</v>
      </c>
      <c r="U38" s="20">
        <v>0</v>
      </c>
      <c r="V38" s="20">
        <v>0</v>
      </c>
      <c r="W38" s="23">
        <v>0</v>
      </c>
      <c r="X38" s="20">
        <v>0</v>
      </c>
      <c r="Y38" s="20">
        <v>0</v>
      </c>
      <c r="Z38" s="23">
        <v>0</v>
      </c>
      <c r="AA38" s="20">
        <v>0</v>
      </c>
      <c r="AB38" s="20">
        <v>0</v>
      </c>
      <c r="AC38" s="23">
        <v>0</v>
      </c>
      <c r="AD38" s="20">
        <v>0</v>
      </c>
      <c r="AE38" s="20">
        <v>0</v>
      </c>
      <c r="AF38" s="23">
        <v>0</v>
      </c>
      <c r="AG38" s="20">
        <v>0</v>
      </c>
      <c r="AH38" s="20">
        <v>0</v>
      </c>
      <c r="AI38" s="23">
        <v>0</v>
      </c>
      <c r="AJ38" s="20">
        <v>0</v>
      </c>
      <c r="AK38" s="20">
        <v>0</v>
      </c>
      <c r="AL38" s="23">
        <v>0</v>
      </c>
      <c r="AM38" s="20">
        <v>0</v>
      </c>
      <c r="AN38" s="20">
        <v>0</v>
      </c>
      <c r="AO38" s="23">
        <v>0</v>
      </c>
      <c r="AP38" s="20">
        <v>0</v>
      </c>
      <c r="AQ38" s="20">
        <v>0</v>
      </c>
      <c r="AR38" s="23">
        <v>0</v>
      </c>
      <c r="AS38" s="88"/>
      <c r="AT38" s="34"/>
    </row>
    <row r="39" spans="1:46" ht="26.25" customHeight="1">
      <c r="A39" s="81"/>
      <c r="B39" s="99"/>
      <c r="C39" s="102"/>
      <c r="D39" s="106"/>
      <c r="E39" s="10" t="s">
        <v>49</v>
      </c>
      <c r="F39" s="18">
        <f>I39+L39+O39+R39+U39+X39+AA39+AD39+AG39+AJ39+AM39+AP39</f>
        <v>388.47</v>
      </c>
      <c r="G39" s="18">
        <f>J39+M39+P39+S39+V39+Y39+AB39+AE39+AH39+AK39+AN39+AQ39</f>
        <v>0</v>
      </c>
      <c r="H39" s="22">
        <f>G39/F39</f>
        <v>0</v>
      </c>
      <c r="I39" s="18">
        <v>0</v>
      </c>
      <c r="J39" s="18">
        <v>0</v>
      </c>
      <c r="K39" s="22">
        <v>0</v>
      </c>
      <c r="L39" s="18">
        <v>0</v>
      </c>
      <c r="M39" s="18">
        <v>0</v>
      </c>
      <c r="N39" s="22">
        <v>0</v>
      </c>
      <c r="O39" s="18">
        <v>0</v>
      </c>
      <c r="P39" s="18">
        <v>0</v>
      </c>
      <c r="Q39" s="22">
        <v>0</v>
      </c>
      <c r="R39" s="18">
        <v>0</v>
      </c>
      <c r="S39" s="18">
        <v>0</v>
      </c>
      <c r="T39" s="22">
        <v>0</v>
      </c>
      <c r="U39" s="18">
        <v>0</v>
      </c>
      <c r="V39" s="18">
        <v>0</v>
      </c>
      <c r="W39" s="22">
        <v>0</v>
      </c>
      <c r="X39" s="18">
        <v>0</v>
      </c>
      <c r="Y39" s="18">
        <v>0</v>
      </c>
      <c r="Z39" s="22">
        <v>0</v>
      </c>
      <c r="AA39" s="18">
        <v>0</v>
      </c>
      <c r="AB39" s="18">
        <v>0</v>
      </c>
      <c r="AC39" s="22">
        <v>0</v>
      </c>
      <c r="AD39" s="18">
        <v>0</v>
      </c>
      <c r="AE39" s="18">
        <v>0</v>
      </c>
      <c r="AF39" s="22">
        <v>0</v>
      </c>
      <c r="AG39" s="18">
        <v>0</v>
      </c>
      <c r="AH39" s="18">
        <v>0</v>
      </c>
      <c r="AI39" s="22">
        <v>0</v>
      </c>
      <c r="AJ39" s="18">
        <v>0</v>
      </c>
      <c r="AK39" s="18">
        <v>0</v>
      </c>
      <c r="AL39" s="22">
        <v>0</v>
      </c>
      <c r="AM39" s="18">
        <v>0</v>
      </c>
      <c r="AN39" s="18">
        <v>0</v>
      </c>
      <c r="AO39" s="22">
        <v>0</v>
      </c>
      <c r="AP39" s="16">
        <v>388.47</v>
      </c>
      <c r="AQ39" s="18">
        <v>0</v>
      </c>
      <c r="AR39" s="22">
        <v>0</v>
      </c>
      <c r="AS39" s="89"/>
      <c r="AT39" s="34"/>
    </row>
    <row r="40" spans="1:46" ht="13.5" customHeight="1">
      <c r="A40" s="33" t="s">
        <v>50</v>
      </c>
      <c r="B40" s="107" t="s">
        <v>61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9"/>
    </row>
    <row r="41" spans="1:46" s="6" customFormat="1" ht="39.75" customHeight="1">
      <c r="A41" s="83" t="s">
        <v>88</v>
      </c>
      <c r="B41" s="84"/>
      <c r="C41" s="84"/>
      <c r="D41" s="84"/>
      <c r="E41" s="84"/>
      <c r="F41" s="84"/>
      <c r="G41" s="84"/>
      <c r="H41" s="85"/>
      <c r="I41" s="28"/>
      <c r="J41" s="28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</row>
    <row r="42" spans="1:46" s="6" customFormat="1" ht="74.25" customHeight="1">
      <c r="A42" s="83" t="s">
        <v>89</v>
      </c>
      <c r="B42" s="84"/>
      <c r="C42" s="84"/>
      <c r="D42" s="84"/>
      <c r="E42" s="84"/>
      <c r="F42" s="84"/>
      <c r="G42" s="84"/>
      <c r="H42" s="85"/>
      <c r="I42" s="28"/>
      <c r="J42" s="28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</row>
    <row r="43" spans="1:46" ht="15.75" customHeight="1">
      <c r="A43" s="73" t="s">
        <v>62</v>
      </c>
      <c r="B43" s="97" t="s">
        <v>81</v>
      </c>
      <c r="C43" s="105" t="s">
        <v>58</v>
      </c>
      <c r="D43" s="105">
        <v>5</v>
      </c>
      <c r="E43" s="34" t="s">
        <v>51</v>
      </c>
      <c r="F43" s="20">
        <f>SUM(F44:F45)</f>
        <v>7000</v>
      </c>
      <c r="G43" s="20">
        <f t="shared" ref="G43:AQ43" si="22">SUM(G44:G45)</f>
        <v>5190.7</v>
      </c>
      <c r="H43" s="23">
        <f>G43/F43</f>
        <v>0.74152857142857143</v>
      </c>
      <c r="I43" s="20">
        <f t="shared" si="22"/>
        <v>0</v>
      </c>
      <c r="J43" s="20">
        <f t="shared" si="22"/>
        <v>0</v>
      </c>
      <c r="K43" s="23">
        <v>0</v>
      </c>
      <c r="L43" s="20">
        <f t="shared" si="22"/>
        <v>411.5</v>
      </c>
      <c r="M43" s="20">
        <f t="shared" si="22"/>
        <v>220.2</v>
      </c>
      <c r="N43" s="23">
        <f>M43/L43</f>
        <v>0.53511543134872419</v>
      </c>
      <c r="O43" s="20">
        <f t="shared" si="22"/>
        <v>220.2</v>
      </c>
      <c r="P43" s="20">
        <f t="shared" si="22"/>
        <v>411.5</v>
      </c>
      <c r="Q43" s="23">
        <f>P43/O43</f>
        <v>1.8687556766575841</v>
      </c>
      <c r="R43" s="20">
        <f t="shared" si="22"/>
        <v>411.5</v>
      </c>
      <c r="S43" s="20">
        <f t="shared" si="22"/>
        <v>411.5</v>
      </c>
      <c r="T43" s="23">
        <f>S43/R43</f>
        <v>1</v>
      </c>
      <c r="U43" s="20">
        <f t="shared" si="22"/>
        <v>411.5</v>
      </c>
      <c r="V43" s="20">
        <f t="shared" si="22"/>
        <v>411.5</v>
      </c>
      <c r="W43" s="23">
        <f>V43/U43</f>
        <v>1</v>
      </c>
      <c r="X43" s="20">
        <f t="shared" si="22"/>
        <v>934</v>
      </c>
      <c r="Y43" s="20">
        <f t="shared" si="22"/>
        <v>934</v>
      </c>
      <c r="Z43" s="23">
        <f>Y43/X43</f>
        <v>1</v>
      </c>
      <c r="AA43" s="20">
        <f t="shared" si="22"/>
        <v>934</v>
      </c>
      <c r="AB43" s="20">
        <f t="shared" si="22"/>
        <v>934</v>
      </c>
      <c r="AC43" s="23">
        <f>AB43/AA43</f>
        <v>1</v>
      </c>
      <c r="AD43" s="20">
        <f t="shared" si="22"/>
        <v>934</v>
      </c>
      <c r="AE43" s="20">
        <f t="shared" si="22"/>
        <v>934</v>
      </c>
      <c r="AF43" s="23">
        <f>AE43/AD43</f>
        <v>1</v>
      </c>
      <c r="AG43" s="20">
        <f t="shared" si="22"/>
        <v>934</v>
      </c>
      <c r="AH43" s="20">
        <f t="shared" si="22"/>
        <v>934</v>
      </c>
      <c r="AI43" s="23">
        <f>AH43/AG43</f>
        <v>1</v>
      </c>
      <c r="AJ43" s="20">
        <f t="shared" si="22"/>
        <v>934</v>
      </c>
      <c r="AK43" s="20">
        <f t="shared" si="22"/>
        <v>0</v>
      </c>
      <c r="AL43" s="23">
        <f>AK43/AJ43</f>
        <v>0</v>
      </c>
      <c r="AM43" s="20">
        <f t="shared" si="22"/>
        <v>522</v>
      </c>
      <c r="AN43" s="20">
        <f t="shared" si="22"/>
        <v>0</v>
      </c>
      <c r="AO43" s="23">
        <f>AN43/AM43</f>
        <v>0</v>
      </c>
      <c r="AP43" s="20">
        <f t="shared" si="22"/>
        <v>353.3</v>
      </c>
      <c r="AQ43" s="20">
        <f t="shared" si="22"/>
        <v>0</v>
      </c>
      <c r="AR43" s="23">
        <f>AQ43/AP43</f>
        <v>0</v>
      </c>
      <c r="AS43" s="87" t="s">
        <v>85</v>
      </c>
      <c r="AT43" s="87"/>
    </row>
    <row r="44" spans="1:46" ht="25.5" customHeight="1">
      <c r="A44" s="81"/>
      <c r="B44" s="103"/>
      <c r="C44" s="106"/>
      <c r="D44" s="106"/>
      <c r="E44" s="11" t="s">
        <v>63</v>
      </c>
      <c r="F44" s="20">
        <f>I44+L44+O44+R44+U44+X44+AA44+AD44+AG44+AJ44+AM44+AP44</f>
        <v>0</v>
      </c>
      <c r="G44" s="20">
        <f>J44+M44+P44+S44+V44+Y44+AB44+AE44+AH44+AK44+AN44+AQ44</f>
        <v>0</v>
      </c>
      <c r="H44" s="23">
        <v>0</v>
      </c>
      <c r="I44" s="20">
        <v>0</v>
      </c>
      <c r="J44" s="20">
        <v>0</v>
      </c>
      <c r="K44" s="23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88"/>
      <c r="AT44" s="88"/>
    </row>
    <row r="45" spans="1:46" ht="75" customHeight="1">
      <c r="A45" s="81"/>
      <c r="B45" s="104"/>
      <c r="C45" s="106"/>
      <c r="D45" s="106"/>
      <c r="E45" s="8" t="s">
        <v>49</v>
      </c>
      <c r="F45" s="18">
        <f>I45+L45+O45+R45+U45+X45+AA45+AD45+AG45+AJ45+AM45+AP45</f>
        <v>7000</v>
      </c>
      <c r="G45" s="18">
        <f>J45+M45+P45+S45+V45+Y45+AB45+AE45+AH45+AK45+AN45+AQ45</f>
        <v>5190.7</v>
      </c>
      <c r="H45" s="22">
        <f>G45/F45</f>
        <v>0.74152857142857143</v>
      </c>
      <c r="I45" s="9">
        <v>0</v>
      </c>
      <c r="J45" s="9">
        <v>0</v>
      </c>
      <c r="K45" s="22">
        <v>0</v>
      </c>
      <c r="L45" s="9">
        <v>411.5</v>
      </c>
      <c r="M45" s="9">
        <v>220.2</v>
      </c>
      <c r="N45" s="22">
        <f>M45/L45</f>
        <v>0.53511543134872419</v>
      </c>
      <c r="O45" s="9">
        <v>220.2</v>
      </c>
      <c r="P45" s="9">
        <v>411.5</v>
      </c>
      <c r="Q45" s="22">
        <f>P45/O45</f>
        <v>1.8687556766575841</v>
      </c>
      <c r="R45" s="16">
        <v>411.5</v>
      </c>
      <c r="S45" s="16">
        <v>411.5</v>
      </c>
      <c r="T45" s="22">
        <f>S45/R45</f>
        <v>1</v>
      </c>
      <c r="U45" s="16">
        <v>411.5</v>
      </c>
      <c r="V45" s="16">
        <v>411.5</v>
      </c>
      <c r="W45" s="22">
        <f>V45/U45</f>
        <v>1</v>
      </c>
      <c r="X45" s="9">
        <v>934</v>
      </c>
      <c r="Y45" s="9">
        <v>934</v>
      </c>
      <c r="Z45" s="22">
        <f>Y45/X45</f>
        <v>1</v>
      </c>
      <c r="AA45" s="9">
        <v>934</v>
      </c>
      <c r="AB45" s="9">
        <v>934</v>
      </c>
      <c r="AC45" s="22">
        <f>AB45/AA45</f>
        <v>1</v>
      </c>
      <c r="AD45" s="9">
        <v>934</v>
      </c>
      <c r="AE45" s="9">
        <v>934</v>
      </c>
      <c r="AF45" s="22">
        <f>AE45/AD45</f>
        <v>1</v>
      </c>
      <c r="AG45" s="9">
        <v>934</v>
      </c>
      <c r="AH45" s="38">
        <v>934</v>
      </c>
      <c r="AI45" s="22">
        <f>AH45/AG45</f>
        <v>1</v>
      </c>
      <c r="AJ45" s="9">
        <v>934</v>
      </c>
      <c r="AK45" s="9">
        <v>0</v>
      </c>
      <c r="AL45" s="22">
        <f>AK45/AJ45</f>
        <v>0</v>
      </c>
      <c r="AM45" s="9">
        <v>522</v>
      </c>
      <c r="AN45" s="9">
        <v>0</v>
      </c>
      <c r="AO45" s="22">
        <f>AN45/AM45</f>
        <v>0</v>
      </c>
      <c r="AP45" s="9">
        <v>353.3</v>
      </c>
      <c r="AQ45" s="9">
        <v>0</v>
      </c>
      <c r="AR45" s="22">
        <f>AQ45/AP45</f>
        <v>0</v>
      </c>
      <c r="AS45" s="89"/>
      <c r="AT45" s="89"/>
    </row>
    <row r="46" spans="1:46" ht="15" customHeight="1">
      <c r="A46" s="73" t="s">
        <v>64</v>
      </c>
      <c r="B46" s="97" t="s">
        <v>80</v>
      </c>
      <c r="C46" s="105" t="s">
        <v>58</v>
      </c>
      <c r="D46" s="105">
        <v>6</v>
      </c>
      <c r="E46" s="34" t="s">
        <v>51</v>
      </c>
      <c r="F46" s="21">
        <f>SUM(F47:F48)</f>
        <v>3600.0340000000001</v>
      </c>
      <c r="G46" s="21">
        <f t="shared" ref="G46:AQ46" si="23">SUM(G47:G48)</f>
        <v>2719.7969999999996</v>
      </c>
      <c r="H46" s="23">
        <f>G46/F46</f>
        <v>0.75549203146414712</v>
      </c>
      <c r="I46" s="21">
        <f t="shared" si="23"/>
        <v>0</v>
      </c>
      <c r="J46" s="20">
        <f t="shared" si="23"/>
        <v>0</v>
      </c>
      <c r="K46" s="23">
        <v>0</v>
      </c>
      <c r="L46" s="20">
        <f t="shared" si="23"/>
        <v>100</v>
      </c>
      <c r="M46" s="21">
        <f t="shared" si="23"/>
        <v>100</v>
      </c>
      <c r="N46" s="23">
        <f>M46/L46</f>
        <v>1</v>
      </c>
      <c r="O46" s="21">
        <f t="shared" si="23"/>
        <v>99.95</v>
      </c>
      <c r="P46" s="21">
        <f t="shared" si="23"/>
        <v>100</v>
      </c>
      <c r="Q46" s="23">
        <f>P46/O46</f>
        <v>1.0005002501250626</v>
      </c>
      <c r="R46" s="21">
        <f t="shared" si="23"/>
        <v>99.65</v>
      </c>
      <c r="S46" s="21">
        <f t="shared" si="23"/>
        <v>99.9</v>
      </c>
      <c r="T46" s="23">
        <f>S46/R46</f>
        <v>1.0025087807325639</v>
      </c>
      <c r="U46" s="21">
        <f t="shared" si="23"/>
        <v>99.039000000000001</v>
      </c>
      <c r="V46" s="21">
        <f t="shared" si="23"/>
        <v>99.9</v>
      </c>
      <c r="W46" s="23">
        <f>V46/U46</f>
        <v>1.0086935449671341</v>
      </c>
      <c r="X46" s="21">
        <f t="shared" si="23"/>
        <v>581.33900000000006</v>
      </c>
      <c r="Y46" s="21">
        <f t="shared" si="23"/>
        <v>579.99900000000002</v>
      </c>
      <c r="Z46" s="23">
        <f>Y46/X46</f>
        <v>0.99769497659713169</v>
      </c>
      <c r="AA46" s="21">
        <f t="shared" si="23"/>
        <v>581.33900000000006</v>
      </c>
      <c r="AB46" s="21">
        <f t="shared" si="23"/>
        <v>579.99900000000002</v>
      </c>
      <c r="AC46" s="23">
        <f>AB46/AA46</f>
        <v>0.99769497659713169</v>
      </c>
      <c r="AD46" s="21">
        <f t="shared" si="23"/>
        <v>577.35</v>
      </c>
      <c r="AE46" s="21">
        <f t="shared" si="23"/>
        <v>580</v>
      </c>
      <c r="AF46" s="23">
        <f>AE46/AD46</f>
        <v>1.0045899367801161</v>
      </c>
      <c r="AG46" s="21">
        <f t="shared" si="23"/>
        <v>581.33900000000006</v>
      </c>
      <c r="AH46" s="21">
        <f t="shared" si="23"/>
        <v>579.99900000000002</v>
      </c>
      <c r="AI46" s="23">
        <f>AH46/AG46</f>
        <v>0.99769497659713169</v>
      </c>
      <c r="AJ46" s="21">
        <f t="shared" si="23"/>
        <v>581.33900000000006</v>
      </c>
      <c r="AK46" s="21">
        <f t="shared" si="23"/>
        <v>0</v>
      </c>
      <c r="AL46" s="23">
        <f>AK46/AJ46</f>
        <v>0</v>
      </c>
      <c r="AM46" s="21">
        <f t="shared" si="23"/>
        <v>99.039000000000001</v>
      </c>
      <c r="AN46" s="21">
        <f t="shared" si="23"/>
        <v>0</v>
      </c>
      <c r="AO46" s="23">
        <f>AN46/AM46</f>
        <v>0</v>
      </c>
      <c r="AP46" s="21">
        <f t="shared" si="23"/>
        <v>199.65</v>
      </c>
      <c r="AQ46" s="21">
        <f t="shared" si="23"/>
        <v>0</v>
      </c>
      <c r="AR46" s="23">
        <f>AQ46/AP46</f>
        <v>0</v>
      </c>
      <c r="AS46" s="87" t="s">
        <v>72</v>
      </c>
      <c r="AT46" s="87"/>
    </row>
    <row r="47" spans="1:46" ht="25.5" customHeight="1">
      <c r="A47" s="81"/>
      <c r="B47" s="103"/>
      <c r="C47" s="106"/>
      <c r="D47" s="106"/>
      <c r="E47" s="11" t="s">
        <v>63</v>
      </c>
      <c r="F47" s="20">
        <f>I47+L47+O47+R47+U47+X47+AA47+AD47+AG47+AJ47+AM47+AP47</f>
        <v>0</v>
      </c>
      <c r="G47" s="20">
        <f>J47+M47+P47+S47+V47+Y47+AB47+AE47+AH47+AK47+AN47+AQ47</f>
        <v>0</v>
      </c>
      <c r="H47" s="23">
        <v>0</v>
      </c>
      <c r="I47" s="20">
        <v>0</v>
      </c>
      <c r="J47" s="20">
        <v>0</v>
      </c>
      <c r="K47" s="23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88"/>
      <c r="AT47" s="88"/>
    </row>
    <row r="48" spans="1:46" ht="24.75" customHeight="1">
      <c r="A48" s="81"/>
      <c r="B48" s="104"/>
      <c r="C48" s="106"/>
      <c r="D48" s="106"/>
      <c r="E48" s="10" t="s">
        <v>49</v>
      </c>
      <c r="F48" s="18">
        <f>I48+L48+O48+R48+U48+X48+AA48+AD48+AG48+AJ48+AM48+AP48</f>
        <v>3600.0340000000001</v>
      </c>
      <c r="G48" s="18">
        <f>J48+M48+P48+S48+V48+Y48+AB48+AE48+AH48+AK48+AN48+AQ48</f>
        <v>2719.7969999999996</v>
      </c>
      <c r="H48" s="22">
        <f>G48/F48</f>
        <v>0.75549203146414712</v>
      </c>
      <c r="I48" s="16">
        <v>0</v>
      </c>
      <c r="J48" s="16">
        <v>0</v>
      </c>
      <c r="K48" s="22">
        <v>0</v>
      </c>
      <c r="L48" s="16">
        <v>100</v>
      </c>
      <c r="M48" s="16">
        <v>100</v>
      </c>
      <c r="N48" s="22">
        <f>M48/L48</f>
        <v>1</v>
      </c>
      <c r="O48" s="16">
        <v>99.95</v>
      </c>
      <c r="P48" s="16">
        <v>100</v>
      </c>
      <c r="Q48" s="22">
        <f>P48/O48</f>
        <v>1.0005002501250626</v>
      </c>
      <c r="R48" s="16">
        <v>99.65</v>
      </c>
      <c r="S48" s="16">
        <v>99.9</v>
      </c>
      <c r="T48" s="22">
        <f>S48/R48</f>
        <v>1.0025087807325639</v>
      </c>
      <c r="U48" s="16">
        <v>99.039000000000001</v>
      </c>
      <c r="V48" s="16">
        <v>99.9</v>
      </c>
      <c r="W48" s="22">
        <f>V48/U48</f>
        <v>1.0086935449671341</v>
      </c>
      <c r="X48" s="16">
        <v>581.33900000000006</v>
      </c>
      <c r="Y48" s="16">
        <v>579.99900000000002</v>
      </c>
      <c r="Z48" s="22">
        <f>Y48/X48</f>
        <v>0.99769497659713169</v>
      </c>
      <c r="AA48" s="16">
        <v>581.33900000000006</v>
      </c>
      <c r="AB48" s="16">
        <v>579.99900000000002</v>
      </c>
      <c r="AC48" s="22">
        <f>AB48/AA48</f>
        <v>0.99769497659713169</v>
      </c>
      <c r="AD48" s="16">
        <v>577.35</v>
      </c>
      <c r="AE48" s="16">
        <v>580</v>
      </c>
      <c r="AF48" s="22">
        <f>AE48/AD48</f>
        <v>1.0045899367801161</v>
      </c>
      <c r="AG48" s="16">
        <v>581.33900000000006</v>
      </c>
      <c r="AH48" s="16">
        <v>579.99900000000002</v>
      </c>
      <c r="AI48" s="22">
        <f>AH48/AG48</f>
        <v>0.99769497659713169</v>
      </c>
      <c r="AJ48" s="16">
        <v>581.33900000000006</v>
      </c>
      <c r="AK48" s="16">
        <v>0</v>
      </c>
      <c r="AL48" s="22">
        <f>AK48/AJ48</f>
        <v>0</v>
      </c>
      <c r="AM48" s="16">
        <v>99.039000000000001</v>
      </c>
      <c r="AN48" s="16">
        <v>0</v>
      </c>
      <c r="AO48" s="22">
        <f>AN48/AM48</f>
        <v>0</v>
      </c>
      <c r="AP48" s="16">
        <v>199.65</v>
      </c>
      <c r="AQ48" s="16">
        <v>0</v>
      </c>
      <c r="AR48" s="22">
        <f>AQ48/AP48</f>
        <v>0</v>
      </c>
      <c r="AS48" s="89"/>
      <c r="AT48" s="89"/>
    </row>
    <row r="49" spans="1:46" ht="14.25" customHeight="1">
      <c r="A49" s="73"/>
      <c r="B49" s="105" t="s">
        <v>65</v>
      </c>
      <c r="C49" s="105"/>
      <c r="D49" s="105"/>
      <c r="E49" s="34" t="s">
        <v>66</v>
      </c>
      <c r="F49" s="20">
        <f>SUM(F46+F43+F37+F34+F31+F28+F25+F21+F18+F16)</f>
        <v>51297.404000000002</v>
      </c>
      <c r="G49" s="20">
        <f>SUM(G46+G43+G37+G34+G31+G28+G25+G21+G18+G16)</f>
        <v>9115.2969999999987</v>
      </c>
      <c r="H49" s="23">
        <f t="shared" ref="H49:H51" si="24">G49/F49</f>
        <v>0.17769509349829862</v>
      </c>
      <c r="I49" s="20">
        <f>SUM(I46+I43+I37+I34+I31+I28+I25+I21+I18+I16)</f>
        <v>0</v>
      </c>
      <c r="J49" s="20">
        <f>SUM(J46+J43+J37+J34+J31+J28+J25+J21+J18+J16)</f>
        <v>0</v>
      </c>
      <c r="K49" s="23">
        <v>0</v>
      </c>
      <c r="L49" s="20">
        <f>SUM(L46+L43+L37+L34+L31+L28+L25+L21+L18+L16)</f>
        <v>511.5</v>
      </c>
      <c r="M49" s="20">
        <f>SUM(M46+M43+M37+M34+M31+M28+M25+M21+M18+M16)</f>
        <v>320.2</v>
      </c>
      <c r="N49" s="23">
        <f t="shared" ref="N49" si="25">M49/L49</f>
        <v>0.62600195503421308</v>
      </c>
      <c r="O49" s="20">
        <f>SUM(O46+O43+O37+O34+O31+O28+O25+O21+O18+O16)</f>
        <v>757.75</v>
      </c>
      <c r="P49" s="20">
        <f>SUM(P46+P43+P37+P34+P31+P28+P25+P21+P18+P16)</f>
        <v>817.3</v>
      </c>
      <c r="Q49" s="23">
        <f t="shared" ref="Q49" si="26">P49/O49</f>
        <v>1.0785879247773011</v>
      </c>
      <c r="R49" s="20">
        <f>SUM(R46+R43+R37+R34+R31+R28+R25+R21+R18+R16)</f>
        <v>687.45</v>
      </c>
      <c r="S49" s="20">
        <f>SUM(S46+S43+S37+S34+S31+S28+S25+S21+S18+S16)</f>
        <v>818.5</v>
      </c>
      <c r="T49" s="23">
        <f t="shared" ref="T49" si="27">S49/R49</f>
        <v>1.1906320459669792</v>
      </c>
      <c r="U49" s="20">
        <f>SUM(U46+U43+U37+U34+U31+U28+U25+U21+U18+U16)</f>
        <v>610.53899999999999</v>
      </c>
      <c r="V49" s="20">
        <f>SUM(V46+V43+V37+V34+V31+V28+V25+V21+V18+V16)</f>
        <v>573.6</v>
      </c>
      <c r="W49" s="23">
        <f t="shared" ref="W49" si="28">V49/U49</f>
        <v>0.93949772250421359</v>
      </c>
      <c r="X49" s="20">
        <f>SUM(X46+X43+X37+X34+X31+X28+X25+X21+X18+X16)</f>
        <v>1676.539</v>
      </c>
      <c r="Y49" s="20">
        <f>SUM(Y46+Y43+Y37+Y34+Y31+Y28+Y25+Y21+Y18+Y16)</f>
        <v>1613.999</v>
      </c>
      <c r="Z49" s="23">
        <f t="shared" ref="Z49" si="29">Y49/X49</f>
        <v>0.96269696082226541</v>
      </c>
      <c r="AA49" s="20">
        <f>SUM(AA46+AA43+AA37+AA34+AA31+AA28+AA25+AA21+AA18+AA16)</f>
        <v>1615.3389999999999</v>
      </c>
      <c r="AB49" s="20">
        <f>SUM(AB46+AB43+AB37+AB34+AB31+AB28+AB25+AB21+AB18+AB16)</f>
        <v>1613.999</v>
      </c>
      <c r="AC49" s="23">
        <f t="shared" ref="AC49" si="30">AB49/AA49</f>
        <v>0.99917045276564243</v>
      </c>
      <c r="AD49" s="20">
        <f>SUM(AD46+AD43+AD37+AD34+AD31+AD28+AD25+AD21+AD18+AD16)</f>
        <v>15850.85</v>
      </c>
      <c r="AE49" s="20">
        <f>SUM(AE46+AE43+AE37+AE34+AE31+AE28+AE25+AE21+AE18+AE16)</f>
        <v>1713</v>
      </c>
      <c r="AF49" s="23">
        <f t="shared" ref="AF49" si="31">AE49/AD49</f>
        <v>0.10806991423172889</v>
      </c>
      <c r="AG49" s="20">
        <f>SUM(AG46+AG43+AG37+AG34+AG31+AG28+AG25+AG21+AG18+AG16)</f>
        <v>15821.539000000001</v>
      </c>
      <c r="AH49" s="20">
        <f>SUM(AH46+AH43+AH37+AH34+AH31+AH28+AH25+AH21+AH18+AH16)</f>
        <v>1644.6990000000001</v>
      </c>
      <c r="AI49" s="23">
        <f t="shared" ref="AI49" si="32">AH49/AG49</f>
        <v>0.10395316157296708</v>
      </c>
      <c r="AJ49" s="20">
        <f>SUM(AJ46+AJ43+AJ37+AJ34+AJ31+AJ28+AJ25+AJ21+AJ18+AJ16)</f>
        <v>1625.3389999999999</v>
      </c>
      <c r="AK49" s="20">
        <f>SUM(AK46+AK43+AK37+AK34+AK31+AK28+AK25+AK21+AK18+AK16)</f>
        <v>0</v>
      </c>
      <c r="AL49" s="23">
        <f t="shared" ref="AL49" si="33">AK49/AJ49</f>
        <v>0</v>
      </c>
      <c r="AM49" s="20">
        <f>SUM(AM46+AM43+AM37+AM34+AM31+AM28+AM25+AM21+AM18+AM16)</f>
        <v>731.03899999999999</v>
      </c>
      <c r="AN49" s="20">
        <f>SUM(AN46+AN43+AN37+AN34+AN31+AN28+AN25+AN21+AN18+AN16)</f>
        <v>0</v>
      </c>
      <c r="AO49" s="23">
        <f t="shared" ref="AO49" si="34">AN49/AM49</f>
        <v>0</v>
      </c>
      <c r="AP49" s="20">
        <f>SUM(AP46+AP43+AP37+AP34+AP31+AP28+AP25+AP21+AP18+AP16)</f>
        <v>11409.52</v>
      </c>
      <c r="AQ49" s="20">
        <f>SUM(AQ46+AQ43+AQ37+AQ34+AQ31+AQ28+AQ25+AQ21+AQ18+AQ16)</f>
        <v>0</v>
      </c>
      <c r="AR49" s="23">
        <f t="shared" ref="AR49" si="35">AQ49/AP49</f>
        <v>0</v>
      </c>
      <c r="AS49" s="19"/>
      <c r="AT49" s="34"/>
    </row>
    <row r="50" spans="1:46" ht="25.5" customHeight="1">
      <c r="A50" s="81"/>
      <c r="B50" s="106"/>
      <c r="C50" s="106"/>
      <c r="D50" s="106"/>
      <c r="E50" s="11" t="s">
        <v>63</v>
      </c>
      <c r="F50" s="20">
        <f>SUM(F47+F44+F38+F32+F29+F26+F22+F19)</f>
        <v>26870.7</v>
      </c>
      <c r="G50" s="20">
        <f>SUM(G47+G44+G38+G32+G29+G26+G22+G19)</f>
        <v>0</v>
      </c>
      <c r="H50" s="23">
        <f t="shared" si="24"/>
        <v>0</v>
      </c>
      <c r="I50" s="20">
        <f>SUM(I47+I44+I38+I32+I29+I26+I22+I19)</f>
        <v>0</v>
      </c>
      <c r="J50" s="20">
        <f>SUM(J47+J44+J38+J32+J29+J26+J22+J19)</f>
        <v>0</v>
      </c>
      <c r="K50" s="23">
        <v>0</v>
      </c>
      <c r="L50" s="20">
        <f>SUM(L47+L44+L38+L32+L29+L26+L22+L19)</f>
        <v>0</v>
      </c>
      <c r="M50" s="20">
        <f>SUM(M47+M44+M38+M32+M29+M26+M22+M19)</f>
        <v>0</v>
      </c>
      <c r="N50" s="20">
        <v>0</v>
      </c>
      <c r="O50" s="20">
        <f>SUM(O47+O44+O38+O32+O29+O26+O22+O19)</f>
        <v>0</v>
      </c>
      <c r="P50" s="20">
        <f>SUM(P47+P44+P38+P32+P29+P26+P22+P19)</f>
        <v>0</v>
      </c>
      <c r="Q50" s="20">
        <v>0</v>
      </c>
      <c r="R50" s="20">
        <f>SUM(R47+R44+R38+R32+R29+R26+R22+R19)</f>
        <v>0</v>
      </c>
      <c r="S50" s="20">
        <f>SUM(S47+S44+S38+S32+S29+S26+S22+S19)</f>
        <v>0</v>
      </c>
      <c r="T50" s="20">
        <v>0</v>
      </c>
      <c r="U50" s="20">
        <f>SUM(U47+U44+U38+U32+U29+U26+U22+U19)</f>
        <v>0</v>
      </c>
      <c r="V50" s="20">
        <f>SUM(V47+V44+V38+V32+V29+V26+V22+V19)</f>
        <v>0</v>
      </c>
      <c r="W50" s="20">
        <v>0</v>
      </c>
      <c r="X50" s="20">
        <f>SUM(X47+X44+X38+X32+X29+X26+X22+X19)</f>
        <v>0</v>
      </c>
      <c r="Y50" s="20">
        <f>SUM(Y47+Y44+Y38+Y32+Y29+Y26+Y22+Y19)</f>
        <v>0</v>
      </c>
      <c r="Z50" s="20">
        <v>0</v>
      </c>
      <c r="AA50" s="20">
        <f>SUM(AA47+AA44+AA38+AA32+AA29+AA26+AA22+AA19)</f>
        <v>0</v>
      </c>
      <c r="AB50" s="20">
        <f>SUM(AB47+AB44+AB38+AB32+AB29+AB26+AB22+AB19)</f>
        <v>0</v>
      </c>
      <c r="AC50" s="20">
        <v>0</v>
      </c>
      <c r="AD50" s="20">
        <f>SUM(AD47+AD44+AD38+AD32+AD29+AD26+AD22+AD19)</f>
        <v>13430</v>
      </c>
      <c r="AE50" s="20">
        <f>SUM(AE47+AE44+AE38+AE32+AE29+AE26+AE22+AE19)</f>
        <v>0</v>
      </c>
      <c r="AF50" s="20">
        <v>0</v>
      </c>
      <c r="AG50" s="20">
        <f>SUM(AG47+AG44+AG38+AG32+AG29+AG26+AG22+AG19)</f>
        <v>13440.7</v>
      </c>
      <c r="AH50" s="20">
        <f>SUM(AH47+AH44+AH38+AH32+AH29+AH26+AH22+AH19)</f>
        <v>0</v>
      </c>
      <c r="AI50" s="20">
        <v>0</v>
      </c>
      <c r="AJ50" s="20">
        <f>SUM(AJ47+AJ44+AJ38+AJ32+AJ29+AJ26+AJ22+AJ19)</f>
        <v>0</v>
      </c>
      <c r="AK50" s="20">
        <f>SUM(AK47+AK44+AK38+AK32+AK29+AK26+AK22+AK19)</f>
        <v>0</v>
      </c>
      <c r="AL50" s="20">
        <v>0</v>
      </c>
      <c r="AM50" s="20">
        <f>SUM(AM47+AM44+AM38+AM32+AM29+AM26+AM22+AM19)</f>
        <v>0</v>
      </c>
      <c r="AN50" s="20">
        <f>SUM(AN47+AN44+AN38+AN32+AN29+AN26+AN22+AN19)</f>
        <v>0</v>
      </c>
      <c r="AO50" s="20">
        <v>0</v>
      </c>
      <c r="AP50" s="20">
        <f>SUM(AP47+AP44+AP38+AP32+AP29+AP26+AP22+AP19)</f>
        <v>0</v>
      </c>
      <c r="AQ50" s="20">
        <f>SUM(AQ47+AQ44+AQ38+AQ32+AQ29+AQ26+AQ22+AQ19)</f>
        <v>0</v>
      </c>
      <c r="AR50" s="20">
        <v>0</v>
      </c>
      <c r="AS50" s="19"/>
      <c r="AT50" s="34"/>
    </row>
    <row r="51" spans="1:46" ht="27.75" customHeight="1">
      <c r="A51" s="81"/>
      <c r="B51" s="106"/>
      <c r="C51" s="106"/>
      <c r="D51" s="106"/>
      <c r="E51" s="10" t="s">
        <v>49</v>
      </c>
      <c r="F51" s="18">
        <f>SUM(F48+F45+F39+F36+F33+F30+F27+F23+F20+F16)</f>
        <v>24426.703999999998</v>
      </c>
      <c r="G51" s="18">
        <f>SUM(G48+G45+G39+G36+G33+G30+G27+G23+G20+G16)</f>
        <v>9115.2969999999987</v>
      </c>
      <c r="H51" s="22">
        <f t="shared" si="24"/>
        <v>0.37316933958834558</v>
      </c>
      <c r="I51" s="18">
        <f>SUM(I48+I45+I39+I36+I33+I30+I27+I23+I20+I16)</f>
        <v>0</v>
      </c>
      <c r="J51" s="18">
        <f>SUM(J48+J45+J39+J36+J33+J30+J27+J23+J20+J16)</f>
        <v>0</v>
      </c>
      <c r="K51" s="22">
        <v>0</v>
      </c>
      <c r="L51" s="18">
        <f>SUM(L48+L45+L39+L36+L33+L30+L27+L23+L20+L16)</f>
        <v>511.5</v>
      </c>
      <c r="M51" s="18">
        <f>SUM(M48+M45+M39+M36+M33+M30+M27+M23+M20+M16)</f>
        <v>320.2</v>
      </c>
      <c r="N51" s="22">
        <f>M51/L51</f>
        <v>0.62600195503421308</v>
      </c>
      <c r="O51" s="18">
        <f>SUM(O48+O45+O39+O36+O33+O30+O27+O23+O20+O16)</f>
        <v>757.75</v>
      </c>
      <c r="P51" s="18">
        <f>SUM(P48+P45+P39+P36+P33+P30+P27+P23+P20+P16)</f>
        <v>817.3</v>
      </c>
      <c r="Q51" s="22">
        <f>P51/O51</f>
        <v>1.0785879247773011</v>
      </c>
      <c r="R51" s="18">
        <f>SUM(R48+R45+R39+R36+R33+R30+R27+R23+R20+R16)</f>
        <v>687.45</v>
      </c>
      <c r="S51" s="18">
        <f>SUM(S48+S45+S39+S36+S33+S30+S27+S23+S20+S16)</f>
        <v>818.5</v>
      </c>
      <c r="T51" s="22">
        <f>S51/R51</f>
        <v>1.1906320459669792</v>
      </c>
      <c r="U51" s="18">
        <f>SUM(U48+U45+U39+U36+U33+U30+U27+U23+U20+U16)</f>
        <v>610.53899999999999</v>
      </c>
      <c r="V51" s="18">
        <f>SUM(V48+V45+V39+V36+V33+V30+V27+V23+V20+V16)</f>
        <v>573.6</v>
      </c>
      <c r="W51" s="22">
        <f>V51/U51</f>
        <v>0.93949772250421359</v>
      </c>
      <c r="X51" s="18">
        <f>SUM(X48+X45+X39+X36+X33+X30+X27+X23+X20+X16)</f>
        <v>1676.539</v>
      </c>
      <c r="Y51" s="18">
        <f>SUM(Y48+Y45+Y39+Y36+Y33+Y30+Y27+Y23+Y20+Y16)</f>
        <v>1613.999</v>
      </c>
      <c r="Z51" s="22">
        <f>Y51/X51</f>
        <v>0.96269696082226541</v>
      </c>
      <c r="AA51" s="18">
        <f>SUM(AA48+AA45+AA39+AA36+AA33+AA30+AA27+AA23+AA20+AA16)</f>
        <v>1615.3389999999999</v>
      </c>
      <c r="AB51" s="18">
        <f>SUM(AB48+AB45+AB39+AB36+AB33+AB30+AB27+AB23+AB20+AB16)</f>
        <v>1613.999</v>
      </c>
      <c r="AC51" s="22">
        <f>AB51/AA51</f>
        <v>0.99917045276564243</v>
      </c>
      <c r="AD51" s="18">
        <f>SUM(AD48+AD45+AD39+AD36+AD33+AD30+AD27+AD23+AD20+AD16)</f>
        <v>2420.85</v>
      </c>
      <c r="AE51" s="18">
        <f>SUM(AE48+AE45+AE39+AE36+AE33+AE30+AE27+AE23+AE20+AE16)</f>
        <v>1713</v>
      </c>
      <c r="AF51" s="22">
        <f>AE51/AD51</f>
        <v>0.70760270153045424</v>
      </c>
      <c r="AG51" s="18">
        <f>SUM(AG48+AG45+AG39+AG36+AG33+AG30+AG27+AG23+AG20+AG16)</f>
        <v>2380.8389999999999</v>
      </c>
      <c r="AH51" s="18">
        <f>SUM(AH48+AH45+AH39+AH36+AH33+AH30+AH27+AH23+AH20+AH16)</f>
        <v>1644.6990000000001</v>
      </c>
      <c r="AI51" s="22">
        <f>AH51/AG51</f>
        <v>0.69080647620439695</v>
      </c>
      <c r="AJ51" s="18">
        <f>SUM(AJ48+AJ45+AJ39+AJ36+AJ33+AJ30+AJ27+AJ23+AJ20+AJ16)</f>
        <v>1625.3389999999999</v>
      </c>
      <c r="AK51" s="18">
        <f>SUM(AK48+AK45+AK39+AK36+AK33+AK30+AK27+AK23+AK20+AK16)</f>
        <v>0</v>
      </c>
      <c r="AL51" s="22">
        <f>AK51/AJ51</f>
        <v>0</v>
      </c>
      <c r="AM51" s="18">
        <f>SUM(AM48+AM45+AM39+AM36+AM33+AM30+AM27+AM23+AM20+AM16)</f>
        <v>731.03899999999999</v>
      </c>
      <c r="AN51" s="18">
        <f>SUM(AN48+AN45+AN39+AN36+AN33+AN30+AN27+AN23+AN20+AN16)</f>
        <v>0</v>
      </c>
      <c r="AO51" s="22">
        <f>AN51/AM51</f>
        <v>0</v>
      </c>
      <c r="AP51" s="18">
        <f>SUM(AP48+AP45+AP39+AP36+AP33+AP30+AP27+AP23+AP20+AP16)</f>
        <v>11409.52</v>
      </c>
      <c r="AQ51" s="18">
        <f>SUM(AQ48+AQ45+AQ39+AQ36+AQ33+AQ30+AQ27+AQ23+AQ20+AQ16)</f>
        <v>0</v>
      </c>
      <c r="AR51" s="22">
        <f>AQ51/AP51</f>
        <v>0</v>
      </c>
      <c r="AS51" s="19"/>
      <c r="AT51" s="34"/>
    </row>
    <row r="52" spans="1:46" ht="23.25" customHeight="1">
      <c r="A52" s="110" t="s">
        <v>20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</row>
    <row r="53" spans="1:46" ht="14.25" customHeight="1">
      <c r="A53" s="110" t="s">
        <v>21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</row>
    <row r="54" spans="1:46" ht="12.75" customHeight="1">
      <c r="A54" s="110" t="s">
        <v>22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  <row r="55" spans="1:46" ht="11.25" customHeight="1">
      <c r="A55" s="110" t="s">
        <v>23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spans="1:46" ht="12" customHeight="1">
      <c r="A56" s="3"/>
    </row>
    <row r="57" spans="1:46">
      <c r="A57" s="4"/>
    </row>
    <row r="58" spans="1:46">
      <c r="A58" s="112" t="s">
        <v>69</v>
      </c>
      <c r="B58" s="74"/>
      <c r="C58" s="74"/>
      <c r="D58" s="74"/>
      <c r="E58" s="74"/>
      <c r="F58" s="74"/>
      <c r="G58" s="6"/>
      <c r="H58" s="75" t="s">
        <v>37</v>
      </c>
      <c r="I58" s="75"/>
      <c r="J58" s="75"/>
      <c r="K58" s="75"/>
      <c r="L58" s="75"/>
      <c r="M58" s="75"/>
      <c r="N58" s="75"/>
      <c r="O58" s="6"/>
      <c r="P58" s="6"/>
    </row>
    <row r="59" spans="1:46" ht="24" customHeight="1">
      <c r="A59" s="112"/>
      <c r="B59" s="74"/>
      <c r="C59" s="74"/>
      <c r="D59" s="74"/>
      <c r="E59" s="74"/>
      <c r="F59" s="6"/>
      <c r="G59" s="6"/>
      <c r="H59" s="74" t="s">
        <v>38</v>
      </c>
      <c r="I59" s="75"/>
      <c r="J59" s="75"/>
      <c r="K59" s="75"/>
      <c r="L59" s="75"/>
      <c r="M59" s="75"/>
      <c r="N59" s="75"/>
      <c r="O59" s="75"/>
      <c r="P59" s="75"/>
    </row>
    <row r="60" spans="1:46" ht="18" customHeight="1">
      <c r="A60" s="112" t="s">
        <v>42</v>
      </c>
      <c r="B60" s="74"/>
      <c r="C60" s="74"/>
      <c r="D60" s="74"/>
      <c r="E60" s="74"/>
      <c r="F60" s="74"/>
      <c r="G60" s="6"/>
      <c r="H60" s="74" t="s">
        <v>39</v>
      </c>
      <c r="I60" s="75"/>
      <c r="J60" s="75"/>
      <c r="K60" s="75"/>
      <c r="L60" s="75"/>
      <c r="M60" s="75"/>
      <c r="N60" s="75"/>
      <c r="O60" s="75"/>
      <c r="P60" s="75"/>
    </row>
    <row r="61" spans="1:46">
      <c r="A61" s="4"/>
      <c r="B61" s="36" t="s">
        <v>40</v>
      </c>
      <c r="C61" s="113"/>
      <c r="D61" s="113"/>
      <c r="E61" s="6"/>
      <c r="F61" s="6"/>
      <c r="G61" s="6"/>
      <c r="H61" s="6"/>
      <c r="I61" s="6"/>
      <c r="J61" s="6"/>
      <c r="K61" s="6"/>
      <c r="L61" s="6"/>
      <c r="M61" s="113" t="s">
        <v>40</v>
      </c>
      <c r="N61" s="113"/>
      <c r="O61" s="6"/>
      <c r="P61" s="6"/>
    </row>
    <row r="62" spans="1:46" ht="22.5" customHeight="1">
      <c r="A62" s="110" t="s">
        <v>67</v>
      </c>
      <c r="B62" s="114"/>
      <c r="C62" s="114"/>
      <c r="D62" s="114"/>
      <c r="E62" s="114"/>
      <c r="F62" s="114"/>
      <c r="G62" s="114"/>
      <c r="H62" s="115"/>
      <c r="I62" s="115"/>
      <c r="J62" s="6"/>
      <c r="K62" s="6"/>
      <c r="L62" s="6"/>
      <c r="M62" s="6"/>
      <c r="N62" s="6"/>
      <c r="O62" s="6"/>
      <c r="P62" s="6"/>
    </row>
    <row r="63" spans="1:46" ht="22.5" customHeight="1">
      <c r="A63" s="110" t="s">
        <v>43</v>
      </c>
      <c r="B63" s="114"/>
      <c r="C63" s="114"/>
      <c r="D63" s="114"/>
      <c r="E63" s="114"/>
      <c r="F63" s="114"/>
      <c r="G63" s="114"/>
      <c r="H63" s="115"/>
      <c r="I63" s="115"/>
      <c r="J63" s="6"/>
      <c r="K63" s="6"/>
      <c r="L63" s="6"/>
      <c r="M63" s="6"/>
      <c r="N63" s="6"/>
      <c r="O63" s="6"/>
      <c r="P63" s="6"/>
    </row>
    <row r="64" spans="1:46" ht="21.75" customHeight="1">
      <c r="A64" s="110" t="s">
        <v>95</v>
      </c>
      <c r="B64" s="111"/>
      <c r="C64" s="111"/>
      <c r="D64" s="111"/>
      <c r="E64" s="111"/>
      <c r="F64" s="76"/>
      <c r="G64" s="76"/>
      <c r="H64" s="76"/>
      <c r="I64" s="76"/>
    </row>
    <row r="65" spans="1:1" ht="15.75">
      <c r="A65" s="5"/>
    </row>
    <row r="66" spans="1:1" ht="15.75">
      <c r="A66" s="5"/>
    </row>
    <row r="67" spans="1:1">
      <c r="A67" s="6"/>
    </row>
  </sheetData>
  <mergeCells count="142">
    <mergeCell ref="A64:I64"/>
    <mergeCell ref="A60:F60"/>
    <mergeCell ref="H60:P60"/>
    <mergeCell ref="C61:D61"/>
    <mergeCell ref="M61:N61"/>
    <mergeCell ref="A62:I62"/>
    <mergeCell ref="A63:I63"/>
    <mergeCell ref="A54:U54"/>
    <mergeCell ref="A55:R55"/>
    <mergeCell ref="A58:F58"/>
    <mergeCell ref="H58:N58"/>
    <mergeCell ref="A59:E59"/>
    <mergeCell ref="H59:P59"/>
    <mergeCell ref="A49:A51"/>
    <mergeCell ref="B49:B51"/>
    <mergeCell ref="C49:C51"/>
    <mergeCell ref="D49:D51"/>
    <mergeCell ref="A52:U52"/>
    <mergeCell ref="A53:P53"/>
    <mergeCell ref="AS43:AS45"/>
    <mergeCell ref="AT43:AT45"/>
    <mergeCell ref="A46:A48"/>
    <mergeCell ref="B46:B48"/>
    <mergeCell ref="C46:C48"/>
    <mergeCell ref="D46:D48"/>
    <mergeCell ref="AS46:AS48"/>
    <mergeCell ref="AT46:AT48"/>
    <mergeCell ref="A41:H41"/>
    <mergeCell ref="A42:H42"/>
    <mergeCell ref="A43:A45"/>
    <mergeCell ref="B43:B45"/>
    <mergeCell ref="C43:C45"/>
    <mergeCell ref="D43:D45"/>
    <mergeCell ref="A37:A39"/>
    <mergeCell ref="B37:B39"/>
    <mergeCell ref="C37:C39"/>
    <mergeCell ref="D37:D39"/>
    <mergeCell ref="B40:AT40"/>
    <mergeCell ref="AS37:AS39"/>
    <mergeCell ref="A28:A30"/>
    <mergeCell ref="B28:B30"/>
    <mergeCell ref="C28:C30"/>
    <mergeCell ref="D28:D30"/>
    <mergeCell ref="AS28:AS30"/>
    <mergeCell ref="A31:A33"/>
    <mergeCell ref="B31:B33"/>
    <mergeCell ref="C31:C33"/>
    <mergeCell ref="D31:D33"/>
    <mergeCell ref="AS31:AS33"/>
    <mergeCell ref="A34:A36"/>
    <mergeCell ref="B34:B36"/>
    <mergeCell ref="C34:C36"/>
    <mergeCell ref="D34:D36"/>
    <mergeCell ref="AS34:AS36"/>
    <mergeCell ref="AT7:AT10"/>
    <mergeCell ref="Y9:Y10"/>
    <mergeCell ref="Z9:Z10"/>
    <mergeCell ref="AA9:AA10"/>
    <mergeCell ref="AB9:AB10"/>
    <mergeCell ref="AC9:AC10"/>
    <mergeCell ref="AM8:AO8"/>
    <mergeCell ref="AP8:AR8"/>
    <mergeCell ref="B24:AT24"/>
    <mergeCell ref="A25:A27"/>
    <mergeCell ref="B25:B27"/>
    <mergeCell ref="C25:C27"/>
    <mergeCell ref="D25:D27"/>
    <mergeCell ref="AS25:AS27"/>
    <mergeCell ref="A21:A23"/>
    <mergeCell ref="B21:B23"/>
    <mergeCell ref="C21:C23"/>
    <mergeCell ref="D21:D23"/>
    <mergeCell ref="AS21:AS23"/>
    <mergeCell ref="AT21:AT23"/>
    <mergeCell ref="B15:AT15"/>
    <mergeCell ref="B17:AT17"/>
    <mergeCell ref="A18:A20"/>
    <mergeCell ref="B18:B20"/>
    <mergeCell ref="C18:C20"/>
    <mergeCell ref="D18:D20"/>
    <mergeCell ref="AS18:AS20"/>
    <mergeCell ref="AT18:AT20"/>
    <mergeCell ref="B12:AT12"/>
    <mergeCell ref="A13:H13"/>
    <mergeCell ref="A14:H14"/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S7:AS10"/>
    <mergeCell ref="F8:H8"/>
    <mergeCell ref="I8:K8"/>
    <mergeCell ref="I9:I10"/>
    <mergeCell ref="J9:J10"/>
    <mergeCell ref="K9:K10"/>
    <mergeCell ref="G9:G10"/>
    <mergeCell ref="H9:H10"/>
    <mergeCell ref="I7:AR7"/>
    <mergeCell ref="AI9:AI10"/>
    <mergeCell ref="X9:X10"/>
    <mergeCell ref="L8:N8"/>
    <mergeCell ref="O8:Q8"/>
    <mergeCell ref="R8:T8"/>
    <mergeCell ref="U8:W8"/>
    <mergeCell ref="R9:R10"/>
    <mergeCell ref="U9:U10"/>
    <mergeCell ref="V9:V10"/>
    <mergeCell ref="S9:S10"/>
    <mergeCell ref="T9:T10"/>
    <mergeCell ref="L9:L10"/>
    <mergeCell ref="M9:M10"/>
    <mergeCell ref="N9:N10"/>
    <mergeCell ref="AP9:AP10"/>
    <mergeCell ref="AQ9:AQ10"/>
    <mergeCell ref="AR9:AR10"/>
    <mergeCell ref="O1:W2"/>
    <mergeCell ref="AA8:AC8"/>
    <mergeCell ref="AD8:AF8"/>
    <mergeCell ref="AG8:AI8"/>
    <mergeCell ref="AJ8:AL8"/>
    <mergeCell ref="X8:Z8"/>
    <mergeCell ref="W9:W10"/>
    <mergeCell ref="O9:O10"/>
    <mergeCell ref="P9:P10"/>
    <mergeCell ref="Q9:Q10"/>
    <mergeCell ref="AH9:AH10"/>
    <mergeCell ref="A3:U3"/>
    <mergeCell ref="A4:V4"/>
    <mergeCell ref="A5:U5"/>
    <mergeCell ref="A7:A10"/>
    <mergeCell ref="B7:B10"/>
    <mergeCell ref="C7:C10"/>
    <mergeCell ref="D7:D10"/>
    <mergeCell ref="E7:E10"/>
    <mergeCell ref="F7:H7"/>
    <mergeCell ref="F9:F10"/>
  </mergeCells>
  <printOptions horizontalCentered="1"/>
  <pageMargins left="0" right="0" top="0" bottom="0" header="0.31496062992125984" footer="0.31496062992125984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4"/>
  <sheetViews>
    <sheetView tabSelected="1" view="pageBreakPreview" zoomScale="85" zoomScaleNormal="100" zoomScaleSheetLayoutView="85" workbookViewId="0">
      <pane xSplit="9" ySplit="8" topLeftCell="K48" activePane="bottomRight" state="frozen"/>
      <selection pane="topRight" activeCell="J1" sqref="J1"/>
      <selection pane="bottomLeft" activeCell="A9" sqref="A9"/>
      <selection pane="bottomRight" activeCell="P50" sqref="P50"/>
    </sheetView>
  </sheetViews>
  <sheetFormatPr defaultRowHeight="15"/>
  <cols>
    <col min="1" max="1" width="3.7109375" style="41" customWidth="1"/>
    <col min="2" max="2" width="30.140625" style="41" customWidth="1"/>
    <col min="3" max="3" width="7.28515625" style="41" customWidth="1"/>
    <col min="4" max="4" width="8.28515625" style="41" customWidth="1"/>
    <col min="5" max="5" width="15.7109375" style="41" customWidth="1"/>
    <col min="6" max="7" width="7.85546875" style="41" customWidth="1"/>
    <col min="8" max="8" width="7.7109375" style="41" customWidth="1"/>
    <col min="9" max="9" width="5.28515625" style="41" customWidth="1"/>
    <col min="10" max="10" width="5.5703125" style="41" customWidth="1"/>
    <col min="11" max="11" width="6.7109375" style="41" customWidth="1"/>
    <col min="12" max="12" width="5.85546875" style="41" customWidth="1"/>
    <col min="13" max="13" width="6" style="41" customWidth="1"/>
    <col min="14" max="14" width="7.85546875" style="41" customWidth="1"/>
    <col min="15" max="15" width="6.7109375" style="41" customWidth="1"/>
    <col min="16" max="16" width="8.28515625" style="41" customWidth="1"/>
    <col min="17" max="17" width="7.85546875" style="41" customWidth="1"/>
    <col min="18" max="18" width="6" style="41" customWidth="1"/>
    <col min="19" max="19" width="5.85546875" style="41" customWidth="1"/>
    <col min="20" max="20" width="7.7109375" style="41" customWidth="1"/>
    <col min="21" max="21" width="7" style="41" customWidth="1"/>
    <col min="22" max="22" width="5.85546875" style="41" customWidth="1"/>
    <col min="23" max="23" width="7.5703125" style="41" customWidth="1"/>
    <col min="24" max="24" width="8.42578125" style="41" customWidth="1"/>
    <col min="25" max="25" width="7.28515625" style="41" customWidth="1"/>
    <col min="26" max="26" width="6.85546875" style="41" customWidth="1"/>
    <col min="27" max="27" width="7.85546875" style="41" customWidth="1"/>
    <col min="28" max="28" width="7.28515625" style="41" customWidth="1"/>
    <col min="29" max="29" width="7.5703125" style="41" customWidth="1"/>
    <col min="30" max="30" width="8.42578125" style="41" customWidth="1"/>
    <col min="31" max="31" width="7.140625" style="41" customWidth="1"/>
    <col min="32" max="32" width="7.28515625" style="41" customWidth="1"/>
    <col min="33" max="33" width="8.7109375" style="41" customWidth="1"/>
    <col min="34" max="34" width="7.7109375" style="41" customWidth="1"/>
    <col min="35" max="35" width="7.140625" style="41" customWidth="1"/>
    <col min="36" max="36" width="7.5703125" style="41" customWidth="1"/>
    <col min="37" max="37" width="6.85546875" style="41" customWidth="1"/>
    <col min="38" max="38" width="8.28515625" style="41" customWidth="1"/>
    <col min="39" max="39" width="5.5703125" style="41" customWidth="1"/>
    <col min="40" max="40" width="9.28515625" style="41" customWidth="1"/>
    <col min="41" max="41" width="8" style="41" customWidth="1"/>
    <col min="42" max="42" width="8.28515625" style="41" customWidth="1"/>
    <col min="43" max="43" width="8.140625" style="41" customWidth="1"/>
    <col min="44" max="44" width="7.28515625" style="41" customWidth="1"/>
    <col min="45" max="45" width="29.140625" style="41" customWidth="1"/>
    <col min="46" max="46" width="16" style="41" customWidth="1"/>
    <col min="47" max="16384" width="9.140625" style="41"/>
  </cols>
  <sheetData>
    <row r="1" spans="1:46" ht="15.75" customHeight="1">
      <c r="A1" s="40" t="s">
        <v>0</v>
      </c>
      <c r="N1" s="42"/>
      <c r="O1" s="150"/>
      <c r="P1" s="151"/>
      <c r="Q1" s="151"/>
      <c r="R1" s="151"/>
      <c r="S1" s="151"/>
      <c r="T1" s="151"/>
      <c r="U1" s="151"/>
      <c r="V1" s="43"/>
      <c r="AK1" s="150" t="s">
        <v>36</v>
      </c>
      <c r="AL1" s="151"/>
      <c r="AM1" s="151"/>
      <c r="AN1" s="151"/>
      <c r="AO1" s="151"/>
      <c r="AP1" s="151"/>
      <c r="AQ1" s="151"/>
    </row>
    <row r="2" spans="1:46" ht="61.5" customHeight="1">
      <c r="A2" s="4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51"/>
      <c r="P2" s="151"/>
      <c r="Q2" s="151"/>
      <c r="R2" s="151"/>
      <c r="S2" s="151"/>
      <c r="T2" s="151"/>
      <c r="U2" s="151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151"/>
      <c r="AL2" s="151"/>
      <c r="AM2" s="151"/>
      <c r="AN2" s="151"/>
      <c r="AO2" s="151"/>
      <c r="AP2" s="151"/>
      <c r="AQ2" s="151"/>
      <c r="AR2" s="43"/>
      <c r="AS2" s="43"/>
      <c r="AT2" s="43"/>
    </row>
    <row r="3" spans="1:46">
      <c r="A3" s="163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45"/>
      <c r="AN3" s="46"/>
      <c r="AP3" s="47" t="s">
        <v>119</v>
      </c>
      <c r="AR3" s="46"/>
    </row>
    <row r="4" spans="1:46" ht="18.75">
      <c r="A4" s="156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43"/>
      <c r="AT4" s="43"/>
    </row>
    <row r="5" spans="1:46" ht="19.5" customHeight="1">
      <c r="A5" s="155" t="s">
        <v>121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43"/>
      <c r="AT5" s="43"/>
    </row>
    <row r="6" spans="1:46" ht="12" customHeight="1">
      <c r="A6" s="48"/>
    </row>
    <row r="7" spans="1:46" ht="16.5" customHeight="1">
      <c r="A7" s="122" t="s">
        <v>3</v>
      </c>
      <c r="B7" s="122" t="s">
        <v>24</v>
      </c>
      <c r="C7" s="122" t="s">
        <v>4</v>
      </c>
      <c r="D7" s="122" t="s">
        <v>5</v>
      </c>
      <c r="E7" s="122" t="s">
        <v>25</v>
      </c>
      <c r="F7" s="122" t="s">
        <v>6</v>
      </c>
      <c r="G7" s="122"/>
      <c r="H7" s="122"/>
      <c r="I7" s="122" t="s">
        <v>8</v>
      </c>
      <c r="J7" s="122"/>
      <c r="K7" s="122"/>
      <c r="L7" s="122"/>
      <c r="M7" s="122"/>
      <c r="N7" s="122"/>
      <c r="O7" s="122"/>
      <c r="P7" s="122"/>
      <c r="Q7" s="122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22" t="s">
        <v>9</v>
      </c>
      <c r="AT7" s="121" t="s">
        <v>10</v>
      </c>
    </row>
    <row r="8" spans="1:46" ht="18.75" customHeight="1">
      <c r="A8" s="122"/>
      <c r="B8" s="135"/>
      <c r="C8" s="122"/>
      <c r="D8" s="122"/>
      <c r="E8" s="135"/>
      <c r="F8" s="122" t="s">
        <v>7</v>
      </c>
      <c r="G8" s="122"/>
      <c r="H8" s="122"/>
      <c r="I8" s="122" t="s">
        <v>11</v>
      </c>
      <c r="J8" s="122"/>
      <c r="K8" s="122"/>
      <c r="L8" s="122" t="s">
        <v>26</v>
      </c>
      <c r="M8" s="122"/>
      <c r="N8" s="122"/>
      <c r="O8" s="122" t="s">
        <v>27</v>
      </c>
      <c r="P8" s="122"/>
      <c r="Q8" s="122"/>
      <c r="R8" s="122" t="s">
        <v>28</v>
      </c>
      <c r="S8" s="122"/>
      <c r="T8" s="122"/>
      <c r="U8" s="122" t="s">
        <v>29</v>
      </c>
      <c r="V8" s="122"/>
      <c r="W8" s="122"/>
      <c r="X8" s="122" t="s">
        <v>30</v>
      </c>
      <c r="Y8" s="122"/>
      <c r="Z8" s="122"/>
      <c r="AA8" s="122" t="s">
        <v>31</v>
      </c>
      <c r="AB8" s="122"/>
      <c r="AC8" s="122"/>
      <c r="AD8" s="122" t="s">
        <v>32</v>
      </c>
      <c r="AE8" s="122"/>
      <c r="AF8" s="122"/>
      <c r="AG8" s="122" t="s">
        <v>33</v>
      </c>
      <c r="AH8" s="122"/>
      <c r="AI8" s="122"/>
      <c r="AJ8" s="122" t="s">
        <v>34</v>
      </c>
      <c r="AK8" s="122"/>
      <c r="AL8" s="122"/>
      <c r="AM8" s="122" t="s">
        <v>35</v>
      </c>
      <c r="AN8" s="122"/>
      <c r="AO8" s="122"/>
      <c r="AP8" s="122" t="s">
        <v>12</v>
      </c>
      <c r="AQ8" s="122"/>
      <c r="AR8" s="122"/>
      <c r="AS8" s="122"/>
      <c r="AT8" s="121"/>
    </row>
    <row r="9" spans="1:46">
      <c r="A9" s="122"/>
      <c r="B9" s="135"/>
      <c r="C9" s="122"/>
      <c r="D9" s="122"/>
      <c r="E9" s="135"/>
      <c r="F9" s="122" t="s">
        <v>13</v>
      </c>
      <c r="G9" s="122" t="s">
        <v>14</v>
      </c>
      <c r="H9" s="121" t="s">
        <v>15</v>
      </c>
      <c r="I9" s="122" t="s">
        <v>13</v>
      </c>
      <c r="J9" s="122" t="s">
        <v>14</v>
      </c>
      <c r="K9" s="121" t="s">
        <v>15</v>
      </c>
      <c r="L9" s="122" t="s">
        <v>13</v>
      </c>
      <c r="M9" s="122" t="s">
        <v>14</v>
      </c>
      <c r="N9" s="121" t="s">
        <v>15</v>
      </c>
      <c r="O9" s="122" t="s">
        <v>13</v>
      </c>
      <c r="P9" s="122" t="s">
        <v>14</v>
      </c>
      <c r="Q9" s="121" t="s">
        <v>15</v>
      </c>
      <c r="R9" s="122" t="s">
        <v>13</v>
      </c>
      <c r="S9" s="122" t="s">
        <v>14</v>
      </c>
      <c r="T9" s="121" t="s">
        <v>15</v>
      </c>
      <c r="U9" s="122" t="s">
        <v>13</v>
      </c>
      <c r="V9" s="122" t="s">
        <v>14</v>
      </c>
      <c r="W9" s="121" t="s">
        <v>15</v>
      </c>
      <c r="X9" s="122" t="s">
        <v>13</v>
      </c>
      <c r="Y9" s="122" t="s">
        <v>14</v>
      </c>
      <c r="Z9" s="121" t="s">
        <v>15</v>
      </c>
      <c r="AA9" s="122" t="s">
        <v>13</v>
      </c>
      <c r="AB9" s="122" t="s">
        <v>14</v>
      </c>
      <c r="AC9" s="121" t="s">
        <v>15</v>
      </c>
      <c r="AD9" s="122" t="s">
        <v>13</v>
      </c>
      <c r="AE9" s="122" t="s">
        <v>14</v>
      </c>
      <c r="AF9" s="121" t="s">
        <v>15</v>
      </c>
      <c r="AG9" s="122" t="s">
        <v>13</v>
      </c>
      <c r="AH9" s="122" t="s">
        <v>14</v>
      </c>
      <c r="AI9" s="121" t="s">
        <v>15</v>
      </c>
      <c r="AJ9" s="122" t="s">
        <v>13</v>
      </c>
      <c r="AK9" s="122" t="s">
        <v>14</v>
      </c>
      <c r="AL9" s="121" t="s">
        <v>15</v>
      </c>
      <c r="AM9" s="122" t="s">
        <v>13</v>
      </c>
      <c r="AN9" s="122" t="s">
        <v>14</v>
      </c>
      <c r="AO9" s="121" t="s">
        <v>15</v>
      </c>
      <c r="AP9" s="122" t="s">
        <v>13</v>
      </c>
      <c r="AQ9" s="122" t="s">
        <v>14</v>
      </c>
      <c r="AR9" s="121" t="s">
        <v>15</v>
      </c>
      <c r="AS9" s="122"/>
      <c r="AT9" s="121"/>
    </row>
    <row r="10" spans="1:46" ht="30.75" customHeight="1">
      <c r="A10" s="122"/>
      <c r="B10" s="135"/>
      <c r="C10" s="122"/>
      <c r="D10" s="122"/>
      <c r="E10" s="135"/>
      <c r="F10" s="122"/>
      <c r="G10" s="122"/>
      <c r="H10" s="121"/>
      <c r="I10" s="122"/>
      <c r="J10" s="122"/>
      <c r="K10" s="121"/>
      <c r="L10" s="122"/>
      <c r="M10" s="122"/>
      <c r="N10" s="121"/>
      <c r="O10" s="122"/>
      <c r="P10" s="122"/>
      <c r="Q10" s="121"/>
      <c r="R10" s="122"/>
      <c r="S10" s="122"/>
      <c r="T10" s="121"/>
      <c r="U10" s="122"/>
      <c r="V10" s="122"/>
      <c r="W10" s="121"/>
      <c r="X10" s="122"/>
      <c r="Y10" s="122"/>
      <c r="Z10" s="121"/>
      <c r="AA10" s="122"/>
      <c r="AB10" s="122"/>
      <c r="AC10" s="121"/>
      <c r="AD10" s="122"/>
      <c r="AE10" s="122"/>
      <c r="AF10" s="121"/>
      <c r="AG10" s="122"/>
      <c r="AH10" s="122"/>
      <c r="AI10" s="121"/>
      <c r="AJ10" s="122"/>
      <c r="AK10" s="122"/>
      <c r="AL10" s="121"/>
      <c r="AM10" s="122"/>
      <c r="AN10" s="122"/>
      <c r="AO10" s="121"/>
      <c r="AP10" s="122"/>
      <c r="AQ10" s="122"/>
      <c r="AR10" s="121"/>
      <c r="AS10" s="122"/>
      <c r="AT10" s="121"/>
    </row>
    <row r="11" spans="1:46" ht="27" customHeight="1">
      <c r="A11" s="49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 t="s">
        <v>16</v>
      </c>
      <c r="I11" s="50">
        <v>9</v>
      </c>
      <c r="J11" s="50">
        <v>10</v>
      </c>
      <c r="K11" s="50">
        <v>11</v>
      </c>
      <c r="L11" s="50">
        <v>12</v>
      </c>
      <c r="M11" s="50">
        <v>13</v>
      </c>
      <c r="N11" s="50">
        <v>14</v>
      </c>
      <c r="O11" s="50">
        <v>15</v>
      </c>
      <c r="P11" s="50">
        <v>16</v>
      </c>
      <c r="Q11" s="50">
        <v>17</v>
      </c>
      <c r="R11" s="50">
        <v>18</v>
      </c>
      <c r="S11" s="50">
        <v>19</v>
      </c>
      <c r="T11" s="50">
        <v>20</v>
      </c>
      <c r="U11" s="50">
        <v>21</v>
      </c>
      <c r="V11" s="50">
        <v>22</v>
      </c>
      <c r="W11" s="50">
        <v>23</v>
      </c>
      <c r="X11" s="50">
        <v>24</v>
      </c>
      <c r="Y11" s="50">
        <v>25</v>
      </c>
      <c r="Z11" s="50">
        <v>26</v>
      </c>
      <c r="AA11" s="50">
        <v>27</v>
      </c>
      <c r="AB11" s="50">
        <v>28</v>
      </c>
      <c r="AC11" s="50">
        <v>29</v>
      </c>
      <c r="AD11" s="50">
        <v>30</v>
      </c>
      <c r="AE11" s="50">
        <v>31</v>
      </c>
      <c r="AF11" s="50">
        <v>32</v>
      </c>
      <c r="AG11" s="50">
        <v>33</v>
      </c>
      <c r="AH11" s="50">
        <v>34</v>
      </c>
      <c r="AI11" s="50">
        <v>35</v>
      </c>
      <c r="AJ11" s="50">
        <v>36</v>
      </c>
      <c r="AK11" s="50">
        <v>37</v>
      </c>
      <c r="AL11" s="50">
        <v>38</v>
      </c>
      <c r="AM11" s="50">
        <v>39</v>
      </c>
      <c r="AN11" s="50">
        <v>40</v>
      </c>
      <c r="AO11" s="50">
        <v>41</v>
      </c>
      <c r="AP11" s="50">
        <v>42</v>
      </c>
      <c r="AQ11" s="50">
        <v>43</v>
      </c>
      <c r="AR11" s="50">
        <v>44</v>
      </c>
      <c r="AS11" s="50">
        <v>45</v>
      </c>
      <c r="AT11" s="50">
        <v>46</v>
      </c>
    </row>
    <row r="12" spans="1:46" ht="13.5" customHeight="1">
      <c r="A12" s="51" t="s">
        <v>17</v>
      </c>
      <c r="B12" s="119" t="s">
        <v>44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</row>
    <row r="13" spans="1:46" s="53" customFormat="1" ht="19.5" customHeight="1">
      <c r="A13" s="83" t="s">
        <v>86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5"/>
      <c r="AS13" s="52"/>
      <c r="AT13" s="52"/>
    </row>
    <row r="14" spans="1:46" s="53" customFormat="1" ht="57" customHeight="1">
      <c r="A14" s="83" t="s">
        <v>87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5"/>
      <c r="AS14" s="52"/>
      <c r="AT14" s="52"/>
    </row>
    <row r="15" spans="1:46" ht="14.25" customHeight="1">
      <c r="A15" s="51" t="s">
        <v>18</v>
      </c>
      <c r="B15" s="120" t="s">
        <v>46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</row>
    <row r="16" spans="1:46" ht="52.5" customHeight="1">
      <c r="A16" s="51" t="s">
        <v>19</v>
      </c>
      <c r="B16" s="54" t="s">
        <v>73</v>
      </c>
      <c r="C16" s="55" t="s">
        <v>41</v>
      </c>
      <c r="D16" s="55">
        <v>2</v>
      </c>
      <c r="E16" s="10" t="s">
        <v>49</v>
      </c>
      <c r="F16" s="56">
        <f>I16+L16+O16+R16+U16+X16+AA16+AD16+AG16+AJ16+AM16+AP16</f>
        <v>10000</v>
      </c>
      <c r="G16" s="56">
        <v>0</v>
      </c>
      <c r="H16" s="57">
        <f>G16/F16</f>
        <v>0</v>
      </c>
      <c r="I16" s="56">
        <v>0</v>
      </c>
      <c r="J16" s="56">
        <v>0</v>
      </c>
      <c r="K16" s="57">
        <v>0</v>
      </c>
      <c r="L16" s="56">
        <v>0</v>
      </c>
      <c r="M16" s="56">
        <v>0</v>
      </c>
      <c r="N16" s="57">
        <v>0</v>
      </c>
      <c r="O16" s="56">
        <v>0</v>
      </c>
      <c r="P16" s="56">
        <v>0</v>
      </c>
      <c r="Q16" s="57">
        <v>0</v>
      </c>
      <c r="R16" s="56">
        <v>0</v>
      </c>
      <c r="S16" s="56">
        <v>0</v>
      </c>
      <c r="T16" s="57">
        <v>0</v>
      </c>
      <c r="U16" s="56">
        <v>0</v>
      </c>
      <c r="V16" s="56">
        <v>0</v>
      </c>
      <c r="W16" s="57">
        <v>0</v>
      </c>
      <c r="X16" s="56">
        <v>0</v>
      </c>
      <c r="Y16" s="56">
        <v>0</v>
      </c>
      <c r="Z16" s="57">
        <v>0</v>
      </c>
      <c r="AA16" s="56">
        <v>0</v>
      </c>
      <c r="AB16" s="56">
        <v>0</v>
      </c>
      <c r="AC16" s="57">
        <v>0</v>
      </c>
      <c r="AD16" s="56">
        <v>200</v>
      </c>
      <c r="AE16" s="56">
        <v>0</v>
      </c>
      <c r="AF16" s="57">
        <v>0</v>
      </c>
      <c r="AG16" s="56">
        <v>0</v>
      </c>
      <c r="AH16" s="56">
        <v>0</v>
      </c>
      <c r="AI16" s="57">
        <v>0</v>
      </c>
      <c r="AJ16" s="56">
        <v>0</v>
      </c>
      <c r="AK16" s="56">
        <v>0</v>
      </c>
      <c r="AL16" s="57">
        <v>0</v>
      </c>
      <c r="AM16" s="56">
        <v>0</v>
      </c>
      <c r="AN16" s="56">
        <v>0</v>
      </c>
      <c r="AO16" s="57">
        <v>0</v>
      </c>
      <c r="AP16" s="56">
        <v>9800</v>
      </c>
      <c r="AQ16" s="56">
        <v>0</v>
      </c>
      <c r="AR16" s="57">
        <v>0</v>
      </c>
      <c r="AS16" s="58" t="s">
        <v>83</v>
      </c>
      <c r="AT16" s="55"/>
    </row>
    <row r="17" spans="1:46" ht="14.25" customHeight="1">
      <c r="A17" s="51" t="s">
        <v>45</v>
      </c>
      <c r="B17" s="83" t="s">
        <v>47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5"/>
    </row>
    <row r="18" spans="1:46" ht="15" customHeight="1">
      <c r="A18" s="123" t="s">
        <v>52</v>
      </c>
      <c r="B18" s="126" t="s">
        <v>75</v>
      </c>
      <c r="C18" s="129" t="s">
        <v>53</v>
      </c>
      <c r="D18" s="129">
        <v>3</v>
      </c>
      <c r="E18" s="55" t="s">
        <v>51</v>
      </c>
      <c r="F18" s="59">
        <f>SUM(F19:F20)</f>
        <v>28284.9</v>
      </c>
      <c r="G18" s="59">
        <f t="shared" ref="G18" si="0">SUM(G19:G20)</f>
        <v>28080.1</v>
      </c>
      <c r="H18" s="60">
        <f t="shared" ref="H18:H19" si="1">G18/F18</f>
        <v>0.99275938751772141</v>
      </c>
      <c r="I18" s="59">
        <f t="shared" ref="I18:J18" si="2">SUM(I19:I20)</f>
        <v>0</v>
      </c>
      <c r="J18" s="59">
        <f t="shared" si="2"/>
        <v>0</v>
      </c>
      <c r="K18" s="60">
        <v>0</v>
      </c>
      <c r="L18" s="59">
        <f t="shared" ref="L18:M18" si="3">SUM(L19:L20)</f>
        <v>0</v>
      </c>
      <c r="M18" s="59">
        <f t="shared" si="3"/>
        <v>0</v>
      </c>
      <c r="N18" s="60">
        <v>0</v>
      </c>
      <c r="O18" s="59">
        <f t="shared" ref="O18:P18" si="4">SUM(O19:O20)</f>
        <v>0</v>
      </c>
      <c r="P18" s="59">
        <f t="shared" si="4"/>
        <v>0</v>
      </c>
      <c r="Q18" s="60">
        <v>0</v>
      </c>
      <c r="R18" s="59">
        <f t="shared" ref="R18:S18" si="5">SUM(R19:R20)</f>
        <v>0</v>
      </c>
      <c r="S18" s="59">
        <f t="shared" si="5"/>
        <v>0</v>
      </c>
      <c r="T18" s="60">
        <v>0</v>
      </c>
      <c r="U18" s="59">
        <f t="shared" ref="U18:V18" si="6">SUM(U19:U20)</f>
        <v>0</v>
      </c>
      <c r="V18" s="59">
        <f t="shared" si="6"/>
        <v>0</v>
      </c>
      <c r="W18" s="60">
        <v>0</v>
      </c>
      <c r="X18" s="59">
        <f t="shared" ref="X18:Y18" si="7">SUM(X19:X20)</f>
        <v>0</v>
      </c>
      <c r="Y18" s="59">
        <f t="shared" si="7"/>
        <v>0</v>
      </c>
      <c r="Z18" s="60">
        <v>0</v>
      </c>
      <c r="AA18" s="59">
        <f t="shared" ref="AA18:AB18" si="8">SUM(AA19:AA20)</f>
        <v>0</v>
      </c>
      <c r="AB18" s="59">
        <f t="shared" si="8"/>
        <v>0</v>
      </c>
      <c r="AC18" s="60">
        <v>0</v>
      </c>
      <c r="AD18" s="59">
        <f t="shared" ref="AD18:AE18" si="9">SUM(AD19:AD20)</f>
        <v>14140</v>
      </c>
      <c r="AE18" s="59">
        <f t="shared" si="9"/>
        <v>0</v>
      </c>
      <c r="AF18" s="60">
        <v>0</v>
      </c>
      <c r="AG18" s="59">
        <f t="shared" ref="AG18:AH18" si="10">SUM(AG19:AG20)</f>
        <v>14144.900000000001</v>
      </c>
      <c r="AH18" s="59">
        <f t="shared" si="10"/>
        <v>0</v>
      </c>
      <c r="AI18" s="60">
        <v>0</v>
      </c>
      <c r="AJ18" s="59">
        <f t="shared" ref="AJ18:AK18" si="11">SUM(AJ19:AJ20)</f>
        <v>0</v>
      </c>
      <c r="AK18" s="59">
        <f t="shared" si="11"/>
        <v>0</v>
      </c>
      <c r="AL18" s="60">
        <v>0</v>
      </c>
      <c r="AM18" s="59">
        <f t="shared" ref="AM18:AN18" si="12">SUM(AM19:AM20)</f>
        <v>0</v>
      </c>
      <c r="AN18" s="59">
        <f t="shared" si="12"/>
        <v>28080.1</v>
      </c>
      <c r="AO18" s="60">
        <v>0.99299999999999999</v>
      </c>
      <c r="AP18" s="59">
        <f t="shared" ref="AP18:AQ18" si="13">SUM(AP19:AP20)</f>
        <v>0</v>
      </c>
      <c r="AQ18" s="59">
        <f t="shared" si="13"/>
        <v>0</v>
      </c>
      <c r="AR18" s="60">
        <v>0</v>
      </c>
      <c r="AS18" s="116" t="s">
        <v>109</v>
      </c>
      <c r="AT18" s="116" t="s">
        <v>110</v>
      </c>
    </row>
    <row r="19" spans="1:46" ht="26.25" customHeight="1">
      <c r="A19" s="124"/>
      <c r="B19" s="127"/>
      <c r="C19" s="130"/>
      <c r="D19" s="130"/>
      <c r="E19" s="11" t="s">
        <v>63</v>
      </c>
      <c r="F19" s="59">
        <f>I19+L19+O19+R19+U19+X19+AA19+AD19+AG19+AJ19+AM19+AP19</f>
        <v>26870.7</v>
      </c>
      <c r="G19" s="59">
        <f>J19+M19+P19+S19+V19+Y19+AB19+AE19+AH19+AK19+AN19+AQ19</f>
        <v>26676.1</v>
      </c>
      <c r="H19" s="60">
        <f t="shared" si="1"/>
        <v>0.9927579110332071</v>
      </c>
      <c r="I19" s="59">
        <v>0</v>
      </c>
      <c r="J19" s="59">
        <v>0</v>
      </c>
      <c r="K19" s="60">
        <v>0</v>
      </c>
      <c r="L19" s="59">
        <v>0</v>
      </c>
      <c r="M19" s="59">
        <v>0</v>
      </c>
      <c r="N19" s="60">
        <v>0</v>
      </c>
      <c r="O19" s="59">
        <v>0</v>
      </c>
      <c r="P19" s="59">
        <v>0</v>
      </c>
      <c r="Q19" s="60">
        <v>0</v>
      </c>
      <c r="R19" s="59">
        <v>0</v>
      </c>
      <c r="S19" s="59">
        <v>0</v>
      </c>
      <c r="T19" s="60">
        <v>0</v>
      </c>
      <c r="U19" s="59">
        <v>0</v>
      </c>
      <c r="V19" s="59">
        <v>0</v>
      </c>
      <c r="W19" s="60">
        <v>0</v>
      </c>
      <c r="X19" s="59">
        <v>0</v>
      </c>
      <c r="Y19" s="59">
        <v>0</v>
      </c>
      <c r="Z19" s="60">
        <v>0</v>
      </c>
      <c r="AA19" s="59">
        <v>0</v>
      </c>
      <c r="AB19" s="59">
        <v>0</v>
      </c>
      <c r="AC19" s="60">
        <v>0</v>
      </c>
      <c r="AD19" s="12">
        <v>13430</v>
      </c>
      <c r="AE19" s="13">
        <v>0</v>
      </c>
      <c r="AF19" s="60">
        <v>0</v>
      </c>
      <c r="AG19" s="14">
        <f>8060+5380.7</f>
        <v>13440.7</v>
      </c>
      <c r="AH19" s="13">
        <v>0</v>
      </c>
      <c r="AI19" s="60">
        <v>0</v>
      </c>
      <c r="AJ19" s="59">
        <v>0</v>
      </c>
      <c r="AK19" s="59">
        <v>0</v>
      </c>
      <c r="AL19" s="60">
        <v>0</v>
      </c>
      <c r="AM19" s="59">
        <v>0</v>
      </c>
      <c r="AN19" s="59">
        <v>26676.1</v>
      </c>
      <c r="AO19" s="60">
        <v>0.99299999999999999</v>
      </c>
      <c r="AP19" s="59">
        <v>0</v>
      </c>
      <c r="AQ19" s="59">
        <v>0</v>
      </c>
      <c r="AR19" s="60">
        <v>0</v>
      </c>
      <c r="AS19" s="117"/>
      <c r="AT19" s="117"/>
    </row>
    <row r="20" spans="1:46" ht="32.25" customHeight="1">
      <c r="A20" s="125"/>
      <c r="B20" s="128"/>
      <c r="C20" s="131"/>
      <c r="D20" s="131"/>
      <c r="E20" s="10" t="s">
        <v>49</v>
      </c>
      <c r="F20" s="56">
        <f>I20+L20+O20+R20+U20+X20+AA20+AD20+AG20+AJ20+AM20+AP20</f>
        <v>1414.2</v>
      </c>
      <c r="G20" s="56">
        <f>J20+M20+P20+S20+V20+Y20+AB20+AE20+AH20+AK20+AN20+AQ20</f>
        <v>1404</v>
      </c>
      <c r="H20" s="57">
        <f>G20/F20</f>
        <v>0.99278744166313104</v>
      </c>
      <c r="I20" s="56">
        <v>0</v>
      </c>
      <c r="J20" s="56">
        <v>0</v>
      </c>
      <c r="K20" s="57">
        <v>0</v>
      </c>
      <c r="L20" s="56">
        <v>0</v>
      </c>
      <c r="M20" s="56">
        <v>0</v>
      </c>
      <c r="N20" s="57">
        <v>0</v>
      </c>
      <c r="O20" s="56">
        <v>0</v>
      </c>
      <c r="P20" s="56">
        <v>0</v>
      </c>
      <c r="Q20" s="57">
        <v>0</v>
      </c>
      <c r="R20" s="56">
        <v>0</v>
      </c>
      <c r="S20" s="56">
        <v>0</v>
      </c>
      <c r="T20" s="57">
        <v>0</v>
      </c>
      <c r="U20" s="56">
        <v>0</v>
      </c>
      <c r="V20" s="56">
        <v>0</v>
      </c>
      <c r="W20" s="57">
        <v>0</v>
      </c>
      <c r="X20" s="56">
        <v>0</v>
      </c>
      <c r="Y20" s="56">
        <v>0</v>
      </c>
      <c r="Z20" s="57">
        <v>0</v>
      </c>
      <c r="AA20" s="56">
        <v>0</v>
      </c>
      <c r="AB20" s="56">
        <v>0</v>
      </c>
      <c r="AC20" s="57">
        <v>0</v>
      </c>
      <c r="AD20" s="15">
        <v>710</v>
      </c>
      <c r="AE20" s="16">
        <v>0</v>
      </c>
      <c r="AF20" s="57">
        <v>0</v>
      </c>
      <c r="AG20" s="15">
        <f>420+284.2</f>
        <v>704.2</v>
      </c>
      <c r="AH20" s="16">
        <v>0</v>
      </c>
      <c r="AI20" s="57">
        <v>0</v>
      </c>
      <c r="AJ20" s="56">
        <v>0</v>
      </c>
      <c r="AK20" s="56">
        <v>0</v>
      </c>
      <c r="AL20" s="57">
        <v>0</v>
      </c>
      <c r="AM20" s="56">
        <v>0</v>
      </c>
      <c r="AN20" s="56">
        <v>1404</v>
      </c>
      <c r="AO20" s="57">
        <v>0.99299999999999999</v>
      </c>
      <c r="AP20" s="56">
        <v>0</v>
      </c>
      <c r="AQ20" s="56">
        <v>0</v>
      </c>
      <c r="AR20" s="57">
        <v>0</v>
      </c>
      <c r="AS20" s="118"/>
      <c r="AT20" s="118"/>
    </row>
    <row r="21" spans="1:46" ht="15.75" customHeight="1">
      <c r="A21" s="139" t="s">
        <v>48</v>
      </c>
      <c r="B21" s="129" t="s">
        <v>74</v>
      </c>
      <c r="C21" s="129" t="s">
        <v>41</v>
      </c>
      <c r="D21" s="129">
        <v>2</v>
      </c>
      <c r="E21" s="55" t="s">
        <v>51</v>
      </c>
      <c r="F21" s="59">
        <f>SUM(F22:F23)</f>
        <v>1840.1</v>
      </c>
      <c r="G21" s="59">
        <f t="shared" ref="G21:AQ21" si="14">SUM(G22:G23)</f>
        <v>1840.0900000000001</v>
      </c>
      <c r="H21" s="60">
        <f t="shared" ref="H21" si="15">G21/F21</f>
        <v>0.99999456551274402</v>
      </c>
      <c r="I21" s="59">
        <f t="shared" si="14"/>
        <v>0</v>
      </c>
      <c r="J21" s="59">
        <f t="shared" si="14"/>
        <v>0</v>
      </c>
      <c r="K21" s="60">
        <v>0</v>
      </c>
      <c r="L21" s="59">
        <f t="shared" si="14"/>
        <v>0</v>
      </c>
      <c r="M21" s="59">
        <f t="shared" si="14"/>
        <v>0</v>
      </c>
      <c r="N21" s="60">
        <v>0</v>
      </c>
      <c r="O21" s="59">
        <f t="shared" si="14"/>
        <v>437.6</v>
      </c>
      <c r="P21" s="59">
        <f t="shared" si="14"/>
        <v>305.8</v>
      </c>
      <c r="Q21" s="60">
        <f t="shared" ref="Q21" si="16">P21/O21</f>
        <v>0.69881170018281535</v>
      </c>
      <c r="R21" s="59">
        <f t="shared" si="14"/>
        <v>176.3</v>
      </c>
      <c r="S21" s="59">
        <f t="shared" si="14"/>
        <v>307.10000000000002</v>
      </c>
      <c r="T21" s="60">
        <f t="shared" ref="T21" si="17">S21/R21</f>
        <v>1.7419171866137266</v>
      </c>
      <c r="U21" s="59">
        <f t="shared" si="14"/>
        <v>100</v>
      </c>
      <c r="V21" s="59">
        <f t="shared" si="14"/>
        <v>62.2</v>
      </c>
      <c r="W21" s="60">
        <f t="shared" ref="W21" si="18">V21/U21</f>
        <v>0.622</v>
      </c>
      <c r="X21" s="59">
        <f t="shared" si="14"/>
        <v>161.19999999999999</v>
      </c>
      <c r="Y21" s="59">
        <f t="shared" si="14"/>
        <v>99.99</v>
      </c>
      <c r="Z21" s="60">
        <f t="shared" ref="Z21" si="19">Y21/X21</f>
        <v>0.6202853598014888</v>
      </c>
      <c r="AA21" s="59">
        <f t="shared" si="14"/>
        <v>100</v>
      </c>
      <c r="AB21" s="59">
        <f t="shared" si="14"/>
        <v>100</v>
      </c>
      <c r="AC21" s="60">
        <f t="shared" ref="AC21" si="20">AB21/AA21</f>
        <v>1</v>
      </c>
      <c r="AD21" s="59">
        <f t="shared" si="14"/>
        <v>99.534999999999997</v>
      </c>
      <c r="AE21" s="59">
        <f t="shared" si="14"/>
        <v>99.5</v>
      </c>
      <c r="AF21" s="60">
        <f t="shared" ref="AF21" si="21">AE21/AD21</f>
        <v>0.99964836489677</v>
      </c>
      <c r="AG21" s="59">
        <f t="shared" si="14"/>
        <v>161.30000000000001</v>
      </c>
      <c r="AH21" s="59">
        <f t="shared" si="14"/>
        <v>130.69999999999999</v>
      </c>
      <c r="AI21" s="60">
        <f t="shared" ref="AI21" si="22">AH21/AG21</f>
        <v>0.8102913825170488</v>
      </c>
      <c r="AJ21" s="59">
        <f t="shared" si="14"/>
        <v>110</v>
      </c>
      <c r="AK21" s="59">
        <f t="shared" si="14"/>
        <v>177.4</v>
      </c>
      <c r="AL21" s="60">
        <f t="shared" ref="AL21" si="23">AK21/AJ21</f>
        <v>1.6127272727272728</v>
      </c>
      <c r="AM21" s="59">
        <f t="shared" si="14"/>
        <v>110</v>
      </c>
      <c r="AN21" s="59">
        <f t="shared" si="14"/>
        <v>0</v>
      </c>
      <c r="AO21" s="60">
        <f t="shared" ref="AO21" si="24">AN21/AM21</f>
        <v>0</v>
      </c>
      <c r="AP21" s="59">
        <f t="shared" si="14"/>
        <v>384.20000000000005</v>
      </c>
      <c r="AQ21" s="59">
        <f t="shared" si="14"/>
        <v>557.4</v>
      </c>
      <c r="AR21" s="60">
        <f t="shared" ref="AR21:AR26" si="25">AQ21/AP21</f>
        <v>1.4508068714211346</v>
      </c>
      <c r="AS21" s="116" t="s">
        <v>106</v>
      </c>
      <c r="AT21" s="116"/>
    </row>
    <row r="22" spans="1:46" ht="24.75" customHeight="1">
      <c r="A22" s="140"/>
      <c r="B22" s="130"/>
      <c r="C22" s="130"/>
      <c r="D22" s="130"/>
      <c r="E22" s="11" t="s">
        <v>63</v>
      </c>
      <c r="F22" s="59">
        <f>I22+L22+O22+R22+U22+X22</f>
        <v>0</v>
      </c>
      <c r="G22" s="59">
        <f>J22+M22+P22+S22+V22+Y22+AB22+AE22+AH22+AK22+AN22+AQ22</f>
        <v>0</v>
      </c>
      <c r="H22" s="60">
        <v>0</v>
      </c>
      <c r="I22" s="59">
        <v>0</v>
      </c>
      <c r="J22" s="59">
        <v>0</v>
      </c>
      <c r="K22" s="60">
        <v>0</v>
      </c>
      <c r="L22" s="59">
        <v>0</v>
      </c>
      <c r="M22" s="59">
        <v>0</v>
      </c>
      <c r="N22" s="60">
        <v>0</v>
      </c>
      <c r="O22" s="59">
        <v>0</v>
      </c>
      <c r="P22" s="59">
        <v>0</v>
      </c>
      <c r="Q22" s="60">
        <v>0</v>
      </c>
      <c r="R22" s="59">
        <v>0</v>
      </c>
      <c r="S22" s="59">
        <v>0</v>
      </c>
      <c r="T22" s="60">
        <v>0</v>
      </c>
      <c r="U22" s="59">
        <v>0</v>
      </c>
      <c r="V22" s="59">
        <v>0</v>
      </c>
      <c r="W22" s="60">
        <v>0</v>
      </c>
      <c r="X22" s="59">
        <v>0</v>
      </c>
      <c r="Y22" s="59">
        <v>0</v>
      </c>
      <c r="Z22" s="60">
        <v>0</v>
      </c>
      <c r="AA22" s="59">
        <v>0</v>
      </c>
      <c r="AB22" s="59">
        <v>0</v>
      </c>
      <c r="AC22" s="60">
        <v>0</v>
      </c>
      <c r="AD22" s="59">
        <v>0</v>
      </c>
      <c r="AE22" s="59">
        <v>0</v>
      </c>
      <c r="AF22" s="60">
        <v>0</v>
      </c>
      <c r="AG22" s="59">
        <v>0</v>
      </c>
      <c r="AH22" s="59">
        <v>0</v>
      </c>
      <c r="AI22" s="60">
        <v>0</v>
      </c>
      <c r="AJ22" s="59">
        <v>0</v>
      </c>
      <c r="AK22" s="59">
        <v>0</v>
      </c>
      <c r="AL22" s="60">
        <v>0</v>
      </c>
      <c r="AM22" s="59">
        <v>0</v>
      </c>
      <c r="AN22" s="59">
        <v>0</v>
      </c>
      <c r="AO22" s="60">
        <v>0</v>
      </c>
      <c r="AP22" s="59">
        <v>0</v>
      </c>
      <c r="AQ22" s="59">
        <v>0</v>
      </c>
      <c r="AR22" s="60">
        <v>0</v>
      </c>
      <c r="AS22" s="117"/>
      <c r="AT22" s="117"/>
    </row>
    <row r="23" spans="1:46" ht="26.25" customHeight="1">
      <c r="A23" s="140"/>
      <c r="B23" s="130"/>
      <c r="C23" s="130"/>
      <c r="D23" s="130"/>
      <c r="E23" s="10" t="s">
        <v>49</v>
      </c>
      <c r="F23" s="56">
        <v>1840.1</v>
      </c>
      <c r="G23" s="56">
        <f>J23+M23+P23+S23+V23+Y23+AB23+AE23+AH23+AK23+AN23+AQ23</f>
        <v>1840.0900000000001</v>
      </c>
      <c r="H23" s="57">
        <f>G23/F23</f>
        <v>0.99999456551274402</v>
      </c>
      <c r="I23" s="56">
        <v>0</v>
      </c>
      <c r="J23" s="56">
        <v>0</v>
      </c>
      <c r="K23" s="57">
        <v>0</v>
      </c>
      <c r="L23" s="56">
        <v>0</v>
      </c>
      <c r="M23" s="56">
        <v>0</v>
      </c>
      <c r="N23" s="57">
        <v>0</v>
      </c>
      <c r="O23" s="61">
        <v>437.6</v>
      </c>
      <c r="P23" s="61">
        <v>305.8</v>
      </c>
      <c r="Q23" s="57">
        <f t="shared" ref="Q23" si="26">P23/O23</f>
        <v>0.69881170018281535</v>
      </c>
      <c r="R23" s="61">
        <v>176.3</v>
      </c>
      <c r="S23" s="61">
        <v>307.10000000000002</v>
      </c>
      <c r="T23" s="57">
        <f t="shared" ref="T23" si="27">S23/R23</f>
        <v>1.7419171866137266</v>
      </c>
      <c r="U23" s="61">
        <v>100</v>
      </c>
      <c r="V23" s="61">
        <v>62.2</v>
      </c>
      <c r="W23" s="57">
        <f t="shared" ref="W23" si="28">V23/U23</f>
        <v>0.622</v>
      </c>
      <c r="X23" s="61">
        <v>161.19999999999999</v>
      </c>
      <c r="Y23" s="61">
        <v>99.99</v>
      </c>
      <c r="Z23" s="57">
        <f t="shared" ref="Z23" si="29">Y23/X23</f>
        <v>0.6202853598014888</v>
      </c>
      <c r="AA23" s="61">
        <v>100</v>
      </c>
      <c r="AB23" s="61">
        <v>100</v>
      </c>
      <c r="AC23" s="57">
        <f t="shared" ref="AC23" si="30">AB23/AA23</f>
        <v>1</v>
      </c>
      <c r="AD23" s="61">
        <f>99535/1000</f>
        <v>99.534999999999997</v>
      </c>
      <c r="AE23" s="61">
        <v>99.5</v>
      </c>
      <c r="AF23" s="57">
        <f t="shared" ref="AF23" si="31">AE23/AD23</f>
        <v>0.99964836489677</v>
      </c>
      <c r="AG23" s="61">
        <v>161.30000000000001</v>
      </c>
      <c r="AH23" s="61">
        <v>130.69999999999999</v>
      </c>
      <c r="AI23" s="57">
        <f t="shared" ref="AI23" si="32">AH23/AG23</f>
        <v>0.8102913825170488</v>
      </c>
      <c r="AJ23" s="56">
        <v>110</v>
      </c>
      <c r="AK23" s="56">
        <v>177.4</v>
      </c>
      <c r="AL23" s="57">
        <f t="shared" ref="AL23" si="33">AK23/AJ23</f>
        <v>1.6127272727272728</v>
      </c>
      <c r="AM23" s="56">
        <v>110</v>
      </c>
      <c r="AN23" s="56">
        <v>0</v>
      </c>
      <c r="AO23" s="57">
        <f t="shared" ref="AO23" si="34">AN23/AM23</f>
        <v>0</v>
      </c>
      <c r="AP23" s="56">
        <f>152.3+231.9</f>
        <v>384.20000000000005</v>
      </c>
      <c r="AQ23" s="56">
        <v>557.4</v>
      </c>
      <c r="AR23" s="57">
        <f t="shared" si="25"/>
        <v>1.4508068714211346</v>
      </c>
      <c r="AS23" s="118"/>
      <c r="AT23" s="118"/>
    </row>
    <row r="24" spans="1:46" ht="54.75" customHeight="1">
      <c r="A24" s="141"/>
      <c r="B24" s="131"/>
      <c r="C24" s="131"/>
      <c r="D24" s="131"/>
      <c r="E24" s="10" t="s">
        <v>120</v>
      </c>
      <c r="F24" s="56">
        <v>0</v>
      </c>
      <c r="G24" s="56">
        <f>P24</f>
        <v>164.6</v>
      </c>
      <c r="H24" s="57">
        <v>0</v>
      </c>
      <c r="I24" s="56">
        <v>0</v>
      </c>
      <c r="J24" s="56">
        <v>0</v>
      </c>
      <c r="K24" s="57">
        <v>0</v>
      </c>
      <c r="L24" s="56">
        <v>0</v>
      </c>
      <c r="M24" s="56">
        <v>0</v>
      </c>
      <c r="N24" s="57">
        <v>0</v>
      </c>
      <c r="O24" s="61">
        <v>0</v>
      </c>
      <c r="P24" s="61">
        <v>164.6</v>
      </c>
      <c r="Q24" s="57">
        <v>0</v>
      </c>
      <c r="R24" s="16">
        <v>0</v>
      </c>
      <c r="S24" s="16">
        <v>0</v>
      </c>
      <c r="T24" s="57">
        <v>0</v>
      </c>
      <c r="U24" s="16">
        <v>0</v>
      </c>
      <c r="V24" s="16">
        <v>0</v>
      </c>
      <c r="W24" s="57">
        <v>0</v>
      </c>
      <c r="X24" s="16">
        <v>0</v>
      </c>
      <c r="Y24" s="16">
        <v>0</v>
      </c>
      <c r="Z24" s="57">
        <v>0</v>
      </c>
      <c r="AA24" s="16">
        <v>0</v>
      </c>
      <c r="AB24" s="16">
        <v>0</v>
      </c>
      <c r="AC24" s="57">
        <v>0</v>
      </c>
      <c r="AD24" s="16">
        <v>0</v>
      </c>
      <c r="AE24" s="16">
        <v>0</v>
      </c>
      <c r="AF24" s="57">
        <v>0</v>
      </c>
      <c r="AG24" s="16">
        <v>0</v>
      </c>
      <c r="AH24" s="16">
        <v>0</v>
      </c>
      <c r="AI24" s="57">
        <v>0</v>
      </c>
      <c r="AJ24" s="16">
        <v>0</v>
      </c>
      <c r="AK24" s="16">
        <v>0</v>
      </c>
      <c r="AL24" s="57">
        <v>0</v>
      </c>
      <c r="AM24" s="16">
        <v>0</v>
      </c>
      <c r="AN24" s="16">
        <v>0</v>
      </c>
      <c r="AO24" s="57">
        <v>0</v>
      </c>
      <c r="AP24" s="16">
        <v>0</v>
      </c>
      <c r="AQ24" s="16">
        <v>0</v>
      </c>
      <c r="AR24" s="57">
        <v>0</v>
      </c>
      <c r="AS24" s="62"/>
      <c r="AT24" s="62" t="s">
        <v>122</v>
      </c>
    </row>
    <row r="25" spans="1:46" ht="15" customHeight="1">
      <c r="A25" s="138" t="s">
        <v>99</v>
      </c>
      <c r="B25" s="126" t="s">
        <v>101</v>
      </c>
      <c r="C25" s="129" t="s">
        <v>53</v>
      </c>
      <c r="D25" s="132">
        <v>3</v>
      </c>
      <c r="E25" s="55" t="s">
        <v>51</v>
      </c>
      <c r="F25" s="59">
        <f>SUM(F26:F27)</f>
        <v>4975</v>
      </c>
      <c r="G25" s="59">
        <f t="shared" ref="G25" si="35">SUM(G26:G27)</f>
        <v>4975</v>
      </c>
      <c r="H25" s="60">
        <f t="shared" ref="H25:H26" si="36">G25/F25</f>
        <v>1</v>
      </c>
      <c r="I25" s="59">
        <f t="shared" ref="I25:J25" si="37">SUM(I26:I27)</f>
        <v>0</v>
      </c>
      <c r="J25" s="59">
        <f t="shared" si="37"/>
        <v>0</v>
      </c>
      <c r="K25" s="60">
        <v>0</v>
      </c>
      <c r="L25" s="59">
        <f t="shared" ref="L25:M25" si="38">SUM(L26:L27)</f>
        <v>0</v>
      </c>
      <c r="M25" s="59">
        <f t="shared" si="38"/>
        <v>0</v>
      </c>
      <c r="N25" s="60">
        <v>0</v>
      </c>
      <c r="O25" s="59">
        <f t="shared" ref="O25:P25" si="39">SUM(O26:O27)</f>
        <v>0</v>
      </c>
      <c r="P25" s="59">
        <f t="shared" si="39"/>
        <v>0</v>
      </c>
      <c r="Q25" s="60">
        <v>0</v>
      </c>
      <c r="R25" s="59">
        <f t="shared" ref="R25:S25" si="40">SUM(R26:R27)</f>
        <v>0</v>
      </c>
      <c r="S25" s="59">
        <f t="shared" si="40"/>
        <v>0</v>
      </c>
      <c r="T25" s="60">
        <v>0</v>
      </c>
      <c r="U25" s="59">
        <f t="shared" ref="U25:V25" si="41">SUM(U26:U27)</f>
        <v>0</v>
      </c>
      <c r="V25" s="59">
        <f t="shared" si="41"/>
        <v>0</v>
      </c>
      <c r="W25" s="60">
        <v>0</v>
      </c>
      <c r="X25" s="59">
        <f t="shared" ref="X25:Y25" si="42">SUM(X26:X27)</f>
        <v>0</v>
      </c>
      <c r="Y25" s="59">
        <f t="shared" si="42"/>
        <v>0</v>
      </c>
      <c r="Z25" s="60">
        <v>0</v>
      </c>
      <c r="AA25" s="59">
        <f t="shared" ref="AA25:AB25" si="43">SUM(AA26:AA27)</f>
        <v>0</v>
      </c>
      <c r="AB25" s="59">
        <f t="shared" si="43"/>
        <v>0</v>
      </c>
      <c r="AC25" s="60">
        <v>0</v>
      </c>
      <c r="AD25" s="59">
        <f t="shared" ref="AD25:AE25" si="44">SUM(AD26:AD27)</f>
        <v>0</v>
      </c>
      <c r="AE25" s="59">
        <f t="shared" si="44"/>
        <v>0</v>
      </c>
      <c r="AF25" s="60">
        <v>0</v>
      </c>
      <c r="AG25" s="59">
        <f t="shared" ref="AG25:AH25" si="45">SUM(AG26:AG27)</f>
        <v>0</v>
      </c>
      <c r="AH25" s="59">
        <f t="shared" si="45"/>
        <v>0</v>
      </c>
      <c r="AI25" s="60">
        <v>0</v>
      </c>
      <c r="AJ25" s="59">
        <f t="shared" ref="AJ25:AK25" si="46">SUM(AJ26:AJ27)</f>
        <v>0</v>
      </c>
      <c r="AK25" s="59">
        <f t="shared" si="46"/>
        <v>0</v>
      </c>
      <c r="AL25" s="60">
        <v>0</v>
      </c>
      <c r="AM25" s="59">
        <f t="shared" ref="AM25:AN25" si="47">SUM(AM26:AM27)</f>
        <v>0</v>
      </c>
      <c r="AN25" s="59">
        <f t="shared" si="47"/>
        <v>0</v>
      </c>
      <c r="AO25" s="60">
        <v>0</v>
      </c>
      <c r="AP25" s="59">
        <f t="shared" ref="AP25:AQ25" si="48">SUM(AP26:AP27)</f>
        <v>4975</v>
      </c>
      <c r="AQ25" s="59">
        <f t="shared" si="48"/>
        <v>4975</v>
      </c>
      <c r="AR25" s="60">
        <f t="shared" si="25"/>
        <v>1</v>
      </c>
      <c r="AS25" s="116" t="s">
        <v>112</v>
      </c>
      <c r="AT25" s="116"/>
    </row>
    <row r="26" spans="1:46" ht="21" customHeight="1">
      <c r="A26" s="124"/>
      <c r="B26" s="127"/>
      <c r="C26" s="130"/>
      <c r="D26" s="133"/>
      <c r="E26" s="11" t="s">
        <v>63</v>
      </c>
      <c r="F26" s="59">
        <f>I26+L26+O26+R26+U26+X26+AA26+AD26+AG26+AJ26+AM26+AP26</f>
        <v>2487.5</v>
      </c>
      <c r="G26" s="59">
        <f>J26+M26+P26+S26+V26+Y26+AB26+AE26+AH26+AK26+AN26+AQ26</f>
        <v>2487.5</v>
      </c>
      <c r="H26" s="60">
        <f t="shared" si="36"/>
        <v>1</v>
      </c>
      <c r="I26" s="59">
        <v>0</v>
      </c>
      <c r="J26" s="59">
        <v>0</v>
      </c>
      <c r="K26" s="60">
        <v>0</v>
      </c>
      <c r="L26" s="59">
        <v>0</v>
      </c>
      <c r="M26" s="59">
        <v>0</v>
      </c>
      <c r="N26" s="60">
        <v>0</v>
      </c>
      <c r="O26" s="59">
        <v>0</v>
      </c>
      <c r="P26" s="59">
        <v>0</v>
      </c>
      <c r="Q26" s="60">
        <v>0</v>
      </c>
      <c r="R26" s="59">
        <v>0</v>
      </c>
      <c r="S26" s="59">
        <v>0</v>
      </c>
      <c r="T26" s="60">
        <v>0</v>
      </c>
      <c r="U26" s="59">
        <v>0</v>
      </c>
      <c r="V26" s="59">
        <v>0</v>
      </c>
      <c r="W26" s="60">
        <v>0</v>
      </c>
      <c r="X26" s="59">
        <v>0</v>
      </c>
      <c r="Y26" s="59">
        <v>0</v>
      </c>
      <c r="Z26" s="60">
        <v>0</v>
      </c>
      <c r="AA26" s="59">
        <v>0</v>
      </c>
      <c r="AB26" s="59">
        <v>0</v>
      </c>
      <c r="AC26" s="60">
        <v>0</v>
      </c>
      <c r="AD26" s="12">
        <v>0</v>
      </c>
      <c r="AE26" s="13">
        <v>0</v>
      </c>
      <c r="AF26" s="60">
        <v>0</v>
      </c>
      <c r="AG26" s="14">
        <v>0</v>
      </c>
      <c r="AH26" s="13">
        <v>0</v>
      </c>
      <c r="AI26" s="60">
        <v>0</v>
      </c>
      <c r="AJ26" s="59">
        <v>0</v>
      </c>
      <c r="AK26" s="59">
        <v>0</v>
      </c>
      <c r="AL26" s="60">
        <v>0</v>
      </c>
      <c r="AM26" s="59">
        <v>0</v>
      </c>
      <c r="AN26" s="59">
        <v>0</v>
      </c>
      <c r="AO26" s="60">
        <v>0</v>
      </c>
      <c r="AP26" s="59">
        <v>2487.5</v>
      </c>
      <c r="AQ26" s="59">
        <v>2487.5</v>
      </c>
      <c r="AR26" s="60">
        <f t="shared" si="25"/>
        <v>1</v>
      </c>
      <c r="AS26" s="117"/>
      <c r="AT26" s="117"/>
    </row>
    <row r="27" spans="1:46" ht="59.25" customHeight="1">
      <c r="A27" s="125"/>
      <c r="B27" s="128"/>
      <c r="C27" s="131"/>
      <c r="D27" s="133"/>
      <c r="E27" s="10" t="s">
        <v>49</v>
      </c>
      <c r="F27" s="56">
        <f>I27+L27+O27+R27+U27+X27+AA27+AD27+AG27+AJ27+AM27+AP27</f>
        <v>2487.5</v>
      </c>
      <c r="G27" s="56">
        <f>J27+M27+P27+S27+V27+Y27+AB27+AE27+AH27+AK27+AN27+AQ27</f>
        <v>2487.5</v>
      </c>
      <c r="H27" s="57">
        <f>G27/F27</f>
        <v>1</v>
      </c>
      <c r="I27" s="56">
        <v>0</v>
      </c>
      <c r="J27" s="56">
        <v>0</v>
      </c>
      <c r="K27" s="57">
        <v>0</v>
      </c>
      <c r="L27" s="56">
        <v>0</v>
      </c>
      <c r="M27" s="56">
        <v>0</v>
      </c>
      <c r="N27" s="57">
        <v>0</v>
      </c>
      <c r="O27" s="56">
        <v>0</v>
      </c>
      <c r="P27" s="56">
        <v>0</v>
      </c>
      <c r="Q27" s="57">
        <v>0</v>
      </c>
      <c r="R27" s="56">
        <v>0</v>
      </c>
      <c r="S27" s="56">
        <v>0</v>
      </c>
      <c r="T27" s="57">
        <v>0</v>
      </c>
      <c r="U27" s="56">
        <v>0</v>
      </c>
      <c r="V27" s="56">
        <v>0</v>
      </c>
      <c r="W27" s="57">
        <v>0</v>
      </c>
      <c r="X27" s="56">
        <v>0</v>
      </c>
      <c r="Y27" s="56">
        <v>0</v>
      </c>
      <c r="Z27" s="57">
        <v>0</v>
      </c>
      <c r="AA27" s="56">
        <v>0</v>
      </c>
      <c r="AB27" s="56">
        <v>0</v>
      </c>
      <c r="AC27" s="57">
        <v>0</v>
      </c>
      <c r="AD27" s="15">
        <v>0</v>
      </c>
      <c r="AE27" s="16">
        <v>0</v>
      </c>
      <c r="AF27" s="57">
        <v>0</v>
      </c>
      <c r="AG27" s="15">
        <v>0</v>
      </c>
      <c r="AH27" s="16">
        <v>0</v>
      </c>
      <c r="AI27" s="57">
        <v>0</v>
      </c>
      <c r="AJ27" s="56">
        <v>0</v>
      </c>
      <c r="AK27" s="56">
        <v>0</v>
      </c>
      <c r="AL27" s="57">
        <v>0</v>
      </c>
      <c r="AM27" s="56">
        <v>0</v>
      </c>
      <c r="AN27" s="56">
        <v>0</v>
      </c>
      <c r="AO27" s="57">
        <v>0</v>
      </c>
      <c r="AP27" s="56">
        <v>2487.5</v>
      </c>
      <c r="AQ27" s="56">
        <v>2487.5</v>
      </c>
      <c r="AR27" s="57">
        <f t="shared" ref="AR27" si="49">AQ27/AP27</f>
        <v>1</v>
      </c>
      <c r="AS27" s="118"/>
      <c r="AT27" s="118"/>
    </row>
    <row r="28" spans="1:46" ht="15.75" customHeight="1">
      <c r="A28" s="121" t="s">
        <v>100</v>
      </c>
      <c r="B28" s="126" t="s">
        <v>102</v>
      </c>
      <c r="C28" s="132" t="s">
        <v>41</v>
      </c>
      <c r="D28" s="132">
        <v>3</v>
      </c>
      <c r="E28" s="55" t="s">
        <v>51</v>
      </c>
      <c r="F28" s="59">
        <f t="shared" ref="F28:G28" si="50">SUM(F29:F30)</f>
        <v>608.1</v>
      </c>
      <c r="G28" s="59">
        <f t="shared" si="50"/>
        <v>608.1</v>
      </c>
      <c r="H28" s="60">
        <f t="shared" ref="H28" si="51">G28/F28</f>
        <v>1</v>
      </c>
      <c r="I28" s="59">
        <f t="shared" ref="I28:J28" si="52">SUM(I29:I30)</f>
        <v>0</v>
      </c>
      <c r="J28" s="59">
        <f t="shared" si="52"/>
        <v>0</v>
      </c>
      <c r="K28" s="60">
        <v>0</v>
      </c>
      <c r="L28" s="59">
        <f t="shared" ref="L28:M28" si="53">SUM(L29:L30)</f>
        <v>0</v>
      </c>
      <c r="M28" s="59">
        <f t="shared" si="53"/>
        <v>0</v>
      </c>
      <c r="N28" s="60">
        <v>0</v>
      </c>
      <c r="O28" s="59">
        <f t="shared" ref="O28:P28" si="54">SUM(O29:O30)</f>
        <v>0</v>
      </c>
      <c r="P28" s="59">
        <f t="shared" si="54"/>
        <v>0</v>
      </c>
      <c r="Q28" s="60">
        <v>0</v>
      </c>
      <c r="R28" s="59">
        <f t="shared" ref="R28:S28" si="55">SUM(R29:R30)</f>
        <v>0</v>
      </c>
      <c r="S28" s="59">
        <f t="shared" si="55"/>
        <v>0</v>
      </c>
      <c r="T28" s="60">
        <v>0</v>
      </c>
      <c r="U28" s="59">
        <f t="shared" ref="U28:V28" si="56">SUM(U29:U30)</f>
        <v>0</v>
      </c>
      <c r="V28" s="59">
        <f t="shared" si="56"/>
        <v>0</v>
      </c>
      <c r="W28" s="60">
        <v>0</v>
      </c>
      <c r="X28" s="59">
        <f t="shared" ref="X28:Y28" si="57">SUM(X29:X30)</f>
        <v>0</v>
      </c>
      <c r="Y28" s="59">
        <f t="shared" si="57"/>
        <v>0</v>
      </c>
      <c r="Z28" s="60">
        <v>0</v>
      </c>
      <c r="AA28" s="59">
        <f t="shared" ref="AA28:AB28" si="58">SUM(AA29:AA30)</f>
        <v>0</v>
      </c>
      <c r="AB28" s="59">
        <f t="shared" si="58"/>
        <v>0</v>
      </c>
      <c r="AC28" s="60">
        <v>0</v>
      </c>
      <c r="AD28" s="59">
        <f t="shared" ref="AD28:AE28" si="59">SUM(AD29:AD30)</f>
        <v>0</v>
      </c>
      <c r="AE28" s="59">
        <f t="shared" si="59"/>
        <v>0</v>
      </c>
      <c r="AF28" s="60">
        <v>0</v>
      </c>
      <c r="AG28" s="59">
        <f t="shared" ref="AG28:AH28" si="60">SUM(AG29:AG30)</f>
        <v>0</v>
      </c>
      <c r="AH28" s="59">
        <f t="shared" si="60"/>
        <v>0</v>
      </c>
      <c r="AI28" s="60">
        <v>0</v>
      </c>
      <c r="AJ28" s="59">
        <f t="shared" ref="AJ28:AK28" si="61">SUM(AJ29:AJ30)</f>
        <v>0</v>
      </c>
      <c r="AK28" s="59">
        <f t="shared" si="61"/>
        <v>0</v>
      </c>
      <c r="AL28" s="60">
        <v>0</v>
      </c>
      <c r="AM28" s="59">
        <f t="shared" ref="AM28:AN28" si="62">SUM(AM29:AM30)</f>
        <v>0</v>
      </c>
      <c r="AN28" s="59">
        <f t="shared" si="62"/>
        <v>0</v>
      </c>
      <c r="AO28" s="60">
        <v>0</v>
      </c>
      <c r="AP28" s="59">
        <f t="shared" ref="AP28:AQ28" si="63">SUM(AP29:AP30)</f>
        <v>608.1</v>
      </c>
      <c r="AQ28" s="59">
        <f t="shared" si="63"/>
        <v>608.1</v>
      </c>
      <c r="AR28" s="60">
        <f t="shared" ref="AR28:AR30" si="64">AQ28/AP28</f>
        <v>1</v>
      </c>
      <c r="AS28" s="116" t="s">
        <v>111</v>
      </c>
      <c r="AT28" s="116"/>
    </row>
    <row r="29" spans="1:46" ht="24.75" customHeight="1">
      <c r="A29" s="135"/>
      <c r="B29" s="136"/>
      <c r="C29" s="133"/>
      <c r="D29" s="133"/>
      <c r="E29" s="11" t="s">
        <v>63</v>
      </c>
      <c r="F29" s="59">
        <f>I29+L29+O29+R29+U29+X29+AA29+AD29+AG29+AJ29+AM29+AP29</f>
        <v>304</v>
      </c>
      <c r="G29" s="59">
        <f>J29+M29+P29+S29+V29+Y29+AB29+AE29+AH29+AK29+AN29+AQ29</f>
        <v>304</v>
      </c>
      <c r="H29" s="60">
        <v>0</v>
      </c>
      <c r="I29" s="59">
        <v>0</v>
      </c>
      <c r="J29" s="59">
        <v>0</v>
      </c>
      <c r="K29" s="60">
        <v>0</v>
      </c>
      <c r="L29" s="59">
        <v>0</v>
      </c>
      <c r="M29" s="59">
        <v>0</v>
      </c>
      <c r="N29" s="60">
        <v>0</v>
      </c>
      <c r="O29" s="59">
        <v>0</v>
      </c>
      <c r="P29" s="59">
        <v>0</v>
      </c>
      <c r="Q29" s="60">
        <v>0</v>
      </c>
      <c r="R29" s="59">
        <v>0</v>
      </c>
      <c r="S29" s="59">
        <v>0</v>
      </c>
      <c r="T29" s="60">
        <v>0</v>
      </c>
      <c r="U29" s="59">
        <v>0</v>
      </c>
      <c r="V29" s="59">
        <v>0</v>
      </c>
      <c r="W29" s="60">
        <v>0</v>
      </c>
      <c r="X29" s="59">
        <v>0</v>
      </c>
      <c r="Y29" s="59">
        <v>0</v>
      </c>
      <c r="Z29" s="60">
        <v>0</v>
      </c>
      <c r="AA29" s="59">
        <v>0</v>
      </c>
      <c r="AB29" s="59">
        <v>0</v>
      </c>
      <c r="AC29" s="60">
        <v>0</v>
      </c>
      <c r="AD29" s="59">
        <v>0</v>
      </c>
      <c r="AE29" s="59">
        <v>0</v>
      </c>
      <c r="AF29" s="60">
        <v>0</v>
      </c>
      <c r="AG29" s="59">
        <v>0</v>
      </c>
      <c r="AH29" s="59">
        <v>0</v>
      </c>
      <c r="AI29" s="60">
        <v>0</v>
      </c>
      <c r="AJ29" s="59">
        <v>0</v>
      </c>
      <c r="AK29" s="59">
        <v>0</v>
      </c>
      <c r="AL29" s="60">
        <v>0</v>
      </c>
      <c r="AM29" s="59">
        <v>0</v>
      </c>
      <c r="AN29" s="59">
        <v>0</v>
      </c>
      <c r="AO29" s="60">
        <v>0</v>
      </c>
      <c r="AP29" s="59">
        <v>304</v>
      </c>
      <c r="AQ29" s="59">
        <v>304</v>
      </c>
      <c r="AR29" s="60">
        <f t="shared" si="64"/>
        <v>1</v>
      </c>
      <c r="AS29" s="117"/>
      <c r="AT29" s="117"/>
    </row>
    <row r="30" spans="1:46" ht="26.25" customHeight="1">
      <c r="A30" s="135"/>
      <c r="B30" s="137"/>
      <c r="C30" s="133"/>
      <c r="D30" s="133"/>
      <c r="E30" s="10" t="s">
        <v>49</v>
      </c>
      <c r="F30" s="56">
        <f>I30+L30+O30+R30+U30+X30+AA30+AD30+AG30+AJ30+AM30+AP30</f>
        <v>304.10000000000002</v>
      </c>
      <c r="G30" s="56">
        <f>J30+M30+P30+S30+V30+Y30+AB30+AE30+AH30+AK30+AN30+AQ30</f>
        <v>304.10000000000002</v>
      </c>
      <c r="H30" s="57">
        <f>G30/F30</f>
        <v>1</v>
      </c>
      <c r="I30" s="56">
        <v>0</v>
      </c>
      <c r="J30" s="56">
        <v>0</v>
      </c>
      <c r="K30" s="57">
        <v>0</v>
      </c>
      <c r="L30" s="56">
        <v>0</v>
      </c>
      <c r="M30" s="56">
        <v>0</v>
      </c>
      <c r="N30" s="57">
        <v>0</v>
      </c>
      <c r="O30" s="56">
        <v>0</v>
      </c>
      <c r="P30" s="56">
        <v>0</v>
      </c>
      <c r="Q30" s="57">
        <v>0</v>
      </c>
      <c r="R30" s="56">
        <v>0</v>
      </c>
      <c r="S30" s="56">
        <v>0</v>
      </c>
      <c r="T30" s="57">
        <v>0</v>
      </c>
      <c r="U30" s="56">
        <v>0</v>
      </c>
      <c r="V30" s="56">
        <v>0</v>
      </c>
      <c r="W30" s="57">
        <v>0</v>
      </c>
      <c r="X30" s="56">
        <v>0</v>
      </c>
      <c r="Y30" s="56">
        <v>0</v>
      </c>
      <c r="Z30" s="57">
        <v>0</v>
      </c>
      <c r="AA30" s="56">
        <v>0</v>
      </c>
      <c r="AB30" s="56">
        <v>0</v>
      </c>
      <c r="AC30" s="57">
        <v>0</v>
      </c>
      <c r="AD30" s="56">
        <v>0</v>
      </c>
      <c r="AE30" s="56">
        <v>0</v>
      </c>
      <c r="AF30" s="57">
        <v>0</v>
      </c>
      <c r="AG30" s="56">
        <v>0</v>
      </c>
      <c r="AH30" s="56">
        <v>0</v>
      </c>
      <c r="AI30" s="57">
        <v>0</v>
      </c>
      <c r="AJ30" s="56">
        <v>0</v>
      </c>
      <c r="AK30" s="56">
        <v>0</v>
      </c>
      <c r="AL30" s="57">
        <v>0</v>
      </c>
      <c r="AM30" s="56">
        <v>0</v>
      </c>
      <c r="AN30" s="56">
        <v>0</v>
      </c>
      <c r="AO30" s="57">
        <v>0</v>
      </c>
      <c r="AP30" s="56">
        <v>304.10000000000002</v>
      </c>
      <c r="AQ30" s="56">
        <v>304.10000000000002</v>
      </c>
      <c r="AR30" s="57">
        <f t="shared" si="64"/>
        <v>1</v>
      </c>
      <c r="AS30" s="118"/>
      <c r="AT30" s="118"/>
    </row>
    <row r="31" spans="1:46" ht="14.25" customHeight="1">
      <c r="A31" s="51" t="s">
        <v>54</v>
      </c>
      <c r="B31" s="83" t="s">
        <v>79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5"/>
    </row>
    <row r="32" spans="1:46" ht="14.25" customHeight="1">
      <c r="A32" s="121" t="s">
        <v>55</v>
      </c>
      <c r="B32" s="126" t="s">
        <v>82</v>
      </c>
      <c r="C32" s="132" t="s">
        <v>57</v>
      </c>
      <c r="D32" s="132">
        <v>7</v>
      </c>
      <c r="E32" s="55" t="s">
        <v>51</v>
      </c>
      <c r="F32" s="59">
        <f>SUM(F33:F34)</f>
        <v>99.5</v>
      </c>
      <c r="G32" s="59">
        <f t="shared" ref="G32:AQ32" si="65">SUM(G33:G34)</f>
        <v>99.5</v>
      </c>
      <c r="H32" s="60">
        <f t="shared" ref="H32" si="66">G32/F32</f>
        <v>1</v>
      </c>
      <c r="I32" s="59">
        <f t="shared" si="65"/>
        <v>0</v>
      </c>
      <c r="J32" s="59">
        <f t="shared" si="65"/>
        <v>0</v>
      </c>
      <c r="K32" s="60">
        <v>0</v>
      </c>
      <c r="L32" s="59">
        <f t="shared" si="65"/>
        <v>0</v>
      </c>
      <c r="M32" s="59">
        <f t="shared" si="65"/>
        <v>0</v>
      </c>
      <c r="N32" s="60">
        <v>0</v>
      </c>
      <c r="O32" s="59">
        <f t="shared" si="65"/>
        <v>0</v>
      </c>
      <c r="P32" s="59">
        <f t="shared" si="65"/>
        <v>0</v>
      </c>
      <c r="Q32" s="60">
        <v>0</v>
      </c>
      <c r="R32" s="59">
        <f t="shared" si="65"/>
        <v>0</v>
      </c>
      <c r="S32" s="59">
        <f t="shared" si="65"/>
        <v>0</v>
      </c>
      <c r="T32" s="60">
        <v>0</v>
      </c>
      <c r="U32" s="59">
        <f t="shared" si="65"/>
        <v>0</v>
      </c>
      <c r="V32" s="59">
        <f t="shared" si="65"/>
        <v>0</v>
      </c>
      <c r="W32" s="60">
        <v>0</v>
      </c>
      <c r="X32" s="59">
        <f t="shared" si="65"/>
        <v>0</v>
      </c>
      <c r="Y32" s="59">
        <f t="shared" si="65"/>
        <v>0</v>
      </c>
      <c r="Z32" s="60">
        <v>0</v>
      </c>
      <c r="AA32" s="59">
        <f t="shared" si="65"/>
        <v>0</v>
      </c>
      <c r="AB32" s="59">
        <f t="shared" si="65"/>
        <v>0</v>
      </c>
      <c r="AC32" s="60">
        <v>0</v>
      </c>
      <c r="AD32" s="59">
        <f t="shared" si="65"/>
        <v>0</v>
      </c>
      <c r="AE32" s="59">
        <f t="shared" si="65"/>
        <v>0</v>
      </c>
      <c r="AF32" s="60">
        <v>0</v>
      </c>
      <c r="AG32" s="59">
        <f t="shared" si="65"/>
        <v>0</v>
      </c>
      <c r="AH32" s="59">
        <f t="shared" si="65"/>
        <v>0</v>
      </c>
      <c r="AI32" s="60">
        <v>0</v>
      </c>
      <c r="AJ32" s="59">
        <f t="shared" si="65"/>
        <v>0</v>
      </c>
      <c r="AK32" s="59">
        <f t="shared" si="65"/>
        <v>0</v>
      </c>
      <c r="AL32" s="60">
        <v>0</v>
      </c>
      <c r="AM32" s="59">
        <f t="shared" si="65"/>
        <v>0</v>
      </c>
      <c r="AN32" s="59">
        <f t="shared" si="65"/>
        <v>0</v>
      </c>
      <c r="AO32" s="60">
        <v>0</v>
      </c>
      <c r="AP32" s="59">
        <f t="shared" si="65"/>
        <v>99.5</v>
      </c>
      <c r="AQ32" s="59">
        <f t="shared" si="65"/>
        <v>99.5</v>
      </c>
      <c r="AR32" s="60">
        <f t="shared" ref="AR32" si="67">AQ32/AP32</f>
        <v>1</v>
      </c>
      <c r="AS32" s="116" t="s">
        <v>108</v>
      </c>
      <c r="AT32" s="55"/>
    </row>
    <row r="33" spans="1:46" ht="20.25" customHeight="1">
      <c r="A33" s="135"/>
      <c r="B33" s="136"/>
      <c r="C33" s="133"/>
      <c r="D33" s="133"/>
      <c r="E33" s="11" t="s">
        <v>63</v>
      </c>
      <c r="F33" s="59">
        <f>I33+L33+O33+R33+U33+X33+AA33+AD33+AG33+AJ33+AM33+AP33</f>
        <v>0</v>
      </c>
      <c r="G33" s="59">
        <f>J33+M33+P33+S33+V33+Y33+AB33+AE33+AH33+AK33+AN33+AQ33</f>
        <v>0</v>
      </c>
      <c r="H33" s="60">
        <v>0</v>
      </c>
      <c r="I33" s="59">
        <v>0</v>
      </c>
      <c r="J33" s="59">
        <v>0</v>
      </c>
      <c r="K33" s="60">
        <v>0</v>
      </c>
      <c r="L33" s="59">
        <v>0</v>
      </c>
      <c r="M33" s="59">
        <v>0</v>
      </c>
      <c r="N33" s="60">
        <v>0</v>
      </c>
      <c r="O33" s="59">
        <v>0</v>
      </c>
      <c r="P33" s="59">
        <v>0</v>
      </c>
      <c r="Q33" s="60">
        <v>0</v>
      </c>
      <c r="R33" s="59">
        <v>0</v>
      </c>
      <c r="S33" s="59">
        <v>0</v>
      </c>
      <c r="T33" s="60">
        <v>0</v>
      </c>
      <c r="U33" s="59">
        <v>0</v>
      </c>
      <c r="V33" s="59">
        <v>0</v>
      </c>
      <c r="W33" s="60">
        <v>0</v>
      </c>
      <c r="X33" s="59">
        <v>0</v>
      </c>
      <c r="Y33" s="59">
        <v>0</v>
      </c>
      <c r="Z33" s="60">
        <v>0</v>
      </c>
      <c r="AA33" s="59">
        <v>0</v>
      </c>
      <c r="AB33" s="59">
        <v>0</v>
      </c>
      <c r="AC33" s="60">
        <v>0</v>
      </c>
      <c r="AD33" s="59">
        <v>0</v>
      </c>
      <c r="AE33" s="59">
        <v>0</v>
      </c>
      <c r="AF33" s="60">
        <v>0</v>
      </c>
      <c r="AG33" s="59">
        <v>0</v>
      </c>
      <c r="AH33" s="59">
        <v>0</v>
      </c>
      <c r="AI33" s="60">
        <v>0</v>
      </c>
      <c r="AJ33" s="59">
        <v>0</v>
      </c>
      <c r="AK33" s="59">
        <v>0</v>
      </c>
      <c r="AL33" s="60">
        <v>0</v>
      </c>
      <c r="AM33" s="59">
        <v>0</v>
      </c>
      <c r="AN33" s="59">
        <v>0</v>
      </c>
      <c r="AO33" s="60">
        <v>0</v>
      </c>
      <c r="AP33" s="59">
        <v>0</v>
      </c>
      <c r="AQ33" s="59">
        <v>0</v>
      </c>
      <c r="AR33" s="60">
        <v>0</v>
      </c>
      <c r="AS33" s="117"/>
      <c r="AT33" s="55"/>
    </row>
    <row r="34" spans="1:46" ht="23.25" customHeight="1">
      <c r="A34" s="135"/>
      <c r="B34" s="137"/>
      <c r="C34" s="133"/>
      <c r="D34" s="133"/>
      <c r="E34" s="10" t="s">
        <v>49</v>
      </c>
      <c r="F34" s="56">
        <f>I34+L34+O34+R34+U34+X34+AA34+AD34+AG34+AJ34+AM34+AP34</f>
        <v>99.5</v>
      </c>
      <c r="G34" s="56">
        <f>J34+M34+P34+S34+V34+Y34+AB34+AE34+AH34+AK34+AN34+AQ34</f>
        <v>99.5</v>
      </c>
      <c r="H34" s="57">
        <f>G34/F34</f>
        <v>1</v>
      </c>
      <c r="I34" s="56">
        <v>0</v>
      </c>
      <c r="J34" s="56">
        <v>0</v>
      </c>
      <c r="K34" s="57">
        <v>0</v>
      </c>
      <c r="L34" s="56">
        <v>0</v>
      </c>
      <c r="M34" s="56">
        <v>0</v>
      </c>
      <c r="N34" s="57">
        <v>0</v>
      </c>
      <c r="O34" s="56">
        <v>0</v>
      </c>
      <c r="P34" s="56">
        <v>0</v>
      </c>
      <c r="Q34" s="57">
        <v>0</v>
      </c>
      <c r="R34" s="56">
        <v>0</v>
      </c>
      <c r="S34" s="56">
        <v>0</v>
      </c>
      <c r="T34" s="57">
        <v>0</v>
      </c>
      <c r="U34" s="56">
        <v>0</v>
      </c>
      <c r="V34" s="56">
        <v>0</v>
      </c>
      <c r="W34" s="57">
        <v>0</v>
      </c>
      <c r="X34" s="56">
        <v>0</v>
      </c>
      <c r="Y34" s="56">
        <v>0</v>
      </c>
      <c r="Z34" s="57">
        <v>0</v>
      </c>
      <c r="AA34" s="56">
        <v>0</v>
      </c>
      <c r="AB34" s="56">
        <v>0</v>
      </c>
      <c r="AC34" s="57">
        <v>0</v>
      </c>
      <c r="AD34" s="56">
        <v>0</v>
      </c>
      <c r="AE34" s="56">
        <v>0</v>
      </c>
      <c r="AF34" s="57">
        <v>0</v>
      </c>
      <c r="AG34" s="56">
        <v>0</v>
      </c>
      <c r="AH34" s="56">
        <v>0</v>
      </c>
      <c r="AI34" s="57">
        <v>0</v>
      </c>
      <c r="AJ34" s="56">
        <v>0</v>
      </c>
      <c r="AK34" s="56">
        <v>0</v>
      </c>
      <c r="AL34" s="57">
        <v>0</v>
      </c>
      <c r="AM34" s="56">
        <v>0</v>
      </c>
      <c r="AN34" s="56">
        <v>0</v>
      </c>
      <c r="AO34" s="57">
        <v>0</v>
      </c>
      <c r="AP34" s="56">
        <v>99.5</v>
      </c>
      <c r="AQ34" s="56">
        <v>99.5</v>
      </c>
      <c r="AR34" s="57">
        <f>AQ34/AP34</f>
        <v>1</v>
      </c>
      <c r="AS34" s="118"/>
      <c r="AT34" s="55"/>
    </row>
    <row r="35" spans="1:46" ht="14.25" customHeight="1">
      <c r="A35" s="121" t="s">
        <v>56</v>
      </c>
      <c r="B35" s="126" t="s">
        <v>76</v>
      </c>
      <c r="C35" s="132" t="s">
        <v>58</v>
      </c>
      <c r="D35" s="132">
        <v>4</v>
      </c>
      <c r="E35" s="55" t="s">
        <v>51</v>
      </c>
      <c r="F35" s="59">
        <f>SUM(F36:F37)</f>
        <v>97.8</v>
      </c>
      <c r="G35" s="59">
        <f t="shared" ref="G35:AQ35" si="68">SUM(G36:G37)</f>
        <v>0</v>
      </c>
      <c r="H35" s="60">
        <f t="shared" ref="H35" si="69">G35/F35</f>
        <v>0</v>
      </c>
      <c r="I35" s="59">
        <f t="shared" si="68"/>
        <v>0</v>
      </c>
      <c r="J35" s="59">
        <f t="shared" si="68"/>
        <v>0</v>
      </c>
      <c r="K35" s="60">
        <v>0</v>
      </c>
      <c r="L35" s="59">
        <f t="shared" si="68"/>
        <v>0</v>
      </c>
      <c r="M35" s="59">
        <f t="shared" si="68"/>
        <v>0</v>
      </c>
      <c r="N35" s="60">
        <v>0</v>
      </c>
      <c r="O35" s="59">
        <f t="shared" si="68"/>
        <v>0</v>
      </c>
      <c r="P35" s="59">
        <f t="shared" si="68"/>
        <v>0</v>
      </c>
      <c r="Q35" s="60">
        <v>0</v>
      </c>
      <c r="R35" s="59">
        <f t="shared" si="68"/>
        <v>0</v>
      </c>
      <c r="S35" s="59">
        <f t="shared" si="68"/>
        <v>0</v>
      </c>
      <c r="T35" s="60">
        <v>0</v>
      </c>
      <c r="U35" s="59">
        <f t="shared" si="68"/>
        <v>0</v>
      </c>
      <c r="V35" s="59">
        <f t="shared" si="68"/>
        <v>0</v>
      </c>
      <c r="W35" s="60">
        <v>0</v>
      </c>
      <c r="X35" s="59">
        <f t="shared" si="68"/>
        <v>0</v>
      </c>
      <c r="Y35" s="59">
        <f t="shared" si="68"/>
        <v>0</v>
      </c>
      <c r="Z35" s="60">
        <v>0</v>
      </c>
      <c r="AA35" s="59">
        <f t="shared" si="68"/>
        <v>0</v>
      </c>
      <c r="AB35" s="59">
        <f t="shared" si="68"/>
        <v>0</v>
      </c>
      <c r="AC35" s="60">
        <v>0</v>
      </c>
      <c r="AD35" s="59">
        <f t="shared" si="68"/>
        <v>0</v>
      </c>
      <c r="AE35" s="59">
        <f t="shared" si="68"/>
        <v>0</v>
      </c>
      <c r="AF35" s="60">
        <v>0</v>
      </c>
      <c r="AG35" s="59">
        <f t="shared" si="68"/>
        <v>0</v>
      </c>
      <c r="AH35" s="59">
        <f t="shared" si="68"/>
        <v>0</v>
      </c>
      <c r="AI35" s="60">
        <v>0</v>
      </c>
      <c r="AJ35" s="59">
        <f t="shared" si="68"/>
        <v>0</v>
      </c>
      <c r="AK35" s="59">
        <f t="shared" si="68"/>
        <v>0</v>
      </c>
      <c r="AL35" s="60">
        <v>0</v>
      </c>
      <c r="AM35" s="59">
        <f t="shared" si="68"/>
        <v>0</v>
      </c>
      <c r="AN35" s="59">
        <f t="shared" si="68"/>
        <v>0</v>
      </c>
      <c r="AO35" s="60">
        <v>0</v>
      </c>
      <c r="AP35" s="59">
        <f t="shared" si="68"/>
        <v>97.8</v>
      </c>
      <c r="AQ35" s="59">
        <f t="shared" si="68"/>
        <v>0</v>
      </c>
      <c r="AR35" s="60">
        <f t="shared" ref="AR35" si="70">AQ35/AP35</f>
        <v>0</v>
      </c>
      <c r="AS35" s="116" t="s">
        <v>113</v>
      </c>
      <c r="AT35" s="55"/>
    </row>
    <row r="36" spans="1:46" ht="27" customHeight="1">
      <c r="A36" s="135"/>
      <c r="B36" s="136"/>
      <c r="C36" s="133"/>
      <c r="D36" s="133"/>
      <c r="E36" s="11" t="s">
        <v>63</v>
      </c>
      <c r="F36" s="59">
        <f>I36+L36+O36+R36+U36+X36+AA36+AD36+AG36+AJ36+AM36+AP36</f>
        <v>0</v>
      </c>
      <c r="G36" s="59">
        <f>J36+M36+P36+S36+V36+Y36+AB36+AE36+AH36+AK36+AN36+AQ36</f>
        <v>0</v>
      </c>
      <c r="H36" s="60">
        <v>0</v>
      </c>
      <c r="I36" s="59">
        <v>0</v>
      </c>
      <c r="J36" s="59">
        <v>0</v>
      </c>
      <c r="K36" s="60">
        <v>0</v>
      </c>
      <c r="L36" s="59">
        <v>0</v>
      </c>
      <c r="M36" s="59">
        <v>0</v>
      </c>
      <c r="N36" s="60">
        <v>0</v>
      </c>
      <c r="O36" s="59">
        <v>0</v>
      </c>
      <c r="P36" s="59">
        <v>0</v>
      </c>
      <c r="Q36" s="60">
        <v>0</v>
      </c>
      <c r="R36" s="59">
        <v>0</v>
      </c>
      <c r="S36" s="59">
        <v>0</v>
      </c>
      <c r="T36" s="60">
        <v>0</v>
      </c>
      <c r="U36" s="59">
        <v>0</v>
      </c>
      <c r="V36" s="59">
        <v>0</v>
      </c>
      <c r="W36" s="60">
        <v>0</v>
      </c>
      <c r="X36" s="59">
        <v>0</v>
      </c>
      <c r="Y36" s="59">
        <v>0</v>
      </c>
      <c r="Z36" s="60">
        <v>0</v>
      </c>
      <c r="AA36" s="59">
        <v>0</v>
      </c>
      <c r="AB36" s="59">
        <v>0</v>
      </c>
      <c r="AC36" s="60">
        <v>0</v>
      </c>
      <c r="AD36" s="59">
        <v>0</v>
      </c>
      <c r="AE36" s="59">
        <v>0</v>
      </c>
      <c r="AF36" s="60">
        <v>0</v>
      </c>
      <c r="AG36" s="59">
        <v>0</v>
      </c>
      <c r="AH36" s="59">
        <v>0</v>
      </c>
      <c r="AI36" s="60">
        <v>0</v>
      </c>
      <c r="AJ36" s="59">
        <v>0</v>
      </c>
      <c r="AK36" s="59">
        <v>0</v>
      </c>
      <c r="AL36" s="60">
        <v>0</v>
      </c>
      <c r="AM36" s="59">
        <v>0</v>
      </c>
      <c r="AN36" s="59">
        <v>0</v>
      </c>
      <c r="AO36" s="60">
        <v>0</v>
      </c>
      <c r="AP36" s="59">
        <v>0</v>
      </c>
      <c r="AQ36" s="59">
        <v>0</v>
      </c>
      <c r="AR36" s="60">
        <v>0</v>
      </c>
      <c r="AS36" s="117"/>
      <c r="AT36" s="55"/>
    </row>
    <row r="37" spans="1:46" ht="26.25" customHeight="1">
      <c r="A37" s="135"/>
      <c r="B37" s="137"/>
      <c r="C37" s="133"/>
      <c r="D37" s="133"/>
      <c r="E37" s="10" t="s">
        <v>49</v>
      </c>
      <c r="F37" s="56">
        <f>I37+L37+O37+R37+U37+X37+AA37+AD37+AG37+AJ37+AM37+AP37</f>
        <v>97.8</v>
      </c>
      <c r="G37" s="56">
        <f>J37+M37+P37+S37+V37+Y37+AB37+AE37+AH37+AK37+AN37+AQ37</f>
        <v>0</v>
      </c>
      <c r="H37" s="57">
        <f>G37/F37</f>
        <v>0</v>
      </c>
      <c r="I37" s="56">
        <v>0</v>
      </c>
      <c r="J37" s="56">
        <v>0</v>
      </c>
      <c r="K37" s="57">
        <v>0</v>
      </c>
      <c r="L37" s="56">
        <v>0</v>
      </c>
      <c r="M37" s="56">
        <v>0</v>
      </c>
      <c r="N37" s="57">
        <v>0</v>
      </c>
      <c r="O37" s="56">
        <v>0</v>
      </c>
      <c r="P37" s="56">
        <v>0</v>
      </c>
      <c r="Q37" s="57">
        <v>0</v>
      </c>
      <c r="R37" s="56">
        <v>0</v>
      </c>
      <c r="S37" s="56">
        <v>0</v>
      </c>
      <c r="T37" s="57">
        <v>0</v>
      </c>
      <c r="U37" s="56">
        <v>0</v>
      </c>
      <c r="V37" s="56">
        <v>0</v>
      </c>
      <c r="W37" s="57">
        <v>0</v>
      </c>
      <c r="X37" s="56">
        <v>0</v>
      </c>
      <c r="Y37" s="56">
        <v>0</v>
      </c>
      <c r="Z37" s="57">
        <v>0</v>
      </c>
      <c r="AA37" s="56">
        <v>0</v>
      </c>
      <c r="AB37" s="56">
        <v>0</v>
      </c>
      <c r="AC37" s="57">
        <v>0</v>
      </c>
      <c r="AD37" s="56">
        <v>0</v>
      </c>
      <c r="AE37" s="56">
        <v>0</v>
      </c>
      <c r="AF37" s="57">
        <v>0</v>
      </c>
      <c r="AG37" s="56">
        <v>0</v>
      </c>
      <c r="AH37" s="56">
        <v>0</v>
      </c>
      <c r="AI37" s="57">
        <v>0</v>
      </c>
      <c r="AJ37" s="56">
        <v>0</v>
      </c>
      <c r="AK37" s="56">
        <v>0</v>
      </c>
      <c r="AL37" s="57">
        <v>0</v>
      </c>
      <c r="AM37" s="56">
        <v>0</v>
      </c>
      <c r="AN37" s="56">
        <v>0</v>
      </c>
      <c r="AO37" s="57">
        <v>0</v>
      </c>
      <c r="AP37" s="16">
        <v>97.8</v>
      </c>
      <c r="AQ37" s="16">
        <v>0</v>
      </c>
      <c r="AR37" s="57">
        <f>AQ37/AP37</f>
        <v>0</v>
      </c>
      <c r="AS37" s="118"/>
      <c r="AT37" s="55"/>
    </row>
    <row r="38" spans="1:46" ht="15" customHeight="1">
      <c r="A38" s="121" t="s">
        <v>59</v>
      </c>
      <c r="B38" s="126" t="s">
        <v>103</v>
      </c>
      <c r="C38" s="132" t="s">
        <v>58</v>
      </c>
      <c r="D38" s="132">
        <v>4</v>
      </c>
      <c r="E38" s="55" t="s">
        <v>51</v>
      </c>
      <c r="F38" s="59">
        <f>SUM(F39:F40)</f>
        <v>0</v>
      </c>
      <c r="G38" s="59">
        <f t="shared" ref="G38:AQ38" si="71">SUM(G39:G40)</f>
        <v>0</v>
      </c>
      <c r="H38" s="59">
        <f t="shared" si="71"/>
        <v>0</v>
      </c>
      <c r="I38" s="59">
        <f t="shared" si="71"/>
        <v>0</v>
      </c>
      <c r="J38" s="59">
        <f t="shared" si="71"/>
        <v>0</v>
      </c>
      <c r="K38" s="60">
        <v>0</v>
      </c>
      <c r="L38" s="59">
        <f t="shared" si="71"/>
        <v>0</v>
      </c>
      <c r="M38" s="59">
        <f t="shared" si="71"/>
        <v>0</v>
      </c>
      <c r="N38" s="60">
        <v>0</v>
      </c>
      <c r="O38" s="59">
        <f t="shared" si="71"/>
        <v>0</v>
      </c>
      <c r="P38" s="59">
        <f t="shared" si="71"/>
        <v>0</v>
      </c>
      <c r="Q38" s="60">
        <v>0</v>
      </c>
      <c r="R38" s="59">
        <f t="shared" si="71"/>
        <v>0</v>
      </c>
      <c r="S38" s="59">
        <f t="shared" si="71"/>
        <v>0</v>
      </c>
      <c r="T38" s="60">
        <v>0</v>
      </c>
      <c r="U38" s="59">
        <f t="shared" si="71"/>
        <v>0</v>
      </c>
      <c r="V38" s="59">
        <f t="shared" si="71"/>
        <v>0</v>
      </c>
      <c r="W38" s="60">
        <v>0</v>
      </c>
      <c r="X38" s="59">
        <f t="shared" si="71"/>
        <v>0</v>
      </c>
      <c r="Y38" s="59">
        <f t="shared" si="71"/>
        <v>0</v>
      </c>
      <c r="Z38" s="60">
        <v>0</v>
      </c>
      <c r="AA38" s="59">
        <f t="shared" si="71"/>
        <v>0</v>
      </c>
      <c r="AB38" s="59">
        <f t="shared" si="71"/>
        <v>0</v>
      </c>
      <c r="AC38" s="60">
        <v>0</v>
      </c>
      <c r="AD38" s="59">
        <f t="shared" si="71"/>
        <v>0</v>
      </c>
      <c r="AE38" s="59">
        <f t="shared" si="71"/>
        <v>0</v>
      </c>
      <c r="AF38" s="60">
        <v>0</v>
      </c>
      <c r="AG38" s="59">
        <f t="shared" si="71"/>
        <v>0</v>
      </c>
      <c r="AH38" s="59">
        <f t="shared" si="71"/>
        <v>0</v>
      </c>
      <c r="AI38" s="60">
        <v>0</v>
      </c>
      <c r="AJ38" s="59">
        <f t="shared" si="71"/>
        <v>0</v>
      </c>
      <c r="AK38" s="59">
        <f t="shared" si="71"/>
        <v>0</v>
      </c>
      <c r="AL38" s="60">
        <v>0</v>
      </c>
      <c r="AM38" s="59">
        <f t="shared" si="71"/>
        <v>0</v>
      </c>
      <c r="AN38" s="59">
        <f t="shared" si="71"/>
        <v>0</v>
      </c>
      <c r="AO38" s="60">
        <v>0</v>
      </c>
      <c r="AP38" s="59">
        <f t="shared" si="71"/>
        <v>0</v>
      </c>
      <c r="AQ38" s="59">
        <f t="shared" si="71"/>
        <v>0</v>
      </c>
      <c r="AR38" s="60">
        <v>0</v>
      </c>
      <c r="AS38" s="116" t="s">
        <v>105</v>
      </c>
      <c r="AT38" s="55"/>
    </row>
    <row r="39" spans="1:46" ht="19.5" customHeight="1">
      <c r="A39" s="135"/>
      <c r="B39" s="136"/>
      <c r="C39" s="133"/>
      <c r="D39" s="133"/>
      <c r="E39" s="11" t="s">
        <v>63</v>
      </c>
      <c r="F39" s="59">
        <f>I39+L39+O39+R39+U39+X39+AA39+AD39+AG39+AJ39+AM39+AP39</f>
        <v>0</v>
      </c>
      <c r="G39" s="59">
        <f>J39+M39+P39+S39+V39+Y39+AB39+AE39+AH39+AK39+AN39+AQ39</f>
        <v>0</v>
      </c>
      <c r="H39" s="59">
        <v>0</v>
      </c>
      <c r="I39" s="59">
        <v>0</v>
      </c>
      <c r="J39" s="59">
        <v>0</v>
      </c>
      <c r="K39" s="60">
        <v>0</v>
      </c>
      <c r="L39" s="59">
        <v>0</v>
      </c>
      <c r="M39" s="59">
        <v>0</v>
      </c>
      <c r="N39" s="60">
        <v>0</v>
      </c>
      <c r="O39" s="59">
        <v>0</v>
      </c>
      <c r="P39" s="59">
        <v>0</v>
      </c>
      <c r="Q39" s="60">
        <v>0</v>
      </c>
      <c r="R39" s="59">
        <v>0</v>
      </c>
      <c r="S39" s="59">
        <v>0</v>
      </c>
      <c r="T39" s="60">
        <v>0</v>
      </c>
      <c r="U39" s="59">
        <v>0</v>
      </c>
      <c r="V39" s="59">
        <v>0</v>
      </c>
      <c r="W39" s="60">
        <v>0</v>
      </c>
      <c r="X39" s="59">
        <v>0</v>
      </c>
      <c r="Y39" s="59">
        <v>0</v>
      </c>
      <c r="Z39" s="60">
        <v>0</v>
      </c>
      <c r="AA39" s="59">
        <v>0</v>
      </c>
      <c r="AB39" s="59">
        <v>0</v>
      </c>
      <c r="AC39" s="60">
        <v>0</v>
      </c>
      <c r="AD39" s="59">
        <v>0</v>
      </c>
      <c r="AE39" s="59">
        <v>0</v>
      </c>
      <c r="AF39" s="60">
        <v>0</v>
      </c>
      <c r="AG39" s="59">
        <v>0</v>
      </c>
      <c r="AH39" s="59">
        <v>0</v>
      </c>
      <c r="AI39" s="60">
        <v>0</v>
      </c>
      <c r="AJ39" s="59">
        <v>0</v>
      </c>
      <c r="AK39" s="59">
        <v>0</v>
      </c>
      <c r="AL39" s="60">
        <v>0</v>
      </c>
      <c r="AM39" s="59">
        <v>0</v>
      </c>
      <c r="AN39" s="59">
        <v>0</v>
      </c>
      <c r="AO39" s="60">
        <v>0</v>
      </c>
      <c r="AP39" s="59">
        <v>0</v>
      </c>
      <c r="AQ39" s="59">
        <v>0</v>
      </c>
      <c r="AR39" s="60">
        <v>0</v>
      </c>
      <c r="AS39" s="117"/>
      <c r="AT39" s="55"/>
    </row>
    <row r="40" spans="1:46" ht="21.75" customHeight="1">
      <c r="A40" s="135"/>
      <c r="B40" s="137"/>
      <c r="C40" s="133"/>
      <c r="D40" s="133"/>
      <c r="E40" s="10" t="s">
        <v>49</v>
      </c>
      <c r="F40" s="56">
        <f>I40+L40+O40+R40+U40+X40+AA40+AD40+AG40+AJ40+AM40+AP40</f>
        <v>0</v>
      </c>
      <c r="G40" s="56">
        <f>J40+M40+P40+S40+V40+Y40+AB40+AE40+AH40+AK40+AN40+AQ40</f>
        <v>0</v>
      </c>
      <c r="H40" s="56">
        <v>0</v>
      </c>
      <c r="I40" s="56">
        <v>0</v>
      </c>
      <c r="J40" s="56">
        <v>0</v>
      </c>
      <c r="K40" s="57">
        <v>0</v>
      </c>
      <c r="L40" s="56">
        <v>0</v>
      </c>
      <c r="M40" s="56">
        <v>0</v>
      </c>
      <c r="N40" s="57">
        <v>0</v>
      </c>
      <c r="O40" s="56">
        <v>0</v>
      </c>
      <c r="P40" s="56">
        <v>0</v>
      </c>
      <c r="Q40" s="57">
        <v>0</v>
      </c>
      <c r="R40" s="56">
        <v>0</v>
      </c>
      <c r="S40" s="56">
        <v>0</v>
      </c>
      <c r="T40" s="57">
        <v>0</v>
      </c>
      <c r="U40" s="56">
        <v>0</v>
      </c>
      <c r="V40" s="56">
        <v>0</v>
      </c>
      <c r="W40" s="57">
        <v>0</v>
      </c>
      <c r="X40" s="56">
        <v>0</v>
      </c>
      <c r="Y40" s="56">
        <v>0</v>
      </c>
      <c r="Z40" s="57">
        <v>0</v>
      </c>
      <c r="AA40" s="56">
        <v>0</v>
      </c>
      <c r="AB40" s="56">
        <v>0</v>
      </c>
      <c r="AC40" s="57">
        <v>0</v>
      </c>
      <c r="AD40" s="56">
        <v>0</v>
      </c>
      <c r="AE40" s="56">
        <v>0</v>
      </c>
      <c r="AF40" s="57">
        <v>0</v>
      </c>
      <c r="AG40" s="56">
        <v>0</v>
      </c>
      <c r="AH40" s="56">
        <v>0</v>
      </c>
      <c r="AI40" s="57">
        <v>0</v>
      </c>
      <c r="AJ40" s="56">
        <v>0</v>
      </c>
      <c r="AK40" s="56">
        <v>0</v>
      </c>
      <c r="AL40" s="57">
        <v>0</v>
      </c>
      <c r="AM40" s="56">
        <v>0</v>
      </c>
      <c r="AN40" s="56">
        <v>0</v>
      </c>
      <c r="AO40" s="57">
        <v>0</v>
      </c>
      <c r="AP40" s="16">
        <v>0</v>
      </c>
      <c r="AQ40" s="56">
        <v>0</v>
      </c>
      <c r="AR40" s="57">
        <v>0</v>
      </c>
      <c r="AS40" s="118"/>
      <c r="AT40" s="55"/>
    </row>
    <row r="41" spans="1:46" ht="14.25" customHeight="1">
      <c r="A41" s="121" t="s">
        <v>60</v>
      </c>
      <c r="B41" s="126" t="s">
        <v>77</v>
      </c>
      <c r="C41" s="132" t="s">
        <v>58</v>
      </c>
      <c r="D41" s="132">
        <v>4</v>
      </c>
      <c r="E41" s="55" t="s">
        <v>51</v>
      </c>
      <c r="F41" s="59">
        <f>SUM(F42:F43)</f>
        <v>49</v>
      </c>
      <c r="G41" s="59">
        <f t="shared" ref="G41:AQ41" si="72">SUM(G42:G43)</f>
        <v>0</v>
      </c>
      <c r="H41" s="60">
        <f t="shared" ref="H41" si="73">G41/F41</f>
        <v>0</v>
      </c>
      <c r="I41" s="59">
        <f t="shared" si="72"/>
        <v>0</v>
      </c>
      <c r="J41" s="59">
        <f t="shared" si="72"/>
        <v>0</v>
      </c>
      <c r="K41" s="60">
        <v>0</v>
      </c>
      <c r="L41" s="59">
        <f t="shared" si="72"/>
        <v>0</v>
      </c>
      <c r="M41" s="59">
        <f t="shared" si="72"/>
        <v>0</v>
      </c>
      <c r="N41" s="60">
        <v>0</v>
      </c>
      <c r="O41" s="59">
        <f t="shared" si="72"/>
        <v>0</v>
      </c>
      <c r="P41" s="59">
        <f t="shared" si="72"/>
        <v>0</v>
      </c>
      <c r="Q41" s="60">
        <v>0</v>
      </c>
      <c r="R41" s="59">
        <f t="shared" si="72"/>
        <v>0</v>
      </c>
      <c r="S41" s="59">
        <f t="shared" si="72"/>
        <v>0</v>
      </c>
      <c r="T41" s="60">
        <v>0</v>
      </c>
      <c r="U41" s="59">
        <f t="shared" si="72"/>
        <v>0</v>
      </c>
      <c r="V41" s="59">
        <f t="shared" si="72"/>
        <v>0</v>
      </c>
      <c r="W41" s="60">
        <v>0</v>
      </c>
      <c r="X41" s="59">
        <f t="shared" si="72"/>
        <v>0</v>
      </c>
      <c r="Y41" s="59">
        <f t="shared" si="72"/>
        <v>0</v>
      </c>
      <c r="Z41" s="60">
        <v>0</v>
      </c>
      <c r="AA41" s="59">
        <f t="shared" si="72"/>
        <v>0</v>
      </c>
      <c r="AB41" s="59">
        <f t="shared" si="72"/>
        <v>0</v>
      </c>
      <c r="AC41" s="60">
        <v>0</v>
      </c>
      <c r="AD41" s="59">
        <f t="shared" si="72"/>
        <v>0</v>
      </c>
      <c r="AE41" s="59">
        <f t="shared" si="72"/>
        <v>0</v>
      </c>
      <c r="AF41" s="60">
        <v>0</v>
      </c>
      <c r="AG41" s="59">
        <f t="shared" si="72"/>
        <v>0</v>
      </c>
      <c r="AH41" s="59">
        <f t="shared" si="72"/>
        <v>0</v>
      </c>
      <c r="AI41" s="60">
        <v>0</v>
      </c>
      <c r="AJ41" s="59">
        <f t="shared" si="72"/>
        <v>0</v>
      </c>
      <c r="AK41" s="59">
        <f t="shared" si="72"/>
        <v>0</v>
      </c>
      <c r="AL41" s="60">
        <v>0</v>
      </c>
      <c r="AM41" s="59">
        <f t="shared" si="72"/>
        <v>0</v>
      </c>
      <c r="AN41" s="59">
        <f t="shared" si="72"/>
        <v>0</v>
      </c>
      <c r="AO41" s="60">
        <v>0</v>
      </c>
      <c r="AP41" s="59">
        <f t="shared" si="72"/>
        <v>49</v>
      </c>
      <c r="AQ41" s="59">
        <f t="shared" si="72"/>
        <v>0</v>
      </c>
      <c r="AR41" s="60">
        <v>0</v>
      </c>
      <c r="AS41" s="116" t="s">
        <v>104</v>
      </c>
      <c r="AT41" s="55"/>
    </row>
    <row r="42" spans="1:46" ht="19.5" customHeight="1">
      <c r="A42" s="135"/>
      <c r="B42" s="136"/>
      <c r="C42" s="133"/>
      <c r="D42" s="133"/>
      <c r="E42" s="11" t="s">
        <v>63</v>
      </c>
      <c r="F42" s="59">
        <f>I42+L42+O42+R42+U42+X42+AA42+AD42+AG42+AJ42+AM42+AP42</f>
        <v>0</v>
      </c>
      <c r="G42" s="59">
        <f>J42+M42+P42+S42+V42+Y42+AB42+AE42+AH42+AK42+AN42+AQ42</f>
        <v>0</v>
      </c>
      <c r="H42" s="60">
        <v>0</v>
      </c>
      <c r="I42" s="59">
        <v>0</v>
      </c>
      <c r="J42" s="59">
        <v>0</v>
      </c>
      <c r="K42" s="60">
        <v>0</v>
      </c>
      <c r="L42" s="59">
        <v>0</v>
      </c>
      <c r="M42" s="59">
        <v>0</v>
      </c>
      <c r="N42" s="60">
        <v>0</v>
      </c>
      <c r="O42" s="59">
        <v>0</v>
      </c>
      <c r="P42" s="59">
        <v>0</v>
      </c>
      <c r="Q42" s="60">
        <v>0</v>
      </c>
      <c r="R42" s="59">
        <v>0</v>
      </c>
      <c r="S42" s="59">
        <v>0</v>
      </c>
      <c r="T42" s="60">
        <v>0</v>
      </c>
      <c r="U42" s="59">
        <v>0</v>
      </c>
      <c r="V42" s="59">
        <v>0</v>
      </c>
      <c r="W42" s="60">
        <v>0</v>
      </c>
      <c r="X42" s="59">
        <v>0</v>
      </c>
      <c r="Y42" s="59">
        <v>0</v>
      </c>
      <c r="Z42" s="60">
        <v>0</v>
      </c>
      <c r="AA42" s="59">
        <v>0</v>
      </c>
      <c r="AB42" s="59">
        <v>0</v>
      </c>
      <c r="AC42" s="60">
        <v>0</v>
      </c>
      <c r="AD42" s="59">
        <v>0</v>
      </c>
      <c r="AE42" s="59">
        <v>0</v>
      </c>
      <c r="AF42" s="60">
        <v>0</v>
      </c>
      <c r="AG42" s="59">
        <v>0</v>
      </c>
      <c r="AH42" s="59">
        <v>0</v>
      </c>
      <c r="AI42" s="60">
        <v>0</v>
      </c>
      <c r="AJ42" s="59">
        <v>0</v>
      </c>
      <c r="AK42" s="59">
        <v>0</v>
      </c>
      <c r="AL42" s="60">
        <v>0</v>
      </c>
      <c r="AM42" s="59">
        <v>0</v>
      </c>
      <c r="AN42" s="59">
        <v>0</v>
      </c>
      <c r="AO42" s="60">
        <v>0</v>
      </c>
      <c r="AP42" s="59">
        <v>0</v>
      </c>
      <c r="AQ42" s="59">
        <v>0</v>
      </c>
      <c r="AR42" s="60">
        <v>0</v>
      </c>
      <c r="AS42" s="117"/>
      <c r="AT42" s="55"/>
    </row>
    <row r="43" spans="1:46" ht="21.75" customHeight="1">
      <c r="A43" s="135"/>
      <c r="B43" s="137"/>
      <c r="C43" s="133"/>
      <c r="D43" s="133"/>
      <c r="E43" s="10" t="s">
        <v>49</v>
      </c>
      <c r="F43" s="56">
        <f>I43+L43+O43+R43+U43+X43+AA43+AD43+AG43+AJ43+AM43+AP43</f>
        <v>49</v>
      </c>
      <c r="G43" s="56">
        <f>J43+M43+P43+S43+V43+Y43+AB43+AE43+AH43+AK43+AN43+AQ43</f>
        <v>0</v>
      </c>
      <c r="H43" s="57">
        <f>G43/F43</f>
        <v>0</v>
      </c>
      <c r="I43" s="56">
        <v>0</v>
      </c>
      <c r="J43" s="56">
        <v>0</v>
      </c>
      <c r="K43" s="57">
        <v>0</v>
      </c>
      <c r="L43" s="56">
        <v>0</v>
      </c>
      <c r="M43" s="56">
        <v>0</v>
      </c>
      <c r="N43" s="57">
        <v>0</v>
      </c>
      <c r="O43" s="56">
        <v>0</v>
      </c>
      <c r="P43" s="56">
        <v>0</v>
      </c>
      <c r="Q43" s="57">
        <v>0</v>
      </c>
      <c r="R43" s="56">
        <v>0</v>
      </c>
      <c r="S43" s="56">
        <v>0</v>
      </c>
      <c r="T43" s="57">
        <v>0</v>
      </c>
      <c r="U43" s="56">
        <v>0</v>
      </c>
      <c r="V43" s="56">
        <v>0</v>
      </c>
      <c r="W43" s="57">
        <v>0</v>
      </c>
      <c r="X43" s="56">
        <v>0</v>
      </c>
      <c r="Y43" s="56">
        <v>0</v>
      </c>
      <c r="Z43" s="57">
        <v>0</v>
      </c>
      <c r="AA43" s="56">
        <v>0</v>
      </c>
      <c r="AB43" s="56">
        <v>0</v>
      </c>
      <c r="AC43" s="57">
        <v>0</v>
      </c>
      <c r="AD43" s="56">
        <v>0</v>
      </c>
      <c r="AE43" s="56">
        <v>0</v>
      </c>
      <c r="AF43" s="57">
        <v>0</v>
      </c>
      <c r="AG43" s="56">
        <v>0</v>
      </c>
      <c r="AH43" s="56">
        <v>0</v>
      </c>
      <c r="AI43" s="57">
        <v>0</v>
      </c>
      <c r="AJ43" s="56">
        <v>0</v>
      </c>
      <c r="AK43" s="56">
        <v>0</v>
      </c>
      <c r="AL43" s="57">
        <v>0</v>
      </c>
      <c r="AM43" s="56">
        <v>0</v>
      </c>
      <c r="AN43" s="56">
        <v>0</v>
      </c>
      <c r="AO43" s="57">
        <v>0</v>
      </c>
      <c r="AP43" s="16">
        <v>49</v>
      </c>
      <c r="AQ43" s="56">
        <v>0</v>
      </c>
      <c r="AR43" s="57">
        <v>0</v>
      </c>
      <c r="AS43" s="118"/>
      <c r="AT43" s="55"/>
    </row>
    <row r="44" spans="1:46" ht="13.5" customHeight="1">
      <c r="A44" s="51" t="s">
        <v>50</v>
      </c>
      <c r="B44" s="144" t="s">
        <v>61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6"/>
    </row>
    <row r="45" spans="1:46" s="53" customFormat="1" ht="29.25" customHeight="1">
      <c r="A45" s="83" t="s">
        <v>88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5"/>
      <c r="AS45" s="52"/>
      <c r="AT45" s="52"/>
    </row>
    <row r="46" spans="1:46" s="53" customFormat="1" ht="40.5" customHeight="1">
      <c r="A46" s="83" t="s">
        <v>89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5"/>
      <c r="AS46" s="52"/>
      <c r="AT46" s="52"/>
    </row>
    <row r="47" spans="1:46" ht="15.75" customHeight="1">
      <c r="A47" s="139" t="s">
        <v>62</v>
      </c>
      <c r="B47" s="129" t="s">
        <v>81</v>
      </c>
      <c r="C47" s="129" t="s">
        <v>58</v>
      </c>
      <c r="D47" s="129">
        <v>5</v>
      </c>
      <c r="E47" s="55" t="s">
        <v>51</v>
      </c>
      <c r="F47" s="59">
        <f>SUM(F48:F49)</f>
        <v>7000</v>
      </c>
      <c r="G47" s="59">
        <f>SUM(G48:G49)</f>
        <v>7000</v>
      </c>
      <c r="H47" s="60">
        <f t="shared" ref="H47" si="74">G47/F47</f>
        <v>1</v>
      </c>
      <c r="I47" s="59">
        <f>SUM(I48:I49)</f>
        <v>0</v>
      </c>
      <c r="J47" s="59">
        <f>SUM(J48:J49)</f>
        <v>0</v>
      </c>
      <c r="K47" s="60">
        <v>0</v>
      </c>
      <c r="L47" s="59">
        <f>SUM(L48:L49)</f>
        <v>411.5</v>
      </c>
      <c r="M47" s="59">
        <f>SUM(M48:M49)</f>
        <v>220.2</v>
      </c>
      <c r="N47" s="60">
        <f t="shared" ref="N47" si="75">M47/L47</f>
        <v>0.53511543134872419</v>
      </c>
      <c r="O47" s="59">
        <f>SUM(O48:O49)</f>
        <v>220.2</v>
      </c>
      <c r="P47" s="59">
        <f>SUM(P48:P49)</f>
        <v>411.5</v>
      </c>
      <c r="Q47" s="60">
        <f t="shared" ref="Q47" si="76">P47/O47</f>
        <v>1.8687556766575841</v>
      </c>
      <c r="R47" s="59">
        <f>SUM(R48:R49)</f>
        <v>411.5</v>
      </c>
      <c r="S47" s="59">
        <f>SUM(S48:S49)</f>
        <v>411.5</v>
      </c>
      <c r="T47" s="60">
        <f t="shared" ref="T47" si="77">S47/R47</f>
        <v>1</v>
      </c>
      <c r="U47" s="59">
        <f>SUM(U48:U49)</f>
        <v>411.5</v>
      </c>
      <c r="V47" s="59">
        <f>SUM(V48:V49)</f>
        <v>411.5</v>
      </c>
      <c r="W47" s="60">
        <f t="shared" ref="W47" si="78">V47/U47</f>
        <v>1</v>
      </c>
      <c r="X47" s="59">
        <f>SUM(X48:X49)</f>
        <v>934</v>
      </c>
      <c r="Y47" s="59">
        <f>SUM(Y48:Y49)</f>
        <v>934</v>
      </c>
      <c r="Z47" s="60">
        <f t="shared" ref="Z47" si="79">Y47/X47</f>
        <v>1</v>
      </c>
      <c r="AA47" s="59">
        <f>SUM(AA48:AA49)</f>
        <v>934</v>
      </c>
      <c r="AB47" s="59">
        <f>SUM(AB48:AB49)</f>
        <v>934</v>
      </c>
      <c r="AC47" s="60">
        <f t="shared" ref="AC47" si="80">AB47/AA47</f>
        <v>1</v>
      </c>
      <c r="AD47" s="59">
        <f>SUM(AD48:AD49)</f>
        <v>934</v>
      </c>
      <c r="AE47" s="59">
        <f>SUM(AE48:AE49)</f>
        <v>934</v>
      </c>
      <c r="AF47" s="60">
        <f t="shared" ref="AF47" si="81">AE47/AD47</f>
        <v>1</v>
      </c>
      <c r="AG47" s="59">
        <f>SUM(AG48:AG49)</f>
        <v>934</v>
      </c>
      <c r="AH47" s="59">
        <f>SUM(AH48:AH49)</f>
        <v>934</v>
      </c>
      <c r="AI47" s="60">
        <f t="shared" ref="AI47" si="82">AH47/AG47</f>
        <v>1</v>
      </c>
      <c r="AJ47" s="59">
        <f>SUM(AJ48:AJ49)</f>
        <v>934</v>
      </c>
      <c r="AK47" s="59">
        <f>SUM(AK48:AK49)</f>
        <v>934</v>
      </c>
      <c r="AL47" s="60">
        <f t="shared" ref="AL47" si="83">AK47/AJ47</f>
        <v>1</v>
      </c>
      <c r="AM47" s="59">
        <f>SUM(AM48:AM49)</f>
        <v>522</v>
      </c>
      <c r="AN47" s="59">
        <f>SUM(AN48:AN49)</f>
        <v>522</v>
      </c>
      <c r="AO47" s="60">
        <f t="shared" ref="AO47" si="84">AN47/AM47</f>
        <v>1</v>
      </c>
      <c r="AP47" s="59">
        <f>SUM(AP48:AP49)</f>
        <v>353.3</v>
      </c>
      <c r="AQ47" s="59">
        <f>SUM(AQ48:AQ49)</f>
        <v>353.3</v>
      </c>
      <c r="AR47" s="60">
        <f t="shared" ref="AR47" si="85">AQ47/AP47</f>
        <v>1</v>
      </c>
      <c r="AS47" s="116" t="s">
        <v>85</v>
      </c>
      <c r="AT47" s="116"/>
    </row>
    <row r="48" spans="1:46" ht="21.75" customHeight="1">
      <c r="A48" s="140"/>
      <c r="B48" s="130"/>
      <c r="C48" s="130"/>
      <c r="D48" s="130"/>
      <c r="E48" s="11" t="s">
        <v>63</v>
      </c>
      <c r="F48" s="59">
        <f>I48+L48+O48+R48+U48+X48+AA48+AD48+AG48+AJ48+AM48+AP48</f>
        <v>0</v>
      </c>
      <c r="G48" s="59">
        <f>J48+M48+P48+S48+V48+Y48+AB48+AE48+AH48+AK48+AN48+AQ48</f>
        <v>0</v>
      </c>
      <c r="H48" s="60">
        <v>0</v>
      </c>
      <c r="I48" s="59">
        <v>0</v>
      </c>
      <c r="J48" s="59">
        <v>0</v>
      </c>
      <c r="K48" s="60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59">
        <v>0</v>
      </c>
      <c r="AQ48" s="59">
        <v>0</v>
      </c>
      <c r="AR48" s="59">
        <v>0</v>
      </c>
      <c r="AS48" s="117"/>
      <c r="AT48" s="117"/>
    </row>
    <row r="49" spans="1:46" ht="23.25" customHeight="1">
      <c r="A49" s="140"/>
      <c r="B49" s="130"/>
      <c r="C49" s="130"/>
      <c r="D49" s="130"/>
      <c r="E49" s="8" t="s">
        <v>49</v>
      </c>
      <c r="F49" s="56">
        <f>I49+L49+O49+R49+U49+X49+AA49+AD49+AG49+AJ49+AM49+AP49</f>
        <v>7000</v>
      </c>
      <c r="G49" s="56">
        <f>J49+M49+P49+S49+V49+Y49+AB49+AE49+AH49+AK49+AN49+AQ49</f>
        <v>7000</v>
      </c>
      <c r="H49" s="57">
        <f>G49/F49</f>
        <v>1</v>
      </c>
      <c r="I49" s="9">
        <v>0</v>
      </c>
      <c r="J49" s="9">
        <v>0</v>
      </c>
      <c r="K49" s="57">
        <v>0</v>
      </c>
      <c r="L49" s="9">
        <v>411.5</v>
      </c>
      <c r="M49" s="9">
        <v>220.2</v>
      </c>
      <c r="N49" s="57">
        <f>M49/L49</f>
        <v>0.53511543134872419</v>
      </c>
      <c r="O49" s="9">
        <v>220.2</v>
      </c>
      <c r="P49" s="9">
        <v>411.5</v>
      </c>
      <c r="Q49" s="57">
        <f>P49/O49</f>
        <v>1.8687556766575841</v>
      </c>
      <c r="R49" s="16">
        <v>411.5</v>
      </c>
      <c r="S49" s="16">
        <v>411.5</v>
      </c>
      <c r="T49" s="57">
        <f>S49/R49</f>
        <v>1</v>
      </c>
      <c r="U49" s="16">
        <v>411.5</v>
      </c>
      <c r="V49" s="16">
        <v>411.5</v>
      </c>
      <c r="W49" s="57">
        <f>V49/U49</f>
        <v>1</v>
      </c>
      <c r="X49" s="9">
        <v>934</v>
      </c>
      <c r="Y49" s="9">
        <v>934</v>
      </c>
      <c r="Z49" s="57">
        <f>Y49/X49</f>
        <v>1</v>
      </c>
      <c r="AA49" s="9">
        <v>934</v>
      </c>
      <c r="AB49" s="9">
        <v>934</v>
      </c>
      <c r="AC49" s="57">
        <f>AB49/AA49</f>
        <v>1</v>
      </c>
      <c r="AD49" s="9">
        <v>934</v>
      </c>
      <c r="AE49" s="9">
        <v>934</v>
      </c>
      <c r="AF49" s="57">
        <f>AE49/AD49</f>
        <v>1</v>
      </c>
      <c r="AG49" s="9">
        <v>934</v>
      </c>
      <c r="AH49" s="9">
        <v>934</v>
      </c>
      <c r="AI49" s="57">
        <f>AH49/AG49</f>
        <v>1</v>
      </c>
      <c r="AJ49" s="9">
        <v>934</v>
      </c>
      <c r="AK49" s="9">
        <v>934</v>
      </c>
      <c r="AL49" s="57">
        <f>AK49/AJ49</f>
        <v>1</v>
      </c>
      <c r="AM49" s="9">
        <v>522</v>
      </c>
      <c r="AN49" s="9">
        <v>522</v>
      </c>
      <c r="AO49" s="57">
        <f>AN49/AM49</f>
        <v>1</v>
      </c>
      <c r="AP49" s="9">
        <v>353.3</v>
      </c>
      <c r="AQ49" s="9">
        <v>353.3</v>
      </c>
      <c r="AR49" s="57">
        <f>AQ49/AP49</f>
        <v>1</v>
      </c>
      <c r="AS49" s="118"/>
      <c r="AT49" s="118"/>
    </row>
    <row r="50" spans="1:46" ht="72.75" customHeight="1">
      <c r="A50" s="141"/>
      <c r="B50" s="131"/>
      <c r="C50" s="131"/>
      <c r="D50" s="131"/>
      <c r="E50" s="10" t="s">
        <v>120</v>
      </c>
      <c r="F50" s="63">
        <v>0</v>
      </c>
      <c r="G50" s="63">
        <f>P50</f>
        <v>253.5</v>
      </c>
      <c r="H50" s="57">
        <v>0</v>
      </c>
      <c r="I50" s="64">
        <v>0</v>
      </c>
      <c r="J50" s="9">
        <v>0</v>
      </c>
      <c r="K50" s="57">
        <v>0</v>
      </c>
      <c r="L50" s="9">
        <v>0</v>
      </c>
      <c r="M50" s="64">
        <v>0</v>
      </c>
      <c r="N50" s="57">
        <v>0</v>
      </c>
      <c r="O50" s="64">
        <v>0</v>
      </c>
      <c r="P50" s="64">
        <v>253.5</v>
      </c>
      <c r="Q50" s="57">
        <v>0</v>
      </c>
      <c r="R50" s="16">
        <v>0</v>
      </c>
      <c r="S50" s="16">
        <v>0</v>
      </c>
      <c r="T50" s="57">
        <v>0</v>
      </c>
      <c r="U50" s="16">
        <v>0</v>
      </c>
      <c r="V50" s="16">
        <v>0</v>
      </c>
      <c r="W50" s="57">
        <v>0</v>
      </c>
      <c r="X50" s="16">
        <v>0</v>
      </c>
      <c r="Y50" s="16">
        <v>0</v>
      </c>
      <c r="Z50" s="57">
        <v>0</v>
      </c>
      <c r="AA50" s="16">
        <v>0</v>
      </c>
      <c r="AB50" s="16">
        <v>0</v>
      </c>
      <c r="AC50" s="57">
        <v>0</v>
      </c>
      <c r="AD50" s="16">
        <v>0</v>
      </c>
      <c r="AE50" s="16">
        <v>0</v>
      </c>
      <c r="AF50" s="57">
        <v>0</v>
      </c>
      <c r="AG50" s="16">
        <v>0</v>
      </c>
      <c r="AH50" s="16">
        <v>0</v>
      </c>
      <c r="AI50" s="57">
        <v>0</v>
      </c>
      <c r="AJ50" s="16">
        <v>0</v>
      </c>
      <c r="AK50" s="16">
        <v>0</v>
      </c>
      <c r="AL50" s="57">
        <v>0</v>
      </c>
      <c r="AM50" s="16">
        <v>0</v>
      </c>
      <c r="AN50" s="16">
        <v>0</v>
      </c>
      <c r="AO50" s="57">
        <v>0</v>
      </c>
      <c r="AP50" s="16">
        <v>0</v>
      </c>
      <c r="AQ50" s="16">
        <v>0</v>
      </c>
      <c r="AR50" s="57">
        <v>0</v>
      </c>
      <c r="AS50" s="62"/>
      <c r="AT50" s="62" t="s">
        <v>117</v>
      </c>
    </row>
    <row r="51" spans="1:46" ht="15" customHeight="1">
      <c r="A51" s="139" t="s">
        <v>64</v>
      </c>
      <c r="B51" s="129" t="s">
        <v>80</v>
      </c>
      <c r="C51" s="129" t="s">
        <v>58</v>
      </c>
      <c r="D51" s="129">
        <v>6</v>
      </c>
      <c r="E51" s="55" t="s">
        <v>51</v>
      </c>
      <c r="F51" s="65">
        <f>SUM(F52:F53)</f>
        <v>3600.0340000000001</v>
      </c>
      <c r="G51" s="65">
        <f t="shared" ref="G51:AQ51" si="86">SUM(G52:G53)</f>
        <v>3599.9969999999998</v>
      </c>
      <c r="H51" s="60">
        <f t="shared" ref="H51" si="87">G51/F51</f>
        <v>0.99998972231928918</v>
      </c>
      <c r="I51" s="65">
        <f t="shared" si="86"/>
        <v>0</v>
      </c>
      <c r="J51" s="59">
        <f t="shared" si="86"/>
        <v>0</v>
      </c>
      <c r="K51" s="60">
        <v>0</v>
      </c>
      <c r="L51" s="59">
        <f t="shared" si="86"/>
        <v>100</v>
      </c>
      <c r="M51" s="65">
        <f t="shared" si="86"/>
        <v>100</v>
      </c>
      <c r="N51" s="60">
        <f t="shared" ref="N51" si="88">M51/L51</f>
        <v>1</v>
      </c>
      <c r="O51" s="65">
        <f t="shared" si="86"/>
        <v>99.95</v>
      </c>
      <c r="P51" s="65">
        <f t="shared" si="86"/>
        <v>100</v>
      </c>
      <c r="Q51" s="60">
        <f t="shared" ref="Q51" si="89">P51/O51</f>
        <v>1.0005002501250626</v>
      </c>
      <c r="R51" s="65">
        <f t="shared" si="86"/>
        <v>99.65</v>
      </c>
      <c r="S51" s="65">
        <f t="shared" si="86"/>
        <v>99.9</v>
      </c>
      <c r="T51" s="60">
        <f t="shared" ref="T51" si="90">S51/R51</f>
        <v>1.0025087807325639</v>
      </c>
      <c r="U51" s="65">
        <f t="shared" si="86"/>
        <v>99.039000000000001</v>
      </c>
      <c r="V51" s="65">
        <f t="shared" si="86"/>
        <v>100</v>
      </c>
      <c r="W51" s="60">
        <f t="shared" ref="W51" si="91">V51/U51</f>
        <v>1.0097032482153494</v>
      </c>
      <c r="X51" s="65">
        <f t="shared" si="86"/>
        <v>581.33900000000006</v>
      </c>
      <c r="Y51" s="65">
        <f t="shared" si="86"/>
        <v>579.99900000000002</v>
      </c>
      <c r="Z51" s="60">
        <f t="shared" ref="Z51" si="92">Y51/X51</f>
        <v>0.99769497659713169</v>
      </c>
      <c r="AA51" s="65">
        <f t="shared" si="86"/>
        <v>581.33900000000006</v>
      </c>
      <c r="AB51" s="65">
        <f t="shared" si="86"/>
        <v>579.99900000000002</v>
      </c>
      <c r="AC51" s="60">
        <f t="shared" ref="AC51" si="93">AB51/AA51</f>
        <v>0.99769497659713169</v>
      </c>
      <c r="AD51" s="65">
        <f t="shared" si="86"/>
        <v>577.35</v>
      </c>
      <c r="AE51" s="65">
        <f t="shared" si="86"/>
        <v>580</v>
      </c>
      <c r="AF51" s="60">
        <f t="shared" ref="AF51" si="94">AE51/AD51</f>
        <v>1.0045899367801161</v>
      </c>
      <c r="AG51" s="65">
        <f t="shared" si="86"/>
        <v>581.33900000000006</v>
      </c>
      <c r="AH51" s="65">
        <f t="shared" si="86"/>
        <v>579.99900000000002</v>
      </c>
      <c r="AI51" s="60">
        <f t="shared" ref="AI51" si="95">AH51/AG51</f>
        <v>0.99769497659713169</v>
      </c>
      <c r="AJ51" s="65">
        <f t="shared" si="86"/>
        <v>581.33900000000006</v>
      </c>
      <c r="AK51" s="65">
        <f t="shared" si="86"/>
        <v>580</v>
      </c>
      <c r="AL51" s="60">
        <f t="shared" ref="AL51" si="96">AK51/AJ51</f>
        <v>0.99769669676385031</v>
      </c>
      <c r="AM51" s="65">
        <f t="shared" si="86"/>
        <v>99.039000000000001</v>
      </c>
      <c r="AN51" s="65">
        <f t="shared" si="86"/>
        <v>100</v>
      </c>
      <c r="AO51" s="60">
        <f t="shared" ref="AO51" si="97">AN51/AM51</f>
        <v>1.0097032482153494</v>
      </c>
      <c r="AP51" s="65">
        <f t="shared" si="86"/>
        <v>199.65</v>
      </c>
      <c r="AQ51" s="65">
        <f t="shared" si="86"/>
        <v>200.1</v>
      </c>
      <c r="AR51" s="60">
        <f>AQ51/AP51</f>
        <v>1.0022539444027048</v>
      </c>
      <c r="AS51" s="116" t="s">
        <v>107</v>
      </c>
      <c r="AT51" s="116"/>
    </row>
    <row r="52" spans="1:46" ht="25.5" customHeight="1">
      <c r="A52" s="140"/>
      <c r="B52" s="130"/>
      <c r="C52" s="130"/>
      <c r="D52" s="130"/>
      <c r="E52" s="11" t="s">
        <v>63</v>
      </c>
      <c r="F52" s="59">
        <f>I52+L52+O52+R52+U52+X52+AA52+AD52+AG52+AJ52+AM52+AP52</f>
        <v>0</v>
      </c>
      <c r="G52" s="59">
        <f>J52+M52+P52+S52+V52+Y52+AB52+AE52+AH52+AK52+AN52+AQ52</f>
        <v>0</v>
      </c>
      <c r="H52" s="60">
        <v>0</v>
      </c>
      <c r="I52" s="59">
        <v>0</v>
      </c>
      <c r="J52" s="59">
        <v>0</v>
      </c>
      <c r="K52" s="60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117"/>
      <c r="AT52" s="117"/>
    </row>
    <row r="53" spans="1:46" ht="24.75" customHeight="1">
      <c r="A53" s="140"/>
      <c r="B53" s="130"/>
      <c r="C53" s="130"/>
      <c r="D53" s="130"/>
      <c r="E53" s="10" t="s">
        <v>49</v>
      </c>
      <c r="F53" s="56">
        <f>I53+L53+O53+R53+U53+X53+AA53+AD53+AG53+AJ53+AM53+AP53</f>
        <v>3600.0340000000001</v>
      </c>
      <c r="G53" s="56">
        <f>J53+M53+P53+S53+V53+Y53+AB53+AE53+AH53+AK53+AN53+AQ53</f>
        <v>3599.9969999999998</v>
      </c>
      <c r="H53" s="57">
        <f>G53/F53</f>
        <v>0.99998972231928918</v>
      </c>
      <c r="I53" s="16">
        <v>0</v>
      </c>
      <c r="J53" s="16">
        <v>0</v>
      </c>
      <c r="K53" s="57">
        <v>0</v>
      </c>
      <c r="L53" s="16">
        <v>100</v>
      </c>
      <c r="M53" s="16">
        <v>100</v>
      </c>
      <c r="N53" s="57">
        <f>M53/L53</f>
        <v>1</v>
      </c>
      <c r="O53" s="16">
        <v>99.95</v>
      </c>
      <c r="P53" s="16">
        <v>100</v>
      </c>
      <c r="Q53" s="57">
        <f>P53/O53</f>
        <v>1.0005002501250626</v>
      </c>
      <c r="R53" s="16">
        <v>99.65</v>
      </c>
      <c r="S53" s="16">
        <v>99.9</v>
      </c>
      <c r="T53" s="57">
        <f>S53/R53</f>
        <v>1.0025087807325639</v>
      </c>
      <c r="U53" s="16">
        <v>99.039000000000001</v>
      </c>
      <c r="V53" s="16">
        <v>100</v>
      </c>
      <c r="W53" s="57">
        <f>V53/U53</f>
        <v>1.0097032482153494</v>
      </c>
      <c r="X53" s="16">
        <v>581.33900000000006</v>
      </c>
      <c r="Y53" s="16">
        <v>579.99900000000002</v>
      </c>
      <c r="Z53" s="57">
        <f>Y53/X53</f>
        <v>0.99769497659713169</v>
      </c>
      <c r="AA53" s="16">
        <v>581.33900000000006</v>
      </c>
      <c r="AB53" s="16">
        <v>579.99900000000002</v>
      </c>
      <c r="AC53" s="57">
        <f>AB53/AA53</f>
        <v>0.99769497659713169</v>
      </c>
      <c r="AD53" s="16">
        <v>577.35</v>
      </c>
      <c r="AE53" s="16">
        <v>580</v>
      </c>
      <c r="AF53" s="57">
        <f>AE53/AD53</f>
        <v>1.0045899367801161</v>
      </c>
      <c r="AG53" s="16">
        <v>581.33900000000006</v>
      </c>
      <c r="AH53" s="16">
        <v>579.99900000000002</v>
      </c>
      <c r="AI53" s="57">
        <f>AH53/AG53</f>
        <v>0.99769497659713169</v>
      </c>
      <c r="AJ53" s="16">
        <v>581.33900000000006</v>
      </c>
      <c r="AK53" s="16">
        <v>580</v>
      </c>
      <c r="AL53" s="57">
        <f>AK53/AJ53</f>
        <v>0.99769669676385031</v>
      </c>
      <c r="AM53" s="16">
        <v>99.039000000000001</v>
      </c>
      <c r="AN53" s="16">
        <v>100</v>
      </c>
      <c r="AO53" s="57">
        <f>AN53/AM53</f>
        <v>1.0097032482153494</v>
      </c>
      <c r="AP53" s="16">
        <v>199.65</v>
      </c>
      <c r="AQ53" s="16">
        <v>200.1</v>
      </c>
      <c r="AR53" s="57">
        <f>AQ53/AP53</f>
        <v>1.0022539444027048</v>
      </c>
      <c r="AS53" s="118"/>
      <c r="AT53" s="118"/>
    </row>
    <row r="54" spans="1:46" ht="81.75" customHeight="1">
      <c r="A54" s="141"/>
      <c r="B54" s="131"/>
      <c r="C54" s="131"/>
      <c r="D54" s="131"/>
      <c r="E54" s="10" t="s">
        <v>120</v>
      </c>
      <c r="F54" s="56">
        <v>0</v>
      </c>
      <c r="G54" s="56">
        <f>P54</f>
        <v>99.1</v>
      </c>
      <c r="H54" s="57">
        <v>0</v>
      </c>
      <c r="I54" s="16">
        <v>0</v>
      </c>
      <c r="J54" s="16">
        <v>0</v>
      </c>
      <c r="K54" s="57">
        <v>0</v>
      </c>
      <c r="L54" s="16">
        <v>0</v>
      </c>
      <c r="M54" s="16">
        <v>0</v>
      </c>
      <c r="N54" s="57">
        <v>0</v>
      </c>
      <c r="O54" s="16">
        <v>0</v>
      </c>
      <c r="P54" s="16">
        <v>99.1</v>
      </c>
      <c r="Q54" s="57">
        <v>0</v>
      </c>
      <c r="R54" s="16">
        <v>0</v>
      </c>
      <c r="S54" s="16">
        <v>0</v>
      </c>
      <c r="T54" s="57">
        <v>0</v>
      </c>
      <c r="U54" s="16">
        <v>0</v>
      </c>
      <c r="V54" s="16">
        <v>0</v>
      </c>
      <c r="W54" s="57">
        <v>0</v>
      </c>
      <c r="X54" s="16">
        <v>0</v>
      </c>
      <c r="Y54" s="16">
        <v>0</v>
      </c>
      <c r="Z54" s="57">
        <v>0</v>
      </c>
      <c r="AA54" s="16">
        <v>0</v>
      </c>
      <c r="AB54" s="16">
        <v>0</v>
      </c>
      <c r="AC54" s="57">
        <v>0</v>
      </c>
      <c r="AD54" s="16">
        <v>0</v>
      </c>
      <c r="AE54" s="16">
        <v>0</v>
      </c>
      <c r="AF54" s="57">
        <v>0</v>
      </c>
      <c r="AG54" s="16">
        <v>0</v>
      </c>
      <c r="AH54" s="16">
        <v>0</v>
      </c>
      <c r="AI54" s="57">
        <v>0</v>
      </c>
      <c r="AJ54" s="16">
        <v>0</v>
      </c>
      <c r="AK54" s="16">
        <v>0</v>
      </c>
      <c r="AL54" s="57">
        <v>0</v>
      </c>
      <c r="AM54" s="16">
        <v>0</v>
      </c>
      <c r="AN54" s="16">
        <v>0</v>
      </c>
      <c r="AO54" s="57">
        <v>0</v>
      </c>
      <c r="AP54" s="16">
        <v>0</v>
      </c>
      <c r="AQ54" s="16">
        <v>0</v>
      </c>
      <c r="AR54" s="57">
        <v>0</v>
      </c>
      <c r="AS54" s="62"/>
      <c r="AT54" s="62" t="s">
        <v>118</v>
      </c>
    </row>
    <row r="55" spans="1:46" ht="14.25" customHeight="1">
      <c r="A55" s="157" t="s">
        <v>65</v>
      </c>
      <c r="B55" s="158"/>
      <c r="C55" s="132"/>
      <c r="D55" s="132"/>
      <c r="E55" s="55" t="s">
        <v>66</v>
      </c>
      <c r="F55" s="59">
        <f>SUM(F51+F47+F41+F38+F35+F32+F28+F25+F21+F18+F16)</f>
        <v>56554.434000000001</v>
      </c>
      <c r="G55" s="59">
        <f>SUM(G51+G47+G41+G38+G35+G32+G28+G25+G21+G18+G16)</f>
        <v>46202.786999999997</v>
      </c>
      <c r="H55" s="60">
        <f t="shared" ref="H55:H57" si="98">G55/F55</f>
        <v>0.81696135443597573</v>
      </c>
      <c r="I55" s="59">
        <f t="shared" ref="I55:J57" si="99">SUM(I51+I47+I41+I38+I35+I32+I21+I18+I16)</f>
        <v>0</v>
      </c>
      <c r="J55" s="59">
        <f t="shared" si="99"/>
        <v>0</v>
      </c>
      <c r="K55" s="60">
        <v>0</v>
      </c>
      <c r="L55" s="59">
        <f t="shared" ref="L55:M57" si="100">SUM(L51+L47+L41+L38+L35+L32++L21+L16)</f>
        <v>511.5</v>
      </c>
      <c r="M55" s="59">
        <f t="shared" si="100"/>
        <v>320.2</v>
      </c>
      <c r="N55" s="60">
        <f t="shared" ref="N55" si="101">M55/L55</f>
        <v>0.62600195503421308</v>
      </c>
      <c r="O55" s="59">
        <f t="shared" ref="O55:P57" si="102">SUM(O51+O47+O41+O38+O35+O32++O21+O16)</f>
        <v>757.75</v>
      </c>
      <c r="P55" s="59">
        <f t="shared" si="102"/>
        <v>817.3</v>
      </c>
      <c r="Q55" s="60">
        <f t="shared" ref="Q55" si="103">P55/O55</f>
        <v>1.0785879247773011</v>
      </c>
      <c r="R55" s="59">
        <f t="shared" ref="R55:S57" si="104">SUM(R51+R47+R41+R38+R35+R32++R21+R16)</f>
        <v>687.45</v>
      </c>
      <c r="S55" s="59">
        <f t="shared" si="104"/>
        <v>818.5</v>
      </c>
      <c r="T55" s="60">
        <f t="shared" ref="T55" si="105">S55/R55</f>
        <v>1.1906320459669792</v>
      </c>
      <c r="U55" s="59">
        <f t="shared" ref="U55:V57" si="106">SUM(U51+U47+U41+U38+U35+U32++U21+U16)</f>
        <v>610.53899999999999</v>
      </c>
      <c r="V55" s="59">
        <f t="shared" si="106"/>
        <v>573.70000000000005</v>
      </c>
      <c r="W55" s="60">
        <f t="shared" ref="W55" si="107">V55/U55</f>
        <v>0.93966151220478966</v>
      </c>
      <c r="X55" s="59">
        <f t="shared" ref="X55:Y57" si="108">SUM(X51+X47+X41+X38+X35+X32++X21+X16)</f>
        <v>1676.539</v>
      </c>
      <c r="Y55" s="59">
        <f t="shared" si="108"/>
        <v>1613.989</v>
      </c>
      <c r="Z55" s="60">
        <f t="shared" ref="Z55" si="109">Y55/X55</f>
        <v>0.96269099615338505</v>
      </c>
      <c r="AA55" s="59">
        <f t="shared" ref="AA55:AB57" si="110">SUM(AA51+AA47+AA41+AA38+AA35+AA32++AA21+AA16)</f>
        <v>1615.3389999999999</v>
      </c>
      <c r="AB55" s="59">
        <f t="shared" si="110"/>
        <v>1613.999</v>
      </c>
      <c r="AC55" s="60">
        <f t="shared" ref="AC55" si="111">AB55/AA55</f>
        <v>0.99917045276564243</v>
      </c>
      <c r="AD55" s="59">
        <f t="shared" ref="AD55:AE57" si="112">SUM(AD51+AD47+AD41+AD38+AD35+AD32++AD21+AD16)</f>
        <v>1810.885</v>
      </c>
      <c r="AE55" s="59">
        <f t="shared" si="112"/>
        <v>1613.5</v>
      </c>
      <c r="AF55" s="60">
        <f t="shared" ref="AF55" si="113">AE55/AD55</f>
        <v>0.89100080899670608</v>
      </c>
      <c r="AG55" s="59">
        <f t="shared" ref="AG55:AH57" si="114">SUM(AG51+AG47+AG41+AG38+AG35+AG32++AG21+AG16)</f>
        <v>1676.6389999999999</v>
      </c>
      <c r="AH55" s="59">
        <f t="shared" si="114"/>
        <v>1644.6990000000001</v>
      </c>
      <c r="AI55" s="60">
        <f t="shared" ref="AI55" si="115">AH55/AG55</f>
        <v>0.98094998386653309</v>
      </c>
      <c r="AJ55" s="59">
        <f t="shared" ref="AJ55:AK57" si="116">SUM(AJ51+AJ47+AJ41+AJ38+AJ35+AJ32++AJ21+AJ16)</f>
        <v>1625.3389999999999</v>
      </c>
      <c r="AK55" s="59">
        <f t="shared" si="116"/>
        <v>1691.4</v>
      </c>
      <c r="AL55" s="60">
        <f t="shared" ref="AL55" si="117">AK55/AJ55</f>
        <v>1.0406444440206013</v>
      </c>
      <c r="AM55" s="59">
        <f t="shared" ref="AM55:AN57" si="118">SUM(AM51+AM47+AM41+AM38+AM35+AM32++AM21+AM16)</f>
        <v>731.03899999999999</v>
      </c>
      <c r="AN55" s="59">
        <f t="shared" si="118"/>
        <v>622</v>
      </c>
      <c r="AO55" s="60">
        <f t="shared" ref="AO55" si="119">AN55/AM55</f>
        <v>0.85084379903124185</v>
      </c>
      <c r="AP55" s="59">
        <f t="shared" ref="AP55:AQ57" si="120">SUM(AP51+AP47+AP41+AP38+AP35+AP32++AP21+AP16)</f>
        <v>10983.45</v>
      </c>
      <c r="AQ55" s="59">
        <f t="shared" si="120"/>
        <v>1210.3</v>
      </c>
      <c r="AR55" s="60">
        <f t="shared" ref="AR55" si="121">AQ55/AP55</f>
        <v>0.11019306319963217</v>
      </c>
      <c r="AS55" s="66"/>
      <c r="AT55" s="55"/>
    </row>
    <row r="56" spans="1:46" ht="25.5" customHeight="1">
      <c r="A56" s="159"/>
      <c r="B56" s="160"/>
      <c r="C56" s="133"/>
      <c r="D56" s="133"/>
      <c r="E56" s="11" t="s">
        <v>63</v>
      </c>
      <c r="F56" s="59">
        <f>SUM(F52+F48+F42+F39+F36+F33+F22+F29+F26+F19+F17)</f>
        <v>29662.2</v>
      </c>
      <c r="G56" s="59">
        <f>SUM(G52+G48+G42+G39+G36+G33+G22+G29+G26+G19+G17)</f>
        <v>29467.599999999999</v>
      </c>
      <c r="H56" s="60">
        <f t="shared" si="98"/>
        <v>0.99343946167175723</v>
      </c>
      <c r="I56" s="59">
        <f t="shared" si="99"/>
        <v>0</v>
      </c>
      <c r="J56" s="59">
        <f t="shared" si="99"/>
        <v>0</v>
      </c>
      <c r="K56" s="60">
        <v>0</v>
      </c>
      <c r="L56" s="59">
        <f t="shared" si="100"/>
        <v>0</v>
      </c>
      <c r="M56" s="59">
        <f t="shared" si="100"/>
        <v>0</v>
      </c>
      <c r="N56" s="59">
        <v>0</v>
      </c>
      <c r="O56" s="59">
        <f t="shared" si="102"/>
        <v>0</v>
      </c>
      <c r="P56" s="59">
        <f t="shared" si="102"/>
        <v>0</v>
      </c>
      <c r="Q56" s="59">
        <v>0</v>
      </c>
      <c r="R56" s="59">
        <f t="shared" si="104"/>
        <v>0</v>
      </c>
      <c r="S56" s="59">
        <f t="shared" si="104"/>
        <v>0</v>
      </c>
      <c r="T56" s="59">
        <v>0</v>
      </c>
      <c r="U56" s="59">
        <f t="shared" si="106"/>
        <v>0</v>
      </c>
      <c r="V56" s="59">
        <f t="shared" si="106"/>
        <v>0</v>
      </c>
      <c r="W56" s="59">
        <v>0</v>
      </c>
      <c r="X56" s="59">
        <f t="shared" si="108"/>
        <v>0</v>
      </c>
      <c r="Y56" s="59">
        <f t="shared" si="108"/>
        <v>0</v>
      </c>
      <c r="Z56" s="59">
        <v>0</v>
      </c>
      <c r="AA56" s="59">
        <f t="shared" si="110"/>
        <v>0</v>
      </c>
      <c r="AB56" s="59">
        <f t="shared" si="110"/>
        <v>0</v>
      </c>
      <c r="AC56" s="59">
        <v>0</v>
      </c>
      <c r="AD56" s="59">
        <f t="shared" si="112"/>
        <v>0</v>
      </c>
      <c r="AE56" s="59">
        <f t="shared" si="112"/>
        <v>0</v>
      </c>
      <c r="AF56" s="59">
        <v>0</v>
      </c>
      <c r="AG56" s="59">
        <f t="shared" si="114"/>
        <v>0</v>
      </c>
      <c r="AH56" s="59">
        <f t="shared" si="114"/>
        <v>0</v>
      </c>
      <c r="AI56" s="59">
        <v>0</v>
      </c>
      <c r="AJ56" s="59">
        <f t="shared" si="116"/>
        <v>0</v>
      </c>
      <c r="AK56" s="59">
        <f t="shared" si="116"/>
        <v>0</v>
      </c>
      <c r="AL56" s="59">
        <v>0</v>
      </c>
      <c r="AM56" s="59">
        <f t="shared" si="118"/>
        <v>0</v>
      </c>
      <c r="AN56" s="59">
        <f t="shared" si="118"/>
        <v>0</v>
      </c>
      <c r="AO56" s="59">
        <v>0</v>
      </c>
      <c r="AP56" s="59">
        <f t="shared" si="120"/>
        <v>0</v>
      </c>
      <c r="AQ56" s="59">
        <f t="shared" si="120"/>
        <v>0</v>
      </c>
      <c r="AR56" s="59">
        <v>0</v>
      </c>
      <c r="AS56" s="66"/>
      <c r="AT56" s="55"/>
    </row>
    <row r="57" spans="1:46" ht="26.25" customHeight="1">
      <c r="A57" s="159"/>
      <c r="B57" s="160"/>
      <c r="C57" s="133"/>
      <c r="D57" s="133"/>
      <c r="E57" s="10" t="s">
        <v>49</v>
      </c>
      <c r="F57" s="56">
        <f>SUM(F53+F49+F43+F40+F37+F34+F30+F27+F23+F20+F16)</f>
        <v>26892.234</v>
      </c>
      <c r="G57" s="56">
        <f>SUM(G53+G49+G43+G40+G37+G34+G30+G27+G23+G20+G16)</f>
        <v>16735.186999999998</v>
      </c>
      <c r="H57" s="57">
        <f t="shared" si="98"/>
        <v>0.6223055697046217</v>
      </c>
      <c r="I57" s="56">
        <f t="shared" si="99"/>
        <v>0</v>
      </c>
      <c r="J57" s="56">
        <f t="shared" si="99"/>
        <v>0</v>
      </c>
      <c r="K57" s="57">
        <v>0</v>
      </c>
      <c r="L57" s="56">
        <f t="shared" si="100"/>
        <v>511.5</v>
      </c>
      <c r="M57" s="56">
        <f t="shared" si="100"/>
        <v>320.2</v>
      </c>
      <c r="N57" s="57">
        <f>M57/L57</f>
        <v>0.62600195503421308</v>
      </c>
      <c r="O57" s="56">
        <f t="shared" si="102"/>
        <v>757.75</v>
      </c>
      <c r="P57" s="56">
        <f t="shared" si="102"/>
        <v>817.3</v>
      </c>
      <c r="Q57" s="57">
        <f>P57/O57</f>
        <v>1.0785879247773011</v>
      </c>
      <c r="R57" s="56">
        <f t="shared" si="104"/>
        <v>687.45</v>
      </c>
      <c r="S57" s="56">
        <f t="shared" si="104"/>
        <v>818.5</v>
      </c>
      <c r="T57" s="57">
        <f>S57/R57</f>
        <v>1.1906320459669792</v>
      </c>
      <c r="U57" s="56">
        <f t="shared" si="106"/>
        <v>610.53899999999999</v>
      </c>
      <c r="V57" s="56">
        <f t="shared" si="106"/>
        <v>573.70000000000005</v>
      </c>
      <c r="W57" s="57">
        <f>V57/U57</f>
        <v>0.93966151220478966</v>
      </c>
      <c r="X57" s="56">
        <f t="shared" si="108"/>
        <v>1676.539</v>
      </c>
      <c r="Y57" s="56">
        <f t="shared" si="108"/>
        <v>1613.989</v>
      </c>
      <c r="Z57" s="57">
        <f>Y57/X57</f>
        <v>0.96269099615338505</v>
      </c>
      <c r="AA57" s="56">
        <f t="shared" si="110"/>
        <v>1615.3389999999999</v>
      </c>
      <c r="AB57" s="56">
        <f t="shared" si="110"/>
        <v>1613.999</v>
      </c>
      <c r="AC57" s="57">
        <f>AB57/AA57</f>
        <v>0.99917045276564243</v>
      </c>
      <c r="AD57" s="56">
        <f t="shared" si="112"/>
        <v>15750.885</v>
      </c>
      <c r="AE57" s="56">
        <f t="shared" si="112"/>
        <v>1613.5</v>
      </c>
      <c r="AF57" s="57">
        <f>AE57/AD57</f>
        <v>0.10243868836576485</v>
      </c>
      <c r="AG57" s="56">
        <f t="shared" si="114"/>
        <v>15821.539000000001</v>
      </c>
      <c r="AH57" s="56">
        <f t="shared" si="114"/>
        <v>1644.6990000000001</v>
      </c>
      <c r="AI57" s="57">
        <f>AH57/AG57</f>
        <v>0.10395316157296708</v>
      </c>
      <c r="AJ57" s="56">
        <f t="shared" si="116"/>
        <v>1625.3389999999999</v>
      </c>
      <c r="AK57" s="56">
        <f t="shared" si="116"/>
        <v>1691.4</v>
      </c>
      <c r="AL57" s="57">
        <f>AK57/AJ57</f>
        <v>1.0406444440206013</v>
      </c>
      <c r="AM57" s="56">
        <f t="shared" si="118"/>
        <v>731.03899999999999</v>
      </c>
      <c r="AN57" s="56">
        <f t="shared" si="118"/>
        <v>28702.1</v>
      </c>
      <c r="AO57" s="57">
        <f>AN57/AM57</f>
        <v>39.26206399384985</v>
      </c>
      <c r="AP57" s="56">
        <f t="shared" si="120"/>
        <v>1183.45</v>
      </c>
      <c r="AQ57" s="56">
        <f t="shared" si="120"/>
        <v>1210.3</v>
      </c>
      <c r="AR57" s="57">
        <f>AQ57/AP57</f>
        <v>1.0226879040094639</v>
      </c>
      <c r="AS57" s="66"/>
      <c r="AT57" s="55"/>
    </row>
    <row r="58" spans="1:46" ht="26.25" customHeight="1">
      <c r="A58" s="161"/>
      <c r="B58" s="162"/>
      <c r="C58" s="67"/>
      <c r="D58" s="67"/>
      <c r="E58" s="10" t="s">
        <v>120</v>
      </c>
      <c r="F58" s="56">
        <v>0</v>
      </c>
      <c r="G58" s="56">
        <f>P58</f>
        <v>517.20000000000005</v>
      </c>
      <c r="H58" s="57">
        <v>0</v>
      </c>
      <c r="I58" s="56">
        <v>0</v>
      </c>
      <c r="J58" s="56">
        <v>0</v>
      </c>
      <c r="K58" s="57">
        <v>0</v>
      </c>
      <c r="L58" s="56">
        <v>0</v>
      </c>
      <c r="M58" s="56">
        <v>0</v>
      </c>
      <c r="N58" s="57">
        <v>0</v>
      </c>
      <c r="O58" s="56">
        <v>0</v>
      </c>
      <c r="P58" s="56">
        <f>P54+P50+P24</f>
        <v>517.20000000000005</v>
      </c>
      <c r="Q58" s="57">
        <v>0</v>
      </c>
      <c r="R58" s="16">
        <v>0</v>
      </c>
      <c r="S58" s="16">
        <v>0</v>
      </c>
      <c r="T58" s="57">
        <v>0</v>
      </c>
      <c r="U58" s="16">
        <v>0</v>
      </c>
      <c r="V58" s="16">
        <v>0</v>
      </c>
      <c r="W58" s="57">
        <v>0</v>
      </c>
      <c r="X58" s="16">
        <v>0</v>
      </c>
      <c r="Y58" s="16">
        <v>0</v>
      </c>
      <c r="Z58" s="57">
        <v>0</v>
      </c>
      <c r="AA58" s="16">
        <v>0</v>
      </c>
      <c r="AB58" s="16">
        <v>0</v>
      </c>
      <c r="AC58" s="57">
        <v>0</v>
      </c>
      <c r="AD58" s="16">
        <v>0</v>
      </c>
      <c r="AE58" s="16">
        <v>0</v>
      </c>
      <c r="AF58" s="57">
        <v>0</v>
      </c>
      <c r="AG58" s="16">
        <v>0</v>
      </c>
      <c r="AH58" s="16">
        <v>0</v>
      </c>
      <c r="AI58" s="57">
        <v>0</v>
      </c>
      <c r="AJ58" s="16">
        <v>0</v>
      </c>
      <c r="AK58" s="16">
        <v>0</v>
      </c>
      <c r="AL58" s="57">
        <v>0</v>
      </c>
      <c r="AM58" s="16">
        <v>0</v>
      </c>
      <c r="AN58" s="16">
        <v>0</v>
      </c>
      <c r="AO58" s="57">
        <v>0</v>
      </c>
      <c r="AP58" s="16">
        <v>0</v>
      </c>
      <c r="AQ58" s="16">
        <v>0</v>
      </c>
      <c r="AR58" s="57">
        <v>0</v>
      </c>
      <c r="AS58" s="66"/>
      <c r="AT58" s="55"/>
    </row>
    <row r="59" spans="1:46" ht="23.25" customHeight="1">
      <c r="A59" s="142" t="s">
        <v>20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</row>
    <row r="60" spans="1:46" ht="14.25" customHeight="1">
      <c r="A60" s="142" t="s">
        <v>21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</row>
    <row r="61" spans="1:46" ht="12.75" customHeight="1">
      <c r="A61" s="142" t="s">
        <v>22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</row>
    <row r="62" spans="1:46" ht="11.25" customHeight="1">
      <c r="A62" s="142" t="s">
        <v>23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</row>
    <row r="63" spans="1:46" ht="12" customHeight="1">
      <c r="A63" s="68"/>
    </row>
    <row r="64" spans="1:46">
      <c r="A64" s="69"/>
      <c r="E64" s="46"/>
    </row>
    <row r="65" spans="1:16">
      <c r="A65" s="149" t="s">
        <v>116</v>
      </c>
      <c r="B65" s="150"/>
      <c r="C65" s="150"/>
      <c r="D65" s="150"/>
      <c r="E65" s="150"/>
      <c r="F65" s="150"/>
      <c r="G65" s="53"/>
      <c r="H65" s="151" t="s">
        <v>37</v>
      </c>
      <c r="I65" s="151"/>
      <c r="J65" s="151"/>
      <c r="K65" s="151"/>
      <c r="L65" s="151"/>
      <c r="M65" s="151"/>
      <c r="N65" s="151"/>
      <c r="O65" s="53"/>
      <c r="P65" s="53"/>
    </row>
    <row r="66" spans="1:16" ht="24" customHeight="1">
      <c r="A66" s="149"/>
      <c r="B66" s="150"/>
      <c r="C66" s="150"/>
      <c r="D66" s="150"/>
      <c r="E66" s="150"/>
      <c r="F66" s="53"/>
      <c r="G66" s="53"/>
      <c r="H66" s="150" t="s">
        <v>38</v>
      </c>
      <c r="I66" s="151"/>
      <c r="J66" s="151"/>
      <c r="K66" s="151"/>
      <c r="L66" s="151"/>
      <c r="M66" s="151"/>
      <c r="N66" s="151"/>
      <c r="O66" s="151"/>
      <c r="P66" s="151"/>
    </row>
    <row r="67" spans="1:16" ht="18" customHeight="1">
      <c r="A67" s="149" t="s">
        <v>114</v>
      </c>
      <c r="B67" s="150"/>
      <c r="C67" s="150"/>
      <c r="D67" s="150"/>
      <c r="E67" s="150"/>
      <c r="F67" s="150"/>
      <c r="G67" s="53"/>
      <c r="H67" s="150" t="s">
        <v>115</v>
      </c>
      <c r="I67" s="151"/>
      <c r="J67" s="151"/>
      <c r="K67" s="151"/>
      <c r="L67" s="151"/>
      <c r="M67" s="151"/>
      <c r="N67" s="151"/>
      <c r="O67" s="151"/>
      <c r="P67" s="151"/>
    </row>
    <row r="68" spans="1:16">
      <c r="A68" s="69"/>
      <c r="B68" s="70" t="s">
        <v>40</v>
      </c>
      <c r="C68" s="152"/>
      <c r="D68" s="152"/>
      <c r="E68" s="53"/>
      <c r="F68" s="53"/>
      <c r="G68" s="53"/>
      <c r="H68" s="53"/>
      <c r="I68" s="53"/>
      <c r="J68" s="53"/>
      <c r="K68" s="53"/>
      <c r="L68" s="53"/>
      <c r="M68" s="152" t="s">
        <v>40</v>
      </c>
      <c r="N68" s="152"/>
      <c r="O68" s="53"/>
      <c r="P68" s="53"/>
    </row>
    <row r="69" spans="1:16" ht="23.25" customHeight="1">
      <c r="A69" s="142" t="s">
        <v>67</v>
      </c>
      <c r="B69" s="153"/>
      <c r="C69" s="153"/>
      <c r="D69" s="153"/>
      <c r="E69" s="153"/>
      <c r="F69" s="153"/>
      <c r="G69" s="153"/>
      <c r="H69" s="154"/>
      <c r="I69" s="154"/>
      <c r="J69" s="53"/>
      <c r="K69" s="53"/>
      <c r="L69" s="53"/>
      <c r="M69" s="53"/>
      <c r="N69" s="53"/>
      <c r="O69" s="53"/>
      <c r="P69" s="53"/>
    </row>
    <row r="70" spans="1:16" ht="14.25" customHeight="1">
      <c r="A70" s="142" t="s">
        <v>43</v>
      </c>
      <c r="B70" s="153"/>
      <c r="C70" s="153"/>
      <c r="D70" s="153"/>
      <c r="E70" s="153"/>
      <c r="F70" s="153"/>
      <c r="G70" s="153"/>
      <c r="H70" s="154"/>
      <c r="I70" s="154"/>
      <c r="J70" s="53"/>
      <c r="K70" s="53"/>
      <c r="L70" s="53"/>
      <c r="M70" s="53"/>
      <c r="N70" s="53"/>
      <c r="O70" s="53"/>
      <c r="P70" s="53"/>
    </row>
    <row r="71" spans="1:16" ht="9" customHeight="1">
      <c r="A71" s="142" t="s">
        <v>68</v>
      </c>
      <c r="B71" s="147"/>
      <c r="C71" s="147"/>
      <c r="D71" s="147"/>
      <c r="E71" s="147"/>
      <c r="F71" s="148"/>
      <c r="G71" s="148"/>
      <c r="H71" s="148"/>
      <c r="I71" s="148"/>
    </row>
    <row r="72" spans="1:16" ht="15.75">
      <c r="A72" s="71"/>
    </row>
    <row r="73" spans="1:16" ht="15.75">
      <c r="A73" s="71"/>
    </row>
    <row r="74" spans="1:16">
      <c r="A74" s="53"/>
    </row>
  </sheetData>
  <mergeCells count="149">
    <mergeCell ref="A45:AR45"/>
    <mergeCell ref="A46:AR46"/>
    <mergeCell ref="A5:AR5"/>
    <mergeCell ref="A4:AR4"/>
    <mergeCell ref="AK1:AQ2"/>
    <mergeCell ref="A55:B58"/>
    <mergeCell ref="B47:B50"/>
    <mergeCell ref="C47:C50"/>
    <mergeCell ref="D47:D50"/>
    <mergeCell ref="A47:A50"/>
    <mergeCell ref="B51:B54"/>
    <mergeCell ref="A51:A54"/>
    <mergeCell ref="C51:C54"/>
    <mergeCell ref="D51:D54"/>
    <mergeCell ref="C55:C57"/>
    <mergeCell ref="D55:D57"/>
    <mergeCell ref="A32:A34"/>
    <mergeCell ref="B32:B34"/>
    <mergeCell ref="C32:C34"/>
    <mergeCell ref="D32:D34"/>
    <mergeCell ref="O1:U2"/>
    <mergeCell ref="A3:U3"/>
    <mergeCell ref="A7:A10"/>
    <mergeCell ref="B7:B10"/>
    <mergeCell ref="A71:I71"/>
    <mergeCell ref="A67:F67"/>
    <mergeCell ref="H67:P67"/>
    <mergeCell ref="C68:D68"/>
    <mergeCell ref="M68:N68"/>
    <mergeCell ref="A69:I69"/>
    <mergeCell ref="A70:I70"/>
    <mergeCell ref="A61:U61"/>
    <mergeCell ref="A62:R62"/>
    <mergeCell ref="A65:F65"/>
    <mergeCell ref="H65:N65"/>
    <mergeCell ref="A66:E66"/>
    <mergeCell ref="H66:P66"/>
    <mergeCell ref="A59:U59"/>
    <mergeCell ref="A60:P60"/>
    <mergeCell ref="AS51:AS53"/>
    <mergeCell ref="AT51:AT53"/>
    <mergeCell ref="AS47:AS49"/>
    <mergeCell ref="AT47:AT49"/>
    <mergeCell ref="A28:A30"/>
    <mergeCell ref="B44:AT44"/>
    <mergeCell ref="A35:A37"/>
    <mergeCell ref="B35:B37"/>
    <mergeCell ref="C35:C37"/>
    <mergeCell ref="D35:D37"/>
    <mergeCell ref="AS35:AS37"/>
    <mergeCell ref="A38:A40"/>
    <mergeCell ref="B38:B40"/>
    <mergeCell ref="C38:C40"/>
    <mergeCell ref="D38:D40"/>
    <mergeCell ref="AS38:AS40"/>
    <mergeCell ref="A41:A43"/>
    <mergeCell ref="B41:B43"/>
    <mergeCell ref="C41:C43"/>
    <mergeCell ref="D41:D43"/>
    <mergeCell ref="AS41:AS43"/>
    <mergeCell ref="B31:AT31"/>
    <mergeCell ref="AS32:AS34"/>
    <mergeCell ref="B28:B30"/>
    <mergeCell ref="AS21:AS23"/>
    <mergeCell ref="A25:A27"/>
    <mergeCell ref="B25:B27"/>
    <mergeCell ref="C25:C27"/>
    <mergeCell ref="D25:D27"/>
    <mergeCell ref="AS25:AS27"/>
    <mergeCell ref="B21:B24"/>
    <mergeCell ref="A21:A24"/>
    <mergeCell ref="C21:C24"/>
    <mergeCell ref="D21:D24"/>
    <mergeCell ref="AS28:AS30"/>
    <mergeCell ref="C7:C10"/>
    <mergeCell ref="D7:D10"/>
    <mergeCell ref="E7:E10"/>
    <mergeCell ref="F7:H7"/>
    <mergeCell ref="F9:F10"/>
    <mergeCell ref="G9:G10"/>
    <mergeCell ref="H9:H10"/>
    <mergeCell ref="R9:R10"/>
    <mergeCell ref="S9:S10"/>
    <mergeCell ref="AM8:AO8"/>
    <mergeCell ref="AP8:AR8"/>
    <mergeCell ref="F8:H8"/>
    <mergeCell ref="U8:W8"/>
    <mergeCell ref="X8:Z8"/>
    <mergeCell ref="AA8:AC8"/>
    <mergeCell ref="AD8:AF8"/>
    <mergeCell ref="O9:O10"/>
    <mergeCell ref="P9:P10"/>
    <mergeCell ref="Q9:Q10"/>
    <mergeCell ref="X9:X10"/>
    <mergeCell ref="Z9:Z10"/>
    <mergeCell ref="AA9:AA10"/>
    <mergeCell ref="AB9:AB10"/>
    <mergeCell ref="AC9:AC10"/>
    <mergeCell ref="AH9:AH10"/>
    <mergeCell ref="AI9:AI10"/>
    <mergeCell ref="V9:V10"/>
    <mergeCell ref="A18:A20"/>
    <mergeCell ref="B18:B20"/>
    <mergeCell ref="C18:C20"/>
    <mergeCell ref="D18:D20"/>
    <mergeCell ref="A13:AR13"/>
    <mergeCell ref="A14:AR14"/>
    <mergeCell ref="C28:C30"/>
    <mergeCell ref="D28:D30"/>
    <mergeCell ref="AS7:AS10"/>
    <mergeCell ref="I9:I10"/>
    <mergeCell ref="J9:J10"/>
    <mergeCell ref="K9:K10"/>
    <mergeCell ref="N9:N10"/>
    <mergeCell ref="AP9:AP10"/>
    <mergeCell ref="AQ9:AQ10"/>
    <mergeCell ref="AR9:AR10"/>
    <mergeCell ref="AN9:AN10"/>
    <mergeCell ref="AO9:AO10"/>
    <mergeCell ref="AD9:AD10"/>
    <mergeCell ref="M9:M10"/>
    <mergeCell ref="AJ9:AJ10"/>
    <mergeCell ref="AK9:AK10"/>
    <mergeCell ref="AL9:AL10"/>
    <mergeCell ref="AM9:AM10"/>
    <mergeCell ref="AT28:AT30"/>
    <mergeCell ref="AT18:AT20"/>
    <mergeCell ref="B12:AT12"/>
    <mergeCell ref="B15:AT15"/>
    <mergeCell ref="B17:AT17"/>
    <mergeCell ref="AS18:AS20"/>
    <mergeCell ref="AT21:AT23"/>
    <mergeCell ref="AT25:AT27"/>
    <mergeCell ref="W9:W10"/>
    <mergeCell ref="Y9:Y10"/>
    <mergeCell ref="AT7:AT10"/>
    <mergeCell ref="AE9:AE10"/>
    <mergeCell ref="AF9:AF10"/>
    <mergeCell ref="AG9:AG10"/>
    <mergeCell ref="I8:K8"/>
    <mergeCell ref="L8:N8"/>
    <mergeCell ref="O8:Q8"/>
    <mergeCell ref="R8:T8"/>
    <mergeCell ref="T9:T10"/>
    <mergeCell ref="U9:U10"/>
    <mergeCell ref="I7:AR7"/>
    <mergeCell ref="L9:L10"/>
    <mergeCell ref="AG8:AI8"/>
    <mergeCell ref="AJ8:AL8"/>
  </mergeCells>
  <printOptions horizontalCentered="1"/>
  <pageMargins left="0" right="0" top="0" bottom="0" header="0.31496062992125984" footer="0.31496062992125984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квартал</vt:lpstr>
      <vt:lpstr>4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2018-02-01T04:50:45Z</dcterms:modified>
</cp:coreProperties>
</file>