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 пояснительная" sheetId="4" r:id="rId1"/>
  </sheets>
  <calcPr calcId="125725"/>
</workbook>
</file>

<file path=xl/calcChain.xml><?xml version="1.0" encoding="utf-8"?>
<calcChain xmlns="http://schemas.openxmlformats.org/spreadsheetml/2006/main">
  <c r="G47" i="4"/>
  <c r="E311" l="1"/>
  <c r="E308" s="1"/>
  <c r="E303" s="1"/>
  <c r="D311"/>
  <c r="D308" s="1"/>
  <c r="D303" s="1"/>
  <c r="C311"/>
  <c r="C308" s="1"/>
  <c r="C303" s="1"/>
  <c r="G307"/>
  <c r="E286"/>
  <c r="D286"/>
  <c r="C286"/>
  <c r="G291"/>
  <c r="G288"/>
  <c r="E273"/>
  <c r="E272" s="1"/>
  <c r="D273"/>
  <c r="D272" s="1"/>
  <c r="C273"/>
  <c r="G279"/>
  <c r="G278"/>
  <c r="E267"/>
  <c r="D267"/>
  <c r="C267"/>
  <c r="E262"/>
  <c r="D262"/>
  <c r="E265"/>
  <c r="D265"/>
  <c r="G263"/>
  <c r="C265"/>
  <c r="G266"/>
  <c r="C262"/>
  <c r="E257"/>
  <c r="E255" s="1"/>
  <c r="D257"/>
  <c r="D255" s="1"/>
  <c r="F259"/>
  <c r="F258"/>
  <c r="C257"/>
  <c r="C255" s="1"/>
  <c r="E346"/>
  <c r="D346"/>
  <c r="C346"/>
  <c r="G349"/>
  <c r="F349"/>
  <c r="E344"/>
  <c r="D344"/>
  <c r="C344"/>
  <c r="G345"/>
  <c r="F345"/>
  <c r="E329"/>
  <c r="D329"/>
  <c r="C329"/>
  <c r="E337"/>
  <c r="E336" s="1"/>
  <c r="D337"/>
  <c r="D336" s="1"/>
  <c r="C337"/>
  <c r="C336" s="1"/>
  <c r="G340"/>
  <c r="G338"/>
  <c r="G343"/>
  <c r="F343"/>
  <c r="G342"/>
  <c r="G341"/>
  <c r="G332"/>
  <c r="G331"/>
  <c r="E398"/>
  <c r="D398"/>
  <c r="C398"/>
  <c r="G403"/>
  <c r="G401"/>
  <c r="E386"/>
  <c r="D386"/>
  <c r="D385" s="1"/>
  <c r="G388"/>
  <c r="F388"/>
  <c r="C386"/>
  <c r="C385" s="1"/>
  <c r="E378"/>
  <c r="D378"/>
  <c r="E368"/>
  <c r="D368"/>
  <c r="D367" s="1"/>
  <c r="E364"/>
  <c r="D364"/>
  <c r="C364"/>
  <c r="G369"/>
  <c r="C368"/>
  <c r="C367" s="1"/>
  <c r="C261" l="1"/>
  <c r="D261"/>
  <c r="G267"/>
  <c r="E261"/>
  <c r="F267"/>
  <c r="G262"/>
  <c r="D328"/>
  <c r="C328"/>
  <c r="G344"/>
  <c r="E328"/>
  <c r="F344"/>
  <c r="F386"/>
  <c r="G368"/>
  <c r="E385"/>
  <c r="G386"/>
  <c r="E367"/>
  <c r="G367" s="1"/>
  <c r="E246"/>
  <c r="D246"/>
  <c r="C247"/>
  <c r="C244"/>
  <c r="C216"/>
  <c r="C215" s="1"/>
  <c r="E231"/>
  <c r="D231"/>
  <c r="C231"/>
  <c r="E215"/>
  <c r="D215"/>
  <c r="E235"/>
  <c r="D235"/>
  <c r="C235"/>
  <c r="G232"/>
  <c r="F232"/>
  <c r="G209"/>
  <c r="F209"/>
  <c r="E208"/>
  <c r="D208"/>
  <c r="D207" s="1"/>
  <c r="D204" s="1"/>
  <c r="C208"/>
  <c r="C207" s="1"/>
  <c r="C204" s="1"/>
  <c r="E227"/>
  <c r="E221" s="1"/>
  <c r="D227"/>
  <c r="D221" s="1"/>
  <c r="C227"/>
  <c r="C221" s="1"/>
  <c r="F229"/>
  <c r="G229"/>
  <c r="G228"/>
  <c r="G226"/>
  <c r="G224"/>
  <c r="G223"/>
  <c r="E188"/>
  <c r="D188"/>
  <c r="C188"/>
  <c r="G187"/>
  <c r="F187"/>
  <c r="E161"/>
  <c r="D161"/>
  <c r="C161"/>
  <c r="G162"/>
  <c r="G159"/>
  <c r="F158"/>
  <c r="E158"/>
  <c r="D158"/>
  <c r="C158"/>
  <c r="E153"/>
  <c r="D153"/>
  <c r="C153"/>
  <c r="F154"/>
  <c r="G154"/>
  <c r="G155"/>
  <c r="E134"/>
  <c r="D134"/>
  <c r="C134"/>
  <c r="G135"/>
  <c r="E166"/>
  <c r="D166"/>
  <c r="C166"/>
  <c r="E121"/>
  <c r="E120" s="1"/>
  <c r="D121"/>
  <c r="D120" s="1"/>
  <c r="C121"/>
  <c r="C120" s="1"/>
  <c r="F122"/>
  <c r="G122"/>
  <c r="E179"/>
  <c r="E173" s="1"/>
  <c r="E172" s="1"/>
  <c r="D179"/>
  <c r="D173" s="1"/>
  <c r="D172" s="1"/>
  <c r="C179"/>
  <c r="C173" s="1"/>
  <c r="G93"/>
  <c r="E76"/>
  <c r="D76"/>
  <c r="C76"/>
  <c r="F78"/>
  <c r="G78"/>
  <c r="G77"/>
  <c r="G75"/>
  <c r="G76" l="1"/>
  <c r="C246"/>
  <c r="G247"/>
  <c r="F208"/>
  <c r="G208"/>
  <c r="E207"/>
  <c r="E204" s="1"/>
  <c r="F227"/>
  <c r="F188"/>
  <c r="G188"/>
  <c r="G158"/>
  <c r="F120"/>
  <c r="G121"/>
  <c r="G120"/>
  <c r="F121"/>
  <c r="F76"/>
  <c r="C68"/>
  <c r="E60" l="1"/>
  <c r="H10" s="1"/>
  <c r="D60"/>
  <c r="G10" s="1"/>
  <c r="C60"/>
  <c r="F10" s="1"/>
  <c r="G59"/>
  <c r="F59"/>
  <c r="G58"/>
  <c r="F58"/>
  <c r="E41" l="1"/>
  <c r="D41"/>
  <c r="C41"/>
  <c r="E46"/>
  <c r="D46"/>
  <c r="C46"/>
  <c r="G42"/>
  <c r="F42"/>
  <c r="G161" l="1"/>
  <c r="F146" l="1"/>
  <c r="D115" l="1"/>
  <c r="E115"/>
  <c r="C115"/>
  <c r="G117"/>
  <c r="F117"/>
  <c r="F115" s="1"/>
  <c r="G73" l="1"/>
  <c r="F276" l="1"/>
  <c r="G258"/>
  <c r="G259"/>
  <c r="G335" l="1"/>
  <c r="F335"/>
  <c r="F334"/>
  <c r="F381"/>
  <c r="D426"/>
  <c r="E426"/>
  <c r="C426"/>
  <c r="C428" s="1"/>
  <c r="F25" s="1"/>
  <c r="F320" l="1"/>
  <c r="F319"/>
  <c r="G286" l="1"/>
  <c r="F286"/>
  <c r="G400" l="1"/>
  <c r="F404"/>
  <c r="F243" l="1"/>
  <c r="F249" s="1"/>
  <c r="F157" l="1"/>
  <c r="F156" s="1"/>
  <c r="E156"/>
  <c r="D156"/>
  <c r="F137"/>
  <c r="F70" l="1"/>
  <c r="F69"/>
  <c r="G404" l="1"/>
  <c r="G270" l="1"/>
  <c r="E317"/>
  <c r="E313" s="1"/>
  <c r="D317"/>
  <c r="D313" s="1"/>
  <c r="G319"/>
  <c r="G318"/>
  <c r="G316"/>
  <c r="G315"/>
  <c r="G314"/>
  <c r="C317"/>
  <c r="C313" s="1"/>
  <c r="G310"/>
  <c r="F310"/>
  <c r="G309"/>
  <c r="F309"/>
  <c r="G306"/>
  <c r="F306"/>
  <c r="G304"/>
  <c r="F304"/>
  <c r="E301"/>
  <c r="D301"/>
  <c r="C301"/>
  <c r="G302"/>
  <c r="F302"/>
  <c r="G300"/>
  <c r="F300"/>
  <c r="G299"/>
  <c r="F299"/>
  <c r="G298"/>
  <c r="F298"/>
  <c r="G292"/>
  <c r="F292"/>
  <c r="E281"/>
  <c r="D281"/>
  <c r="C281"/>
  <c r="G276"/>
  <c r="G274"/>
  <c r="F274"/>
  <c r="F399"/>
  <c r="D384"/>
  <c r="C384"/>
  <c r="G391"/>
  <c r="F391"/>
  <c r="G390"/>
  <c r="F390"/>
  <c r="G389"/>
  <c r="F389"/>
  <c r="G387"/>
  <c r="F387"/>
  <c r="E395"/>
  <c r="E394" s="1"/>
  <c r="D395"/>
  <c r="D394" s="1"/>
  <c r="C395"/>
  <c r="C394" s="1"/>
  <c r="G396"/>
  <c r="F396"/>
  <c r="E377"/>
  <c r="D377"/>
  <c r="C378"/>
  <c r="C377" s="1"/>
  <c r="G381"/>
  <c r="E355"/>
  <c r="D355"/>
  <c r="C355"/>
  <c r="G356"/>
  <c r="E352"/>
  <c r="E351" s="1"/>
  <c r="E357" s="1"/>
  <c r="H21" s="1"/>
  <c r="D352"/>
  <c r="D351" s="1"/>
  <c r="D357" s="1"/>
  <c r="G21" s="1"/>
  <c r="C352"/>
  <c r="C351" s="1"/>
  <c r="C357" s="1"/>
  <c r="F21" s="1"/>
  <c r="G353"/>
  <c r="G347"/>
  <c r="F347"/>
  <c r="G337"/>
  <c r="F337"/>
  <c r="G334"/>
  <c r="E363"/>
  <c r="E370" s="1"/>
  <c r="H22" s="1"/>
  <c r="D363"/>
  <c r="D370" s="1"/>
  <c r="G22" s="1"/>
  <c r="C363"/>
  <c r="C370" s="1"/>
  <c r="F22" s="1"/>
  <c r="G365"/>
  <c r="G419"/>
  <c r="F419"/>
  <c r="E418"/>
  <c r="D418"/>
  <c r="C418"/>
  <c r="E413"/>
  <c r="D413"/>
  <c r="D412" s="1"/>
  <c r="D411" s="1"/>
  <c r="G427"/>
  <c r="F427"/>
  <c r="E436"/>
  <c r="E434" s="1"/>
  <c r="D436"/>
  <c r="D434" s="1"/>
  <c r="G437"/>
  <c r="C436"/>
  <c r="C434" s="1"/>
  <c r="E243"/>
  <c r="E249" s="1"/>
  <c r="H19" s="1"/>
  <c r="D243"/>
  <c r="D249" s="1"/>
  <c r="G19" s="1"/>
  <c r="C243"/>
  <c r="C249" s="1"/>
  <c r="F19" s="1"/>
  <c r="G248"/>
  <c r="G246"/>
  <c r="E194"/>
  <c r="D194"/>
  <c r="C194"/>
  <c r="D234"/>
  <c r="C234"/>
  <c r="G237"/>
  <c r="F237"/>
  <c r="G227"/>
  <c r="G218"/>
  <c r="E210"/>
  <c r="D210"/>
  <c r="C210"/>
  <c r="G213"/>
  <c r="G211"/>
  <c r="E199"/>
  <c r="E198" s="1"/>
  <c r="D199"/>
  <c r="D198" s="1"/>
  <c r="G197"/>
  <c r="C199"/>
  <c r="C198" s="1"/>
  <c r="F231" l="1"/>
  <c r="E193"/>
  <c r="G301"/>
  <c r="G277"/>
  <c r="F303"/>
  <c r="F270"/>
  <c r="F277"/>
  <c r="G351"/>
  <c r="D405"/>
  <c r="G23" s="1"/>
  <c r="G273"/>
  <c r="F336"/>
  <c r="F394"/>
  <c r="F395"/>
  <c r="G399"/>
  <c r="F273"/>
  <c r="E285"/>
  <c r="F317"/>
  <c r="G313"/>
  <c r="G317"/>
  <c r="G320"/>
  <c r="D285"/>
  <c r="G308"/>
  <c r="G303"/>
  <c r="F308"/>
  <c r="F311"/>
  <c r="G311"/>
  <c r="G355"/>
  <c r="C272"/>
  <c r="F301"/>
  <c r="G336"/>
  <c r="F398"/>
  <c r="G394"/>
  <c r="G395"/>
  <c r="C405"/>
  <c r="F23" s="1"/>
  <c r="G398"/>
  <c r="F385"/>
  <c r="G385"/>
  <c r="E384"/>
  <c r="E405" s="1"/>
  <c r="H23" s="1"/>
  <c r="G352"/>
  <c r="G364"/>
  <c r="D420"/>
  <c r="G24" s="1"/>
  <c r="C413"/>
  <c r="C412" s="1"/>
  <c r="C411" s="1"/>
  <c r="C420" s="1"/>
  <c r="F24" s="1"/>
  <c r="F413"/>
  <c r="E412"/>
  <c r="E411" s="1"/>
  <c r="E420" s="1"/>
  <c r="H24" s="1"/>
  <c r="F207"/>
  <c r="G249"/>
  <c r="G436"/>
  <c r="G244"/>
  <c r="G243"/>
  <c r="D193"/>
  <c r="G235"/>
  <c r="G231"/>
  <c r="G207"/>
  <c r="F235"/>
  <c r="E234"/>
  <c r="D203"/>
  <c r="G210"/>
  <c r="E203"/>
  <c r="C203"/>
  <c r="F199"/>
  <c r="G199"/>
  <c r="E125"/>
  <c r="E124" s="1"/>
  <c r="D125"/>
  <c r="D124" s="1"/>
  <c r="C125"/>
  <c r="C124" s="1"/>
  <c r="G176"/>
  <c r="F176"/>
  <c r="G175"/>
  <c r="F175"/>
  <c r="C172"/>
  <c r="G180"/>
  <c r="F180"/>
  <c r="G177"/>
  <c r="F177"/>
  <c r="G174"/>
  <c r="F174"/>
  <c r="G169"/>
  <c r="F169"/>
  <c r="G168"/>
  <c r="E165"/>
  <c r="D165"/>
  <c r="D164" s="1"/>
  <c r="G167"/>
  <c r="F167"/>
  <c r="G157"/>
  <c r="E152"/>
  <c r="D152"/>
  <c r="C152"/>
  <c r="E145"/>
  <c r="D145"/>
  <c r="C145"/>
  <c r="G151"/>
  <c r="G149"/>
  <c r="G142"/>
  <c r="F142"/>
  <c r="E139"/>
  <c r="D139"/>
  <c r="D138" s="1"/>
  <c r="C139"/>
  <c r="C138" s="1"/>
  <c r="G133"/>
  <c r="G116"/>
  <c r="G115" s="1"/>
  <c r="E112"/>
  <c r="E111" s="1"/>
  <c r="D112"/>
  <c r="D111" s="1"/>
  <c r="G113"/>
  <c r="C90"/>
  <c r="E95"/>
  <c r="E94" s="1"/>
  <c r="D95"/>
  <c r="D94" s="1"/>
  <c r="C95"/>
  <c r="C94" s="1"/>
  <c r="G98"/>
  <c r="F98"/>
  <c r="G97"/>
  <c r="F97"/>
  <c r="G96"/>
  <c r="G92"/>
  <c r="F92"/>
  <c r="D86"/>
  <c r="C86"/>
  <c r="C85" s="1"/>
  <c r="G83"/>
  <c r="G81"/>
  <c r="E82"/>
  <c r="D82"/>
  <c r="C82"/>
  <c r="E79"/>
  <c r="D79"/>
  <c r="C79"/>
  <c r="E68"/>
  <c r="D68"/>
  <c r="G72"/>
  <c r="G71"/>
  <c r="G70"/>
  <c r="G69"/>
  <c r="E51"/>
  <c r="D51"/>
  <c r="C51"/>
  <c r="G53"/>
  <c r="F53"/>
  <c r="G52"/>
  <c r="F52"/>
  <c r="E45"/>
  <c r="D45"/>
  <c r="C45"/>
  <c r="G48"/>
  <c r="F47"/>
  <c r="G44"/>
  <c r="F44"/>
  <c r="E43"/>
  <c r="D43"/>
  <c r="C43"/>
  <c r="E35"/>
  <c r="D35"/>
  <c r="C35"/>
  <c r="C34" s="1"/>
  <c r="C32"/>
  <c r="D238" l="1"/>
  <c r="G18" s="1"/>
  <c r="E238"/>
  <c r="H18" s="1"/>
  <c r="D67"/>
  <c r="C67"/>
  <c r="D144"/>
  <c r="E144"/>
  <c r="E67"/>
  <c r="C31"/>
  <c r="J19"/>
  <c r="E90"/>
  <c r="G90" s="1"/>
  <c r="G166"/>
  <c r="E321"/>
  <c r="H20" s="1"/>
  <c r="F285"/>
  <c r="D321"/>
  <c r="G20" s="1"/>
  <c r="F313"/>
  <c r="C285"/>
  <c r="G285" s="1"/>
  <c r="G384"/>
  <c r="F384"/>
  <c r="G346"/>
  <c r="F346"/>
  <c r="G413"/>
  <c r="F234"/>
  <c r="G234"/>
  <c r="F166"/>
  <c r="G179"/>
  <c r="F179"/>
  <c r="F43"/>
  <c r="F51"/>
  <c r="C130"/>
  <c r="C129" s="1"/>
  <c r="G172"/>
  <c r="G173"/>
  <c r="E164"/>
  <c r="F164" s="1"/>
  <c r="F165"/>
  <c r="C156"/>
  <c r="C144" s="1"/>
  <c r="C165"/>
  <c r="C164" s="1"/>
  <c r="G139"/>
  <c r="E138"/>
  <c r="F139"/>
  <c r="G131"/>
  <c r="F140"/>
  <c r="G140"/>
  <c r="G87"/>
  <c r="G95"/>
  <c r="C112"/>
  <c r="C111" s="1"/>
  <c r="G94"/>
  <c r="F94"/>
  <c r="C89"/>
  <c r="G79"/>
  <c r="G82"/>
  <c r="F87"/>
  <c r="E86"/>
  <c r="D85"/>
  <c r="F95"/>
  <c r="D90"/>
  <c r="D89" s="1"/>
  <c r="G51"/>
  <c r="G43"/>
  <c r="G45"/>
  <c r="F45"/>
  <c r="G46"/>
  <c r="D40"/>
  <c r="F46"/>
  <c r="C40"/>
  <c r="E40"/>
  <c r="C99" l="1"/>
  <c r="F16" s="1"/>
  <c r="C181"/>
  <c r="F17" s="1"/>
  <c r="C54"/>
  <c r="I23"/>
  <c r="J23"/>
  <c r="E89"/>
  <c r="G89" s="1"/>
  <c r="F144"/>
  <c r="G156"/>
  <c r="C321"/>
  <c r="F20" s="1"/>
  <c r="G164"/>
  <c r="F172"/>
  <c r="F173"/>
  <c r="G165"/>
  <c r="F111"/>
  <c r="G111"/>
  <c r="D99"/>
  <c r="G16" s="1"/>
  <c r="G112"/>
  <c r="G86"/>
  <c r="E85"/>
  <c r="F86"/>
  <c r="F90"/>
  <c r="F15" l="1"/>
  <c r="F89"/>
  <c r="I21"/>
  <c r="J21"/>
  <c r="G144"/>
  <c r="F85"/>
  <c r="G85"/>
  <c r="E99"/>
  <c r="H16" s="1"/>
  <c r="G289" l="1"/>
  <c r="F289"/>
  <c r="F125"/>
  <c r="G125"/>
  <c r="G206" l="1"/>
  <c r="F206"/>
  <c r="G204"/>
  <c r="F204"/>
  <c r="F201"/>
  <c r="G200"/>
  <c r="F200"/>
  <c r="C193"/>
  <c r="C238" s="1"/>
  <c r="G380"/>
  <c r="F380"/>
  <c r="E34"/>
  <c r="D34"/>
  <c r="E32"/>
  <c r="E31" s="1"/>
  <c r="E54" s="1"/>
  <c r="D32"/>
  <c r="D31" s="1"/>
  <c r="D54" s="1"/>
  <c r="G153"/>
  <c r="F153"/>
  <c r="G152"/>
  <c r="F152"/>
  <c r="G148"/>
  <c r="F145"/>
  <c r="G145"/>
  <c r="D130"/>
  <c r="D129" s="1"/>
  <c r="D181" s="1"/>
  <c r="G17" s="1"/>
  <c r="G261"/>
  <c r="F261"/>
  <c r="G295"/>
  <c r="F295"/>
  <c r="G294"/>
  <c r="F294"/>
  <c r="G329"/>
  <c r="F329"/>
  <c r="G330"/>
  <c r="F330"/>
  <c r="J10" l="1"/>
  <c r="I10"/>
  <c r="G15"/>
  <c r="F18"/>
  <c r="G54"/>
  <c r="F54"/>
  <c r="H15"/>
  <c r="F193"/>
  <c r="G193"/>
  <c r="G215"/>
  <c r="E130"/>
  <c r="G137"/>
  <c r="G36"/>
  <c r="F221"/>
  <c r="G221"/>
  <c r="F32"/>
  <c r="G32"/>
  <c r="G34"/>
  <c r="F293"/>
  <c r="J18" l="1"/>
  <c r="I18"/>
  <c r="I15"/>
  <c r="G60"/>
  <c r="F60"/>
  <c r="F130"/>
  <c r="E129"/>
  <c r="E181" s="1"/>
  <c r="G130"/>
  <c r="F418"/>
  <c r="G418"/>
  <c r="G67"/>
  <c r="F67"/>
  <c r="F68"/>
  <c r="G33"/>
  <c r="F33"/>
  <c r="G35"/>
  <c r="H17" l="1"/>
  <c r="J24"/>
  <c r="I24"/>
  <c r="J15"/>
  <c r="F129"/>
  <c r="G129"/>
  <c r="J16" l="1"/>
  <c r="I16"/>
  <c r="I17"/>
  <c r="J17"/>
  <c r="G40"/>
  <c r="G41"/>
  <c r="F41"/>
  <c r="F31"/>
  <c r="D438"/>
  <c r="G26" s="1"/>
  <c r="D428"/>
  <c r="F426"/>
  <c r="F412"/>
  <c r="F377"/>
  <c r="F333"/>
  <c r="F296"/>
  <c r="F283"/>
  <c r="F272"/>
  <c r="F269"/>
  <c r="F268"/>
  <c r="F257"/>
  <c r="F198"/>
  <c r="F194"/>
  <c r="F147"/>
  <c r="F136"/>
  <c r="F126"/>
  <c r="G9" l="1"/>
  <c r="G8" s="1"/>
  <c r="G25"/>
  <c r="F195"/>
  <c r="F40"/>
  <c r="G293"/>
  <c r="F124"/>
  <c r="F287" l="1"/>
  <c r="G287"/>
  <c r="G272" l="1"/>
  <c r="F414"/>
  <c r="F379" l="1"/>
  <c r="G377"/>
  <c r="G379" l="1"/>
  <c r="F378" l="1"/>
  <c r="G378"/>
  <c r="F405" l="1"/>
  <c r="G405"/>
  <c r="G434" l="1"/>
  <c r="E438"/>
  <c r="H26" s="1"/>
  <c r="C438"/>
  <c r="F9" s="1"/>
  <c r="E428"/>
  <c r="H9" s="1"/>
  <c r="G426"/>
  <c r="G415"/>
  <c r="G412"/>
  <c r="G333"/>
  <c r="F328"/>
  <c r="F281"/>
  <c r="G296"/>
  <c r="G268"/>
  <c r="G283"/>
  <c r="G269"/>
  <c r="G265"/>
  <c r="G216"/>
  <c r="G194"/>
  <c r="G201"/>
  <c r="G198"/>
  <c r="G147"/>
  <c r="F138"/>
  <c r="G136"/>
  <c r="G126"/>
  <c r="G114"/>
  <c r="G31"/>
  <c r="F8" l="1"/>
  <c r="H8"/>
  <c r="I9"/>
  <c r="J9"/>
  <c r="F26"/>
  <c r="F14" s="1"/>
  <c r="H25"/>
  <c r="F203"/>
  <c r="F428"/>
  <c r="G138"/>
  <c r="G414"/>
  <c r="G438"/>
  <c r="G428"/>
  <c r="F411"/>
  <c r="F357"/>
  <c r="G328"/>
  <c r="F256"/>
  <c r="G203"/>
  <c r="G257"/>
  <c r="G281"/>
  <c r="G222"/>
  <c r="G146"/>
  <c r="G68"/>
  <c r="I8" l="1"/>
  <c r="J8"/>
  <c r="J26"/>
  <c r="I26"/>
  <c r="I25"/>
  <c r="J25"/>
  <c r="J20"/>
  <c r="I20"/>
  <c r="F127"/>
  <c r="G127"/>
  <c r="G134"/>
  <c r="F134"/>
  <c r="G411"/>
  <c r="G357"/>
  <c r="G256"/>
  <c r="G195"/>
  <c r="G124"/>
  <c r="F255" l="1"/>
  <c r="F420"/>
  <c r="F181"/>
  <c r="F99"/>
  <c r="G238"/>
  <c r="G217"/>
  <c r="G420"/>
  <c r="G255"/>
  <c r="G181"/>
  <c r="G99"/>
  <c r="F321" l="1"/>
  <c r="F238"/>
  <c r="G321"/>
  <c r="G14" l="1"/>
  <c r="G363"/>
  <c r="G370" l="1"/>
  <c r="H14" l="1"/>
  <c r="J22"/>
  <c r="I14" l="1"/>
  <c r="J14"/>
</calcChain>
</file>

<file path=xl/sharedStrings.xml><?xml version="1.0" encoding="utf-8"?>
<sst xmlns="http://schemas.openxmlformats.org/spreadsheetml/2006/main" count="711" uniqueCount="304">
  <si>
    <t>Наименование раздела</t>
  </si>
  <si>
    <t>Всего:</t>
  </si>
  <si>
    <t>Наименование программы</t>
  </si>
  <si>
    <t>Наименование</t>
  </si>
  <si>
    <t>тыс.рублей</t>
  </si>
  <si>
    <t>Расходы – всего, тыс.рублей:</t>
  </si>
  <si>
    <t>Исполнение по расходам:</t>
  </si>
  <si>
    <t>% исполнения к годовым плановым назначениям</t>
  </si>
  <si>
    <t>Подпрограмма 1 "Организация бюджетного процесса в муниципальном образовании":</t>
  </si>
  <si>
    <t>Подпрограмма 2 "Обеспечение сбалансированности и устойчивости местного бюджета":</t>
  </si>
  <si>
    <t>резервный фонд администрации города Урай</t>
  </si>
  <si>
    <t xml:space="preserve"> изготовление информационных листов с целью повышения собираемости налогов</t>
  </si>
  <si>
    <t>Подпрограмма 1 "Создание условий для совершенствования системы муниципального управления":</t>
  </si>
  <si>
    <t>Подпрограмма 3 "Развитие муниципальной службы и резерва управленческих кадров"</t>
  </si>
  <si>
    <t>Подпрограмма 4 "Управление и распоряжение муниципальным имуществом муниципального образования город Урай"</t>
  </si>
  <si>
    <t>Мероприятия  в рамках подпрограммы, в том числе:</t>
  </si>
  <si>
    <t>организация обеспечения формирования состава и структуры муниципального имущества (содержание имущества казны за исключением объектов муниципального жилого фонда)</t>
  </si>
  <si>
    <t>организация обеспечения сохранности муниципального имущества (страхование муниципального имущества)</t>
  </si>
  <si>
    <t xml:space="preserve">Субвенции на осуществление полномочий по созданию и обеспечению деятельности административных комиссий </t>
  </si>
  <si>
    <t xml:space="preserve">Субвенции на осуществление полномочий по образованию и организации деятельности комиссий по делам несовершеннолетних и защите их прав </t>
  </si>
  <si>
    <t>Подпрограмма 1 "Профилактика правонарушений":</t>
  </si>
  <si>
    <t xml:space="preserve">Субсидии для создания условий для деятельности народных дружин </t>
  </si>
  <si>
    <t xml:space="preserve"> Софинансирование (30%) из средств местного бюджета субсидии для создания условий для деятельности народных дружин </t>
  </si>
  <si>
    <t>Подпрограмма 2 "Профилактика незаконного оборота и потребления наркотических средств и психотропных веществ":</t>
  </si>
  <si>
    <t>Подпрограмма 3 "Профилактика терроризма и экстремизма":</t>
  </si>
  <si>
    <t>Подпрограмма 1 "Мероприятия в области защиты населения и территории от чрезвычайных ситуаций и гражданской обороны на территории города Урай":</t>
  </si>
  <si>
    <t>Подпрограмма 2 "Мероприятия в сфере укрепления пожарной безопасности в городе Урай":</t>
  </si>
  <si>
    <t>устройство и содержание минерализованных полос</t>
  </si>
  <si>
    <t>проведение мероприятий, направленных на повышение знаний и навыков в области пожарной безопасности у населения города, мероприятия по ведению агитационной пропаганды на противопожарную тематику</t>
  </si>
  <si>
    <t>Подпрограмма 1 "Развитие малого и среднего предпринимательства":</t>
  </si>
  <si>
    <t>Подпрограмма 3 "Развитие сельскохозяйственных товаропроизводителей":</t>
  </si>
  <si>
    <t>проведение информационно-рекламных мероприятий (услуги ТРК "Спектр")</t>
  </si>
  <si>
    <t>Подпрограмма 1 "Дорожное хозяйство":</t>
  </si>
  <si>
    <t>Подпрограмма 2 "Транспорт":</t>
  </si>
  <si>
    <t>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</si>
  <si>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организация транспортного обслуживания населения на городских и дачных (сезонных) автобусных маршрутах</t>
  </si>
  <si>
    <t>Подпрограмма 1 "Обеспечение территории города Урай документами градорегулирования":</t>
  </si>
  <si>
    <t>Подпрограмма 2 "Управление земельными ресурсами":</t>
  </si>
  <si>
    <t>Подпрограмма 3 "Развитие информационной системы обеспечения градостроительной деятельности":</t>
  </si>
  <si>
    <t>Подпрограмма 1 "Создание условий для обеспечения содержания объектов жилищно-коммунального комплекса и объектов благоустройства города Урай":</t>
  </si>
  <si>
    <t xml:space="preserve">Иные межбюджетные трансферты на реализацию мероприятий по содействию трудоустройству граждан </t>
  </si>
  <si>
    <t xml:space="preserve">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t>
  </si>
  <si>
    <t>оказание услуг по управлению многоквартирными домами в период простоя</t>
  </si>
  <si>
    <t>услуги по выполнению кадастровых работ и оценке рыночной стоимости муниципальных жилых помещений</t>
  </si>
  <si>
    <t>Подпрограмма 1 "Создание условий для обеспечения содержания объектов жилищно-коммунального комплекса и объектов благоустройства города Урай"</t>
  </si>
  <si>
    <t>Подпрограмма 2 "Создание условий для развития энергосбережения и повышения энергетической эффективности в городе Урай":</t>
  </si>
  <si>
    <t xml:space="preserve">Субвенции на возмещение недополученных доходов организациям, осуществляющим реализацию сжиженного газа по социально ориентированным розничным ценам </t>
  </si>
  <si>
    <t>Софинансирование (5%) из средств местного бюджета субсидии на  реконструкцию, расширение, модернизацию, строительство и капитальный ремонт объектов коммунального комплекса</t>
  </si>
  <si>
    <t>Подпрограмма 4 "Благоустройство и озеленение города Урай":</t>
  </si>
  <si>
    <t>Подпрограмма 1 "Развитие физической культуры и спорта в городе Урай":</t>
  </si>
  <si>
    <t>проведение городских физкультурных и спортивно-массовых мероприятий</t>
  </si>
  <si>
    <t>Подпрограмма 1 "Укрепление материально-технической базы медицинских учреждений":</t>
  </si>
  <si>
    <t>Подпрограмма 1 "Библиотечное дело":</t>
  </si>
  <si>
    <t>Подпрограмма 2 "Музейное дело":</t>
  </si>
  <si>
    <t>Подпрограмма 5 "Народное творчество и традиционная культура. Развитие культурно-досуговой деятельности":</t>
  </si>
  <si>
    <t>Иные межбюджетные трансферты ОБ на финансирование наказов депутатам Думы ХМАО-Югры</t>
  </si>
  <si>
    <t xml:space="preserve">Подпрограмма 1 "Модернизация образования"      </t>
  </si>
  <si>
    <t xml:space="preserve">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t>
  </si>
  <si>
    <t xml:space="preserve">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</si>
  <si>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Подпрограмма 4 "Художественное образование":</t>
  </si>
  <si>
    <t>Субсидии на повышение оплаты труда работников муниципальных учреждений дополнительного образования детей в целях реализации указов Президента РФ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</si>
  <si>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 xml:space="preserve">Подпрограмма 1 "Модернизация образования":      </t>
  </si>
  <si>
    <t xml:space="preserve">Подпрограмма 2 "Развитие кадрового потенциала":   </t>
  </si>
  <si>
    <t>Подпрограмма 3 "Обеспечение условий для реализации образовательных программ": </t>
  </si>
  <si>
    <t>предоставление питания детям льготных категорий, определенных на муниципальном уровне (детям, оказавшимся в трудной жизненной ситуации, кадеты, больные сахарным диабетом)</t>
  </si>
  <si>
    <t>обеспечение безопасности и комфортных условий образовательного процесса в образовательных организациях</t>
  </si>
  <si>
    <t>Подпрограмма 4 "Организация каникулярного отдыха детей и подростков": </t>
  </si>
  <si>
    <t xml:space="preserve">Софинансирование (20%) из средств местного бюджета субсидии на оплату стоимости питания детей школьного возраста в оздоровительных лагерях с дневным пребыванием детей </t>
  </si>
  <si>
    <t>организация выездного отдыха детей</t>
  </si>
  <si>
    <t>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РФ на государственную регистрацию актов гражданского состояния</t>
  </si>
  <si>
    <t xml:space="preserve">Субсидии на повышение оплаты труда работников муниципальных учреждений культуры в целях реализации указов Президента РФ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t>
  </si>
  <si>
    <r>
      <t xml:space="preserve">Расходы на обеспечение деятельности (оказание услуг) муниципальных учреждений </t>
    </r>
    <r>
      <rPr>
        <i/>
        <sz val="11"/>
        <color theme="1"/>
        <rFont val="Times New Roman"/>
        <family val="1"/>
        <charset val="204"/>
      </rPr>
      <t>(МБУ "Газета "Знамя")</t>
    </r>
  </si>
  <si>
    <t>Председатель комитета по финансам _________________________  И.В.Хусаинова</t>
  </si>
  <si>
    <t xml:space="preserve"> </t>
  </si>
  <si>
    <t>Утверждено на 2017 год (уточненный план)</t>
  </si>
  <si>
    <t>Утверждено на 01.04.2017 года</t>
  </si>
  <si>
    <t>Исполнено на 01.04.2017 года</t>
  </si>
  <si>
    <t>% исполнения к плановым назначениям отчетного периода</t>
  </si>
  <si>
    <t>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г.Урай. Управление муниципальными финансами в городском округе г.Урай" на период до 2020 года"</t>
  </si>
  <si>
    <t>Непрограммные направления деятельности:</t>
  </si>
  <si>
    <t>Наименование направления</t>
  </si>
  <si>
    <t>Обеспечение деятельности представительного органа муниципального образования  (Дума города), обеспечение деятельности Контрольно-счетной палаты г.Урай</t>
  </si>
  <si>
    <t>Прочие выплаты по обязательствам МО (штрафы, неустойки, исполнительные листы)</t>
  </si>
  <si>
    <t>Муниципальная программа "Совершенствование и развитие муниципального управления в городе Урай" на 2015-2017 год</t>
  </si>
  <si>
    <t>Муниципальная программа "Профилактика правонарушений на территории города Урай" на 2015-2017 годы</t>
  </si>
  <si>
    <t>Муниципальная программа "Совершенствование и развитие муниципального управления в городе Урай" на 2015-2017 годы</t>
  </si>
  <si>
    <t>Муниципальная программа "Защита населения и территории городского округа города Урай от чрезвычайных ситуаций, совершенствование гражданской обороны" на 2013-2018 годы</t>
  </si>
  <si>
    <t>обслуживание систем пожарной автоматики в зданиях и помещениях администрации города Урай</t>
  </si>
  <si>
    <t>Субсидии на обеспечение функционирования и развития систем видеонаблюдения в сфере общественного порядка</t>
  </si>
  <si>
    <t>Софинансирование (20%) из средств местного бюджета субсидии на обеспечение функционирования и развития систем видеонаблюдения в сфере общественного порядка</t>
  </si>
  <si>
    <t>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t>
  </si>
  <si>
    <t>Софинансирование (20%) из средств местного бюджета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t>
  </si>
  <si>
    <t>проведение  профилактических мероприятий  для несовершеннолетних и молодежи, с семьями, находящимися в социально опасном положении</t>
  </si>
  <si>
    <t>Субвенции на осуществление отдельных государственных полномочий в сфере трудовых отношений и государственного управления охраной труда</t>
  </si>
  <si>
    <t>Субсидии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</si>
  <si>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Субвенции на поддержку животноводства, переработки и реализации продукции животноводства</t>
  </si>
  <si>
    <t>Субсидии на поддержку малого и среднего предпринимательства</t>
  </si>
  <si>
    <t>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на 2016-2020 годы"</t>
  </si>
  <si>
    <t>Муниципальная программа "Информационное общество - Урай" на 2016-2018 годы</t>
  </si>
  <si>
    <t>Расходы на проведение мероприятий муниципальной программы, в том числе:</t>
  </si>
  <si>
    <t>Расходы на проведение мероприятий муниципальной программы</t>
  </si>
  <si>
    <t xml:space="preserve">Расходы на проведение мероприятий муниципальной программы, в том числе: </t>
  </si>
  <si>
    <t>прочие выплаты по обязательствам МО (штрафы, неустойки, исполнительные листы)</t>
  </si>
  <si>
    <t>содержание автомобильных дорог общего пользования и искусственных сооружений на них</t>
  </si>
  <si>
    <t>Муниципальная программа "Развитие жилищно-коммунального комплекса и повышение энергетической эффективности в городе Урай на 2016-2018 годы"</t>
  </si>
  <si>
    <t>Муниципальная программа "Развитие транспортной системы города Урай" на 2016-2020 годы</t>
  </si>
  <si>
    <t>Субсидии на строительство (реконструкцию), капитальный ремонт и ремонт автомобильных дорог общего пользования местного значения</t>
  </si>
  <si>
    <t xml:space="preserve">зимнее содержание объекта "Реконструкция объездной автомобильной дороги г.Урай. Искусственные сооружения. Наружные инженерные сети" </t>
  </si>
  <si>
    <t>иные работы (изготовление тех.паспортов, межевание, вертикальная съемка дорожного полотна)</t>
  </si>
  <si>
    <t xml:space="preserve">реконструкция дорог общего пользования (ПИР дорога по ул.Узбекистанская) </t>
  </si>
  <si>
    <t>Муниципальная программа "Обеспечение градостроительной деятельности на территории города Урай" на  2015-2017 годы</t>
  </si>
  <si>
    <t xml:space="preserve">Субсидии на градостроительную деятельность в рамках субсидии на реализацию полномочий в области строительства, градостроительной деятельности и жилищных отношений </t>
  </si>
  <si>
    <t>кадастровые работы по определению границ земельных участков, оценка земельных участков</t>
  </si>
  <si>
    <t>Подпрограмма 4 "Благоустройство и озеленение города Урай"</t>
  </si>
  <si>
    <t xml:space="preserve">снятие с кадастрового учета объектов, подлежащих сносу, снос д/с 9,10 
</t>
  </si>
  <si>
    <t>Подпрограмма 5 "Обеспечение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t>
  </si>
  <si>
    <t>развитие и сопровождение функциональных возможностей информационных порталов и официального сайта, техническое сопровождение СЭДД "Кодекс-Документооборот"</t>
  </si>
  <si>
    <t>Муниципальная программа "Проектирование и строительство инженерных сетей коммунальной инфраструктуры в городе Урай" на 2014-2020 годы</t>
  </si>
  <si>
    <t>Субсидии на возмещение затрат застройщикам (инвесторам) по строительству инженерных сетей и объектов инженерной инфраструктуры и по переселению граждан, проживающих в непригодных (ветхих, аврийных, "фенольных") для проживания жилых домах и приспособленных для проживания строениях</t>
  </si>
  <si>
    <t>Софинансирование (5%) из средств местного бюджета субсидии на строительство (реконструкцию), капитальный ремонт и ремонт автомобильных дорог общего пользования местного значения</t>
  </si>
  <si>
    <t>Софинансирование (11%) из средств местного бюджета субсидии окружного бюджета на градостроительную деятельность</t>
  </si>
  <si>
    <t>Софинансирование (11%) из средств местного бюджета cубсидии окружного бюджета на возмещение затрат застройщикам (инвесторам) по строительству инженерных сетей и объектов инженерной инфраструктуры и по переселению граждан, проживающих в непригодных (ветхих, аврийных, "фенольных") для проживания жилых домах и приспособленных для проживания строениях</t>
  </si>
  <si>
    <t>Субсидии на проектирование и строительство объектов инженерной инфраструктуры на территориях, предназначенных для жилищного строительства</t>
  </si>
  <si>
    <t>Софинансирование (20%) из средств местного бюджета cубсидии окружного бюджета на проектирование и строительство объектов инженерной инфраструктуры на территориях, предназначенных для жилищного строительства</t>
  </si>
  <si>
    <t>инженерные сети по ул.Брусничная в г.Урай, кадастровые работы инженерные сети мкр,1А</t>
  </si>
  <si>
    <t>инженерные сети проездов по ул.Спокойная, ул.Южная, установка дополнительных опор  уличного освещения на объекте "Наружные сети освещения по ул.Южная в г.Урай, кадастровые работы, изготовление тех.паспорта, выполнение \ПИР на объекте "Инженерные сети мкр.1А в г.Урай"</t>
  </si>
  <si>
    <t>организация содержания мест массового отдыха населения, объектов благоустройства, электроснабжения уличного освещения, сноса ветхого и аварийного жилья, ритуальных услуг и содержание мест захоронения, очистка поверхностных и грунтовых вод, ремонт полигона для утилизации ТБО</t>
  </si>
  <si>
    <t xml:space="preserve">предоставление муниципальной поддержки на проведение капитального ремонта и оплата взносов на капитальный ремонт за муниципальное имущество в многоквартирных жилых домах </t>
  </si>
  <si>
    <t>Муниципальная программа "Улучшение жилищных условий граждан, проживающих на территории муниципального образования город Урай" на 2016-2018 годы</t>
  </si>
  <si>
    <t>Субвенции на реализацию полномочий, указанных в пунктах 3.1, 3.2 ст.2 Закона ХМАО – Югры от 31 марта 2009 года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</si>
  <si>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Муниципальная программа "Капитальный ремонт и реконструкция систем коммунальной инфраструктуры города Урай на 2014-2020 годы"</t>
  </si>
  <si>
    <t>Муниципальная программа "Охрана окружающей среды в границах города Урай" на 2012-2016 годы:</t>
  </si>
  <si>
    <t>Подпрограмма 1 "Создание условий для совершенствования системы муниципального управления"</t>
  </si>
  <si>
    <t xml:space="preserve">Субвенции на осуществление отдельных полномочий ХМАО – Югры по организации деятельности по обращению с твердыми коммунальными отходами </t>
  </si>
  <si>
    <t xml:space="preserve">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г.Урай. Управление муниципальными финансами в городском округе г.Урай" на период до 2020 года </t>
  </si>
  <si>
    <r>
      <t xml:space="preserve">Расходы на проведение мероприятий муниципальной программы </t>
    </r>
    <r>
      <rPr>
        <i/>
        <sz val="11"/>
        <color theme="1"/>
        <rFont val="Times New Roman"/>
        <family val="1"/>
        <charset val="204"/>
      </rPr>
      <t>(обслуживание муниципального долга)</t>
    </r>
  </si>
  <si>
    <t>Муниципальная программа "Поддержка социально ориентированных некоммерческих  организаций в городе Урай" на 2015 - 2017 годы</t>
  </si>
  <si>
    <r>
      <t xml:space="preserve">Расходы на проведение мероприятий муниципальной программы </t>
    </r>
    <r>
      <rPr>
        <i/>
        <sz val="11"/>
        <color theme="1"/>
        <rFont val="Times New Roman"/>
        <family val="1"/>
        <charset val="204"/>
      </rPr>
      <t>(субсидии социально ориентированным некоммерческим организациям)</t>
    </r>
  </si>
  <si>
    <t>Муниципальная программа "Развитие физической культуры, спорта и туризма в городе Урай"на 2016-2018 годы</t>
  </si>
  <si>
    <t>строительство крытого катка в г.Урай</t>
  </si>
  <si>
    <t>Муниципальная программа "Модернизация здравоохранения муниципального образования городской округ город Урай" на 2013-2017 годы</t>
  </si>
  <si>
    <t>Субвенции на организацию осуществления мероприятий по проведению дезинсекции и дератизации в Ханты-Мансийском автономном округе – Югре</t>
  </si>
  <si>
    <t>на оказание финансовой поддержки социально ориентированным некоммерческим организациям, деятельность которых направлена на защиту прав и интересов инвалидов</t>
  </si>
  <si>
    <t>на оказание финансовой поддержки социально ориентированным некоммерческим организациям, деятельность которых направлена на содействие защиты законных прав и жизненных интересов ветеранов, пенсионеров</t>
  </si>
  <si>
    <t>на оказание финансовой поддержки социально ориентированным некоммерческим организациям, деятельность которых направлена на профилактику социально опасных форм поведения граждан</t>
  </si>
  <si>
    <t xml:space="preserve">Расходы на проведение мероприятий муниципальной программы: </t>
  </si>
  <si>
    <t>обеспечение исполнения гарантий, предоставляемых муниципальным служащим по выплате муниципальной пенсии</t>
  </si>
  <si>
    <t>осуществление выплат согласно порядку предоставления  мер социальной поддержки и размерах возмещения расходов гражданами, удостоенными звания «Почетный гражданин города Урай»</t>
  </si>
  <si>
    <t xml:space="preserve">Субвенции на осуществление деятельности по опеке и попечительству  </t>
  </si>
  <si>
    <t>Муниципальная программа "Развитие образования города Урай" на 2014-2018 годы</t>
  </si>
  <si>
    <t>Cубсидии на мероприятия подпрограммы "Обеспечение жильем молодых семей" федеральной целевой программы "Жилище" на 2015-2020 годы (средства федерального и окружного бюджетов)</t>
  </si>
  <si>
    <t>Софинансирование (5%) из средств местного бюджета субсидии  на мероприятия подпрограммы "Обеспечение жильем молодых семей" федеральной целевой программы "Жилище" на 2015-2020 годы</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</si>
  <si>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</si>
  <si>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Субсидии на развитие сферы культуры в муниципальных образованиях автономного округа</t>
  </si>
  <si>
    <t>Софинансирование (15%) из средств местного бюджета субсидии окружного бюджета на развитие сферы культуры в муниципальных образованиях автономного округа</t>
  </si>
  <si>
    <t>Субсидии на поддержку отрасли культуры</t>
  </si>
  <si>
    <t>Софинансирование (15%) из средств местного бюджета субсидии на поддержку отрасли культуры</t>
  </si>
  <si>
    <t>выставочная деятельность, повышение квалификации специалистов</t>
  </si>
  <si>
    <t>выполнение работ по реконструкции нежилого здания по адресу: мкр.2, дом 39/1</t>
  </si>
  <si>
    <t>Подпрограмма 4 "Народное творчество и традиционная культура. Развитие культурно-досуговой деятельности"</t>
  </si>
  <si>
    <t xml:space="preserve">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t>
  </si>
  <si>
    <t>Муниципальная программа "Молодежь города Урай" на 2016-2020 годы</t>
  </si>
  <si>
    <t>Расходы на проведение мероприятий муниципальной программы:</t>
  </si>
  <si>
    <t>вовлечение молодежи в трудовую деятельность (заработная плата подростков, хоз.инвентарь, конц.товары, медосмотры)</t>
  </si>
  <si>
    <t>организация и проведение мероприятий с участием молодежи города, участие в выездных молодежных мероприятиях, развитие сети подростковых и молодежных клубов по месту жительства, вручение ежегодной молодежной премии главы города Урай</t>
  </si>
  <si>
    <t>Подпрограмма 3 "Художественное образование"</t>
  </si>
  <si>
    <t>Подпрограмма 5 "Обеспечение муниципальной поддержки учреждений культуры и дополнительного образования в сфере культуры"</t>
  </si>
  <si>
    <t>Муниципальная программа "Культура города Урай" на 2017-2021 годы</t>
  </si>
  <si>
    <t xml:space="preserve">Софинансирование (5%) из средств местного бюджета  субсидии окружного бюджета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t>
  </si>
  <si>
    <t xml:space="preserve">Субсидии на софинансирование расходов муниципальных образований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t>
  </si>
  <si>
    <t>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</si>
  <si>
    <t>Субвенции на реализацию программ дошкольного образования муниципальным образовательным организациям</t>
  </si>
  <si>
    <t>Субвенции на реализацию программ дошкольного образования частным образовательным организациям</t>
  </si>
  <si>
    <t>Субвенции на реализацию основных общеобразовательных программ муниципальным общеобразовательным организациям</t>
  </si>
  <si>
    <t xml:space="preserve">Субсидии на дополнительное финансовое обеспечение мероприятий по организации питания обучающихся     </t>
  </si>
  <si>
    <t>Иные межбюджетные трансферты на организацию и проведение единого государственного экзамена</t>
  </si>
  <si>
    <t>обеспечение условий для реализации образовательных программ (транспортные услуги, услуги по предоставлению метеоинформации, информатизация системы образования)</t>
  </si>
  <si>
    <t xml:space="preserve">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t>
  </si>
  <si>
    <t xml:space="preserve">Субвенции на организацию и обеспечение отдыха и оздоровления детей, в том числе в этнической среде </t>
  </si>
  <si>
    <t>функционирование и развитие поискового отряда «Патриот»</t>
  </si>
  <si>
    <t>организация работы лагерей с дневным пребыванием детей, приобретение оборудования, инвентаря, палаточный лагерь, поисковый отряд</t>
  </si>
  <si>
    <t>Не исполнение в связи с длительным карантином, болезнью учащихся</t>
  </si>
  <si>
    <t>Софинансирование (5%)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</si>
  <si>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Неосвоение средств в связи с изменением требований округа к системе электронного документооборота (осуществляется внесение изменнений в техническое задание). Реализация мероприятий перенесена на апрель 2017 года</t>
  </si>
  <si>
    <t>Оплата работ по "факту" на основании актов выполненных работ</t>
  </si>
  <si>
    <t>Выполняются запланированные работы по содержанию автодороги (оплата работ по "факту" на основании актов выполненных работ)</t>
  </si>
  <si>
    <t>Целевой показатель средней заработной платы работникам муниципальных образовательных организаций дополнительного образования детей на 2017 год, определенный, учитывая рекомендации Департамента образования и молодежной политики ХМАО-Югры от 13.01.2017 года,  составил 56 743,98 рублей. По итогам 1 квартала 2017 года показатель достижения целевого значения по средней заработной плате данной категории (в сфере образования) - 41 433,3 рублей</t>
  </si>
  <si>
    <t>Целевой показатель средней заработной платы работникам муниципальных образовательных организаций дополнительного образования детей на 2017 год, определенный, учитывая рекомендации Департамента образования и молодежной политики ХМАО-Югры от 13.01.2017 года,  составил 56 743,98 рублей. По итогам 1 квартала 2017 года показатель достижения целевого значения по средней заработной плате данной категории (в сфере культуры) - 46 306,8 рублей</t>
  </si>
  <si>
    <t>Целевой показатель средней заработной платы работникам муниципальных образовательных организаций дополнительного образования детей на 2017 год, определенный, учитывая рекомендации Департамента образования и молодежной политики ХМАО-Югры от 13.01.2017 года,  составил 56 743,98 рублей. По итогам 1 квартала 2017 года показатель достижения целевого значения по средней заработной плате данной категории (в сфере физической культуры и спорта) - 44 570,3 рублей</t>
  </si>
  <si>
    <t>Целевой показатель средней заработной платы работникам муниципальных учреждений культуры установлен "дорожной картой" на 2017 год в сумме 52 000,2 рублей. По итогам 1 квартала 2017 года, показатель достижения целевого значения по средней заработной плате данной категории составил 36 679,9 рублей</t>
  </si>
  <si>
    <t>Целевой показатель средней заработной платы педагогическим работникам муниципальных общеобразовательных организаций (до поступления информации от Департамента образования и молодежной политики ХМАО-Югры) на 2017 год сохранен на уровне исполненного за 2016 год, в сумме 58 341,0 рублей. По итогам 1 квартала 2017 года, показатель достижения целевого значения по средней заработной плате данной категории составил 51 424,9 рублей</t>
  </si>
  <si>
    <t>Целевой показатель средней заработной платы педагогическим работникам муниципальных общеобразовательных организаций (до поступления информации от Департамента образования и молодежной политики ХМАО-Югры) на 2017 год сохранен на уровне исполненного за 2016 год, в сумме 49 306,1 рублей. По итогам 1 квартала 2017 года, показатель достижения целевого значения по средней заработной плате данной категории составил 41 790,3 рублей</t>
  </si>
  <si>
    <t>Распределение расходов бюджета в 1 квартале 2017 года по программным и не программным направлениям деятельности:</t>
  </si>
  <si>
    <t>Расходы бюджета</t>
  </si>
  <si>
    <t>Всего расходов бюджета</t>
  </si>
  <si>
    <t>Расходы в рамках муниципальных программ</t>
  </si>
  <si>
    <t>Расходы по не программным направлениям деятельности</t>
  </si>
  <si>
    <t xml:space="preserve">        Расходы бюджета городского округа в 2017 году сформированы в «программном формате». В отчетном периоде 2017 года осуществлялась реализация 19 муниципальных программ. Незначительную долю расходов бюджета составили непрограммные направления деятельности. 
</t>
  </si>
  <si>
    <t xml:space="preserve">Средства предусмотрены на финансовое обеспечение непредвиденных расходов, необходимость в которых может возникнуть после принятия бюджета городского округа на соответствующий финансовый год (п.2.1 постановления Главы города от 23.06.2008 №1974 (ред. от 08.12.2015) «Об утверждении Положения о резервном фонде администрации города Урай»). В отчетном периоде на цели, определенные в п.2.1 постановления (для исполнения судебного акта) выделены средства 24,3 тыс. рублей </t>
  </si>
  <si>
    <t xml:space="preserve">Финансирование осуществлялось в соответствии с потребностью и фактически сложившимися затратами, в пределах плановых назначений отчетного периода с учетом поступления целевых средств из бюджета автономного округа. </t>
  </si>
  <si>
    <t>Неисполнение обусловлено переносом срока проведения торгов на 2 квартал (изготовление памяток)</t>
  </si>
  <si>
    <t>В отчетном периоде предоставлены субсидии 5 сельскохозяйственным товаропроизводителям, в том числе 4 главам крестьянских (фермерских) хозяйств.</t>
  </si>
  <si>
    <t>Неосовение средств обусловлено повторным проведением торгов. Договор заключен 27.03.2017 года.</t>
  </si>
  <si>
    <t>Произведен отлов 70 голов (январь-35ед., февраль-35ед.)</t>
  </si>
  <si>
    <t>В отчетном периоде средства из бюджета автономного округа не поступали</t>
  </si>
  <si>
    <t>Оказание финансовой помощи на приобретение фотоаппарата и библиотечной мебели (стол, диван, кресла) для укрепления МТБ Детской библиотеки, издание второго тома книги «Возрожденная память», посвященной 75-летию начала Великой Отечественной войны.</t>
  </si>
  <si>
    <t>Произведены 2 выплаты к юбилею. Выплаты производятся по факту обращения граждан и предоставления заявлений.</t>
  </si>
  <si>
    <t>Структура расходов бюджета городского округа город Урай по функциональным направлениям:</t>
  </si>
  <si>
    <t>Причины неисполнения от плановых назначений отчетного периода (менее 20% от годовых плановых назначений)</t>
  </si>
  <si>
    <t>Средства предусмотрены на повышение профессионального уровня муниципальных служащих органов местного самоуправления. В I квартале 2017 года обучены 2 муниципальных служащих администрации г.Урай. Проведен семинар "Изменения законодательства в сфере товаров, работ и услуг для обеспечения государственных и муниципальных нужд"</t>
  </si>
  <si>
    <t>Неосвоение средств в полном объеме обусловлено экономией по результатам проведенных торгов на обслуживание системы видеонаблюдения.</t>
  </si>
  <si>
    <t>Неисполнение обусловлено экономией по результатам проведенных торгов</t>
  </si>
  <si>
    <t xml:space="preserve">На ТРК «Спектр» было 188 информационных сообщений о деятельности местного самоуправления. </t>
  </si>
  <si>
    <t xml:space="preserve">В отчетном периоде 2017 года оказано услуг по приему, выдаче документов и оказанию консультаций - 10850, в том числе федеральных - 6477, региональных - 4142, муниципальных - 228, услуги полного цикла - 3.               </t>
  </si>
  <si>
    <t>Финансирование осуществлялось в соответствии с потребностью и фактически сложившимися затратами.</t>
  </si>
  <si>
    <t xml:space="preserve">Оказание финансовой помощи на приобретение оборудования (АРМ, ксерокс, переносной громкоговоритель (усилитель голоса), доска гладильная, сушилка для белья, стойка напольная, подставка под экспонат, карманы настенные) для укрепления МТБ Музея истории города Урай.
</t>
  </si>
  <si>
    <t>Проведение общегородских праздничных мероприятий: День защитника Отечества, Международный женский день, проводы Зимы.</t>
  </si>
  <si>
    <t>Оплата по фактически произведенным затратам.</t>
  </si>
  <si>
    <t>Средства предусмотрены на обслуживание муниципального долга на случай привлечения кредитов на покрытие дефицита и кассового разрыва, возникающего при исполнении бюджета, в том числе на обеспечение исполнения  муниципальной гарантии. В отчетном периоде кредитные средства не привлекались.</t>
  </si>
  <si>
    <t xml:space="preserve">Выплаты произведены за 12 изъятых жилых помещений. </t>
  </si>
  <si>
    <t>Согласно условиям договора от 07.03.2017 №67/17, оплата будет произведена по факту выполненных работ (регистрация автомобильных дорог). Срок выполнения - 2 квартал 2017 года.</t>
  </si>
  <si>
    <t>Произведена выплата заработной платы приемным родителям (по плану среднегодовая численность приемных родителей - 150 чел., по факту исполнение - 127 чел.).</t>
  </si>
  <si>
    <t xml:space="preserve">Повторное проведение торгов (неполное, некорректное предоставление поставщиками, исполнителями документов на торги). </t>
  </si>
  <si>
    <t>Не в полном объеме освоены средства отчетного периода на организацию сноса ветхого и аварийного жилья. В отчетном периоде произведена оплата работ по сносу многоквартирного жилого дома, расположенного по адресу: мкр.1А, дом 64. Работы по сносу многоквартирных домов по ул.Пионеров, 9 и мкр.1А, дом 63 будут выполнены в апреле 2017 года, оплата будет произведена по факту выполнения работ.</t>
  </si>
  <si>
    <t>Доведенный объем денежных средств предусмотрен на продолжение строительно-монтажных работ по реконструкции здания детской поликлиники под жилой дом со встроенными помещениями. Оплата  произведена по факту выполненных работ.</t>
  </si>
  <si>
    <t>Оплата работ по кап.ремонту детского сада №12 произведена по факту выполненных работ (обязательства 2016 года).</t>
  </si>
  <si>
    <t>Оплата командировочных расходов произведена по фактическим расходам, согласно представленных на оплату документов (экономия средств)</t>
  </si>
  <si>
    <t xml:space="preserve">Финансирование мероприятий по содействию трудоустройству граждан  осуществляется в соответствии с реестром получателей средств бюджета автономного округа по мере поступления целевых средств из бюджета автономного округа. В рамках целевой программы «Содействие занятости населения в Ханты-Мансийском автономном округе-Югре на 2014-2020 годы» заключены следующие договоры: 
 №39 от 14.12.2016г. «О совместной деятельности по организации временного трудоустройства граждан» в рамках мероприятия программы «Организация проведения оплачиваемых общественных работ для незанятых трудовой деятельностью и безработных граждан» на 120 человек. За 1 кв.2017 года трудоустроены 41 человек.
 №40 от 14.12.2016г. «О совместной деятельности по организации временного трудоустройства незанятых трудовой деятельностью и безработных граждан испытывающих трудности в поиске работы» в рамках мероприятия программы «Временное трудоустройство незанятых трудовой деятельностью и безработных граждан, испытывающих трудности в поиске работы» на 9 чел. За 1 кв.2017 года трудоустроены 3 человека.
</t>
  </si>
  <si>
    <t>Несвоевременное предоставление поставщиком услуг по содержанию МКД счетов на оплату за муниципальный жилой фонд.</t>
  </si>
  <si>
    <t>Освоение не в полном объеме в связи с экономией по услугам связи, расходам ГСМ, приобретением зап.частей к спец.технике.</t>
  </si>
  <si>
    <t xml:space="preserve">Финансирование осуществлялось в соответствии с потребностью и фактически сложившимися затратами, в пределах плановых назначений отчетного периода. </t>
  </si>
  <si>
    <t>Заключение госэкспертизы с замечаниями получено в январе 2017 года. После устранения замечаний будет подписан акт приемки. Оплата проектных работ пройдет во 2 квартале 2017 года.</t>
  </si>
  <si>
    <t>Не исполнение в связи с болезнью воспитанников.</t>
  </si>
  <si>
    <r>
      <t xml:space="preserve">        </t>
    </r>
    <r>
      <rPr>
        <b/>
        <sz val="11"/>
        <rFont val="Times New Roman"/>
        <family val="1"/>
        <charset val="204"/>
      </rPr>
      <t>По итогам 1 квартала 2017 года</t>
    </r>
    <r>
      <rPr>
        <sz val="11"/>
        <rFont val="Times New Roman"/>
        <family val="1"/>
        <charset val="204"/>
      </rPr>
      <t xml:space="preserve"> расходы бюджета городского округа город Урай при годовых плановых назначениях в сумме                                                                                 2 939 553,0 тыс.рублей исполнены в сумме 477 003,1 тыс.рублей, или 16,2% от годового плана и 94,7% от плановых назначений отчетного периода.</t>
    </r>
  </si>
  <si>
    <r>
      <rPr>
        <b/>
        <sz val="11"/>
        <color theme="1"/>
        <rFont val="Times New Roman"/>
        <family val="1"/>
        <charset val="204"/>
      </rPr>
      <t xml:space="preserve">01.00 </t>
    </r>
    <r>
      <rPr>
        <sz val="11"/>
        <color theme="1"/>
        <rFont val="Times New Roman"/>
        <family val="1"/>
        <charset val="204"/>
      </rPr>
      <t xml:space="preserve"> Общегосударственные вопросы</t>
    </r>
  </si>
  <si>
    <r>
      <rPr>
        <b/>
        <sz val="11"/>
        <color theme="1"/>
        <rFont val="Times New Roman"/>
        <family val="1"/>
        <charset val="204"/>
      </rPr>
      <t xml:space="preserve">03.00 </t>
    </r>
    <r>
      <rPr>
        <sz val="11"/>
        <color theme="1"/>
        <rFont val="Times New Roman"/>
        <family val="1"/>
        <charset val="204"/>
      </rPr>
      <t xml:space="preserve"> Национальная безопасность и правоохранительная деятельность</t>
    </r>
  </si>
  <si>
    <r>
      <rPr>
        <b/>
        <sz val="11"/>
        <color theme="1"/>
        <rFont val="Times New Roman"/>
        <family val="1"/>
        <charset val="204"/>
      </rPr>
      <t>04.00</t>
    </r>
    <r>
      <rPr>
        <sz val="11"/>
        <color theme="1"/>
        <rFont val="Times New Roman"/>
        <family val="1"/>
        <charset val="204"/>
      </rPr>
      <t xml:space="preserve">  Национальная экономика</t>
    </r>
  </si>
  <si>
    <r>
      <rPr>
        <b/>
        <sz val="11"/>
        <color theme="1"/>
        <rFont val="Times New Roman"/>
        <family val="1"/>
        <charset val="204"/>
      </rPr>
      <t xml:space="preserve">05.00 </t>
    </r>
    <r>
      <rPr>
        <sz val="11"/>
        <color theme="1"/>
        <rFont val="Times New Roman"/>
        <family val="1"/>
        <charset val="204"/>
      </rPr>
      <t xml:space="preserve"> Жилищно-коммунальное хозяйство</t>
    </r>
  </si>
  <si>
    <r>
      <rPr>
        <b/>
        <sz val="11"/>
        <color theme="1"/>
        <rFont val="Times New Roman"/>
        <family val="1"/>
        <charset val="204"/>
      </rPr>
      <t>06.00</t>
    </r>
    <r>
      <rPr>
        <sz val="11"/>
        <color theme="1"/>
        <rFont val="Times New Roman"/>
        <family val="1"/>
        <charset val="204"/>
      </rPr>
      <t xml:space="preserve">  Охрана окружающей среды</t>
    </r>
  </si>
  <si>
    <r>
      <rPr>
        <b/>
        <sz val="11"/>
        <color theme="1"/>
        <rFont val="Times New Roman"/>
        <family val="1"/>
        <charset val="204"/>
      </rPr>
      <t>07.00</t>
    </r>
    <r>
      <rPr>
        <sz val="11"/>
        <color theme="1"/>
        <rFont val="Times New Roman"/>
        <family val="1"/>
        <charset val="204"/>
      </rPr>
      <t xml:space="preserve">  Образование</t>
    </r>
  </si>
  <si>
    <r>
      <rPr>
        <b/>
        <sz val="11"/>
        <color theme="1"/>
        <rFont val="Times New Roman"/>
        <family val="1"/>
        <charset val="204"/>
      </rPr>
      <t>08.00</t>
    </r>
    <r>
      <rPr>
        <sz val="11"/>
        <color theme="1"/>
        <rFont val="Times New Roman"/>
        <family val="1"/>
        <charset val="204"/>
      </rPr>
      <t xml:space="preserve">  Культура, кинематография </t>
    </r>
  </si>
  <si>
    <r>
      <rPr>
        <b/>
        <sz val="11"/>
        <color theme="1"/>
        <rFont val="Times New Roman"/>
        <family val="1"/>
        <charset val="204"/>
      </rPr>
      <t xml:space="preserve">09.00 </t>
    </r>
    <r>
      <rPr>
        <sz val="11"/>
        <color theme="1"/>
        <rFont val="Times New Roman"/>
        <family val="1"/>
        <charset val="204"/>
      </rPr>
      <t xml:space="preserve"> Здравоохранение</t>
    </r>
  </si>
  <si>
    <r>
      <rPr>
        <b/>
        <sz val="11"/>
        <color theme="1"/>
        <rFont val="Times New Roman"/>
        <family val="1"/>
        <charset val="204"/>
      </rPr>
      <t xml:space="preserve">10.00 </t>
    </r>
    <r>
      <rPr>
        <sz val="11"/>
        <color theme="1"/>
        <rFont val="Times New Roman"/>
        <family val="1"/>
        <charset val="204"/>
      </rPr>
      <t xml:space="preserve"> Социальная политика</t>
    </r>
  </si>
  <si>
    <r>
      <rPr>
        <b/>
        <sz val="11"/>
        <color theme="1"/>
        <rFont val="Times New Roman"/>
        <family val="1"/>
        <charset val="204"/>
      </rPr>
      <t xml:space="preserve">11.00 </t>
    </r>
    <r>
      <rPr>
        <sz val="11"/>
        <color theme="1"/>
        <rFont val="Times New Roman"/>
        <family val="1"/>
        <charset val="204"/>
      </rPr>
      <t xml:space="preserve"> Физическая культура и спорт</t>
    </r>
  </si>
  <si>
    <r>
      <rPr>
        <b/>
        <sz val="11"/>
        <color theme="1"/>
        <rFont val="Times New Roman"/>
        <family val="1"/>
        <charset val="204"/>
      </rPr>
      <t xml:space="preserve">12.00 </t>
    </r>
    <r>
      <rPr>
        <sz val="11"/>
        <color theme="1"/>
        <rFont val="Times New Roman"/>
        <family val="1"/>
        <charset val="204"/>
      </rPr>
      <t xml:space="preserve"> Средства массовой информации</t>
    </r>
  </si>
  <si>
    <r>
      <rPr>
        <b/>
        <sz val="11"/>
        <color theme="1"/>
        <rFont val="Times New Roman"/>
        <family val="1"/>
        <charset val="204"/>
      </rPr>
      <t xml:space="preserve">13.00 </t>
    </r>
    <r>
      <rPr>
        <sz val="11"/>
        <color theme="1"/>
        <rFont val="Times New Roman"/>
        <family val="1"/>
        <charset val="204"/>
      </rPr>
      <t xml:space="preserve"> Обслуживание государственного и муниципального долга</t>
    </r>
  </si>
  <si>
    <r>
      <rPr>
        <sz val="11"/>
        <color theme="1"/>
        <rFont val="Times New Roman"/>
        <family val="1"/>
        <charset val="204"/>
      </rPr>
      <t xml:space="preserve">Расходы на обеспечение функций органов местного самоуправления </t>
    </r>
    <r>
      <rPr>
        <i/>
        <sz val="11"/>
        <color theme="1"/>
        <rFont val="Times New Roman"/>
        <family val="1"/>
        <charset val="204"/>
      </rPr>
      <t>(обеспечение деятельности Комитета по финансам г.Урай)</t>
    </r>
  </si>
  <si>
    <r>
      <rPr>
        <sz val="11"/>
        <color theme="1"/>
        <rFont val="Times New Roman"/>
        <family val="1"/>
        <charset val="204"/>
      </rPr>
      <t xml:space="preserve">Расходы на обеспечение функций органов местного самоуправления </t>
    </r>
    <r>
      <rPr>
        <i/>
        <sz val="11"/>
        <color theme="1"/>
        <rFont val="Times New Roman"/>
        <family val="1"/>
        <charset val="204"/>
      </rPr>
      <t>(обеспечение деятельности администрации города Урай)</t>
    </r>
  </si>
  <si>
    <r>
      <rPr>
        <sz val="11"/>
        <color theme="1"/>
        <rFont val="Times New Roman"/>
        <family val="1"/>
        <charset val="204"/>
      </rPr>
      <t>Мероприятия  в рамках подпрограммы</t>
    </r>
    <r>
      <rPr>
        <i/>
        <sz val="11"/>
        <color theme="1"/>
        <rFont val="Times New Roman"/>
        <family val="1"/>
        <charset val="204"/>
      </rPr>
      <t xml:space="preserve"> (организация деятельности молодёжного волонтёрского движения в целях пропаганды ценности жизни и здоровья, проведение проф.мероприятий)</t>
    </r>
  </si>
  <si>
    <r>
      <rPr>
        <sz val="11"/>
        <color theme="1"/>
        <rFont val="Times New Roman"/>
        <family val="1"/>
        <charset val="204"/>
      </rPr>
      <t>Расходы на проведение мероприятий муниципальной программы</t>
    </r>
    <r>
      <rPr>
        <i/>
        <sz val="11"/>
        <color theme="1"/>
        <rFont val="Times New Roman"/>
        <family val="1"/>
        <charset val="204"/>
      </rPr>
      <t xml:space="preserve"> (организация и проведение ежегодных конкурсов, круглых столов, встреч, фестивалей и др.)</t>
    </r>
  </si>
  <si>
    <r>
      <t xml:space="preserve">Расходы на обеспечение деятельности (оказание услуг) муниципальных учреждений </t>
    </r>
    <r>
      <rPr>
        <i/>
        <sz val="11"/>
        <color theme="1"/>
        <rFont val="Times New Roman"/>
        <family val="1"/>
        <charset val="204"/>
      </rPr>
      <t>(МКУ "Единая дежурно-диспетчерская служба")</t>
    </r>
  </si>
  <si>
    <r>
      <t xml:space="preserve">Расходы на проведение мероприятий муниципальной программы </t>
    </r>
    <r>
      <rPr>
        <i/>
        <sz val="11"/>
        <color theme="1"/>
        <rFont val="Times New Roman"/>
        <family val="1"/>
        <charset val="204"/>
      </rPr>
      <t>(создание, восполнение резерва средств индивидуальной защиты, проведение ежегодного смотра-конкурса санитарных дружин, санитарных постов)</t>
    </r>
  </si>
  <si>
    <r>
      <t xml:space="preserve">Раздел 0400 «Национальная экономика». </t>
    </r>
    <r>
      <rPr>
        <sz val="11"/>
        <color theme="1"/>
        <rFont val="Times New Roman"/>
        <family val="1"/>
        <charset val="204"/>
      </rPr>
      <t>При годовых плановых назначениях в сумме 283 509,8 тыс.рублей, исполнение составило 47 980,8 тыс.рублей, или 97,1 % от годового плана и 16,9% от плановых назначений отчетного периода.</t>
    </r>
  </si>
  <si>
    <r>
      <t xml:space="preserve">Расходы на проведение мероприятий муниципальной программы                                           </t>
    </r>
    <r>
      <rPr>
        <i/>
        <sz val="11"/>
        <color theme="1"/>
        <rFont val="Times New Roman"/>
        <family val="1"/>
        <charset val="204"/>
      </rPr>
      <t>(развитие молодежного предпринимательства, проведение мероприятий, финансовая поддержка по приобретению оборудования, предоставление грантовой поддержки социальному предпринимательству, возмещение затрат семейному бизнесу)</t>
    </r>
  </si>
  <si>
    <r>
      <rPr>
        <sz val="11"/>
        <color theme="1"/>
        <rFont val="Times New Roman"/>
        <family val="1"/>
        <charset val="204"/>
      </rPr>
      <t xml:space="preserve">Расходы на проведение мероприятий муниципальной программы </t>
    </r>
    <r>
      <rPr>
        <i/>
        <sz val="11"/>
        <color theme="1"/>
        <rFont val="Times New Roman"/>
        <family val="1"/>
        <charset val="204"/>
      </rPr>
      <t xml:space="preserve">(предоставление субсидий в целях возмещения затрат на приобретение, доставку и монтаж оборудования для переработки и фасовки сельхозпродукции, на строительство, модернизацию животноводческих помещений, приобретение сельхозтехники, сельхозоборудования) </t>
    </r>
  </si>
  <si>
    <r>
      <t>Расходы на проведение мероприятий муниципальной программы</t>
    </r>
    <r>
      <rPr>
        <i/>
        <sz val="11"/>
        <color theme="1"/>
        <rFont val="Times New Roman"/>
        <family val="1"/>
        <charset val="204"/>
      </rPr>
      <t xml:space="preserve"> (сопровождение программы АС "Бюджет")                              </t>
    </r>
  </si>
  <si>
    <r>
      <t xml:space="preserve">Расходы на обеспечение деятельности (оказание услуг) муниципальных учреждений </t>
    </r>
    <r>
      <rPr>
        <i/>
        <sz val="11"/>
        <color theme="1"/>
        <rFont val="Times New Roman"/>
        <family val="1"/>
        <charset val="204"/>
      </rPr>
      <t>(МКУ "Управление градостроительства землепользования и природопользования г.Урай")</t>
    </r>
  </si>
  <si>
    <r>
      <t xml:space="preserve">Расходы на обеспечение деятельности (оказание услуг) муниципальных учреждений </t>
    </r>
    <r>
      <rPr>
        <i/>
        <sz val="11"/>
        <color theme="1"/>
        <rFont val="Times New Roman"/>
        <family val="1"/>
        <charset val="204"/>
      </rPr>
      <t>(МКУ "Управление капитального строительства администрации г.Урай")</t>
    </r>
  </si>
  <si>
    <r>
      <rPr>
        <sz val="11"/>
        <color theme="1"/>
        <rFont val="Times New Roman"/>
        <family val="1"/>
        <charset val="204"/>
      </rPr>
      <t xml:space="preserve">Расходы на проведение мероприятий муниципальной программы </t>
    </r>
    <r>
      <rPr>
        <i/>
        <sz val="11"/>
        <color theme="1"/>
        <rFont val="Times New Roman"/>
        <family val="1"/>
        <charset val="204"/>
      </rPr>
      <t xml:space="preserve">(разработка проектов планировки, проектов межевания, проведение инженерно-геодезических изысканий, инженерно-геологических изысканий) </t>
    </r>
  </si>
  <si>
    <r>
      <rPr>
        <sz val="11"/>
        <color theme="1"/>
        <rFont val="Times New Roman"/>
        <family val="1"/>
        <charset val="204"/>
      </rPr>
      <t xml:space="preserve">Расходы на проведение мероприятий муниципальной программы </t>
    </r>
    <r>
      <rPr>
        <i/>
        <sz val="11"/>
        <color theme="1"/>
        <rFont val="Times New Roman"/>
        <family val="1"/>
        <charset val="204"/>
      </rPr>
      <t>(системно-аналитическое и программное сопровождение информационной системы обеспечения град.деятельности)</t>
    </r>
  </si>
  <si>
    <r>
      <t xml:space="preserve">Расходы на проведение мероприятий муниципальной программы </t>
    </r>
    <r>
      <rPr>
        <i/>
        <sz val="11"/>
        <color theme="1"/>
        <rFont val="Times New Roman"/>
        <family val="1"/>
        <charset val="204"/>
      </rPr>
      <t>(работы по креплению 4-х металлических стульев к пешеходной поверхности)</t>
    </r>
  </si>
  <si>
    <r>
      <t>Расходы на проведение мероприятий муниципальной программы</t>
    </r>
    <r>
      <rPr>
        <i/>
        <sz val="11"/>
        <color theme="1"/>
        <rFont val="Times New Roman"/>
        <family val="1"/>
        <charset val="204"/>
      </rPr>
      <t xml:space="preserve"> (кадастровые работы для проведения государственного кадастрового учета и государственной регистрации прав граждан на объекты ИЖС)</t>
    </r>
  </si>
  <si>
    <r>
      <rPr>
        <sz val="11"/>
        <color theme="1"/>
        <rFont val="Times New Roman"/>
        <family val="1"/>
        <charset val="204"/>
      </rPr>
      <t xml:space="preserve">Расходы на обеспечение деятельности (оказание услуг) муниципальных учреждений </t>
    </r>
    <r>
      <rPr>
        <i/>
        <sz val="11"/>
        <color theme="1"/>
        <rFont val="Times New Roman"/>
        <family val="1"/>
        <charset val="204"/>
      </rPr>
      <t>(МАУ "Многофункциональный центр предоставления государственных и муниципальных услуг")</t>
    </r>
  </si>
  <si>
    <r>
      <t>Софинансирование из средств местного бюджета на реализацию мероприятий по содействию трудоустройству граждан</t>
    </r>
    <r>
      <rPr>
        <i/>
        <sz val="11"/>
        <color theme="1"/>
        <rFont val="Times New Roman"/>
        <family val="1"/>
        <charset val="204"/>
      </rPr>
      <t xml:space="preserve"> (организация общественных работ для временного трудоустройства не занятых трудовой деятельностью и безработных граждан, компенсационные выплаты в рамках данных мероприятий) </t>
    </r>
  </si>
  <si>
    <r>
      <t xml:space="preserve">Расходы на обеспечение деятельности (оказание услуг) муниципальных учреждений </t>
    </r>
    <r>
      <rPr>
        <i/>
        <sz val="11"/>
        <color theme="1"/>
        <rFont val="Times New Roman"/>
        <family val="1"/>
        <charset val="204"/>
      </rPr>
      <t>(МКУ "Управление материально-технического обеспечения г.Урай")</t>
    </r>
  </si>
  <si>
    <r>
      <t xml:space="preserve">Расходы на обеспечение деятельности (оказание услуг) муниципальных учреждений </t>
    </r>
    <r>
      <rPr>
        <i/>
        <sz val="11"/>
        <color theme="1"/>
        <rFont val="Times New Roman"/>
        <family val="1"/>
        <charset val="204"/>
      </rPr>
      <t>(МКУ "Управление жилищно-коммунального хозяйства г.Урай")</t>
    </r>
  </si>
  <si>
    <r>
      <t xml:space="preserve">Расходы на проведение мероприятий муниципальной программы </t>
    </r>
    <r>
      <rPr>
        <i/>
        <sz val="11"/>
        <color theme="1"/>
        <rFont val="Times New Roman"/>
        <family val="1"/>
        <charset val="204"/>
      </rPr>
      <t>(замена ламп уличного освещения на энергосберегающие)</t>
    </r>
  </si>
  <si>
    <r>
      <t xml:space="preserve">Расходы на проведение мероприятий муниципальной программы </t>
    </r>
    <r>
      <rPr>
        <i/>
        <sz val="11"/>
        <color theme="1"/>
        <rFont val="Times New Roman"/>
        <family val="1"/>
        <charset val="204"/>
      </rPr>
      <t>(капитальный ремонт объектов коммунальной инфраструктуры города, реконструкция КОС )</t>
    </r>
  </si>
  <si>
    <r>
      <t xml:space="preserve">Субсидии на реконструкцию, расширение, модернизацию, строительство и капитальный ремонт объектов коммунального комплекса </t>
    </r>
    <r>
      <rPr>
        <i/>
        <sz val="11"/>
        <color theme="1"/>
        <rFont val="Times New Roman"/>
        <family val="1"/>
        <charset val="204"/>
      </rPr>
      <t xml:space="preserve">(подготовка объектов ЖКХ к осенне-зимнему периоду) </t>
    </r>
    <r>
      <rPr>
        <sz val="11"/>
        <color theme="1"/>
        <rFont val="Times New Roman"/>
        <family val="1"/>
        <charset val="204"/>
      </rPr>
      <t xml:space="preserve"> </t>
    </r>
  </si>
  <si>
    <r>
      <t xml:space="preserve">Расходы на проведение мероприятий муниципальной программы </t>
    </r>
    <r>
      <rPr>
        <i/>
        <sz val="11"/>
        <color theme="1"/>
        <rFont val="Times New Roman"/>
        <family val="1"/>
        <charset val="204"/>
      </rPr>
      <t xml:space="preserve">(работы и мероприятия по строительству, капитальному ремонту и организации благоустройства и озеленения территории города) </t>
    </r>
  </si>
  <si>
    <r>
      <t>Расходы на проведение мероприятий муниципальной программы</t>
    </r>
    <r>
      <rPr>
        <i/>
        <sz val="11"/>
        <color theme="1"/>
        <rFont val="Times New Roman"/>
        <family val="1"/>
        <charset val="204"/>
      </rPr>
      <t xml:space="preserve"> (санитарная очистка и ликвидация несанкционированных свалок на территории города, проведение мероприятий в рамках Года экологии в России)</t>
    </r>
  </si>
  <si>
    <r>
      <t xml:space="preserve">Раздел 0700 «Образование». </t>
    </r>
    <r>
      <rPr>
        <sz val="11"/>
        <color theme="1"/>
        <rFont val="Times New Roman"/>
        <family val="1"/>
        <charset val="204"/>
      </rPr>
      <t xml:space="preserve">При годовых плановых назначениях в сумме 1 588 234,4тыс.рублей, исполнение составило 255 643,5 тыс.рублей, или 16,1% от годового плана и 95,7% от плановых назначений отчетного периода. </t>
    </r>
  </si>
  <si>
    <r>
      <t xml:space="preserve">Расходы на обеспечение деятельности (оказание услуг) муниципальных учреждений </t>
    </r>
    <r>
      <rPr>
        <i/>
        <sz val="11"/>
        <color theme="1"/>
        <rFont val="Times New Roman"/>
        <family val="1"/>
        <charset val="204"/>
      </rPr>
      <t>(МБУ "Молодежный центр")</t>
    </r>
  </si>
  <si>
    <r>
      <rPr>
        <sz val="11"/>
        <color theme="1"/>
        <rFont val="Times New Roman"/>
        <family val="1"/>
        <charset val="204"/>
      </rPr>
      <t>Расходы на обеспечение деятельности (оказание услуг) муниципальных учреждений</t>
    </r>
    <r>
      <rPr>
        <i/>
        <sz val="11"/>
        <color theme="1"/>
        <rFont val="Times New Roman"/>
        <family val="1"/>
        <charset val="204"/>
      </rPr>
      <t xml:space="preserve"> (МБОУ ДОД "ДШИ №1")</t>
    </r>
  </si>
  <si>
    <r>
      <rPr>
        <sz val="11"/>
        <color theme="1"/>
        <rFont val="Times New Roman"/>
        <family val="1"/>
        <charset val="204"/>
      </rPr>
      <t>Расходы на обеспечение деятельности (оказание услуг) муниципальных учреждений</t>
    </r>
    <r>
      <rPr>
        <i/>
        <sz val="11"/>
        <color theme="1"/>
        <rFont val="Times New Roman"/>
        <family val="1"/>
        <charset val="204"/>
      </rPr>
      <t xml:space="preserve"> (МБОУ ДОД "ДШИ №2")</t>
    </r>
  </si>
  <si>
    <r>
      <t xml:space="preserve">Расходы на обеспечение деятельности (оказание услуг) муниципальных учреждений </t>
    </r>
    <r>
      <rPr>
        <i/>
        <sz val="11"/>
        <color theme="1"/>
        <rFont val="Times New Roman"/>
        <family val="1"/>
        <charset val="204"/>
      </rPr>
      <t>(МБОУ ДОД "ДЮСШ "Старт")</t>
    </r>
  </si>
  <si>
    <r>
      <t xml:space="preserve">Расходы на обеспечение деятельности (оказание услуг) муниципальных учреждений </t>
    </r>
    <r>
      <rPr>
        <i/>
        <sz val="11"/>
        <color theme="1"/>
        <rFont val="Times New Roman"/>
        <family val="1"/>
        <charset val="204"/>
      </rPr>
      <t>(МБОУ ДОД "ДЮСШ "Звезды Югры")</t>
    </r>
  </si>
  <si>
    <r>
      <t xml:space="preserve">Расходы на обеспечение деятельности (оказание услуг) муниципальных учреждений </t>
    </r>
    <r>
      <rPr>
        <i/>
        <sz val="11"/>
        <color theme="1"/>
        <rFont val="Times New Roman"/>
        <family val="1"/>
        <charset val="204"/>
      </rPr>
      <t>(детские дошкольные учреждения)</t>
    </r>
  </si>
  <si>
    <r>
      <t xml:space="preserve">Расходы на обеспечение деятельности (оказание услуг) муниципальных учреждений </t>
    </r>
    <r>
      <rPr>
        <i/>
        <sz val="11"/>
        <color theme="1"/>
        <rFont val="Times New Roman"/>
        <family val="1"/>
        <charset val="204"/>
      </rPr>
      <t>(МБОУ ДОД "ЦДО")</t>
    </r>
  </si>
  <si>
    <r>
      <t xml:space="preserve">Расходы на обеспечение деятельности (оказание услуг) муниципальных учреждений </t>
    </r>
    <r>
      <rPr>
        <i/>
        <sz val="11"/>
        <color theme="1"/>
        <rFont val="Times New Roman"/>
        <family val="1"/>
        <charset val="204"/>
      </rPr>
      <t>(школы)</t>
    </r>
  </si>
  <si>
    <r>
      <t xml:space="preserve">Расходы на проведение мероприятий муниципальной программы </t>
    </r>
    <r>
      <rPr>
        <i/>
        <sz val="11"/>
        <color theme="1"/>
        <rFont val="Times New Roman"/>
        <family val="1"/>
        <charset val="204"/>
      </rPr>
      <t>(развитие дошкольного, общего и дополнительного образования)</t>
    </r>
  </si>
  <si>
    <r>
      <t xml:space="preserve">Расходы на обеспечение деятельности (оказание услуг) муниципальных учреждений </t>
    </r>
    <r>
      <rPr>
        <i/>
        <sz val="11"/>
        <color theme="1"/>
        <rFont val="Times New Roman"/>
        <family val="1"/>
        <charset val="204"/>
      </rPr>
      <t>(МАУ "Городской методический центр")</t>
    </r>
  </si>
  <si>
    <r>
      <t xml:space="preserve">Расходы на обеспечение функций органов местного самоуправления </t>
    </r>
    <r>
      <rPr>
        <i/>
        <sz val="11"/>
        <color theme="1"/>
        <rFont val="Times New Roman"/>
        <family val="1"/>
        <charset val="204"/>
      </rPr>
      <t>(обеспечение деятельности Управления образования администрации г.Урай)</t>
    </r>
  </si>
  <si>
    <r>
      <t xml:space="preserve">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t>
    </r>
    <r>
      <rPr>
        <i/>
        <sz val="11"/>
        <color theme="1"/>
        <rFont val="Times New Roman"/>
        <family val="1"/>
        <charset val="204"/>
      </rPr>
      <t>(администрирование)</t>
    </r>
  </si>
  <si>
    <r>
      <t xml:space="preserve">Мероприятия  в рамках подпрограммы </t>
    </r>
    <r>
      <rPr>
        <i/>
        <sz val="11"/>
        <color theme="1"/>
        <rFont val="Times New Roman"/>
        <family val="1"/>
        <charset val="204"/>
      </rPr>
      <t xml:space="preserve">(повышение квалификации педагогических работников и руководителей образовательных организаций)  </t>
    </r>
  </si>
  <si>
    <r>
      <t xml:space="preserve">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t>
    </r>
    <r>
      <rPr>
        <i/>
        <sz val="11"/>
        <color theme="1"/>
        <rFont val="Times New Roman"/>
        <family val="1"/>
        <charset val="204"/>
      </rPr>
      <t>(питание льготных категорий обучающихся общеобразовательных организаций, определенных на региональном уровне)</t>
    </r>
  </si>
  <si>
    <r>
      <t xml:space="preserve">Раздел 0800 «Культура и  кинематография». </t>
    </r>
    <r>
      <rPr>
        <sz val="11"/>
        <color theme="1"/>
        <rFont val="Times New Roman"/>
        <family val="1"/>
        <charset val="204"/>
      </rPr>
      <t xml:space="preserve">При годовых плановых назначениях в сумме 127 013,8 тыс.рублей, исполнение составило 21 712,0 тыс.рублей, или 17,1% от годового плана и 96,4% от плановых назначений отчетного периода. </t>
    </r>
  </si>
  <si>
    <r>
      <t xml:space="preserve">Расходы на проведение мероприятий муниципальной программы </t>
    </r>
    <r>
      <rPr>
        <i/>
        <sz val="11"/>
        <color theme="1"/>
        <rFont val="Times New Roman"/>
        <family val="1"/>
        <charset val="204"/>
      </rPr>
      <t>(проведение мероприятий на базе библиотек, повышение квалификации специалистов)</t>
    </r>
  </si>
  <si>
    <r>
      <t>Расходы на обеспечение деятельности (оказание услуг) муниципальных учреждений</t>
    </r>
    <r>
      <rPr>
        <i/>
        <sz val="11"/>
        <color theme="1"/>
        <rFont val="Times New Roman"/>
        <family val="1"/>
        <charset val="204"/>
      </rPr>
      <t xml:space="preserve"> (МАУ "Культура")</t>
    </r>
  </si>
  <si>
    <r>
      <t xml:space="preserve">Раздел 0900 «Здравоохранение». </t>
    </r>
    <r>
      <rPr>
        <sz val="11"/>
        <color theme="1"/>
        <rFont val="Times New Roman"/>
        <family val="1"/>
        <charset val="204"/>
      </rPr>
      <t>При годовых плановых назначениях в сумме 1 470,1 тыс.рублей,  кассовое исполнение в отчетном периоде отсутствует.</t>
    </r>
  </si>
  <si>
    <r>
      <t xml:space="preserve">Расходы на проведение мероприятий муниципальной программы </t>
    </r>
    <r>
      <rPr>
        <i/>
        <sz val="11"/>
        <color theme="1"/>
        <rFont val="Times New Roman"/>
        <family val="1"/>
        <charset val="204"/>
      </rPr>
      <t>(разработка ПСД, выполнение СМР по модернизации котельной на объекте "Больница восстановительного лечения в г.Урай. II очередь. Первый пусковой комплекс")</t>
    </r>
  </si>
  <si>
    <r>
      <t xml:space="preserve">Раздел 1000 «Социальная политика». </t>
    </r>
    <r>
      <rPr>
        <sz val="11"/>
        <color theme="1"/>
        <rFont val="Times New Roman"/>
        <family val="1"/>
        <charset val="204"/>
      </rPr>
      <t xml:space="preserve">При годовых плановых назначениях в сумме 194 438,0 тыс.рублей,  исполнение составило                                                         37 292,3 тыс.рублей, или 19,2% от годового плана и 95,2% от плановых назначений отчетного периода. </t>
    </r>
  </si>
  <si>
    <r>
      <t xml:space="preserve">Расходы на проведение мероприятий муниципальной программы </t>
    </r>
    <r>
      <rPr>
        <i/>
        <sz val="11"/>
        <color theme="1"/>
        <rFont val="Times New Roman"/>
        <family val="1"/>
        <charset val="204"/>
      </rPr>
      <t>(субсидии социально ориентированным некоммерческим организациям):</t>
    </r>
  </si>
  <si>
    <r>
      <t xml:space="preserve">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r>
      <rPr>
        <i/>
        <sz val="11"/>
        <color theme="1"/>
        <rFont val="Times New Roman"/>
        <family val="1"/>
        <charset val="204"/>
      </rPr>
      <t>(администрирование)</t>
    </r>
  </si>
  <si>
    <r>
      <t xml:space="preserve">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t>
    </r>
    <r>
      <rPr>
        <i/>
        <sz val="11"/>
        <color theme="1"/>
        <rFont val="Times New Roman"/>
        <family val="1"/>
        <charset val="204"/>
      </rPr>
      <t>(компенсация)</t>
    </r>
  </si>
  <si>
    <r>
      <t xml:space="preserve">Расходы на проведение мероприятий муниципальной программы </t>
    </r>
    <r>
      <rPr>
        <i/>
        <sz val="11"/>
        <color theme="1"/>
        <rFont val="Times New Roman"/>
        <family val="1"/>
        <charset val="204"/>
      </rPr>
      <t>(выплата возмещений за жилые помещения в рамках соглашений, заключенных с собственниками изымаемых жилых помещений)</t>
    </r>
  </si>
  <si>
    <r>
      <t xml:space="preserve">Раздел 1300  «Обслуживание государственного и муниципального долга». </t>
    </r>
    <r>
      <rPr>
        <sz val="11"/>
        <color theme="1"/>
        <rFont val="Times New Roman"/>
        <family val="1"/>
        <charset val="204"/>
      </rPr>
      <t>При годовых плановых назначениях в сумме 5 935,1 тыс.рублей, кассовое исполнение в отчетном периоде отсутствует.</t>
    </r>
  </si>
  <si>
    <r>
      <t xml:space="preserve">Раздел 0100 «Общегосударственные вопросы». </t>
    </r>
    <r>
      <rPr>
        <sz val="11"/>
        <color theme="1"/>
        <rFont val="Times New Roman"/>
        <family val="1"/>
        <charset val="204"/>
      </rPr>
      <t>При годовых плановых назначениях в сумме 279 589,3 тыс.рублей, исполнение составило 61 271,4 тыс.рублей, или 93,0% от годового плана и 21,9% от плановых назначений отчетного периода.</t>
    </r>
  </si>
  <si>
    <t>размещение (приобретение, установка, монтаж, подключение) в общественных местах и на улицах города, местах массового пребывания граждан, обеспечение функционирования систем видеообзора, модернизация имеющихся систем видеонаблюдения, проведение работ, обеспечивающих функционирование систем безопасности дорожного движения и информирование населения о системах, необходимости соблюдения правил дорожного движения</t>
  </si>
  <si>
    <r>
      <t xml:space="preserve">Раздел 0500 «Жилищно-коммунальное хозяйство». </t>
    </r>
    <r>
      <rPr>
        <sz val="11"/>
        <color theme="1"/>
        <rFont val="Times New Roman"/>
        <family val="1"/>
        <charset val="204"/>
      </rPr>
      <t xml:space="preserve">При годовых плановых назначениях в сумме 323 628,7 тыс.рублей,  исполнение составило 44 151,3 тыс.рублей, или 11,5% от годового плана и 91,9% от плановых назначений отчетного периода. </t>
    </r>
  </si>
  <si>
    <r>
      <t xml:space="preserve">Раздел 1100  «Физическая культура и спорт». </t>
    </r>
    <r>
      <rPr>
        <sz val="11"/>
        <color theme="1"/>
        <rFont val="Times New Roman"/>
        <family val="1"/>
        <charset val="204"/>
      </rPr>
      <t xml:space="preserve">При годовых плановых назначениях в сумме 25 460,7 тыс.рублей, исполнение составило 1 242,2 тыс.рублей, или 4,9% от годового плана и 100% от плановых назначений отчетного периода. </t>
    </r>
  </si>
  <si>
    <r>
      <t xml:space="preserve">Раздел 1200  «Средства массовой информации». </t>
    </r>
    <r>
      <rPr>
        <sz val="11"/>
        <color theme="1"/>
        <rFont val="Times New Roman"/>
        <family val="1"/>
        <charset val="204"/>
      </rPr>
      <t xml:space="preserve">При годовых плановых назначениях в сумме 13 246,3 тыс.рублей исполнение составило 2 432,0 тыс.рублей, или 18,4% от годового плана и 90,7% от плановых назначений отчетного периода. </t>
    </r>
  </si>
  <si>
    <r>
      <t xml:space="preserve">Раздел 0300 «Национальная безопасность и правоохранительная деятельность». </t>
    </r>
    <r>
      <rPr>
        <sz val="11"/>
        <color theme="1"/>
        <rFont val="Times New Roman"/>
        <family val="1"/>
        <charset val="204"/>
      </rPr>
      <t>При годовых плановых назначениях в сумме 34 943,7 тыс.рублей, исполнение составило              5 277,6 тыс.рублей, или 15,1% от годового плана и 85,1% от плановых назначений отчетного периода.</t>
    </r>
  </si>
  <si>
    <r>
      <t xml:space="preserve">Раздел 0600 «Охрана окружающей среды». </t>
    </r>
    <r>
      <rPr>
        <sz val="11"/>
        <color theme="1"/>
        <rFont val="Times New Roman"/>
        <family val="1"/>
        <charset val="204"/>
      </rPr>
      <t xml:space="preserve">При годовых плановых назначениях в сумме 4 447,1 тыс.рублей исполнение составило 2 858,4тыс.рублей, или 64,3 % от годового плана и 89,1% от плановых назначений отчетного периода. </t>
    </r>
  </si>
</sst>
</file>

<file path=xl/styles.xml><?xml version="1.0" encoding="utf-8"?>
<styleSheet xmlns="http://schemas.openxmlformats.org/spreadsheetml/2006/main">
  <numFmts count="10">
    <numFmt numFmtId="164" formatCode="_-* #,##0.00_р_._-;\-* #,##0.00_р_._-;_-* &quot;-&quot;??_р_._-;_-@_-"/>
    <numFmt numFmtId="165" formatCode="_-* #,##0.0_р_._-;\-* #,##0.0_р_._-;_-* &quot;-&quot;??_р_._-;_-@_-"/>
    <numFmt numFmtId="166" formatCode="0.0"/>
    <numFmt numFmtId="167" formatCode="_-* #,##0.0_р_._-;\-* #,##0.0_р_._-;_-* &quot;-&quot;?_р_._-;_-@_-"/>
    <numFmt numFmtId="168" formatCode="_(* #,##0.0_);_(* \(#,##0.0\);_(* &quot;-&quot;??_);_(@_)"/>
    <numFmt numFmtId="169" formatCode="000000"/>
    <numFmt numFmtId="170" formatCode="_-* #,##0.0\ _₽_-;\-* #,##0.0\ _₽_-;_-* &quot;-&quot;?\ _₽_-;_-@_-"/>
    <numFmt numFmtId="171" formatCode="#,##0.0_ ;\-#,##0.0\ "/>
    <numFmt numFmtId="172" formatCode="#,##0.0"/>
    <numFmt numFmtId="173" formatCode="#,##0.0;[Red]\-#,##0.0;0.0"/>
  </numFmts>
  <fonts count="18">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theme="1"/>
      <name val="Times New Roman"/>
      <family val="1"/>
      <charset val="204"/>
    </font>
    <font>
      <sz val="10"/>
      <name val="Arial"/>
      <family val="2"/>
      <charset val="204"/>
    </font>
    <font>
      <b/>
      <sz val="11"/>
      <color rgb="FF000000"/>
      <name val="Times New Roman"/>
      <family val="1"/>
      <charset val="204"/>
    </font>
    <font>
      <sz val="11"/>
      <color rgb="FFFF0000"/>
      <name val="Times New Roman"/>
      <family val="1"/>
      <charset val="204"/>
    </font>
    <font>
      <b/>
      <sz val="11"/>
      <color rgb="FFFF0000"/>
      <name val="Times New Roman"/>
      <family val="1"/>
      <charset val="204"/>
    </font>
    <font>
      <sz val="11"/>
      <name val="Times New Roman"/>
      <family val="1"/>
      <charset val="204"/>
    </font>
    <font>
      <b/>
      <sz val="11"/>
      <name val="Times New Roman"/>
      <family val="1"/>
      <charset val="204"/>
    </font>
    <font>
      <i/>
      <sz val="11"/>
      <color theme="1"/>
      <name val="Times New Roman"/>
      <family val="1"/>
      <charset val="204"/>
    </font>
    <font>
      <b/>
      <sz val="11"/>
      <color theme="1"/>
      <name val="Calibri"/>
      <family val="2"/>
      <charset val="204"/>
      <scheme val="minor"/>
    </font>
    <font>
      <b/>
      <u/>
      <sz val="11"/>
      <name val="Times New Roman"/>
      <family val="1"/>
      <charset val="204"/>
    </font>
    <font>
      <b/>
      <i/>
      <sz val="11"/>
      <color rgb="FF000000"/>
      <name val="Times New Roman"/>
      <family val="1"/>
      <charset val="204"/>
    </font>
    <font>
      <i/>
      <sz val="11"/>
      <name val="Times New Roman"/>
      <family val="1"/>
      <charset val="204"/>
    </font>
    <font>
      <b/>
      <i/>
      <sz val="11"/>
      <color theme="1"/>
      <name val="Times New Roman"/>
      <family val="1"/>
      <charset val="204"/>
    </font>
    <font>
      <sz val="11"/>
      <color rgb="FF000000"/>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4" fillId="0" borderId="0"/>
  </cellStyleXfs>
  <cellXfs count="424">
    <xf numFmtId="0" fontId="0" fillId="0" borderId="0" xfId="0"/>
    <xf numFmtId="0" fontId="2" fillId="2" borderId="1" xfId="0" applyFont="1" applyFill="1" applyBorder="1" applyAlignment="1">
      <alignment vertical="center" wrapText="1"/>
    </xf>
    <xf numFmtId="165" fontId="2" fillId="2" borderId="1" xfId="1" applyNumberFormat="1" applyFont="1" applyFill="1" applyBorder="1" applyAlignment="1">
      <alignment horizontal="center" vertical="top" wrapText="1"/>
    </xf>
    <xf numFmtId="165" fontId="2" fillId="2" borderId="1" xfId="1" applyNumberFormat="1" applyFont="1" applyFill="1" applyBorder="1" applyAlignment="1">
      <alignment horizontal="right" vertical="top" wrapText="1"/>
    </xf>
    <xf numFmtId="0" fontId="2" fillId="2" borderId="1" xfId="0" applyFont="1" applyFill="1" applyBorder="1" applyAlignment="1">
      <alignment wrapText="1"/>
    </xf>
    <xf numFmtId="0" fontId="2" fillId="2" borderId="0" xfId="0" applyFont="1" applyFill="1"/>
    <xf numFmtId="0" fontId="8" fillId="2" borderId="0" xfId="0" applyFont="1" applyFill="1"/>
    <xf numFmtId="0" fontId="2" fillId="2" borderId="0" xfId="0" applyFont="1" applyFill="1" applyAlignment="1"/>
    <xf numFmtId="167" fontId="2" fillId="2" borderId="0" xfId="0" applyNumberFormat="1" applyFont="1" applyFill="1"/>
    <xf numFmtId="164" fontId="2" fillId="2" borderId="0" xfId="1" applyFont="1" applyFill="1" applyBorder="1" applyAlignment="1">
      <alignment horizontal="center" wrapText="1"/>
    </xf>
    <xf numFmtId="0" fontId="3" fillId="2" borderId="1" xfId="0" applyFont="1" applyFill="1" applyBorder="1" applyAlignment="1">
      <alignment vertical="center" wrapText="1"/>
    </xf>
    <xf numFmtId="165" fontId="3" fillId="2" borderId="1" xfId="1" applyNumberFormat="1" applyFont="1" applyFill="1" applyBorder="1" applyAlignment="1">
      <alignment horizontal="right" vertical="top" wrapText="1"/>
    </xf>
    <xf numFmtId="0" fontId="3" fillId="2" borderId="0" xfId="0" applyFont="1" applyFill="1"/>
    <xf numFmtId="49" fontId="2" fillId="2" borderId="1" xfId="0" applyNumberFormat="1" applyFont="1" applyFill="1" applyBorder="1" applyAlignment="1">
      <alignment vertical="center" wrapText="1"/>
    </xf>
    <xf numFmtId="166" fontId="2" fillId="2" borderId="1" xfId="1" applyNumberFormat="1" applyFont="1" applyFill="1" applyBorder="1" applyAlignment="1">
      <alignment horizontal="right" vertical="top" wrapText="1"/>
    </xf>
    <xf numFmtId="0" fontId="9" fillId="2" borderId="0" xfId="0" applyFont="1" applyFill="1"/>
    <xf numFmtId="0" fontId="2" fillId="2" borderId="1" xfId="0" applyNumberFormat="1" applyFont="1" applyFill="1" applyBorder="1" applyAlignment="1">
      <alignment vertical="center" wrapText="1"/>
    </xf>
    <xf numFmtId="165" fontId="3" fillId="2" borderId="1" xfId="1" applyNumberFormat="1" applyFont="1" applyFill="1" applyBorder="1" applyAlignment="1">
      <alignment horizontal="center" vertical="top" wrapText="1"/>
    </xf>
    <xf numFmtId="0" fontId="7" fillId="2" borderId="0" xfId="0" applyFont="1" applyFill="1" applyBorder="1" applyAlignment="1">
      <alignment horizontal="left" vertical="center" wrapText="1"/>
    </xf>
    <xf numFmtId="165" fontId="7" fillId="2" borderId="0" xfId="1" applyNumberFormat="1" applyFont="1" applyFill="1" applyBorder="1" applyAlignment="1">
      <alignment horizontal="center" wrapText="1"/>
    </xf>
    <xf numFmtId="0" fontId="2" fillId="2" borderId="1" xfId="0" applyNumberFormat="1" applyFont="1" applyFill="1" applyBorder="1" applyAlignment="1">
      <alignment horizontal="left" vertical="center" wrapText="1"/>
    </xf>
    <xf numFmtId="165" fontId="2" fillId="2" borderId="5" xfId="1" applyNumberFormat="1" applyFont="1" applyFill="1" applyBorder="1" applyAlignment="1">
      <alignment horizontal="right" vertical="top" wrapText="1"/>
    </xf>
    <xf numFmtId="166" fontId="2" fillId="2" borderId="5" xfId="1" applyNumberFormat="1" applyFont="1" applyFill="1" applyBorder="1" applyAlignment="1">
      <alignment horizontal="right" vertical="top" wrapText="1"/>
    </xf>
    <xf numFmtId="49" fontId="3" fillId="2" borderId="1" xfId="0" applyNumberFormat="1" applyFont="1" applyFill="1" applyBorder="1" applyAlignment="1">
      <alignment vertical="center" wrapText="1"/>
    </xf>
    <xf numFmtId="0" fontId="3" fillId="2" borderId="1" xfId="0" applyNumberFormat="1" applyFont="1" applyFill="1" applyBorder="1" applyAlignment="1">
      <alignment vertical="center" wrapText="1"/>
    </xf>
    <xf numFmtId="165" fontId="3" fillId="2" borderId="1" xfId="1" applyNumberFormat="1" applyFont="1" applyFill="1" applyBorder="1" applyAlignment="1">
      <alignment horizontal="right" wrapText="1"/>
    </xf>
    <xf numFmtId="0" fontId="7" fillId="2" borderId="0" xfId="0" applyFont="1" applyFill="1" applyBorder="1" applyAlignment="1">
      <alignment vertical="center" wrapText="1"/>
    </xf>
    <xf numFmtId="0" fontId="7" fillId="2" borderId="0" xfId="0" applyFont="1" applyFill="1" applyBorder="1" applyAlignment="1">
      <alignment horizontal="center" vertical="top" wrapText="1"/>
    </xf>
    <xf numFmtId="0" fontId="7" fillId="2" borderId="0" xfId="0" applyFont="1" applyFill="1" applyBorder="1" applyAlignment="1">
      <alignment vertical="top" wrapText="1"/>
    </xf>
    <xf numFmtId="165" fontId="7" fillId="2" borderId="0" xfId="1" applyNumberFormat="1" applyFont="1" applyFill="1" applyBorder="1" applyAlignment="1">
      <alignment horizontal="center" vertical="top" wrapText="1"/>
    </xf>
    <xf numFmtId="0" fontId="5" fillId="2" borderId="0" xfId="0" applyFont="1" applyFill="1" applyAlignment="1">
      <alignment horizontal="left"/>
    </xf>
    <xf numFmtId="165" fontId="3" fillId="2" borderId="5" xfId="1" applyNumberFormat="1" applyFont="1" applyFill="1" applyBorder="1" applyAlignment="1">
      <alignment horizontal="right" vertical="top" wrapText="1"/>
    </xf>
    <xf numFmtId="0" fontId="3" fillId="2" borderId="1" xfId="0" applyFont="1" applyFill="1" applyBorder="1" applyAlignment="1">
      <alignment horizontal="left" vertical="center" wrapText="1"/>
    </xf>
    <xf numFmtId="165" fontId="7" fillId="2" borderId="0" xfId="1" applyNumberFormat="1" applyFont="1" applyFill="1" applyBorder="1" applyAlignment="1">
      <alignment horizontal="right" wrapText="1"/>
    </xf>
    <xf numFmtId="49" fontId="2" fillId="2" borderId="1" xfId="0" applyNumberFormat="1" applyFont="1" applyFill="1" applyBorder="1" applyAlignment="1">
      <alignment horizontal="left" vertical="center" wrapText="1"/>
    </xf>
    <xf numFmtId="166" fontId="3" fillId="2" borderId="1" xfId="1" applyNumberFormat="1" applyFont="1" applyFill="1" applyBorder="1" applyAlignment="1">
      <alignment horizontal="right" vertical="top" wrapText="1"/>
    </xf>
    <xf numFmtId="166" fontId="3" fillId="2" borderId="1" xfId="0" applyNumberFormat="1" applyFont="1" applyFill="1" applyBorder="1" applyAlignment="1">
      <alignment wrapText="1"/>
    </xf>
    <xf numFmtId="166" fontId="3" fillId="2" borderId="5" xfId="1" applyNumberFormat="1" applyFont="1" applyFill="1" applyBorder="1" applyAlignment="1">
      <alignment horizontal="right" vertical="top" wrapText="1"/>
    </xf>
    <xf numFmtId="166" fontId="3" fillId="2" borderId="1" xfId="1" applyNumberFormat="1" applyFont="1" applyFill="1" applyBorder="1" applyAlignment="1">
      <alignment horizontal="center" wrapText="1"/>
    </xf>
    <xf numFmtId="0" fontId="3" fillId="2" borderId="0" xfId="0" applyFont="1" applyFill="1" applyAlignment="1">
      <alignment horizontal="left"/>
    </xf>
    <xf numFmtId="49" fontId="3" fillId="2" borderId="7" xfId="2" applyNumberFormat="1" applyFont="1" applyFill="1" applyBorder="1" applyAlignment="1" applyProtection="1">
      <alignment horizontal="left" vertical="center" wrapText="1"/>
      <protection hidden="1"/>
    </xf>
    <xf numFmtId="168" fontId="3" fillId="2" borderId="1" xfId="1" applyNumberFormat="1" applyFont="1" applyFill="1" applyBorder="1" applyAlignment="1">
      <alignment horizontal="right" vertical="top"/>
    </xf>
    <xf numFmtId="168" fontId="3" fillId="2" borderId="5" xfId="1" applyNumberFormat="1" applyFont="1" applyFill="1" applyBorder="1" applyAlignment="1">
      <alignment horizontal="right" vertical="top" wrapText="1"/>
    </xf>
    <xf numFmtId="168" fontId="2" fillId="2" borderId="1" xfId="1" applyNumberFormat="1" applyFont="1" applyFill="1" applyBorder="1" applyAlignment="1">
      <alignment horizontal="right" vertical="top"/>
    </xf>
    <xf numFmtId="168" fontId="2" fillId="2" borderId="5" xfId="1" applyNumberFormat="1" applyFont="1" applyFill="1" applyBorder="1" applyAlignment="1">
      <alignment horizontal="right" vertical="top" wrapText="1"/>
    </xf>
    <xf numFmtId="49" fontId="3" fillId="2" borderId="7" xfId="0" applyNumberFormat="1" applyFont="1" applyFill="1" applyBorder="1" applyAlignment="1">
      <alignment vertical="center" wrapText="1"/>
    </xf>
    <xf numFmtId="0" fontId="2" fillId="2" borderId="7" xfId="2" applyNumberFormat="1" applyFont="1" applyFill="1" applyBorder="1" applyAlignment="1" applyProtection="1">
      <alignment horizontal="left" vertical="center" wrapText="1"/>
      <protection hidden="1"/>
    </xf>
    <xf numFmtId="0" fontId="2" fillId="2" borderId="1" xfId="2" applyNumberFormat="1" applyFont="1" applyFill="1" applyBorder="1" applyAlignment="1" applyProtection="1">
      <alignment horizontal="left" vertical="center" wrapText="1"/>
      <protection hidden="1"/>
    </xf>
    <xf numFmtId="168" fontId="2" fillId="2" borderId="1" xfId="1" applyNumberFormat="1" applyFont="1" applyFill="1" applyBorder="1" applyAlignment="1">
      <alignment horizontal="right" vertical="top" wrapText="1"/>
    </xf>
    <xf numFmtId="168" fontId="2" fillId="2" borderId="5" xfId="1" applyNumberFormat="1" applyFont="1" applyFill="1" applyBorder="1" applyAlignment="1">
      <alignment horizontal="right" vertical="top"/>
    </xf>
    <xf numFmtId="165" fontId="3" fillId="2" borderId="5" xfId="1" applyNumberFormat="1" applyFont="1" applyFill="1" applyBorder="1" applyAlignment="1">
      <alignment horizontal="right" wrapText="1"/>
    </xf>
    <xf numFmtId="165" fontId="7" fillId="2" borderId="0" xfId="1" applyNumberFormat="1" applyFont="1" applyFill="1" applyBorder="1" applyAlignment="1">
      <alignment horizontal="left" wrapText="1"/>
    </xf>
    <xf numFmtId="167" fontId="3" fillId="2" borderId="1" xfId="0" applyNumberFormat="1" applyFont="1" applyFill="1" applyBorder="1" applyAlignment="1">
      <alignment horizontal="right" vertical="top" wrapText="1"/>
    </xf>
    <xf numFmtId="0" fontId="3" fillId="2" borderId="1" xfId="0" applyNumberFormat="1" applyFont="1" applyFill="1" applyBorder="1" applyAlignment="1">
      <alignment horizontal="left" vertical="center" wrapText="1"/>
    </xf>
    <xf numFmtId="165" fontId="7" fillId="2" borderId="0" xfId="1" applyNumberFormat="1" applyFont="1" applyFill="1" applyBorder="1" applyAlignment="1">
      <alignment horizontal="right" vertical="top" wrapText="1"/>
    </xf>
    <xf numFmtId="49" fontId="3" fillId="2" borderId="1" xfId="0" applyNumberFormat="1" applyFont="1" applyFill="1" applyBorder="1" applyAlignment="1">
      <alignment horizontal="left" vertical="center" wrapText="1"/>
    </xf>
    <xf numFmtId="166" fontId="3" fillId="2" borderId="5" xfId="0" applyNumberFormat="1" applyFont="1" applyFill="1" applyBorder="1" applyAlignment="1">
      <alignment horizontal="right" vertical="top" wrapText="1"/>
    </xf>
    <xf numFmtId="167" fontId="2" fillId="2" borderId="1" xfId="0" applyNumberFormat="1" applyFont="1" applyFill="1" applyBorder="1" applyAlignment="1">
      <alignment horizontal="right" vertical="top" wrapText="1"/>
    </xf>
    <xf numFmtId="49" fontId="3" fillId="2" borderId="1" xfId="2" applyNumberFormat="1" applyFont="1" applyFill="1" applyBorder="1" applyAlignment="1" applyProtection="1">
      <alignment horizontal="left" vertical="center" wrapText="1"/>
      <protection hidden="1"/>
    </xf>
    <xf numFmtId="166" fontId="3" fillId="2" borderId="3" xfId="0" applyNumberFormat="1" applyFont="1" applyFill="1" applyBorder="1" applyAlignment="1">
      <alignment wrapText="1"/>
    </xf>
    <xf numFmtId="166" fontId="3" fillId="2" borderId="1" xfId="0" applyNumberFormat="1" applyFont="1" applyFill="1" applyBorder="1" applyAlignment="1">
      <alignment vertical="top" wrapText="1"/>
    </xf>
    <xf numFmtId="166" fontId="2" fillId="2" borderId="1" xfId="0" applyNumberFormat="1" applyFont="1" applyFill="1" applyBorder="1" applyAlignment="1">
      <alignment vertical="top" wrapText="1"/>
    </xf>
    <xf numFmtId="166" fontId="7" fillId="2" borderId="0" xfId="0" applyNumberFormat="1" applyFont="1" applyFill="1" applyBorder="1" applyAlignment="1">
      <alignment wrapText="1"/>
    </xf>
    <xf numFmtId="166" fontId="3" fillId="2" borderId="5" xfId="1" applyNumberFormat="1" applyFont="1" applyFill="1" applyBorder="1" applyAlignment="1">
      <alignment horizontal="center" vertical="top" wrapText="1"/>
    </xf>
    <xf numFmtId="166" fontId="3" fillId="2" borderId="1" xfId="1" applyNumberFormat="1" applyFont="1" applyFill="1" applyBorder="1" applyAlignment="1">
      <alignment horizontal="center" vertical="top" wrapText="1"/>
    </xf>
    <xf numFmtId="166" fontId="2" fillId="2" borderId="1" xfId="1" applyNumberFormat="1" applyFont="1" applyFill="1" applyBorder="1" applyAlignment="1">
      <alignment horizontal="center" vertical="top" wrapText="1"/>
    </xf>
    <xf numFmtId="166" fontId="2" fillId="2" borderId="5" xfId="1" applyNumberFormat="1" applyFont="1" applyFill="1" applyBorder="1" applyAlignment="1">
      <alignment horizontal="center" vertical="top" wrapText="1"/>
    </xf>
    <xf numFmtId="0" fontId="2" fillId="2" borderId="0" xfId="0" applyFont="1" applyFill="1" applyAlignment="1">
      <alignment vertical="center"/>
    </xf>
    <xf numFmtId="0" fontId="2" fillId="2" borderId="0" xfId="0" applyFont="1" applyFill="1" applyAlignment="1">
      <alignment horizontal="center"/>
    </xf>
    <xf numFmtId="165" fontId="3" fillId="2" borderId="0" xfId="1" applyNumberFormat="1" applyFont="1" applyFill="1" applyBorder="1" applyAlignment="1">
      <alignment horizontal="center" wrapText="1"/>
    </xf>
    <xf numFmtId="0" fontId="9" fillId="0" borderId="1" xfId="0" applyFont="1" applyFill="1" applyBorder="1" applyAlignment="1">
      <alignment wrapText="1"/>
    </xf>
    <xf numFmtId="0" fontId="8" fillId="0" borderId="1" xfId="0" applyFont="1" applyFill="1" applyBorder="1" applyAlignment="1">
      <alignment horizontal="left" wrapText="1"/>
    </xf>
    <xf numFmtId="0" fontId="3" fillId="2" borderId="1" xfId="0" applyFont="1" applyFill="1" applyBorder="1" applyAlignment="1">
      <alignment wrapText="1"/>
    </xf>
    <xf numFmtId="168" fontId="9" fillId="2" borderId="1" xfId="1" applyNumberFormat="1" applyFont="1" applyFill="1" applyBorder="1" applyAlignment="1">
      <alignment horizontal="right" vertical="top"/>
    </xf>
    <xf numFmtId="168" fontId="8" fillId="2" borderId="1" xfId="1" applyNumberFormat="1" applyFont="1" applyFill="1" applyBorder="1" applyAlignment="1">
      <alignment horizontal="right" vertical="top"/>
    </xf>
    <xf numFmtId="166" fontId="2" fillId="2" borderId="1" xfId="0" applyNumberFormat="1" applyFont="1" applyFill="1" applyBorder="1" applyAlignment="1">
      <alignment horizontal="right" vertical="top" wrapText="1"/>
    </xf>
    <xf numFmtId="166" fontId="3" fillId="2" borderId="1" xfId="0" applyNumberFormat="1" applyFont="1" applyFill="1" applyBorder="1" applyAlignment="1">
      <alignment horizontal="right" vertical="top" wrapText="1"/>
    </xf>
    <xf numFmtId="166" fontId="3" fillId="2" borderId="5" xfId="1" applyNumberFormat="1" applyFont="1" applyFill="1" applyBorder="1" applyAlignment="1">
      <alignment horizontal="right" wrapText="1"/>
    </xf>
    <xf numFmtId="166" fontId="3" fillId="2" borderId="1" xfId="1" applyNumberFormat="1" applyFont="1" applyFill="1" applyBorder="1" applyAlignment="1">
      <alignment horizontal="right" wrapText="1"/>
    </xf>
    <xf numFmtId="0" fontId="2" fillId="2" borderId="9" xfId="2" applyNumberFormat="1" applyFont="1" applyFill="1" applyBorder="1" applyAlignment="1" applyProtection="1">
      <alignment vertical="center" wrapText="1"/>
      <protection hidden="1"/>
    </xf>
    <xf numFmtId="165" fontId="8" fillId="2" borderId="1" xfId="1" applyNumberFormat="1" applyFont="1" applyFill="1" applyBorder="1" applyAlignment="1">
      <alignment horizontal="center" vertical="top" wrapText="1"/>
    </xf>
    <xf numFmtId="0" fontId="10" fillId="2" borderId="7" xfId="1" applyNumberFormat="1" applyFont="1" applyFill="1" applyBorder="1" applyAlignment="1">
      <alignment horizontal="left" vertical="top" wrapText="1"/>
    </xf>
    <xf numFmtId="0" fontId="10" fillId="2" borderId="8" xfId="1" applyNumberFormat="1" applyFont="1" applyFill="1" applyBorder="1" applyAlignment="1">
      <alignment horizontal="left" vertical="top" wrapText="1"/>
    </xf>
    <xf numFmtId="0" fontId="10" fillId="2" borderId="5" xfId="1" applyNumberFormat="1" applyFont="1" applyFill="1" applyBorder="1" applyAlignment="1">
      <alignment horizontal="left" vertical="top" wrapText="1"/>
    </xf>
    <xf numFmtId="0" fontId="8" fillId="0" borderId="1" xfId="0" applyFont="1" applyBorder="1" applyAlignment="1">
      <alignment vertical="center" wrapText="1"/>
    </xf>
    <xf numFmtId="0" fontId="2" fillId="2" borderId="0" xfId="0" applyFont="1" applyFill="1" applyAlignment="1">
      <alignment horizontal="left"/>
    </xf>
    <xf numFmtId="166" fontId="2" fillId="2" borderId="1" xfId="1" applyNumberFormat="1" applyFont="1" applyFill="1" applyBorder="1" applyAlignment="1">
      <alignment horizontal="right" vertical="top"/>
    </xf>
    <xf numFmtId="171" fontId="2" fillId="2" borderId="1" xfId="1" applyNumberFormat="1" applyFont="1" applyFill="1" applyBorder="1" applyAlignment="1">
      <alignment horizontal="right" vertical="center" wrapText="1"/>
    </xf>
    <xf numFmtId="166" fontId="2" fillId="2" borderId="1" xfId="1"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8" xfId="0" applyFont="1" applyFill="1" applyBorder="1" applyAlignment="1">
      <alignment horizontal="left" vertical="center" wrapText="1"/>
    </xf>
    <xf numFmtId="0" fontId="0" fillId="2" borderId="5" xfId="0" applyFont="1" applyFill="1" applyBorder="1" applyAlignment="1">
      <alignment horizontal="left" vertical="center" wrapText="1"/>
    </xf>
    <xf numFmtId="165" fontId="3" fillId="2" borderId="7" xfId="1" applyNumberFormat="1" applyFont="1" applyFill="1" applyBorder="1" applyAlignment="1">
      <alignment horizontal="left" vertical="top" wrapText="1"/>
    </xf>
    <xf numFmtId="165" fontId="3" fillId="2" borderId="8" xfId="1" applyNumberFormat="1" applyFont="1" applyFill="1" applyBorder="1" applyAlignment="1">
      <alignment horizontal="left" vertical="top" wrapText="1"/>
    </xf>
    <xf numFmtId="165" fontId="3" fillId="2" borderId="5" xfId="1" applyNumberFormat="1" applyFont="1" applyFill="1" applyBorder="1" applyAlignment="1">
      <alignment horizontal="left" vertical="top" wrapText="1"/>
    </xf>
    <xf numFmtId="0" fontId="2" fillId="2" borderId="7" xfId="1" applyNumberFormat="1" applyFont="1" applyFill="1" applyBorder="1" applyAlignment="1">
      <alignment horizontal="left" vertical="top" wrapText="1"/>
    </xf>
    <xf numFmtId="0" fontId="2" fillId="2" borderId="8" xfId="1" applyNumberFormat="1" applyFont="1" applyFill="1" applyBorder="1" applyAlignment="1">
      <alignment horizontal="left" vertical="top" wrapText="1"/>
    </xf>
    <xf numFmtId="0" fontId="2" fillId="2" borderId="5" xfId="1" applyNumberFormat="1" applyFont="1" applyFill="1" applyBorder="1" applyAlignment="1">
      <alignment horizontal="left" vertical="top" wrapText="1"/>
    </xf>
    <xf numFmtId="165" fontId="2" fillId="2" borderId="7" xfId="1" applyNumberFormat="1" applyFont="1" applyFill="1" applyBorder="1" applyAlignment="1">
      <alignment horizontal="left" vertical="top" wrapText="1"/>
    </xf>
    <xf numFmtId="165" fontId="2" fillId="2" borderId="8" xfId="1" applyNumberFormat="1" applyFont="1" applyFill="1" applyBorder="1" applyAlignment="1">
      <alignment horizontal="left" vertical="top" wrapText="1"/>
    </xf>
    <xf numFmtId="165" fontId="2" fillId="2" borderId="5" xfId="1" applyNumberFormat="1" applyFont="1" applyFill="1" applyBorder="1" applyAlignment="1">
      <alignment horizontal="left" vertical="top" wrapText="1"/>
    </xf>
    <xf numFmtId="0" fontId="0" fillId="2" borderId="10" xfId="0" applyFont="1" applyFill="1" applyBorder="1" applyAlignment="1">
      <alignment horizontal="left" vertical="center" wrapText="1"/>
    </xf>
    <xf numFmtId="0" fontId="0" fillId="2" borderId="6" xfId="0" applyFont="1" applyFill="1" applyBorder="1" applyAlignment="1">
      <alignment horizontal="left" vertical="center" wrapText="1"/>
    </xf>
    <xf numFmtId="165" fontId="2" fillId="2" borderId="7" xfId="1" applyNumberFormat="1" applyFont="1" applyFill="1" applyBorder="1" applyAlignment="1">
      <alignment horizontal="center" vertical="top" wrapText="1"/>
    </xf>
    <xf numFmtId="165" fontId="2" fillId="2" borderId="8" xfId="1" applyNumberFormat="1" applyFont="1" applyFill="1" applyBorder="1" applyAlignment="1">
      <alignment horizontal="center" vertical="top" wrapText="1"/>
    </xf>
    <xf numFmtId="165" fontId="2" fillId="2" borderId="5" xfId="1" applyNumberFormat="1" applyFont="1" applyFill="1" applyBorder="1" applyAlignment="1">
      <alignment horizontal="center" vertical="top" wrapText="1"/>
    </xf>
    <xf numFmtId="0" fontId="0" fillId="2" borderId="11" xfId="0" applyFont="1" applyFill="1" applyBorder="1"/>
    <xf numFmtId="0" fontId="0" fillId="2" borderId="4" xfId="0" applyFont="1" applyFill="1" applyBorder="1"/>
    <xf numFmtId="0" fontId="0" fillId="2" borderId="12" xfId="0" applyFont="1" applyFill="1" applyBorder="1"/>
    <xf numFmtId="165" fontId="3" fillId="2" borderId="5" xfId="1" applyNumberFormat="1" applyFont="1" applyFill="1" applyBorder="1" applyAlignment="1">
      <alignment horizontal="center" vertical="top" wrapText="1"/>
    </xf>
    <xf numFmtId="165" fontId="3" fillId="2" borderId="1" xfId="1" applyNumberFormat="1" applyFont="1" applyFill="1" applyBorder="1" applyAlignment="1">
      <alignment horizont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2" borderId="0" xfId="0" applyFont="1" applyFill="1" applyAlignment="1">
      <alignment horizontal="center" vertical="center"/>
    </xf>
    <xf numFmtId="0" fontId="9" fillId="2" borderId="0" xfId="0" applyFont="1" applyFill="1" applyAlignment="1">
      <alignment horizontal="center"/>
    </xf>
    <xf numFmtId="0" fontId="2" fillId="2" borderId="0" xfId="0" applyFont="1" applyFill="1" applyAlignment="1">
      <alignment wrapText="1"/>
    </xf>
    <xf numFmtId="0" fontId="3" fillId="2" borderId="0" xfId="0" applyFont="1" applyFill="1" applyAlignment="1"/>
    <xf numFmtId="0" fontId="3" fillId="2" borderId="0" xfId="0" applyFont="1" applyFill="1" applyAlignment="1">
      <alignment horizontal="center" vertical="center"/>
    </xf>
    <xf numFmtId="0" fontId="3" fillId="2" borderId="0" xfId="0" applyFont="1" applyFill="1" applyAlignment="1">
      <alignment horizontal="center"/>
    </xf>
    <xf numFmtId="167" fontId="3" fillId="2" borderId="0" xfId="0" applyNumberFormat="1" applyFont="1" applyFill="1" applyAlignment="1">
      <alignment horizontal="right"/>
    </xf>
    <xf numFmtId="0" fontId="2" fillId="2" borderId="0" xfId="0" applyFont="1" applyFill="1" applyBorder="1" applyAlignment="1">
      <alignment horizontal="center" wrapText="1"/>
    </xf>
    <xf numFmtId="0" fontId="2" fillId="2" borderId="0" xfId="0"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64" fontId="2" fillId="2" borderId="0" xfId="0" applyNumberFormat="1" applyFont="1" applyFill="1"/>
    <xf numFmtId="165" fontId="8" fillId="2" borderId="1" xfId="1" applyNumberFormat="1" applyFont="1" applyFill="1" applyBorder="1" applyAlignment="1">
      <alignment horizontal="right" vertical="center"/>
    </xf>
    <xf numFmtId="0" fontId="2" fillId="2" borderId="0" xfId="0" applyFont="1" applyFill="1" applyBorder="1" applyAlignment="1">
      <alignment horizontal="left" wrapText="1"/>
    </xf>
    <xf numFmtId="0" fontId="2" fillId="2" borderId="4" xfId="0" applyFont="1" applyFill="1" applyBorder="1" applyAlignment="1">
      <alignment horizontal="left" vertical="center" wrapText="1"/>
    </xf>
    <xf numFmtId="0" fontId="2" fillId="2" borderId="4" xfId="0" applyFont="1" applyFill="1" applyBorder="1" applyAlignment="1">
      <alignment horizontal="center" wrapText="1"/>
    </xf>
    <xf numFmtId="0" fontId="2" fillId="2" borderId="4" xfId="0" applyFont="1" applyFill="1" applyBorder="1" applyAlignment="1">
      <alignment horizontal="left" wrapText="1"/>
    </xf>
    <xf numFmtId="49" fontId="10" fillId="2" borderId="1" xfId="0" applyNumberFormat="1" applyFont="1" applyFill="1" applyBorder="1" applyAlignment="1">
      <alignment vertical="center" wrapText="1"/>
    </xf>
    <xf numFmtId="170" fontId="2" fillId="2" borderId="0" xfId="0" applyNumberFormat="1" applyFont="1" applyFill="1"/>
    <xf numFmtId="165" fontId="10" fillId="2" borderId="1" xfId="1" applyNumberFormat="1" applyFont="1" applyFill="1" applyBorder="1" applyAlignment="1">
      <alignment horizontal="right" vertical="top" wrapText="1"/>
    </xf>
    <xf numFmtId="166" fontId="10" fillId="2" borderId="1" xfId="1" applyNumberFormat="1" applyFont="1" applyFill="1" applyBorder="1" applyAlignment="1">
      <alignment horizontal="right" vertical="top" wrapText="1"/>
    </xf>
    <xf numFmtId="0" fontId="10" fillId="2" borderId="0" xfId="0" applyFont="1" applyFill="1"/>
    <xf numFmtId="0" fontId="10" fillId="2" borderId="1" xfId="0" applyFont="1" applyFill="1" applyBorder="1" applyAlignment="1">
      <alignment vertical="center" wrapText="1"/>
    </xf>
    <xf numFmtId="165" fontId="10" fillId="2" borderId="1" xfId="1" applyNumberFormat="1" applyFont="1" applyFill="1" applyBorder="1" applyAlignment="1">
      <alignment horizontal="center" vertical="top" wrapText="1"/>
    </xf>
    <xf numFmtId="166" fontId="10" fillId="2" borderId="1" xfId="1" applyNumberFormat="1" applyFont="1" applyFill="1" applyBorder="1" applyAlignment="1">
      <alignment horizontal="center" vertical="top" wrapText="1"/>
    </xf>
    <xf numFmtId="0" fontId="2" fillId="2" borderId="0" xfId="0" applyFont="1" applyFill="1" applyBorder="1" applyAlignment="1">
      <alignment horizontal="left" vertical="center" wrapText="1"/>
    </xf>
    <xf numFmtId="171" fontId="2" fillId="2" borderId="1" xfId="1" applyNumberFormat="1" applyFont="1" applyFill="1" applyBorder="1" applyAlignment="1">
      <alignment horizontal="right" vertical="top" wrapText="1"/>
    </xf>
    <xf numFmtId="0" fontId="7" fillId="2" borderId="0" xfId="0" applyFont="1" applyFill="1" applyAlignment="1">
      <alignment horizontal="left" vertical="center"/>
    </xf>
    <xf numFmtId="0" fontId="7" fillId="2" borderId="0" xfId="0" applyFont="1" applyFill="1" applyAlignment="1">
      <alignment horizontal="center"/>
    </xf>
    <xf numFmtId="0" fontId="7" fillId="2" borderId="0" xfId="0" applyFont="1" applyFill="1" applyAlignment="1">
      <alignment horizontal="left"/>
    </xf>
    <xf numFmtId="0" fontId="3" fillId="2" borderId="0" xfId="0" applyFont="1" applyFill="1" applyAlignment="1">
      <alignment wrapText="1"/>
    </xf>
    <xf numFmtId="0" fontId="2" fillId="2" borderId="1" xfId="0" applyFont="1" applyFill="1" applyBorder="1" applyAlignment="1">
      <alignment horizontal="left" wrapText="1"/>
    </xf>
    <xf numFmtId="0" fontId="2" fillId="2" borderId="7" xfId="0" applyFont="1" applyFill="1" applyBorder="1" applyAlignment="1">
      <alignment horizontal="left" vertical="center" wrapText="1"/>
    </xf>
    <xf numFmtId="0" fontId="10" fillId="2" borderId="1" xfId="0" applyNumberFormat="1" applyFont="1" applyFill="1" applyBorder="1" applyAlignment="1">
      <alignment vertical="center" wrapText="1"/>
    </xf>
    <xf numFmtId="172" fontId="10" fillId="2" borderId="1" xfId="1" applyNumberFormat="1" applyFont="1" applyFill="1" applyBorder="1" applyAlignment="1">
      <alignment horizontal="right" vertical="top" wrapText="1"/>
    </xf>
    <xf numFmtId="0" fontId="5" fillId="2" borderId="0" xfId="0" applyFont="1" applyFill="1" applyAlignment="1">
      <alignment wrapText="1"/>
    </xf>
    <xf numFmtId="0" fontId="6" fillId="2" borderId="0" xfId="0" applyFont="1" applyFill="1" applyBorder="1" applyAlignment="1">
      <alignment horizontal="left" vertical="center" wrapText="1"/>
    </xf>
    <xf numFmtId="0" fontId="6" fillId="2" borderId="0" xfId="0" applyFont="1" applyFill="1" applyBorder="1" applyAlignment="1">
      <alignment horizontal="center" wrapText="1"/>
    </xf>
    <xf numFmtId="0" fontId="6" fillId="2" borderId="0" xfId="0" applyFont="1" applyFill="1" applyBorder="1" applyAlignment="1">
      <alignment horizontal="left" wrapText="1"/>
    </xf>
    <xf numFmtId="0" fontId="13" fillId="2" borderId="0" xfId="0" applyFont="1" applyFill="1" applyAlignment="1">
      <alignment horizontal="left"/>
    </xf>
    <xf numFmtId="172" fontId="2" fillId="2" borderId="1" xfId="1" applyNumberFormat="1" applyFont="1" applyFill="1" applyBorder="1" applyAlignment="1">
      <alignment horizontal="right" vertical="top" wrapText="1"/>
    </xf>
    <xf numFmtId="165" fontId="10" fillId="2" borderId="5" xfId="1" applyNumberFormat="1" applyFont="1" applyFill="1" applyBorder="1" applyAlignment="1">
      <alignment horizontal="right" vertical="top" wrapText="1"/>
    </xf>
    <xf numFmtId="166" fontId="10" fillId="2" borderId="5" xfId="1" applyNumberFormat="1" applyFont="1" applyFill="1" applyBorder="1" applyAlignment="1">
      <alignment horizontal="right" vertical="top" wrapText="1"/>
    </xf>
    <xf numFmtId="49" fontId="10"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3" fillId="2" borderId="0" xfId="0" applyFont="1" applyFill="1" applyBorder="1" applyAlignment="1">
      <alignment vertical="center" wrapText="1"/>
    </xf>
    <xf numFmtId="167" fontId="2" fillId="2" borderId="1" xfId="1" applyNumberFormat="1" applyFont="1" applyFill="1" applyBorder="1" applyAlignment="1">
      <alignment horizontal="right" vertical="top" wrapText="1"/>
    </xf>
    <xf numFmtId="0" fontId="10" fillId="2" borderId="1" xfId="0" applyNumberFormat="1" applyFont="1" applyFill="1" applyBorder="1" applyAlignment="1">
      <alignment horizontal="left"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Border="1" applyAlignment="1">
      <alignment horizontal="center"/>
    </xf>
    <xf numFmtId="165" fontId="3" fillId="2" borderId="2" xfId="1" applyNumberFormat="1" applyFont="1" applyFill="1" applyBorder="1" applyAlignment="1">
      <alignment horizontal="right" vertical="top" wrapText="1"/>
    </xf>
    <xf numFmtId="166" fontId="3" fillId="2" borderId="2" xfId="1" applyNumberFormat="1" applyFont="1" applyFill="1" applyBorder="1" applyAlignment="1">
      <alignment horizontal="right" vertical="top" wrapText="1"/>
    </xf>
    <xf numFmtId="165" fontId="2" fillId="2" borderId="2" xfId="1" applyNumberFormat="1" applyFont="1" applyFill="1" applyBorder="1" applyAlignment="1">
      <alignment horizontal="right" vertical="top" wrapText="1"/>
    </xf>
    <xf numFmtId="0" fontId="2" fillId="2" borderId="9" xfId="1" applyNumberFormat="1" applyFont="1" applyFill="1" applyBorder="1" applyAlignment="1">
      <alignment horizontal="left" vertical="center" wrapText="1"/>
    </xf>
    <xf numFmtId="0" fontId="8" fillId="0" borderId="1" xfId="0" applyFont="1" applyFill="1" applyBorder="1" applyAlignment="1">
      <alignment wrapText="1"/>
    </xf>
    <xf numFmtId="49" fontId="10" fillId="2" borderId="7" xfId="0" applyNumberFormat="1" applyFont="1" applyFill="1" applyBorder="1" applyAlignment="1">
      <alignment wrapText="1"/>
    </xf>
    <xf numFmtId="165" fontId="14" fillId="2" borderId="1" xfId="1" applyNumberFormat="1" applyFont="1" applyFill="1" applyBorder="1" applyAlignment="1">
      <alignment horizontal="center" vertical="top" wrapText="1"/>
    </xf>
    <xf numFmtId="168" fontId="10" fillId="2" borderId="1" xfId="1" applyNumberFormat="1" applyFont="1" applyFill="1" applyBorder="1" applyAlignment="1">
      <alignment horizontal="right" vertical="top"/>
    </xf>
    <xf numFmtId="168" fontId="10" fillId="2" borderId="5" xfId="1" applyNumberFormat="1" applyFont="1" applyFill="1" applyBorder="1" applyAlignment="1">
      <alignment horizontal="right" vertical="top" wrapText="1"/>
    </xf>
    <xf numFmtId="49" fontId="10" fillId="2" borderId="7" xfId="2" applyNumberFormat="1" applyFont="1" applyFill="1" applyBorder="1" applyAlignment="1" applyProtection="1">
      <alignment vertical="center" wrapText="1"/>
      <protection hidden="1"/>
    </xf>
    <xf numFmtId="168" fontId="2" fillId="2" borderId="1" xfId="1" applyNumberFormat="1" applyFont="1" applyFill="1" applyBorder="1" applyAlignment="1" applyProtection="1">
      <alignment horizontal="right" vertical="top" wrapText="1"/>
      <protection hidden="1"/>
    </xf>
    <xf numFmtId="49" fontId="2" fillId="2" borderId="1" xfId="2" applyNumberFormat="1" applyFont="1" applyFill="1" applyBorder="1" applyAlignment="1" applyProtection="1">
      <alignment horizontal="left" vertical="center" wrapText="1"/>
      <protection hidden="1"/>
    </xf>
    <xf numFmtId="165" fontId="8" fillId="0" borderId="1" xfId="1" applyNumberFormat="1" applyFont="1" applyFill="1" applyBorder="1" applyAlignment="1">
      <alignment horizontal="center" vertical="top" wrapText="1"/>
    </xf>
    <xf numFmtId="173" fontId="8" fillId="0" borderId="1" xfId="2" applyNumberFormat="1" applyFont="1" applyFill="1" applyBorder="1" applyAlignment="1" applyProtection="1">
      <alignment horizontal="left" vertical="center" wrapText="1"/>
      <protection hidden="1"/>
    </xf>
    <xf numFmtId="165" fontId="2" fillId="0" borderId="1" xfId="1" applyNumberFormat="1" applyFont="1" applyBorder="1" applyAlignment="1">
      <alignment vertical="top" wrapText="1"/>
    </xf>
    <xf numFmtId="0" fontId="2" fillId="2" borderId="8" xfId="0" applyNumberFormat="1" applyFont="1" applyFill="1" applyBorder="1"/>
    <xf numFmtId="0" fontId="2" fillId="2" borderId="5" xfId="0" applyNumberFormat="1" applyFont="1" applyFill="1" applyBorder="1"/>
    <xf numFmtId="49" fontId="2" fillId="2" borderId="7" xfId="2" applyNumberFormat="1" applyFont="1" applyFill="1" applyBorder="1" applyAlignment="1" applyProtection="1">
      <alignment horizontal="left" vertical="center" wrapText="1"/>
      <protection hidden="1"/>
    </xf>
    <xf numFmtId="172" fontId="2" fillId="2" borderId="1" xfId="1" applyNumberFormat="1" applyFont="1" applyFill="1" applyBorder="1" applyAlignment="1">
      <alignment horizontal="right" vertical="top"/>
    </xf>
    <xf numFmtId="172" fontId="2" fillId="2" borderId="1" xfId="1" applyNumberFormat="1" applyFont="1" applyFill="1" applyBorder="1" applyAlignment="1" applyProtection="1">
      <alignment horizontal="right" vertical="top" wrapText="1"/>
      <protection hidden="1"/>
    </xf>
    <xf numFmtId="168" fontId="2" fillId="2" borderId="5" xfId="1" applyNumberFormat="1" applyFont="1" applyFill="1" applyBorder="1" applyAlignment="1" applyProtection="1">
      <alignment horizontal="right" vertical="top" wrapText="1"/>
      <protection hidden="1"/>
    </xf>
    <xf numFmtId="166" fontId="2" fillId="2" borderId="5" xfId="1" applyNumberFormat="1" applyFont="1" applyFill="1" applyBorder="1" applyAlignment="1">
      <alignment horizontal="right" vertical="top"/>
    </xf>
    <xf numFmtId="166" fontId="2" fillId="2" borderId="5" xfId="1" applyNumberFormat="1" applyFont="1" applyFill="1" applyBorder="1" applyAlignment="1" applyProtection="1">
      <alignment horizontal="right" vertical="top" wrapText="1"/>
      <protection hidden="1"/>
    </xf>
    <xf numFmtId="0" fontId="10" fillId="2" borderId="1" xfId="2" applyNumberFormat="1" applyFont="1" applyFill="1" applyBorder="1" applyAlignment="1" applyProtection="1">
      <alignment horizontal="left" vertical="center" wrapText="1"/>
      <protection hidden="1"/>
    </xf>
    <xf numFmtId="168" fontId="10" fillId="2" borderId="5" xfId="1" applyNumberFormat="1" applyFont="1" applyFill="1" applyBorder="1" applyAlignment="1">
      <alignment horizontal="right" vertical="top"/>
    </xf>
    <xf numFmtId="168" fontId="10" fillId="2" borderId="5" xfId="1" applyNumberFormat="1" applyFont="1" applyFill="1" applyBorder="1" applyAlignment="1" applyProtection="1">
      <alignment horizontal="right" vertical="top" wrapText="1"/>
      <protection hidden="1"/>
    </xf>
    <xf numFmtId="168" fontId="10" fillId="2" borderId="1" xfId="1" applyNumberFormat="1" applyFont="1" applyFill="1" applyBorder="1" applyAlignment="1">
      <alignment horizontal="right" vertical="top" wrapText="1"/>
    </xf>
    <xf numFmtId="0" fontId="15" fillId="2" borderId="0" xfId="0" applyFont="1" applyFill="1" applyAlignment="1">
      <alignment horizontal="left"/>
    </xf>
    <xf numFmtId="172" fontId="2" fillId="2" borderId="5" xfId="1" applyNumberFormat="1" applyFont="1" applyFill="1" applyBorder="1" applyAlignment="1">
      <alignment horizontal="right" vertical="top"/>
    </xf>
    <xf numFmtId="172" fontId="2" fillId="2" borderId="5" xfId="1" applyNumberFormat="1" applyFont="1" applyFill="1" applyBorder="1" applyAlignment="1" applyProtection="1">
      <alignment horizontal="right" vertical="top" wrapText="1"/>
      <protection hidden="1"/>
    </xf>
    <xf numFmtId="49" fontId="14" fillId="2" borderId="1" xfId="0" applyNumberFormat="1" applyFont="1" applyFill="1" applyBorder="1" applyAlignment="1">
      <alignment vertical="center" wrapText="1"/>
    </xf>
    <xf numFmtId="165" fontId="14" fillId="0" borderId="1" xfId="1" applyNumberFormat="1" applyFont="1" applyFill="1" applyBorder="1" applyAlignment="1" applyProtection="1">
      <alignment vertical="top" wrapText="1"/>
      <protection hidden="1"/>
    </xf>
    <xf numFmtId="166" fontId="10" fillId="2" borderId="5" xfId="1" applyNumberFormat="1" applyFont="1" applyFill="1" applyBorder="1" applyAlignment="1">
      <alignment horizontal="right" vertical="top"/>
    </xf>
    <xf numFmtId="166" fontId="10" fillId="2" borderId="5" xfId="1" applyNumberFormat="1" applyFont="1" applyFill="1" applyBorder="1" applyAlignment="1" applyProtection="1">
      <alignment horizontal="right" vertical="top" wrapText="1"/>
      <protection hidden="1"/>
    </xf>
    <xf numFmtId="165" fontId="10" fillId="0" borderId="1" xfId="1" applyNumberFormat="1" applyFont="1" applyBorder="1" applyAlignment="1">
      <alignment vertical="top" wrapText="1"/>
    </xf>
    <xf numFmtId="49" fontId="14" fillId="0" borderId="1" xfId="0" applyNumberFormat="1" applyFont="1" applyBorder="1" applyAlignment="1">
      <alignment vertical="center" wrapText="1"/>
    </xf>
    <xf numFmtId="165" fontId="10" fillId="0" borderId="1" xfId="1" applyNumberFormat="1" applyFont="1" applyFill="1" applyBorder="1" applyAlignment="1">
      <alignment vertical="top" wrapText="1"/>
    </xf>
    <xf numFmtId="0" fontId="2" fillId="2" borderId="0" xfId="0" applyFont="1" applyFill="1" applyBorder="1" applyAlignment="1">
      <alignment horizontal="right" wrapText="1"/>
    </xf>
    <xf numFmtId="165" fontId="2" fillId="0" borderId="1" xfId="1" applyNumberFormat="1" applyFont="1" applyFill="1" applyBorder="1" applyAlignment="1">
      <alignment vertical="top" wrapText="1"/>
    </xf>
    <xf numFmtId="0" fontId="5" fillId="2" borderId="0" xfId="0" applyFont="1" applyFill="1" applyAlignment="1"/>
    <xf numFmtId="168" fontId="2" fillId="2" borderId="1" xfId="1" applyNumberFormat="1" applyFont="1" applyFill="1" applyBorder="1" applyAlignment="1">
      <alignment horizontal="center" vertical="top"/>
    </xf>
    <xf numFmtId="168" fontId="10" fillId="2" borderId="5" xfId="1" applyNumberFormat="1" applyFont="1" applyFill="1" applyBorder="1" applyAlignment="1">
      <alignment horizontal="center" vertical="top"/>
    </xf>
    <xf numFmtId="49" fontId="10" fillId="2" borderId="1" xfId="2" applyNumberFormat="1" applyFont="1" applyFill="1" applyBorder="1" applyAlignment="1" applyProtection="1">
      <alignment horizontal="left" vertical="center" wrapText="1"/>
      <protection hidden="1"/>
    </xf>
    <xf numFmtId="0" fontId="10" fillId="0" borderId="9" xfId="2" applyNumberFormat="1" applyFont="1" applyFill="1" applyBorder="1" applyAlignment="1" applyProtection="1">
      <alignment vertical="center" wrapText="1"/>
      <protection hidden="1"/>
    </xf>
    <xf numFmtId="165" fontId="14" fillId="0" borderId="1" xfId="1" applyNumberFormat="1" applyFont="1" applyFill="1" applyBorder="1" applyAlignment="1">
      <alignment horizontal="center" vertical="top" wrapText="1"/>
    </xf>
    <xf numFmtId="49" fontId="10" fillId="0" borderId="9" xfId="2" applyNumberFormat="1" applyFont="1" applyFill="1" applyBorder="1" applyAlignment="1" applyProtection="1">
      <alignment vertical="center" wrapText="1"/>
      <protection hidden="1"/>
    </xf>
    <xf numFmtId="0" fontId="2" fillId="2" borderId="13" xfId="1" applyNumberFormat="1" applyFont="1" applyFill="1" applyBorder="1" applyAlignment="1">
      <alignment horizontal="left" vertical="center" wrapText="1"/>
    </xf>
    <xf numFmtId="0" fontId="2" fillId="2" borderId="0" xfId="1" applyNumberFormat="1" applyFont="1" applyFill="1" applyBorder="1" applyAlignment="1">
      <alignment horizontal="left" vertical="center" wrapText="1"/>
    </xf>
    <xf numFmtId="0" fontId="2" fillId="2" borderId="14" xfId="1" applyNumberFormat="1" applyFont="1" applyFill="1" applyBorder="1" applyAlignment="1">
      <alignment horizontal="left" vertical="center" wrapText="1"/>
    </xf>
    <xf numFmtId="0" fontId="0" fillId="2" borderId="11" xfId="0" applyFont="1" applyFill="1" applyBorder="1" applyAlignment="1">
      <alignment wrapText="1"/>
    </xf>
    <xf numFmtId="0" fontId="0" fillId="2" borderId="4" xfId="0" applyFont="1" applyFill="1" applyBorder="1" applyAlignment="1">
      <alignment wrapText="1"/>
    </xf>
    <xf numFmtId="0" fontId="0" fillId="2" borderId="12" xfId="0" applyFont="1" applyFill="1" applyBorder="1" applyAlignment="1">
      <alignment wrapText="1"/>
    </xf>
    <xf numFmtId="0" fontId="16" fillId="2" borderId="0" xfId="0" applyFont="1" applyFill="1" applyAlignment="1"/>
    <xf numFmtId="165" fontId="10" fillId="2" borderId="6" xfId="1" applyNumberFormat="1" applyFont="1" applyFill="1" applyBorder="1" applyAlignment="1">
      <alignment horizontal="center" vertical="top" wrapText="1"/>
    </xf>
    <xf numFmtId="166" fontId="10" fillId="2" borderId="1" xfId="0" applyNumberFormat="1" applyFont="1" applyFill="1" applyBorder="1" applyAlignment="1">
      <alignment vertical="top" wrapText="1"/>
    </xf>
    <xf numFmtId="0" fontId="16" fillId="2" borderId="0" xfId="0" applyFont="1" applyFill="1" applyAlignment="1">
      <alignment wrapText="1"/>
    </xf>
    <xf numFmtId="0" fontId="16" fillId="2" borderId="0" xfId="0" applyFont="1" applyFill="1" applyAlignment="1">
      <alignment vertical="center"/>
    </xf>
    <xf numFmtId="0" fontId="16" fillId="2" borderId="0" xfId="0" applyFont="1" applyFill="1" applyAlignment="1">
      <alignment horizontal="center"/>
    </xf>
    <xf numFmtId="0" fontId="16" fillId="2" borderId="0" xfId="0" applyFont="1" applyFill="1"/>
    <xf numFmtId="0" fontId="2" fillId="2" borderId="10" xfId="1" applyNumberFormat="1" applyFont="1" applyFill="1" applyBorder="1" applyAlignment="1">
      <alignment horizontal="left" vertical="center" wrapText="1"/>
    </xf>
    <xf numFmtId="0" fontId="2" fillId="2" borderId="6" xfId="1" applyNumberFormat="1" applyFont="1" applyFill="1" applyBorder="1" applyAlignment="1">
      <alignment horizontal="left" vertical="center" wrapText="1"/>
    </xf>
    <xf numFmtId="0" fontId="2" fillId="2" borderId="11" xfId="1" applyNumberFormat="1" applyFont="1" applyFill="1" applyBorder="1" applyAlignment="1">
      <alignment horizontal="left" vertical="center" wrapText="1"/>
    </xf>
    <xf numFmtId="0" fontId="2" fillId="2" borderId="4" xfId="1" applyNumberFormat="1" applyFont="1" applyFill="1" applyBorder="1" applyAlignment="1">
      <alignment horizontal="left" vertical="center" wrapText="1"/>
    </xf>
    <xf numFmtId="0" fontId="2" fillId="2" borderId="12" xfId="1" applyNumberFormat="1"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 fillId="2" borderId="9" xfId="1" applyNumberFormat="1" applyFont="1" applyFill="1" applyBorder="1" applyAlignment="1">
      <alignment horizontal="left" vertical="center" wrapText="1"/>
    </xf>
    <xf numFmtId="0" fontId="2" fillId="2" borderId="10" xfId="1" applyNumberFormat="1" applyFont="1" applyFill="1" applyBorder="1" applyAlignment="1">
      <alignment horizontal="left" vertical="center" wrapText="1"/>
    </xf>
    <xf numFmtId="0" fontId="2" fillId="2" borderId="6" xfId="1" applyNumberFormat="1"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12" xfId="0" applyFont="1" applyFill="1" applyBorder="1" applyAlignment="1">
      <alignment horizontal="left" vertical="center" wrapText="1"/>
    </xf>
    <xf numFmtId="165" fontId="3" fillId="2" borderId="1" xfId="1" applyNumberFormat="1" applyFont="1" applyFill="1" applyBorder="1" applyAlignment="1">
      <alignment horizontal="right" vertical="center" wrapText="1"/>
    </xf>
    <xf numFmtId="165" fontId="3" fillId="2" borderId="7" xfId="1" applyNumberFormat="1" applyFont="1" applyFill="1" applyBorder="1" applyAlignment="1">
      <alignment horizontal="right" vertical="center" wrapText="1"/>
    </xf>
    <xf numFmtId="165" fontId="2" fillId="2" borderId="1" xfId="1" applyNumberFormat="1" applyFont="1" applyFill="1" applyBorder="1" applyAlignment="1">
      <alignment horizontal="right" vertical="center" wrapText="1"/>
    </xf>
    <xf numFmtId="166" fontId="2" fillId="2" borderId="1" xfId="1" applyNumberFormat="1" applyFont="1" applyFill="1" applyBorder="1" applyAlignment="1">
      <alignment horizontal="right" vertical="center" wrapText="1"/>
    </xf>
    <xf numFmtId="165" fontId="8" fillId="2" borderId="1" xfId="1" applyNumberFormat="1" applyFont="1" applyFill="1" applyBorder="1" applyAlignment="1">
      <alignment horizontal="right" vertical="center" wrapText="1"/>
    </xf>
    <xf numFmtId="166" fontId="8" fillId="2" borderId="1" xfId="1" applyNumberFormat="1" applyFont="1" applyFill="1" applyBorder="1" applyAlignment="1">
      <alignment horizontal="right" vertical="center" wrapText="1"/>
    </xf>
    <xf numFmtId="165" fontId="3" fillId="2" borderId="0" xfId="1" applyNumberFormat="1" applyFont="1" applyFill="1" applyBorder="1" applyAlignment="1">
      <alignment horizontal="right" wrapText="1"/>
    </xf>
    <xf numFmtId="166" fontId="3" fillId="2" borderId="0" xfId="1" applyNumberFormat="1" applyFont="1" applyFill="1" applyBorder="1" applyAlignment="1">
      <alignment horizontal="right" wrapText="1"/>
    </xf>
    <xf numFmtId="165" fontId="3" fillId="2" borderId="0" xfId="1" applyNumberFormat="1" applyFont="1" applyFill="1" applyBorder="1" applyAlignment="1">
      <alignment horizontal="left"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7" xfId="0" applyNumberFormat="1" applyFont="1" applyFill="1" applyBorder="1" applyAlignment="1">
      <alignment horizontal="left" vertical="center" wrapText="1"/>
    </xf>
    <xf numFmtId="0" fontId="3" fillId="2" borderId="8" xfId="0" applyNumberFormat="1" applyFont="1" applyFill="1" applyBorder="1" applyAlignment="1">
      <alignment horizontal="left" vertical="center" wrapText="1"/>
    </xf>
    <xf numFmtId="0" fontId="3" fillId="2" borderId="5" xfId="0" applyNumberFormat="1" applyFont="1" applyFill="1" applyBorder="1" applyAlignment="1">
      <alignment horizontal="left" vertical="center" wrapText="1"/>
    </xf>
    <xf numFmtId="49" fontId="3" fillId="2" borderId="7" xfId="0" applyNumberFormat="1" applyFont="1" applyFill="1" applyBorder="1" applyAlignment="1">
      <alignment horizontal="left" vertical="center" wrapText="1"/>
    </xf>
    <xf numFmtId="49" fontId="3" fillId="2" borderId="8" xfId="0" applyNumberFormat="1" applyFont="1" applyFill="1" applyBorder="1" applyAlignment="1">
      <alignment horizontal="left" vertical="center" wrapText="1"/>
    </xf>
    <xf numFmtId="49" fontId="3" fillId="2" borderId="5" xfId="0" applyNumberFormat="1" applyFont="1" applyFill="1" applyBorder="1" applyAlignment="1">
      <alignment horizontal="left" vertical="center" wrapText="1"/>
    </xf>
    <xf numFmtId="0" fontId="2" fillId="2" borderId="7" xfId="1" applyNumberFormat="1" applyFont="1" applyFill="1" applyBorder="1" applyAlignment="1">
      <alignment horizontal="left" vertical="top" wrapText="1"/>
    </xf>
    <xf numFmtId="0" fontId="2" fillId="2" borderId="8" xfId="1" applyNumberFormat="1" applyFont="1" applyFill="1" applyBorder="1" applyAlignment="1">
      <alignment horizontal="left" vertical="top" wrapText="1"/>
    </xf>
    <xf numFmtId="0" fontId="2" fillId="2" borderId="5" xfId="1" applyNumberFormat="1" applyFont="1" applyFill="1" applyBorder="1" applyAlignment="1">
      <alignment horizontal="left" vertical="top" wrapText="1"/>
    </xf>
    <xf numFmtId="0" fontId="0" fillId="2" borderId="11" xfId="0" applyFont="1" applyFill="1" applyBorder="1"/>
    <xf numFmtId="0" fontId="0" fillId="2" borderId="4" xfId="0" applyFont="1" applyFill="1" applyBorder="1"/>
    <xf numFmtId="0" fontId="0" fillId="2" borderId="12" xfId="0" applyFont="1" applyFill="1" applyBorder="1"/>
    <xf numFmtId="0" fontId="3" fillId="2" borderId="7" xfId="1" applyNumberFormat="1" applyFont="1" applyFill="1" applyBorder="1" applyAlignment="1">
      <alignment horizontal="center" vertical="top" wrapText="1"/>
    </xf>
    <xf numFmtId="0" fontId="3" fillId="2" borderId="8" xfId="1" applyNumberFormat="1" applyFont="1" applyFill="1" applyBorder="1" applyAlignment="1">
      <alignment horizontal="center" vertical="top" wrapText="1"/>
    </xf>
    <xf numFmtId="0" fontId="3" fillId="2" borderId="5" xfId="1" applyNumberFormat="1" applyFont="1" applyFill="1" applyBorder="1" applyAlignment="1">
      <alignment horizontal="center" vertical="top" wrapText="1"/>
    </xf>
    <xf numFmtId="0" fontId="2" fillId="2" borderId="7" xfId="1" applyNumberFormat="1" applyFont="1" applyFill="1" applyBorder="1" applyAlignment="1">
      <alignment horizontal="center" vertical="top" wrapText="1"/>
    </xf>
    <xf numFmtId="0" fontId="2" fillId="2" borderId="8" xfId="1" applyNumberFormat="1" applyFont="1" applyFill="1" applyBorder="1" applyAlignment="1">
      <alignment horizontal="center" vertical="top" wrapText="1"/>
    </xf>
    <xf numFmtId="0" fontId="2" fillId="2" borderId="5" xfId="1" applyNumberFormat="1" applyFont="1" applyFill="1" applyBorder="1" applyAlignment="1">
      <alignment horizontal="center" vertical="top" wrapText="1"/>
    </xf>
    <xf numFmtId="0" fontId="3" fillId="2" borderId="0" xfId="0" applyFont="1" applyFill="1" applyAlignment="1">
      <alignment horizontal="justify" wrapText="1"/>
    </xf>
    <xf numFmtId="165" fontId="3" fillId="2" borderId="7" xfId="1" applyNumberFormat="1" applyFont="1" applyFill="1" applyBorder="1" applyAlignment="1">
      <alignment horizontal="left" wrapText="1"/>
    </xf>
    <xf numFmtId="165" fontId="3" fillId="2" borderId="8" xfId="1" applyNumberFormat="1" applyFont="1" applyFill="1" applyBorder="1" applyAlignment="1">
      <alignment horizontal="left" wrapText="1"/>
    </xf>
    <xf numFmtId="165" fontId="3" fillId="2" borderId="5" xfId="1" applyNumberFormat="1" applyFont="1" applyFill="1" applyBorder="1" applyAlignment="1">
      <alignment horizontal="left" wrapText="1"/>
    </xf>
    <xf numFmtId="165" fontId="2" fillId="2" borderId="7" xfId="1" applyNumberFormat="1" applyFont="1" applyFill="1" applyBorder="1" applyAlignment="1">
      <alignment horizontal="left" vertical="top" wrapText="1"/>
    </xf>
    <xf numFmtId="165" fontId="2" fillId="2" borderId="8" xfId="1" applyNumberFormat="1" applyFont="1" applyFill="1" applyBorder="1" applyAlignment="1">
      <alignment horizontal="left" vertical="top" wrapText="1"/>
    </xf>
    <xf numFmtId="165" fontId="2" fillId="2" borderId="5" xfId="1" applyNumberFormat="1" applyFont="1" applyFill="1" applyBorder="1" applyAlignment="1">
      <alignment horizontal="left" vertical="top" wrapText="1"/>
    </xf>
    <xf numFmtId="165" fontId="3" fillId="2" borderId="7" xfId="1" applyNumberFormat="1" applyFont="1" applyFill="1" applyBorder="1" applyAlignment="1">
      <alignment horizontal="center" wrapText="1"/>
    </xf>
    <xf numFmtId="165" fontId="3" fillId="2" borderId="8" xfId="1" applyNumberFormat="1" applyFont="1" applyFill="1" applyBorder="1" applyAlignment="1">
      <alignment horizontal="center" wrapText="1"/>
    </xf>
    <xf numFmtId="165" fontId="3" fillId="2" borderId="5" xfId="1" applyNumberFormat="1" applyFont="1" applyFill="1" applyBorder="1" applyAlignment="1">
      <alignment horizontal="center" wrapText="1"/>
    </xf>
    <xf numFmtId="165" fontId="3" fillId="2" borderId="7" xfId="1" applyNumberFormat="1" applyFont="1" applyFill="1" applyBorder="1" applyAlignment="1">
      <alignment horizontal="center" vertical="top" wrapText="1"/>
    </xf>
    <xf numFmtId="165" fontId="3" fillId="2" borderId="8" xfId="1" applyNumberFormat="1" applyFont="1" applyFill="1" applyBorder="1" applyAlignment="1">
      <alignment horizontal="center" vertical="top" wrapText="1"/>
    </xf>
    <xf numFmtId="165" fontId="3" fillId="2" borderId="5" xfId="1" applyNumberFormat="1" applyFont="1" applyFill="1" applyBorder="1" applyAlignment="1">
      <alignment horizontal="center" vertical="top" wrapText="1"/>
    </xf>
    <xf numFmtId="165" fontId="3" fillId="2" borderId="7" xfId="1" applyNumberFormat="1" applyFont="1" applyFill="1" applyBorder="1" applyAlignment="1">
      <alignment horizontal="left" vertical="top" wrapText="1"/>
    </xf>
    <xf numFmtId="0" fontId="3" fillId="2" borderId="8" xfId="0" applyFont="1" applyFill="1" applyBorder="1"/>
    <xf numFmtId="0" fontId="3" fillId="2" borderId="5" xfId="0" applyFont="1" applyFill="1" applyBorder="1"/>
    <xf numFmtId="165" fontId="2" fillId="2" borderId="7" xfId="1" applyNumberFormat="1" applyFont="1" applyFill="1" applyBorder="1" applyAlignment="1">
      <alignment horizontal="center" vertical="top" wrapText="1"/>
    </xf>
    <xf numFmtId="165" fontId="2" fillId="2" borderId="8" xfId="1" applyNumberFormat="1" applyFont="1" applyFill="1" applyBorder="1" applyAlignment="1">
      <alignment horizontal="center" vertical="top" wrapText="1"/>
    </xf>
    <xf numFmtId="165" fontId="2" fillId="2" borderId="5" xfId="1" applyNumberFormat="1" applyFont="1" applyFill="1" applyBorder="1" applyAlignment="1">
      <alignment horizontal="center" vertical="top" wrapText="1"/>
    </xf>
    <xf numFmtId="165" fontId="3" fillId="2" borderId="8" xfId="1" applyNumberFormat="1" applyFont="1" applyFill="1" applyBorder="1" applyAlignment="1">
      <alignment horizontal="left" vertical="top" wrapText="1"/>
    </xf>
    <xf numFmtId="165" fontId="3" fillId="2" borderId="5" xfId="1" applyNumberFormat="1" applyFont="1" applyFill="1" applyBorder="1" applyAlignment="1">
      <alignment horizontal="left" vertical="top" wrapText="1"/>
    </xf>
    <xf numFmtId="0" fontId="3" fillId="2" borderId="7" xfId="2" applyNumberFormat="1" applyFont="1" applyFill="1" applyBorder="1" applyAlignment="1" applyProtection="1">
      <alignment horizontal="left" vertical="center" wrapText="1"/>
      <protection hidden="1"/>
    </xf>
    <xf numFmtId="0" fontId="3" fillId="2" borderId="8" xfId="2" applyNumberFormat="1" applyFont="1" applyFill="1" applyBorder="1" applyAlignment="1" applyProtection="1">
      <alignment horizontal="left" vertical="center" wrapText="1"/>
      <protection hidden="1"/>
    </xf>
    <xf numFmtId="0" fontId="3" fillId="2" borderId="5" xfId="2" applyNumberFormat="1" applyFont="1" applyFill="1" applyBorder="1" applyAlignment="1" applyProtection="1">
      <alignment horizontal="left" vertical="center" wrapText="1"/>
      <protection hidden="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2" borderId="7" xfId="2" applyNumberFormat="1" applyFont="1" applyFill="1" applyBorder="1" applyAlignment="1" applyProtection="1">
      <alignment horizontal="left" vertical="center" wrapText="1"/>
      <protection hidden="1"/>
    </xf>
    <xf numFmtId="49" fontId="3" fillId="2" borderId="8" xfId="2" applyNumberFormat="1" applyFont="1" applyFill="1" applyBorder="1" applyAlignment="1" applyProtection="1">
      <alignment horizontal="left" vertical="center" wrapText="1"/>
      <protection hidden="1"/>
    </xf>
    <xf numFmtId="49" fontId="3" fillId="2" borderId="5" xfId="2" applyNumberFormat="1" applyFont="1" applyFill="1" applyBorder="1" applyAlignment="1" applyProtection="1">
      <alignment horizontal="left" vertical="center" wrapText="1"/>
      <protection hidden="1"/>
    </xf>
    <xf numFmtId="0" fontId="2" fillId="2" borderId="0" xfId="0" applyFont="1" applyFill="1" applyBorder="1" applyAlignment="1">
      <alignment horizontal="right" wrapText="1"/>
    </xf>
    <xf numFmtId="0" fontId="2" fillId="2" borderId="1" xfId="0" applyFont="1" applyFill="1" applyBorder="1" applyAlignment="1">
      <alignment vertical="center" wrapText="1"/>
    </xf>
    <xf numFmtId="0" fontId="3" fillId="0" borderId="0" xfId="0" applyFont="1" applyFill="1" applyAlignment="1">
      <alignment horizontal="justify" wrapText="1"/>
    </xf>
    <xf numFmtId="0" fontId="11" fillId="0" borderId="8" xfId="0" applyFont="1" applyBorder="1" applyAlignment="1">
      <alignment horizontal="left" vertical="center" wrapText="1"/>
    </xf>
    <xf numFmtId="0" fontId="11" fillId="0" borderId="5" xfId="0" applyFont="1" applyBorder="1" applyAlignment="1">
      <alignment horizontal="left" vertical="center" wrapText="1"/>
    </xf>
    <xf numFmtId="0" fontId="3" fillId="2" borderId="7" xfId="0" applyFont="1" applyFill="1" applyBorder="1" applyAlignment="1">
      <alignment vertical="center" wrapText="1"/>
    </xf>
    <xf numFmtId="0" fontId="0" fillId="0" borderId="8" xfId="0" applyBorder="1" applyAlignment="1">
      <alignment wrapText="1"/>
    </xf>
    <xf numFmtId="0" fontId="0" fillId="0" borderId="5" xfId="0" applyBorder="1" applyAlignment="1">
      <alignment wrapText="1"/>
    </xf>
    <xf numFmtId="0" fontId="3" fillId="2" borderId="7" xfId="0" applyNumberFormat="1" applyFont="1" applyFill="1" applyBorder="1" applyAlignment="1">
      <alignment vertical="center" wrapText="1"/>
    </xf>
    <xf numFmtId="0" fontId="11" fillId="0" borderId="8" xfId="0" applyFont="1" applyBorder="1" applyAlignment="1">
      <alignment wrapText="1"/>
    </xf>
    <xf numFmtId="0" fontId="11" fillId="0" borderId="5" xfId="0" applyFont="1" applyBorder="1" applyAlignment="1">
      <alignment wrapText="1"/>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5" xfId="0" applyFont="1" applyFill="1" applyBorder="1" applyAlignment="1">
      <alignment horizontal="left" vertical="center" wrapText="1"/>
    </xf>
    <xf numFmtId="0" fontId="2" fillId="2" borderId="7" xfId="1" applyNumberFormat="1" applyFont="1" applyFill="1" applyBorder="1" applyAlignment="1">
      <alignment horizontal="left" vertical="center" wrapText="1"/>
    </xf>
    <xf numFmtId="0" fontId="2" fillId="2" borderId="4" xfId="0" applyFont="1" applyFill="1" applyBorder="1" applyAlignment="1">
      <alignment horizontal="right" wrapText="1"/>
    </xf>
    <xf numFmtId="0" fontId="2" fillId="2" borderId="1" xfId="1"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0" fontId="11" fillId="0" borderId="8" xfId="0" applyFont="1" applyBorder="1" applyAlignment="1">
      <alignment horizontal="left" wrapText="1"/>
    </xf>
    <xf numFmtId="0" fontId="11" fillId="0" borderId="5" xfId="0" applyFont="1" applyBorder="1" applyAlignment="1">
      <alignment horizontal="left" wrapText="1"/>
    </xf>
    <xf numFmtId="165" fontId="2" fillId="0" borderId="7" xfId="1" applyNumberFormat="1" applyFont="1" applyFill="1" applyBorder="1" applyAlignment="1">
      <alignment horizontal="left" vertical="top" wrapText="1"/>
    </xf>
    <xf numFmtId="165" fontId="2" fillId="0" borderId="8" xfId="1" applyNumberFormat="1" applyFont="1" applyFill="1" applyBorder="1" applyAlignment="1">
      <alignment horizontal="left" vertical="top" wrapText="1"/>
    </xf>
    <xf numFmtId="165" fontId="2" fillId="0" borderId="5" xfId="1" applyNumberFormat="1" applyFont="1" applyFill="1" applyBorder="1" applyAlignment="1">
      <alignment horizontal="left" vertical="top" wrapText="1"/>
    </xf>
    <xf numFmtId="0" fontId="0" fillId="2" borderId="1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2" xfId="0" applyFont="1" applyFill="1" applyBorder="1" applyAlignment="1">
      <alignment horizontal="center" vertical="center" wrapText="1"/>
    </xf>
    <xf numFmtId="165" fontId="7" fillId="2" borderId="7" xfId="1" applyNumberFormat="1" applyFont="1" applyFill="1" applyBorder="1" applyAlignment="1">
      <alignment horizontal="left" vertical="top" wrapText="1"/>
    </xf>
    <xf numFmtId="165" fontId="7" fillId="2" borderId="8" xfId="1" applyNumberFormat="1" applyFont="1" applyFill="1" applyBorder="1" applyAlignment="1">
      <alignment horizontal="left" vertical="top" wrapText="1"/>
    </xf>
    <xf numFmtId="165" fontId="7" fillId="2" borderId="5" xfId="1" applyNumberFormat="1" applyFont="1" applyFill="1" applyBorder="1" applyAlignment="1">
      <alignment horizontal="left" vertical="top" wrapText="1"/>
    </xf>
    <xf numFmtId="0" fontId="2" fillId="0" borderId="7" xfId="1" applyNumberFormat="1" applyFont="1" applyBorder="1" applyAlignment="1">
      <alignment horizontal="left" vertical="top" wrapText="1"/>
    </xf>
    <xf numFmtId="0" fontId="10" fillId="0" borderId="8" xfId="1" applyNumberFormat="1" applyFont="1" applyBorder="1" applyAlignment="1">
      <alignment horizontal="left" vertical="top" wrapText="1"/>
    </xf>
    <xf numFmtId="0" fontId="10" fillId="0" borderId="5" xfId="1" applyNumberFormat="1" applyFont="1" applyBorder="1" applyAlignment="1">
      <alignment horizontal="left" vertical="top" wrapText="1"/>
    </xf>
    <xf numFmtId="0" fontId="17" fillId="2" borderId="7" xfId="1" applyNumberFormat="1" applyFont="1" applyFill="1" applyBorder="1" applyAlignment="1">
      <alignment horizontal="left" vertical="top" wrapText="1"/>
    </xf>
    <xf numFmtId="0" fontId="17" fillId="2" borderId="8" xfId="1" applyNumberFormat="1" applyFont="1" applyFill="1" applyBorder="1" applyAlignment="1">
      <alignment horizontal="left" vertical="top" wrapText="1"/>
    </xf>
    <xf numFmtId="0" fontId="17" fillId="2" borderId="5" xfId="1" applyNumberFormat="1" applyFont="1" applyFill="1" applyBorder="1" applyAlignment="1">
      <alignment horizontal="left" vertical="top" wrapText="1"/>
    </xf>
    <xf numFmtId="0" fontId="2" fillId="0" borderId="7" xfId="1" applyNumberFormat="1" applyFont="1" applyFill="1" applyBorder="1" applyAlignment="1">
      <alignment horizontal="left" vertical="top" wrapText="1"/>
    </xf>
    <xf numFmtId="0" fontId="2" fillId="0" borderId="8" xfId="1" applyNumberFormat="1" applyFont="1" applyFill="1" applyBorder="1" applyAlignment="1">
      <alignment horizontal="left" vertical="top" wrapText="1"/>
    </xf>
    <xf numFmtId="0" fontId="2" fillId="0" borderId="5" xfId="1" applyNumberFormat="1" applyFont="1" applyFill="1" applyBorder="1" applyAlignment="1">
      <alignment horizontal="left" vertical="top"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2" fillId="2" borderId="5" xfId="0" applyFont="1" applyFill="1" applyBorder="1" applyAlignment="1">
      <alignment horizontal="left" wrapText="1"/>
    </xf>
    <xf numFmtId="0" fontId="2" fillId="2" borderId="7" xfId="0" applyFont="1" applyFill="1" applyBorder="1" applyAlignment="1">
      <alignment horizontal="left" vertical="center" wrapText="1"/>
    </xf>
    <xf numFmtId="165" fontId="7" fillId="2" borderId="7" xfId="1" applyNumberFormat="1" applyFont="1" applyFill="1" applyBorder="1" applyAlignment="1">
      <alignment horizontal="center" vertical="top" wrapText="1"/>
    </xf>
    <xf numFmtId="165" fontId="7" fillId="2" borderId="8" xfId="1" applyNumberFormat="1" applyFont="1" applyFill="1" applyBorder="1" applyAlignment="1">
      <alignment horizontal="center" vertical="top" wrapText="1"/>
    </xf>
    <xf numFmtId="165" fontId="7" fillId="2" borderId="5" xfId="1" applyNumberFormat="1" applyFont="1" applyFill="1" applyBorder="1" applyAlignment="1">
      <alignment horizontal="center"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5"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5" xfId="0" applyFont="1" applyFill="1" applyBorder="1" applyAlignment="1">
      <alignment horizontal="left" vertical="top" wrapText="1"/>
    </xf>
    <xf numFmtId="0" fontId="2" fillId="2" borderId="8" xfId="0" applyFont="1" applyFill="1" applyBorder="1" applyAlignment="1">
      <alignment horizontal="left" vertical="center" wrapText="1"/>
    </xf>
    <xf numFmtId="0" fontId="2" fillId="2" borderId="5" xfId="0" applyFont="1" applyFill="1" applyBorder="1" applyAlignment="1">
      <alignment horizontal="left" vertical="center" wrapText="1"/>
    </xf>
    <xf numFmtId="165" fontId="2" fillId="2" borderId="7" xfId="1" applyNumberFormat="1" applyFont="1" applyFill="1" applyBorder="1" applyAlignment="1">
      <alignment horizontal="center" vertical="center" wrapText="1"/>
    </xf>
    <xf numFmtId="165" fontId="2" fillId="2" borderId="8" xfId="1" applyNumberFormat="1" applyFont="1" applyFill="1" applyBorder="1" applyAlignment="1">
      <alignment horizontal="center" vertical="center" wrapText="1"/>
    </xf>
    <xf numFmtId="165" fontId="2" fillId="2" borderId="5" xfId="1" applyNumberFormat="1" applyFont="1" applyFill="1" applyBorder="1" applyAlignment="1">
      <alignment horizontal="center" vertical="center" wrapText="1"/>
    </xf>
    <xf numFmtId="165" fontId="6" fillId="2" borderId="7" xfId="1" applyNumberFormat="1" applyFont="1" applyFill="1" applyBorder="1" applyAlignment="1">
      <alignment horizontal="center" vertical="top" wrapText="1"/>
    </xf>
    <xf numFmtId="165" fontId="6" fillId="2" borderId="8" xfId="1" applyNumberFormat="1" applyFont="1" applyFill="1" applyBorder="1" applyAlignment="1">
      <alignment horizontal="center" vertical="top" wrapText="1"/>
    </xf>
    <xf numFmtId="165" fontId="6" fillId="2" borderId="5" xfId="1" applyNumberFormat="1" applyFont="1" applyFill="1" applyBorder="1" applyAlignment="1">
      <alignment horizontal="center" vertical="top" wrapText="1"/>
    </xf>
    <xf numFmtId="165" fontId="6" fillId="2" borderId="7" xfId="1" applyNumberFormat="1" applyFont="1" applyFill="1" applyBorder="1" applyAlignment="1">
      <alignment horizontal="left" vertical="top" wrapText="1"/>
    </xf>
    <xf numFmtId="165" fontId="6" fillId="2" borderId="8" xfId="1" applyNumberFormat="1" applyFont="1" applyFill="1" applyBorder="1" applyAlignment="1">
      <alignment horizontal="left" vertical="top" wrapText="1"/>
    </xf>
    <xf numFmtId="165" fontId="6" fillId="2" borderId="5" xfId="1" applyNumberFormat="1" applyFont="1" applyFill="1" applyBorder="1" applyAlignment="1">
      <alignment horizontal="left" vertical="top" wrapText="1"/>
    </xf>
    <xf numFmtId="0" fontId="7" fillId="2" borderId="7" xfId="1" applyNumberFormat="1" applyFont="1" applyFill="1" applyBorder="1" applyAlignment="1">
      <alignment horizontal="left" vertical="top" wrapText="1"/>
    </xf>
    <xf numFmtId="0" fontId="7" fillId="2" borderId="8" xfId="1" applyNumberFormat="1" applyFont="1" applyFill="1" applyBorder="1" applyAlignment="1">
      <alignment horizontal="left" vertical="top" wrapText="1"/>
    </xf>
    <xf numFmtId="0" fontId="7" fillId="2" borderId="5" xfId="1" applyNumberFormat="1" applyFont="1" applyFill="1" applyBorder="1" applyAlignment="1">
      <alignment horizontal="left" vertical="top" wrapText="1"/>
    </xf>
    <xf numFmtId="0" fontId="2" fillId="2" borderId="8" xfId="0" applyNumberFormat="1" applyFont="1" applyFill="1" applyBorder="1"/>
    <xf numFmtId="0" fontId="2" fillId="2" borderId="5" xfId="0" applyNumberFormat="1" applyFont="1" applyFill="1" applyBorder="1"/>
    <xf numFmtId="0" fontId="2" fillId="2" borderId="8" xfId="0" applyFont="1" applyFill="1" applyBorder="1"/>
    <xf numFmtId="0" fontId="2" fillId="2" borderId="5" xfId="0" applyFont="1" applyFill="1" applyBorder="1"/>
    <xf numFmtId="0" fontId="0" fillId="2" borderId="8" xfId="0" applyFont="1" applyFill="1" applyBorder="1" applyAlignment="1">
      <alignment wrapText="1"/>
    </xf>
    <xf numFmtId="0" fontId="0" fillId="2" borderId="5" xfId="0" applyFont="1" applyFill="1" applyBorder="1" applyAlignment="1">
      <alignment wrapText="1"/>
    </xf>
    <xf numFmtId="0" fontId="2" fillId="2" borderId="9" xfId="1" applyNumberFormat="1"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6" xfId="0" applyFont="1" applyFill="1" applyBorder="1" applyAlignment="1">
      <alignment horizontal="left" vertical="center" wrapText="1"/>
    </xf>
    <xf numFmtId="0" fontId="12" fillId="2" borderId="0" xfId="0" applyFont="1" applyFill="1" applyAlignment="1">
      <alignment horizontal="center"/>
    </xf>
    <xf numFmtId="169" fontId="8" fillId="0" borderId="0" xfId="0" applyNumberFormat="1" applyFont="1" applyFill="1" applyAlignment="1">
      <alignment horizontal="justify" vertical="center" wrapText="1"/>
    </xf>
    <xf numFmtId="0" fontId="8" fillId="0" borderId="0" xfId="0" applyFont="1" applyFill="1" applyAlignment="1">
      <alignment horizontal="justify" vertical="top" wrapText="1"/>
    </xf>
    <xf numFmtId="0" fontId="3" fillId="2" borderId="7" xfId="1" applyNumberFormat="1" applyFont="1" applyFill="1" applyBorder="1" applyAlignment="1">
      <alignment horizontal="left" vertical="top" wrapText="1"/>
    </xf>
    <xf numFmtId="0" fontId="3" fillId="2" borderId="8" xfId="1" applyNumberFormat="1" applyFont="1" applyFill="1" applyBorder="1" applyAlignment="1">
      <alignment horizontal="left" vertical="top" wrapText="1"/>
    </xf>
    <xf numFmtId="0" fontId="3" fillId="2" borderId="5" xfId="1" applyNumberFormat="1" applyFont="1" applyFill="1" applyBorder="1" applyAlignment="1">
      <alignment horizontal="left" vertical="top" wrapText="1"/>
    </xf>
    <xf numFmtId="0" fontId="3" fillId="2" borderId="0" xfId="0" applyFont="1" applyFill="1" applyAlignment="1">
      <alignment horizontal="center"/>
    </xf>
    <xf numFmtId="0" fontId="3" fillId="0" borderId="0" xfId="0" applyFont="1" applyFill="1" applyBorder="1" applyAlignment="1">
      <alignment horizontal="justify"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left"/>
    </xf>
    <xf numFmtId="0" fontId="2" fillId="2" borderId="8" xfId="0" applyFont="1" applyFill="1" applyBorder="1" applyAlignment="1">
      <alignment horizontal="left"/>
    </xf>
    <xf numFmtId="0" fontId="2" fillId="2" borderId="5" xfId="0" applyFont="1" applyFill="1" applyBorder="1" applyAlignment="1">
      <alignment horizontal="left"/>
    </xf>
    <xf numFmtId="0" fontId="2" fillId="2" borderId="1" xfId="1" applyNumberFormat="1" applyFont="1" applyFill="1" applyBorder="1" applyAlignment="1">
      <alignment horizontal="left" vertical="top" wrapText="1"/>
    </xf>
    <xf numFmtId="0" fontId="2" fillId="2" borderId="0" xfId="0" applyFont="1" applyFill="1" applyBorder="1" applyAlignment="1">
      <alignment horizontal="left" vertical="center" wrapText="1"/>
    </xf>
    <xf numFmtId="165" fontId="10" fillId="2" borderId="7" xfId="1" applyNumberFormat="1" applyFont="1" applyFill="1" applyBorder="1" applyAlignment="1">
      <alignment horizontal="left" vertical="top" wrapText="1"/>
    </xf>
    <xf numFmtId="165" fontId="10" fillId="2" borderId="8" xfId="1" applyNumberFormat="1" applyFont="1" applyFill="1" applyBorder="1" applyAlignment="1">
      <alignment horizontal="left" vertical="top" wrapText="1"/>
    </xf>
    <xf numFmtId="165" fontId="10" fillId="2" borderId="5" xfId="1" applyNumberFormat="1" applyFont="1" applyFill="1" applyBorder="1" applyAlignment="1">
      <alignment horizontal="left" vertical="top" wrapText="1"/>
    </xf>
    <xf numFmtId="0" fontId="6" fillId="2" borderId="0" xfId="0" applyFont="1" applyFill="1" applyBorder="1" applyAlignment="1">
      <alignment horizontal="left" wrapText="1"/>
    </xf>
    <xf numFmtId="0" fontId="0" fillId="2" borderId="8" xfId="0" applyFont="1" applyFill="1" applyBorder="1"/>
    <xf numFmtId="0" fontId="0" fillId="2" borderId="5" xfId="0" applyFont="1" applyFill="1" applyBorder="1"/>
    <xf numFmtId="2" fontId="2" fillId="2" borderId="7" xfId="1" applyNumberFormat="1" applyFont="1" applyFill="1" applyBorder="1" applyAlignment="1">
      <alignment horizontal="left" vertical="top" wrapText="1"/>
    </xf>
    <xf numFmtId="2" fontId="0" fillId="2" borderId="8" xfId="0" applyNumberFormat="1" applyFont="1" applyFill="1" applyBorder="1" applyAlignment="1">
      <alignment horizontal="left" vertical="top" wrapText="1"/>
    </xf>
    <xf numFmtId="2" fontId="0" fillId="2" borderId="5" xfId="0" applyNumberFormat="1" applyFont="1" applyFill="1" applyBorder="1" applyAlignment="1">
      <alignment horizontal="left" vertical="top" wrapText="1"/>
    </xf>
    <xf numFmtId="165" fontId="3" fillId="2" borderId="1" xfId="1" applyNumberFormat="1" applyFont="1" applyFill="1" applyBorder="1" applyAlignment="1">
      <alignment horizontal="center" wrapText="1"/>
    </xf>
    <xf numFmtId="0" fontId="2" fillId="2" borderId="10" xfId="1" applyNumberFormat="1" applyFont="1" applyFill="1" applyBorder="1" applyAlignment="1">
      <alignment horizontal="left" vertical="center" wrapText="1"/>
    </xf>
    <xf numFmtId="0" fontId="2" fillId="2" borderId="6" xfId="1" applyNumberFormat="1" applyFont="1" applyFill="1" applyBorder="1" applyAlignment="1">
      <alignment horizontal="left" vertical="center" wrapText="1"/>
    </xf>
    <xf numFmtId="0" fontId="2" fillId="2" borderId="11" xfId="1" applyNumberFormat="1" applyFont="1" applyFill="1" applyBorder="1" applyAlignment="1">
      <alignment horizontal="left" vertical="center" wrapText="1"/>
    </xf>
    <xf numFmtId="0" fontId="2" fillId="2" borderId="4" xfId="1" applyNumberFormat="1" applyFont="1" applyFill="1" applyBorder="1" applyAlignment="1">
      <alignment horizontal="left" vertical="center" wrapText="1"/>
    </xf>
    <xf numFmtId="0" fontId="2" fillId="2" borderId="12" xfId="1" applyNumberFormat="1" applyFont="1" applyFill="1" applyBorder="1" applyAlignment="1">
      <alignment horizontal="left" vertical="center" wrapText="1"/>
    </xf>
    <xf numFmtId="0" fontId="0" fillId="0" borderId="1" xfId="0" applyFont="1" applyBorder="1" applyAlignment="1">
      <alignment horizontal="center" vertical="center" wrapText="1"/>
    </xf>
    <xf numFmtId="169" fontId="3" fillId="2" borderId="0" xfId="0" applyNumberFormat="1" applyFont="1" applyFill="1" applyBorder="1" applyAlignment="1">
      <alignment horizontal="center" vertical="center" wrapText="1"/>
    </xf>
    <xf numFmtId="169" fontId="2" fillId="2" borderId="7" xfId="0" applyNumberFormat="1" applyFont="1" applyFill="1" applyBorder="1" applyAlignment="1">
      <alignment horizontal="center" vertical="center" wrapText="1"/>
    </xf>
    <xf numFmtId="169" fontId="2" fillId="2" borderId="8" xfId="0" applyNumberFormat="1" applyFont="1" applyFill="1" applyBorder="1" applyAlignment="1">
      <alignment horizontal="center" vertical="center" wrapText="1"/>
    </xf>
    <xf numFmtId="169" fontId="2" fillId="2" borderId="5" xfId="0" applyNumberFormat="1" applyFont="1" applyFill="1" applyBorder="1" applyAlignment="1">
      <alignment horizontal="center" vertical="center" wrapText="1"/>
    </xf>
    <xf numFmtId="169" fontId="2" fillId="2" borderId="7" xfId="0" applyNumberFormat="1" applyFont="1" applyFill="1" applyBorder="1" applyAlignment="1">
      <alignment horizontal="left" vertical="center" wrapText="1"/>
    </xf>
    <xf numFmtId="169" fontId="2" fillId="2" borderId="8" xfId="0" applyNumberFormat="1" applyFont="1" applyFill="1" applyBorder="1" applyAlignment="1">
      <alignment horizontal="left" vertical="center" wrapText="1"/>
    </xf>
    <xf numFmtId="169" fontId="2" fillId="2" borderId="5" xfId="0" applyNumberFormat="1" applyFont="1" applyFill="1" applyBorder="1" applyAlignment="1">
      <alignment horizontal="left" vertical="center" wrapText="1"/>
    </xf>
    <xf numFmtId="0" fontId="10" fillId="2" borderId="8" xfId="1" applyNumberFormat="1" applyFont="1" applyFill="1" applyBorder="1" applyAlignment="1">
      <alignment horizontal="left" vertical="top" wrapText="1"/>
    </xf>
    <xf numFmtId="0" fontId="10" fillId="2" borderId="5" xfId="1" applyNumberFormat="1" applyFont="1" applyFill="1" applyBorder="1" applyAlignment="1">
      <alignment horizontal="left" vertical="top" wrapText="1"/>
    </xf>
    <xf numFmtId="0" fontId="6" fillId="2" borderId="7" xfId="1" applyNumberFormat="1" applyFont="1" applyFill="1" applyBorder="1" applyAlignment="1">
      <alignment horizontal="left" vertical="top" wrapText="1"/>
    </xf>
    <xf numFmtId="0" fontId="6" fillId="2" borderId="8" xfId="1" applyNumberFormat="1" applyFont="1" applyFill="1" applyBorder="1" applyAlignment="1">
      <alignment horizontal="left" vertical="top" wrapText="1"/>
    </xf>
    <xf numFmtId="0" fontId="6" fillId="2" borderId="5" xfId="1" applyNumberFormat="1" applyFont="1" applyFill="1" applyBorder="1" applyAlignment="1">
      <alignment horizontal="left" vertical="top" wrapText="1"/>
    </xf>
    <xf numFmtId="165" fontId="10" fillId="2" borderId="7" xfId="1" applyNumberFormat="1" applyFont="1" applyFill="1" applyBorder="1" applyAlignment="1">
      <alignment horizontal="center" vertical="top" wrapText="1"/>
    </xf>
    <xf numFmtId="165" fontId="10" fillId="2" borderId="8" xfId="1" applyNumberFormat="1" applyFont="1" applyFill="1" applyBorder="1" applyAlignment="1">
      <alignment horizontal="center" vertical="top" wrapText="1"/>
    </xf>
    <xf numFmtId="165" fontId="10" fillId="2" borderId="5" xfId="1" applyNumberFormat="1" applyFont="1" applyFill="1" applyBorder="1" applyAlignment="1">
      <alignment horizontal="center" vertical="top" wrapText="1"/>
    </xf>
    <xf numFmtId="0" fontId="2" fillId="2" borderId="1" xfId="0" applyFont="1" applyFill="1" applyBorder="1" applyAlignment="1">
      <alignment horizontal="center" vertical="center" wrapText="1"/>
    </xf>
  </cellXfs>
  <cellStyles count="3">
    <cellStyle name="Обычный" xfId="0" builtinId="0"/>
    <cellStyle name="Обычный 2" xfId="2"/>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B1:L442"/>
  <sheetViews>
    <sheetView tabSelected="1" showWhiteSpace="0" view="pageBreakPreview" topLeftCell="A428" zoomScaleNormal="100" zoomScaleSheetLayoutView="100" zoomScalePageLayoutView="34" workbookViewId="0">
      <selection activeCell="B441" sqref="B441"/>
    </sheetView>
  </sheetViews>
  <sheetFormatPr defaultColWidth="8.85546875" defaultRowHeight="15"/>
  <cols>
    <col min="1" max="1" width="0.42578125" style="5" customWidth="1"/>
    <col min="2" max="2" width="37.42578125" style="67" customWidth="1"/>
    <col min="3" max="4" width="14.42578125" style="68" customWidth="1"/>
    <col min="5" max="5" width="12.140625" style="68" customWidth="1"/>
    <col min="6" max="6" width="14.28515625" style="68" customWidth="1"/>
    <col min="7" max="7" width="13" style="5" customWidth="1"/>
    <col min="8" max="8" width="15.42578125" style="5" customWidth="1"/>
    <col min="9" max="9" width="13.140625" style="5" customWidth="1"/>
    <col min="10" max="10" width="18.7109375" style="5" customWidth="1"/>
    <col min="11" max="11" width="2.7109375" style="5" hidden="1" customWidth="1"/>
    <col min="12" max="12" width="0.140625" style="5" customWidth="1"/>
    <col min="13" max="16384" width="8.85546875" style="5"/>
  </cols>
  <sheetData>
    <row r="1" spans="2:12" ht="16.149999999999999" customHeight="1">
      <c r="B1" s="376" t="s">
        <v>6</v>
      </c>
      <c r="C1" s="376"/>
      <c r="D1" s="376"/>
      <c r="E1" s="376"/>
      <c r="F1" s="376"/>
      <c r="G1" s="376"/>
      <c r="H1" s="376"/>
      <c r="I1" s="376"/>
      <c r="J1" s="376"/>
    </row>
    <row r="2" spans="2:12" ht="9" customHeight="1">
      <c r="B2" s="114"/>
      <c r="C2" s="115"/>
      <c r="D2" s="115"/>
      <c r="E2" s="115"/>
      <c r="F2" s="115"/>
      <c r="G2" s="115"/>
      <c r="H2" s="6"/>
      <c r="I2" s="6"/>
      <c r="J2" s="6"/>
    </row>
    <row r="3" spans="2:12" ht="35.25" customHeight="1">
      <c r="B3" s="378" t="s">
        <v>233</v>
      </c>
      <c r="C3" s="378"/>
      <c r="D3" s="378"/>
      <c r="E3" s="378"/>
      <c r="F3" s="378"/>
      <c r="G3" s="378"/>
      <c r="H3" s="378"/>
      <c r="I3" s="378"/>
      <c r="J3" s="378"/>
    </row>
    <row r="4" spans="2:12" s="7" customFormat="1" ht="31.5" customHeight="1">
      <c r="B4" s="377" t="s">
        <v>197</v>
      </c>
      <c r="C4" s="377"/>
      <c r="D4" s="377"/>
      <c r="E4" s="377"/>
      <c r="F4" s="377"/>
      <c r="G4" s="377"/>
      <c r="H4" s="377"/>
      <c r="I4" s="377"/>
      <c r="J4" s="377"/>
      <c r="K4" s="116"/>
    </row>
    <row r="5" spans="2:12" ht="15.75" customHeight="1">
      <c r="B5" s="408" t="s">
        <v>192</v>
      </c>
      <c r="C5" s="408"/>
      <c r="D5" s="408"/>
      <c r="E5" s="408"/>
      <c r="F5" s="408"/>
      <c r="G5" s="408"/>
      <c r="H5" s="408"/>
      <c r="I5" s="408"/>
      <c r="J5" s="408"/>
      <c r="K5" s="9"/>
      <c r="L5" s="68"/>
    </row>
    <row r="6" spans="2:12" ht="13.9" customHeight="1">
      <c r="B6" s="303" t="s">
        <v>4</v>
      </c>
      <c r="C6" s="303"/>
      <c r="D6" s="303"/>
      <c r="E6" s="303"/>
      <c r="F6" s="303"/>
      <c r="G6" s="303"/>
      <c r="H6" s="303"/>
      <c r="I6" s="303"/>
      <c r="J6" s="303"/>
      <c r="K6" s="9"/>
      <c r="L6" s="68"/>
    </row>
    <row r="7" spans="2:12" ht="85.15" customHeight="1">
      <c r="B7" s="409" t="s">
        <v>193</v>
      </c>
      <c r="C7" s="410"/>
      <c r="D7" s="410"/>
      <c r="E7" s="411"/>
      <c r="F7" s="90" t="s">
        <v>74</v>
      </c>
      <c r="G7" s="89" t="s">
        <v>75</v>
      </c>
      <c r="H7" s="90" t="s">
        <v>76</v>
      </c>
      <c r="I7" s="90" t="s">
        <v>77</v>
      </c>
      <c r="J7" s="90" t="s">
        <v>7</v>
      </c>
      <c r="K7" s="9"/>
      <c r="L7" s="68"/>
    </row>
    <row r="8" spans="2:12" ht="18.600000000000001" customHeight="1">
      <c r="B8" s="412" t="s">
        <v>194</v>
      </c>
      <c r="C8" s="413"/>
      <c r="D8" s="413"/>
      <c r="E8" s="414"/>
      <c r="F8" s="87">
        <f>F9+F10</f>
        <v>2939553</v>
      </c>
      <c r="G8" s="87">
        <f>G9+G10</f>
        <v>503499.29999999993</v>
      </c>
      <c r="H8" s="87">
        <f>H9+H10</f>
        <v>477003.09999999992</v>
      </c>
      <c r="I8" s="88">
        <f>H8/G8*100</f>
        <v>94.737589506082728</v>
      </c>
      <c r="J8" s="88">
        <f>H8/F8*100</f>
        <v>16.227062413911227</v>
      </c>
      <c r="K8" s="9"/>
      <c r="L8" s="68"/>
    </row>
    <row r="9" spans="2:12" ht="18.600000000000001" customHeight="1">
      <c r="B9" s="412" t="s">
        <v>195</v>
      </c>
      <c r="C9" s="413"/>
      <c r="D9" s="413"/>
      <c r="E9" s="414"/>
      <c r="F9" s="87">
        <f>C54+C99+C181+C238+C249+C321+C357+C370+C405+C420+C428+C438</f>
        <v>2915752.8</v>
      </c>
      <c r="G9" s="87">
        <f>D54+D99+D181+D238+D249+D321+D357+D370+D405+D420+D428+D438</f>
        <v>497368.69999999995</v>
      </c>
      <c r="H9" s="87">
        <f>E54+E99+E181+E238+E249+E321+E357+E370+E405+E420+E428+E438</f>
        <v>471515.29999999993</v>
      </c>
      <c r="I9" s="88">
        <f>H9/G9*100</f>
        <v>94.801964820062054</v>
      </c>
      <c r="J9" s="88">
        <f>H9/F9*100</f>
        <v>16.171305743065734</v>
      </c>
      <c r="K9" s="9"/>
      <c r="L9" s="68"/>
    </row>
    <row r="10" spans="2:12" ht="18.600000000000001" customHeight="1">
      <c r="B10" s="412" t="s">
        <v>196</v>
      </c>
      <c r="C10" s="413"/>
      <c r="D10" s="413"/>
      <c r="E10" s="414"/>
      <c r="F10" s="87">
        <f>C60+C188</f>
        <v>23800.2</v>
      </c>
      <c r="G10" s="87">
        <f>D60+D188</f>
        <v>6130.6</v>
      </c>
      <c r="H10" s="87">
        <f>E60+E188</f>
        <v>5487.8</v>
      </c>
      <c r="I10" s="88">
        <f>H10/G10*100</f>
        <v>89.51489250644309</v>
      </c>
      <c r="J10" s="88">
        <f>H10/F10*100</f>
        <v>23.057789430340922</v>
      </c>
      <c r="K10" s="9"/>
      <c r="L10" s="68"/>
    </row>
    <row r="11" spans="2:12" ht="21.75" customHeight="1">
      <c r="B11" s="382" t="s">
        <v>207</v>
      </c>
      <c r="C11" s="382"/>
      <c r="D11" s="382"/>
      <c r="E11" s="382"/>
      <c r="F11" s="382"/>
      <c r="G11" s="382"/>
      <c r="H11" s="382"/>
      <c r="I11" s="382"/>
      <c r="J11" s="382"/>
      <c r="K11" s="117"/>
    </row>
    <row r="12" spans="2:12" ht="11.25" customHeight="1">
      <c r="B12" s="118"/>
      <c r="C12" s="119"/>
      <c r="D12" s="119"/>
      <c r="E12" s="119"/>
      <c r="F12" s="119"/>
      <c r="G12" s="119"/>
      <c r="H12" s="8"/>
      <c r="I12" s="8"/>
      <c r="J12" s="120"/>
    </row>
    <row r="13" spans="2:12" ht="72.75" customHeight="1">
      <c r="B13" s="384" t="s">
        <v>0</v>
      </c>
      <c r="C13" s="385"/>
      <c r="D13" s="385"/>
      <c r="E13" s="386"/>
      <c r="F13" s="90" t="s">
        <v>74</v>
      </c>
      <c r="G13" s="89" t="s">
        <v>75</v>
      </c>
      <c r="H13" s="90" t="s">
        <v>76</v>
      </c>
      <c r="I13" s="90" t="s">
        <v>77</v>
      </c>
      <c r="J13" s="90" t="s">
        <v>7</v>
      </c>
      <c r="K13" s="121"/>
      <c r="L13" s="122"/>
    </row>
    <row r="14" spans="2:12" ht="19.899999999999999" customHeight="1">
      <c r="B14" s="250" t="s">
        <v>5</v>
      </c>
      <c r="C14" s="251"/>
      <c r="D14" s="251"/>
      <c r="E14" s="252"/>
      <c r="F14" s="238">
        <f>SUM(F15:F26)</f>
        <v>2939552.9999999995</v>
      </c>
      <c r="G14" s="239">
        <f t="shared" ref="G14" si="0">SUM(G15:G26)</f>
        <v>503499.3</v>
      </c>
      <c r="H14" s="238">
        <f t="shared" ref="H14" si="1">SUM(H15:H26)</f>
        <v>477003.1</v>
      </c>
      <c r="I14" s="123">
        <f>H14/G14*100</f>
        <v>94.737589506082728</v>
      </c>
      <c r="J14" s="123">
        <f>H14/F14*100</f>
        <v>16.227062413911234</v>
      </c>
      <c r="K14" s="9"/>
      <c r="L14" s="124"/>
    </row>
    <row r="15" spans="2:12" ht="19.149999999999999" customHeight="1">
      <c r="B15" s="341" t="s">
        <v>234</v>
      </c>
      <c r="C15" s="342"/>
      <c r="D15" s="342"/>
      <c r="E15" s="343"/>
      <c r="F15" s="240">
        <f>C60+C54</f>
        <v>279589.3</v>
      </c>
      <c r="G15" s="240">
        <f>D60+D54</f>
        <v>65852.5</v>
      </c>
      <c r="H15" s="240">
        <f>E60+E54</f>
        <v>61271.4</v>
      </c>
      <c r="I15" s="88">
        <f>H15/G15*100</f>
        <v>93.043392430052009</v>
      </c>
      <c r="J15" s="88">
        <f>H15/F15*100</f>
        <v>21.914787153871771</v>
      </c>
      <c r="K15" s="9"/>
    </row>
    <row r="16" spans="2:12" ht="19.899999999999999" customHeight="1">
      <c r="B16" s="341" t="s">
        <v>235</v>
      </c>
      <c r="C16" s="342"/>
      <c r="D16" s="342"/>
      <c r="E16" s="343"/>
      <c r="F16" s="240">
        <f>C99</f>
        <v>34943.699999999997</v>
      </c>
      <c r="G16" s="240">
        <f t="shared" ref="G16:H16" si="2">D99</f>
        <v>6201.6999999999989</v>
      </c>
      <c r="H16" s="240">
        <f t="shared" si="2"/>
        <v>5277.5999999999995</v>
      </c>
      <c r="I16" s="88">
        <f>H16/G16*100</f>
        <v>85.099246980666592</v>
      </c>
      <c r="J16" s="88">
        <f>H16/F16*100</f>
        <v>15.103151641068347</v>
      </c>
      <c r="K16" s="9"/>
    </row>
    <row r="17" spans="2:12" ht="19.899999999999999" customHeight="1">
      <c r="B17" s="341" t="s">
        <v>236</v>
      </c>
      <c r="C17" s="342"/>
      <c r="D17" s="342"/>
      <c r="E17" s="343"/>
      <c r="F17" s="240">
        <f>C181+C188</f>
        <v>283509.8</v>
      </c>
      <c r="G17" s="240">
        <f>D181+D188</f>
        <v>49412.899999999994</v>
      </c>
      <c r="H17" s="240">
        <f>E181+E188</f>
        <v>47980.800000000003</v>
      </c>
      <c r="I17" s="88">
        <f>H17/G17*100</f>
        <v>97.101768971260555</v>
      </c>
      <c r="J17" s="88">
        <f t="shared" ref="J17:J26" si="3">H17/F17*100</f>
        <v>16.923859422143433</v>
      </c>
      <c r="K17" s="9"/>
    </row>
    <row r="18" spans="2:12" ht="19.149999999999999" customHeight="1">
      <c r="B18" s="341" t="s">
        <v>237</v>
      </c>
      <c r="C18" s="342"/>
      <c r="D18" s="342"/>
      <c r="E18" s="343"/>
      <c r="F18" s="240">
        <f>C238</f>
        <v>383628.7</v>
      </c>
      <c r="G18" s="240">
        <f t="shared" ref="G18:H18" si="4">D238</f>
        <v>48055.1</v>
      </c>
      <c r="H18" s="240">
        <f t="shared" si="4"/>
        <v>44151.3</v>
      </c>
      <c r="I18" s="88">
        <f t="shared" ref="I18:I26" si="5">H18/G18*100</f>
        <v>91.876408539364192</v>
      </c>
      <c r="J18" s="88">
        <f t="shared" si="3"/>
        <v>11.508862605952059</v>
      </c>
      <c r="K18" s="9"/>
    </row>
    <row r="19" spans="2:12" ht="19.149999999999999" customHeight="1">
      <c r="B19" s="341" t="s">
        <v>238</v>
      </c>
      <c r="C19" s="342"/>
      <c r="D19" s="342"/>
      <c r="E19" s="343"/>
      <c r="F19" s="240">
        <f>C249</f>
        <v>2083.1999999999998</v>
      </c>
      <c r="G19" s="241">
        <f t="shared" ref="G19:H19" si="6">D249</f>
        <v>0</v>
      </c>
      <c r="H19" s="241">
        <f t="shared" si="6"/>
        <v>0</v>
      </c>
      <c r="I19" s="88">
        <v>0</v>
      </c>
      <c r="J19" s="88">
        <f t="shared" si="3"/>
        <v>0</v>
      </c>
      <c r="K19" s="9"/>
    </row>
    <row r="20" spans="2:12" ht="19.149999999999999" customHeight="1">
      <c r="B20" s="341" t="s">
        <v>239</v>
      </c>
      <c r="C20" s="342"/>
      <c r="D20" s="342"/>
      <c r="E20" s="343"/>
      <c r="F20" s="242">
        <f>C321</f>
        <v>1588234.4</v>
      </c>
      <c r="G20" s="242">
        <f t="shared" ref="G20:H20" si="7">D321</f>
        <v>267250.2</v>
      </c>
      <c r="H20" s="242">
        <f t="shared" si="7"/>
        <v>255643.49999999997</v>
      </c>
      <c r="I20" s="88">
        <f t="shared" si="5"/>
        <v>95.656991089248933</v>
      </c>
      <c r="J20" s="88">
        <f t="shared" si="3"/>
        <v>16.096081283719833</v>
      </c>
      <c r="K20" s="9"/>
    </row>
    <row r="21" spans="2:12" ht="18.600000000000001" customHeight="1">
      <c r="B21" s="341" t="s">
        <v>240</v>
      </c>
      <c r="C21" s="342"/>
      <c r="D21" s="342"/>
      <c r="E21" s="343"/>
      <c r="F21" s="242">
        <f>C357</f>
        <v>127013.8</v>
      </c>
      <c r="G21" s="242">
        <f t="shared" ref="G21:H21" si="8">D357</f>
        <v>22523.599999999999</v>
      </c>
      <c r="H21" s="242">
        <f t="shared" si="8"/>
        <v>21712</v>
      </c>
      <c r="I21" s="88">
        <f t="shared" si="5"/>
        <v>96.396668383384537</v>
      </c>
      <c r="J21" s="88">
        <f t="shared" si="3"/>
        <v>17.094205511527093</v>
      </c>
      <c r="K21" s="9"/>
    </row>
    <row r="22" spans="2:12" ht="18.600000000000001" customHeight="1">
      <c r="B22" s="341" t="s">
        <v>241</v>
      </c>
      <c r="C22" s="342"/>
      <c r="D22" s="342"/>
      <c r="E22" s="343"/>
      <c r="F22" s="242">
        <f>C370</f>
        <v>1470.1</v>
      </c>
      <c r="G22" s="243">
        <f t="shared" ref="G22:H22" si="9">D370</f>
        <v>0</v>
      </c>
      <c r="H22" s="243">
        <f t="shared" si="9"/>
        <v>0</v>
      </c>
      <c r="I22" s="88">
        <v>0</v>
      </c>
      <c r="J22" s="88">
        <f t="shared" si="3"/>
        <v>0</v>
      </c>
      <c r="K22" s="9"/>
    </row>
    <row r="23" spans="2:12" ht="18.600000000000001" customHeight="1">
      <c r="B23" s="341" t="s">
        <v>242</v>
      </c>
      <c r="C23" s="342"/>
      <c r="D23" s="342"/>
      <c r="E23" s="343"/>
      <c r="F23" s="242">
        <f>C405</f>
        <v>194438</v>
      </c>
      <c r="G23" s="242">
        <f t="shared" ref="G23:H23" si="10">D405</f>
        <v>39169</v>
      </c>
      <c r="H23" s="242">
        <f t="shared" si="10"/>
        <v>37292.300000000003</v>
      </c>
      <c r="I23" s="88">
        <f t="shared" si="5"/>
        <v>95.20871097041028</v>
      </c>
      <c r="J23" s="88">
        <f t="shared" si="3"/>
        <v>19.179532807373047</v>
      </c>
      <c r="K23" s="9"/>
    </row>
    <row r="24" spans="2:12" ht="18.600000000000001" customHeight="1">
      <c r="B24" s="387" t="s">
        <v>243</v>
      </c>
      <c r="C24" s="388"/>
      <c r="D24" s="388"/>
      <c r="E24" s="389"/>
      <c r="F24" s="125">
        <f>C420</f>
        <v>25460.600000000002</v>
      </c>
      <c r="G24" s="125">
        <f t="shared" ref="G24:H24" si="11">D420</f>
        <v>1242.2</v>
      </c>
      <c r="H24" s="125">
        <f t="shared" si="11"/>
        <v>1242.2</v>
      </c>
      <c r="I24" s="88">
        <f t="shared" si="5"/>
        <v>100</v>
      </c>
      <c r="J24" s="88">
        <f t="shared" si="3"/>
        <v>4.8789109447538541</v>
      </c>
      <c r="K24" s="9"/>
    </row>
    <row r="25" spans="2:12" ht="21.75" customHeight="1">
      <c r="B25" s="341" t="s">
        <v>244</v>
      </c>
      <c r="C25" s="342"/>
      <c r="D25" s="342"/>
      <c r="E25" s="343"/>
      <c r="F25" s="242">
        <f>C428</f>
        <v>13246.3</v>
      </c>
      <c r="G25" s="242">
        <f t="shared" ref="G25:H25" si="12">D428</f>
        <v>2681.1</v>
      </c>
      <c r="H25" s="242">
        <f t="shared" si="12"/>
        <v>2432</v>
      </c>
      <c r="I25" s="88">
        <f t="shared" si="5"/>
        <v>90.709037335422025</v>
      </c>
      <c r="J25" s="88">
        <f t="shared" si="3"/>
        <v>18.35984388093279</v>
      </c>
      <c r="K25" s="9"/>
    </row>
    <row r="26" spans="2:12" ht="26.25" customHeight="1">
      <c r="B26" s="341" t="s">
        <v>245</v>
      </c>
      <c r="C26" s="342"/>
      <c r="D26" s="342"/>
      <c r="E26" s="343"/>
      <c r="F26" s="87">
        <f>C438</f>
        <v>5935.1</v>
      </c>
      <c r="G26" s="87">
        <f t="shared" ref="G26:H26" si="13">D438</f>
        <v>1111</v>
      </c>
      <c r="H26" s="87">
        <f t="shared" si="13"/>
        <v>0</v>
      </c>
      <c r="I26" s="88">
        <f t="shared" si="5"/>
        <v>0</v>
      </c>
      <c r="J26" s="88">
        <f t="shared" si="3"/>
        <v>0</v>
      </c>
      <c r="K26" s="9"/>
      <c r="L26" s="68"/>
    </row>
    <row r="27" spans="2:12" ht="30.75" customHeight="1">
      <c r="B27" s="383" t="s">
        <v>297</v>
      </c>
      <c r="C27" s="383"/>
      <c r="D27" s="383"/>
      <c r="E27" s="383"/>
      <c r="F27" s="383"/>
      <c r="G27" s="383"/>
      <c r="H27" s="383"/>
      <c r="I27" s="383"/>
      <c r="J27" s="383"/>
    </row>
    <row r="28" spans="2:12" ht="12" customHeight="1">
      <c r="B28" s="127"/>
      <c r="C28" s="128"/>
      <c r="D28" s="128"/>
      <c r="E28" s="128"/>
      <c r="F28" s="128"/>
      <c r="G28" s="129"/>
      <c r="H28" s="129"/>
      <c r="I28" s="318" t="s">
        <v>4</v>
      </c>
      <c r="J28" s="318"/>
    </row>
    <row r="29" spans="2:12" ht="78" customHeight="1">
      <c r="B29" s="90" t="s">
        <v>2</v>
      </c>
      <c r="C29" s="90" t="s">
        <v>74</v>
      </c>
      <c r="D29" s="89" t="s">
        <v>75</v>
      </c>
      <c r="E29" s="90" t="s">
        <v>76</v>
      </c>
      <c r="F29" s="90" t="s">
        <v>77</v>
      </c>
      <c r="G29" s="90" t="s">
        <v>7</v>
      </c>
      <c r="H29" s="247" t="s">
        <v>208</v>
      </c>
      <c r="I29" s="248"/>
      <c r="J29" s="249"/>
    </row>
    <row r="30" spans="2:12" ht="48.75" customHeight="1">
      <c r="B30" s="250" t="s">
        <v>78</v>
      </c>
      <c r="C30" s="306"/>
      <c r="D30" s="306"/>
      <c r="E30" s="306"/>
      <c r="F30" s="306"/>
      <c r="G30" s="306"/>
      <c r="H30" s="306"/>
      <c r="I30" s="306"/>
      <c r="J30" s="307"/>
    </row>
    <row r="31" spans="2:12" s="12" customFormat="1" ht="22.5" customHeight="1">
      <c r="B31" s="10"/>
      <c r="C31" s="11">
        <f>C32+C34</f>
        <v>35570.1</v>
      </c>
      <c r="D31" s="11">
        <f>D32+D34</f>
        <v>7572.7</v>
      </c>
      <c r="E31" s="11">
        <f>E32+E34</f>
        <v>7495.1</v>
      </c>
      <c r="F31" s="11">
        <f t="shared" ref="F31:F33" si="14">E31/D31*100</f>
        <v>98.975266417526115</v>
      </c>
      <c r="G31" s="11">
        <f t="shared" ref="G31:G41" si="15">E31/C31*100</f>
        <v>21.071349251196931</v>
      </c>
      <c r="H31" s="284"/>
      <c r="I31" s="290"/>
      <c r="J31" s="291"/>
    </row>
    <row r="32" spans="2:12" ht="46.5" customHeight="1">
      <c r="B32" s="1" t="s">
        <v>8</v>
      </c>
      <c r="C32" s="3">
        <f>C33</f>
        <v>30544.400000000001</v>
      </c>
      <c r="D32" s="3">
        <f t="shared" ref="D32:E32" si="16">D33</f>
        <v>7572.7</v>
      </c>
      <c r="E32" s="3">
        <f t="shared" si="16"/>
        <v>7495.1</v>
      </c>
      <c r="F32" s="3">
        <f t="shared" ref="F32" si="17">E32/D32*100</f>
        <v>98.975266417526115</v>
      </c>
      <c r="G32" s="3">
        <f t="shared" ref="G32" si="18">E32/C32*100</f>
        <v>24.538376920155578</v>
      </c>
      <c r="H32" s="287"/>
      <c r="I32" s="288"/>
      <c r="J32" s="289"/>
    </row>
    <row r="33" spans="2:12" ht="66" customHeight="1">
      <c r="B33" s="130" t="s">
        <v>246</v>
      </c>
      <c r="C33" s="3">
        <v>30544.400000000001</v>
      </c>
      <c r="D33" s="3">
        <v>7572.7</v>
      </c>
      <c r="E33" s="3">
        <v>7495.1</v>
      </c>
      <c r="F33" s="3">
        <f t="shared" si="14"/>
        <v>98.975266417526115</v>
      </c>
      <c r="G33" s="3">
        <f t="shared" si="15"/>
        <v>24.538376920155578</v>
      </c>
      <c r="H33" s="259"/>
      <c r="I33" s="260"/>
      <c r="J33" s="261"/>
      <c r="L33" s="131"/>
    </row>
    <row r="34" spans="2:12" ht="54.75" customHeight="1">
      <c r="B34" s="13" t="s">
        <v>9</v>
      </c>
      <c r="C34" s="3">
        <f>C35</f>
        <v>5025.7</v>
      </c>
      <c r="D34" s="14">
        <f t="shared" ref="D34" si="19">D35</f>
        <v>0</v>
      </c>
      <c r="E34" s="14">
        <f t="shared" ref="E34" si="20">E35</f>
        <v>0</v>
      </c>
      <c r="F34" s="14">
        <v>0</v>
      </c>
      <c r="G34" s="14">
        <f t="shared" ref="G34" si="21">E34/C34*100</f>
        <v>0</v>
      </c>
      <c r="H34" s="287"/>
      <c r="I34" s="288"/>
      <c r="J34" s="289"/>
    </row>
    <row r="35" spans="2:12" ht="45">
      <c r="B35" s="1" t="s">
        <v>99</v>
      </c>
      <c r="C35" s="3">
        <f>C36+C37</f>
        <v>5025.7</v>
      </c>
      <c r="D35" s="14">
        <f>D36+D37</f>
        <v>0</v>
      </c>
      <c r="E35" s="14">
        <f>E36+E37</f>
        <v>0</v>
      </c>
      <c r="F35" s="14">
        <v>0</v>
      </c>
      <c r="G35" s="14">
        <f t="shared" si="15"/>
        <v>0</v>
      </c>
      <c r="H35" s="259"/>
      <c r="I35" s="260"/>
      <c r="J35" s="261"/>
    </row>
    <row r="36" spans="2:12" s="134" customFormat="1" ht="164.25" customHeight="1">
      <c r="B36" s="130" t="s">
        <v>10</v>
      </c>
      <c r="C36" s="132">
        <v>4975.7</v>
      </c>
      <c r="D36" s="133">
        <v>0</v>
      </c>
      <c r="E36" s="133">
        <v>0</v>
      </c>
      <c r="F36" s="133">
        <v>0</v>
      </c>
      <c r="G36" s="133">
        <f t="shared" si="15"/>
        <v>0</v>
      </c>
      <c r="H36" s="259" t="s">
        <v>198</v>
      </c>
      <c r="I36" s="260"/>
      <c r="J36" s="261"/>
    </row>
    <row r="37" spans="2:12" s="134" customFormat="1" ht="51" customHeight="1">
      <c r="B37" s="130" t="s">
        <v>11</v>
      </c>
      <c r="C37" s="132">
        <v>50</v>
      </c>
      <c r="D37" s="133">
        <v>0</v>
      </c>
      <c r="E37" s="133">
        <v>0</v>
      </c>
      <c r="F37" s="133">
        <v>0</v>
      </c>
      <c r="G37" s="133">
        <v>0</v>
      </c>
      <c r="H37" s="259"/>
      <c r="I37" s="260"/>
      <c r="J37" s="261"/>
    </row>
    <row r="38" spans="2:12" s="134" customFormat="1" ht="63" customHeight="1">
      <c r="B38" s="230" t="s">
        <v>2</v>
      </c>
      <c r="C38" s="230" t="s">
        <v>74</v>
      </c>
      <c r="D38" s="229" t="s">
        <v>75</v>
      </c>
      <c r="E38" s="230" t="s">
        <v>76</v>
      </c>
      <c r="F38" s="230" t="s">
        <v>77</v>
      </c>
      <c r="G38" s="230" t="s">
        <v>7</v>
      </c>
      <c r="H38" s="247" t="s">
        <v>208</v>
      </c>
      <c r="I38" s="248"/>
      <c r="J38" s="249"/>
    </row>
    <row r="39" spans="2:12" ht="27.75" customHeight="1">
      <c r="B39" s="250" t="s">
        <v>85</v>
      </c>
      <c r="C39" s="306"/>
      <c r="D39" s="306"/>
      <c r="E39" s="306"/>
      <c r="F39" s="306"/>
      <c r="G39" s="306"/>
      <c r="H39" s="306"/>
      <c r="I39" s="306"/>
      <c r="J39" s="307"/>
    </row>
    <row r="40" spans="2:12" s="15" customFormat="1" ht="14.25">
      <c r="B40" s="10"/>
      <c r="C40" s="11">
        <f>C41+C43+C45</f>
        <v>212093.5</v>
      </c>
      <c r="D40" s="11">
        <f>D41+D43+D45</f>
        <v>49800.1</v>
      </c>
      <c r="E40" s="11">
        <f>E41+E43+E45</f>
        <v>46016.7</v>
      </c>
      <c r="F40" s="11">
        <f t="shared" ref="F40" si="22">E40/D40*100</f>
        <v>92.402826500348397</v>
      </c>
      <c r="G40" s="11">
        <f t="shared" si="15"/>
        <v>21.696421625368057</v>
      </c>
      <c r="H40" s="281"/>
      <c r="I40" s="282"/>
      <c r="J40" s="283"/>
    </row>
    <row r="41" spans="2:12" s="6" customFormat="1" ht="45">
      <c r="B41" s="16" t="s">
        <v>12</v>
      </c>
      <c r="C41" s="3">
        <f>C42</f>
        <v>208165.1</v>
      </c>
      <c r="D41" s="3">
        <f t="shared" ref="D41:E41" si="23">D42</f>
        <v>49354.8</v>
      </c>
      <c r="E41" s="3">
        <f t="shared" si="23"/>
        <v>45660</v>
      </c>
      <c r="F41" s="3">
        <f t="shared" ref="F41:F42" si="24">E41/D41*100</f>
        <v>92.513798050037678</v>
      </c>
      <c r="G41" s="3">
        <f t="shared" si="15"/>
        <v>21.934512557580497</v>
      </c>
      <c r="H41" s="259"/>
      <c r="I41" s="260"/>
      <c r="J41" s="261"/>
    </row>
    <row r="42" spans="2:12" s="6" customFormat="1" ht="60">
      <c r="B42" s="130" t="s">
        <v>247</v>
      </c>
      <c r="C42" s="3">
        <v>208165.1</v>
      </c>
      <c r="D42" s="3">
        <v>49354.8</v>
      </c>
      <c r="E42" s="3">
        <v>45660</v>
      </c>
      <c r="F42" s="3">
        <f t="shared" si="24"/>
        <v>92.513798050037678</v>
      </c>
      <c r="G42" s="3">
        <f t="shared" ref="G42" si="25">E42/C42*100</f>
        <v>21.934512557580497</v>
      </c>
      <c r="H42" s="259"/>
      <c r="I42" s="260"/>
      <c r="J42" s="261"/>
    </row>
    <row r="43" spans="2:12" ht="45">
      <c r="B43" s="1" t="s">
        <v>13</v>
      </c>
      <c r="C43" s="2">
        <f>C44</f>
        <v>491.4</v>
      </c>
      <c r="D43" s="2">
        <f t="shared" ref="D43:E43" si="26">D44</f>
        <v>261.2</v>
      </c>
      <c r="E43" s="2">
        <f t="shared" si="26"/>
        <v>250.6</v>
      </c>
      <c r="F43" s="3">
        <f t="shared" ref="F43:F44" si="27">E43/D43*100</f>
        <v>95.941807044410425</v>
      </c>
      <c r="G43" s="3">
        <f t="shared" ref="G43:G44" si="28">E43/C43*100</f>
        <v>50.997150997150996</v>
      </c>
      <c r="H43" s="361"/>
      <c r="I43" s="362"/>
      <c r="J43" s="363"/>
    </row>
    <row r="44" spans="2:12" ht="121.5" customHeight="1">
      <c r="B44" s="1" t="s">
        <v>100</v>
      </c>
      <c r="C44" s="2">
        <v>491.4</v>
      </c>
      <c r="D44" s="2">
        <v>261.2</v>
      </c>
      <c r="E44" s="2">
        <v>250.6</v>
      </c>
      <c r="F44" s="3">
        <f t="shared" si="27"/>
        <v>95.941807044410425</v>
      </c>
      <c r="G44" s="3">
        <f t="shared" si="28"/>
        <v>50.997150997150996</v>
      </c>
      <c r="H44" s="259" t="s">
        <v>209</v>
      </c>
      <c r="I44" s="260"/>
      <c r="J44" s="261"/>
    </row>
    <row r="45" spans="2:12" ht="66" customHeight="1">
      <c r="B45" s="1" t="s">
        <v>14</v>
      </c>
      <c r="C45" s="2">
        <f>C46</f>
        <v>3437</v>
      </c>
      <c r="D45" s="2">
        <f t="shared" ref="D45:E45" si="29">D46</f>
        <v>184.1</v>
      </c>
      <c r="E45" s="2">
        <f t="shared" si="29"/>
        <v>106.1</v>
      </c>
      <c r="F45" s="3">
        <f t="shared" ref="F45" si="30">E45/D45*100</f>
        <v>57.631721890277021</v>
      </c>
      <c r="G45" s="3">
        <f t="shared" ref="G45" si="31">E45/C45*100</f>
        <v>3.0869944719231888</v>
      </c>
      <c r="H45" s="275"/>
      <c r="I45" s="276"/>
      <c r="J45" s="277"/>
    </row>
    <row r="46" spans="2:12" ht="36" customHeight="1">
      <c r="B46" s="1" t="s">
        <v>99</v>
      </c>
      <c r="C46" s="2">
        <f>C47+C48</f>
        <v>3437</v>
      </c>
      <c r="D46" s="2">
        <f>D47+D48</f>
        <v>184.1</v>
      </c>
      <c r="E46" s="2">
        <f>E47+E48</f>
        <v>106.1</v>
      </c>
      <c r="F46" s="3">
        <f t="shared" ref="F46" si="32">E46/D46*100</f>
        <v>57.631721890277021</v>
      </c>
      <c r="G46" s="3">
        <f t="shared" ref="G46:G47" si="33">E46/C46*100</f>
        <v>3.0869944719231888</v>
      </c>
      <c r="H46" s="275"/>
      <c r="I46" s="276"/>
      <c r="J46" s="277"/>
    </row>
    <row r="47" spans="2:12" s="134" customFormat="1" ht="93.75" customHeight="1">
      <c r="B47" s="135" t="s">
        <v>16</v>
      </c>
      <c r="C47" s="136">
        <v>2961.8</v>
      </c>
      <c r="D47" s="136">
        <v>184.1</v>
      </c>
      <c r="E47" s="136">
        <v>106.1</v>
      </c>
      <c r="F47" s="132">
        <f t="shared" ref="F47:F51" si="34">E47/D47*100</f>
        <v>57.631721890277021</v>
      </c>
      <c r="G47" s="3">
        <f t="shared" si="33"/>
        <v>3.5822810453102836</v>
      </c>
      <c r="H47" s="259" t="s">
        <v>228</v>
      </c>
      <c r="I47" s="260"/>
      <c r="J47" s="261"/>
    </row>
    <row r="48" spans="2:12" s="134" customFormat="1" ht="60">
      <c r="B48" s="135" t="s">
        <v>17</v>
      </c>
      <c r="C48" s="136">
        <v>475.2</v>
      </c>
      <c r="D48" s="137">
        <v>0</v>
      </c>
      <c r="E48" s="137">
        <v>0</v>
      </c>
      <c r="F48" s="133">
        <v>0</v>
      </c>
      <c r="G48" s="133">
        <f t="shared" ref="G48:G51" si="35">E48/C48*100</f>
        <v>0</v>
      </c>
      <c r="H48" s="259"/>
      <c r="I48" s="260"/>
      <c r="J48" s="261"/>
    </row>
    <row r="49" spans="2:11" s="134" customFormat="1" ht="75">
      <c r="B49" s="230" t="s">
        <v>2</v>
      </c>
      <c r="C49" s="230" t="s">
        <v>74</v>
      </c>
      <c r="D49" s="229" t="s">
        <v>75</v>
      </c>
      <c r="E49" s="230" t="s">
        <v>76</v>
      </c>
      <c r="F49" s="230" t="s">
        <v>77</v>
      </c>
      <c r="G49" s="230" t="s">
        <v>7</v>
      </c>
      <c r="H49" s="247" t="s">
        <v>208</v>
      </c>
      <c r="I49" s="248"/>
      <c r="J49" s="249"/>
    </row>
    <row r="50" spans="2:11" s="134" customFormat="1" ht="24" customHeight="1">
      <c r="B50" s="308" t="s">
        <v>84</v>
      </c>
      <c r="C50" s="309"/>
      <c r="D50" s="309"/>
      <c r="E50" s="309"/>
      <c r="F50" s="309"/>
      <c r="G50" s="309"/>
      <c r="H50" s="309"/>
      <c r="I50" s="309"/>
      <c r="J50" s="310"/>
    </row>
    <row r="51" spans="2:11" s="12" customFormat="1">
      <c r="B51" s="10"/>
      <c r="C51" s="17">
        <f>C52+C53</f>
        <v>8325.5</v>
      </c>
      <c r="D51" s="17">
        <f t="shared" ref="D51:E51" si="36">D52+D53</f>
        <v>2549.1</v>
      </c>
      <c r="E51" s="17">
        <f t="shared" si="36"/>
        <v>2471.8000000000002</v>
      </c>
      <c r="F51" s="17">
        <f t="shared" si="34"/>
        <v>96.967557177042892</v>
      </c>
      <c r="G51" s="17">
        <f t="shared" si="35"/>
        <v>29.689508137649394</v>
      </c>
      <c r="H51" s="275"/>
      <c r="I51" s="276"/>
      <c r="J51" s="277"/>
    </row>
    <row r="52" spans="2:11" ht="60">
      <c r="B52" s="1" t="s">
        <v>18</v>
      </c>
      <c r="C52" s="2">
        <v>1559.2</v>
      </c>
      <c r="D52" s="2">
        <v>611.5</v>
      </c>
      <c r="E52" s="2">
        <v>578.29999999999995</v>
      </c>
      <c r="F52" s="2">
        <f t="shared" ref="F52:F54" si="37">E52/D52*100</f>
        <v>94.570727718724442</v>
      </c>
      <c r="G52" s="2">
        <f t="shared" ref="G52:G54" si="38">E52/C52*100</f>
        <v>37.089533093894303</v>
      </c>
      <c r="H52" s="259"/>
      <c r="I52" s="260"/>
      <c r="J52" s="261"/>
    </row>
    <row r="53" spans="2:11" ht="75">
      <c r="B53" s="1" t="s">
        <v>19</v>
      </c>
      <c r="C53" s="2">
        <v>6766.3</v>
      </c>
      <c r="D53" s="2">
        <v>1937.6</v>
      </c>
      <c r="E53" s="2">
        <v>1893.5</v>
      </c>
      <c r="F53" s="2">
        <f t="shared" si="37"/>
        <v>97.723988439306368</v>
      </c>
      <c r="G53" s="2">
        <f t="shared" si="38"/>
        <v>27.98427500997591</v>
      </c>
      <c r="H53" s="259"/>
      <c r="I53" s="260"/>
      <c r="J53" s="261"/>
    </row>
    <row r="54" spans="2:11" s="7" customFormat="1" ht="24" customHeight="1">
      <c r="B54" s="10" t="s">
        <v>1</v>
      </c>
      <c r="C54" s="111">
        <f>C31+C40+C51</f>
        <v>255989.1</v>
      </c>
      <c r="D54" s="111">
        <f>D31+D40+D51</f>
        <v>59921.899999999994</v>
      </c>
      <c r="E54" s="111">
        <f>E31+E40+E51</f>
        <v>55983.6</v>
      </c>
      <c r="F54" s="111">
        <f t="shared" si="37"/>
        <v>93.427611607776129</v>
      </c>
      <c r="G54" s="111">
        <f t="shared" si="38"/>
        <v>21.869524913365453</v>
      </c>
      <c r="H54" s="278"/>
      <c r="I54" s="279"/>
      <c r="J54" s="280"/>
    </row>
    <row r="55" spans="2:11" ht="18" customHeight="1">
      <c r="B55" s="391" t="s">
        <v>79</v>
      </c>
      <c r="C55" s="391"/>
      <c r="D55" s="391"/>
      <c r="E55" s="391"/>
      <c r="F55" s="391"/>
      <c r="G55" s="391"/>
      <c r="H55" s="391"/>
      <c r="I55" s="391"/>
      <c r="J55" s="391"/>
    </row>
    <row r="56" spans="2:11" ht="16.899999999999999" customHeight="1">
      <c r="B56" s="138"/>
      <c r="C56" s="138"/>
      <c r="D56" s="138"/>
      <c r="E56" s="138"/>
      <c r="F56" s="138"/>
      <c r="G56" s="138"/>
      <c r="H56" s="138"/>
      <c r="I56" s="318" t="s">
        <v>4</v>
      </c>
      <c r="J56" s="318"/>
    </row>
    <row r="57" spans="2:11" s="7" customFormat="1" ht="76.150000000000006" customHeight="1">
      <c r="B57" s="90" t="s">
        <v>80</v>
      </c>
      <c r="C57" s="90" t="s">
        <v>74</v>
      </c>
      <c r="D57" s="89" t="s">
        <v>75</v>
      </c>
      <c r="E57" s="90" t="s">
        <v>76</v>
      </c>
      <c r="F57" s="90" t="s">
        <v>77</v>
      </c>
      <c r="G57" s="90" t="s">
        <v>7</v>
      </c>
      <c r="H57" s="247" t="s">
        <v>208</v>
      </c>
      <c r="I57" s="248"/>
      <c r="J57" s="249"/>
    </row>
    <row r="58" spans="2:11" s="7" customFormat="1" ht="78.75" customHeight="1">
      <c r="B58" s="1" t="s">
        <v>81</v>
      </c>
      <c r="C58" s="3">
        <v>23565.9</v>
      </c>
      <c r="D58" s="139">
        <v>5896.3</v>
      </c>
      <c r="E58" s="139">
        <v>5253.5</v>
      </c>
      <c r="F58" s="2">
        <f t="shared" ref="F58:F59" si="39">E58/D58*100</f>
        <v>89.098248053864282</v>
      </c>
      <c r="G58" s="2">
        <f t="shared" ref="G58:G59" si="40">E58/C58*100</f>
        <v>22.292804433524712</v>
      </c>
      <c r="H58" s="259"/>
      <c r="I58" s="260"/>
      <c r="J58" s="261"/>
    </row>
    <row r="59" spans="2:11" s="7" customFormat="1" ht="53.25" customHeight="1">
      <c r="B59" s="1" t="s">
        <v>82</v>
      </c>
      <c r="C59" s="3">
        <v>34.299999999999997</v>
      </c>
      <c r="D59" s="139">
        <v>34.299999999999997</v>
      </c>
      <c r="E59" s="139">
        <v>34.299999999999997</v>
      </c>
      <c r="F59" s="2">
        <f t="shared" si="39"/>
        <v>100</v>
      </c>
      <c r="G59" s="2">
        <f t="shared" si="40"/>
        <v>100</v>
      </c>
      <c r="H59" s="259"/>
      <c r="I59" s="260"/>
      <c r="J59" s="261"/>
    </row>
    <row r="60" spans="2:11" s="7" customFormat="1" ht="24" customHeight="1">
      <c r="B60" s="10" t="s">
        <v>1</v>
      </c>
      <c r="C60" s="111">
        <f>C58+C59</f>
        <v>23600.2</v>
      </c>
      <c r="D60" s="111">
        <f>D58+D59</f>
        <v>5930.6</v>
      </c>
      <c r="E60" s="111">
        <f>E58+E59</f>
        <v>5287.8</v>
      </c>
      <c r="F60" s="111">
        <f t="shared" ref="F60" si="41">E60/D60*100</f>
        <v>89.161299025393717</v>
      </c>
      <c r="G60" s="111">
        <f t="shared" ref="G60" si="42">E60/C60*100</f>
        <v>22.405742324217591</v>
      </c>
      <c r="H60" s="278"/>
      <c r="I60" s="279"/>
      <c r="J60" s="280"/>
    </row>
    <row r="61" spans="2:11" s="7" customFormat="1" ht="78.75" customHeight="1">
      <c r="B61" s="158"/>
      <c r="C61" s="69"/>
      <c r="D61" s="69"/>
      <c r="E61" s="69"/>
      <c r="F61" s="69"/>
      <c r="G61" s="69"/>
      <c r="H61" s="69"/>
      <c r="I61" s="69"/>
      <c r="J61" s="69"/>
    </row>
    <row r="62" spans="2:11" ht="23.25" customHeight="1">
      <c r="B62" s="140"/>
      <c r="C62" s="141"/>
      <c r="D62" s="141"/>
      <c r="E62" s="141"/>
      <c r="F62" s="141"/>
      <c r="G62" s="142"/>
      <c r="H62" s="142"/>
      <c r="I62" s="142"/>
      <c r="J62" s="142"/>
    </row>
    <row r="63" spans="2:11" ht="27" customHeight="1">
      <c r="B63" s="305" t="s">
        <v>302</v>
      </c>
      <c r="C63" s="305"/>
      <c r="D63" s="305"/>
      <c r="E63" s="305"/>
      <c r="F63" s="305"/>
      <c r="G63" s="305"/>
      <c r="H63" s="305"/>
      <c r="I63" s="305"/>
      <c r="J63" s="305"/>
      <c r="K63" s="143"/>
    </row>
    <row r="64" spans="2:11" ht="13.15" customHeight="1">
      <c r="B64" s="138"/>
      <c r="C64" s="121"/>
      <c r="D64" s="121"/>
      <c r="E64" s="121"/>
      <c r="F64" s="121"/>
      <c r="G64" s="126"/>
      <c r="H64" s="126"/>
      <c r="I64" s="303" t="s">
        <v>4</v>
      </c>
      <c r="J64" s="303"/>
    </row>
    <row r="65" spans="2:10" ht="76.5" customHeight="1">
      <c r="B65" s="90" t="s">
        <v>2</v>
      </c>
      <c r="C65" s="90" t="s">
        <v>74</v>
      </c>
      <c r="D65" s="89" t="s">
        <v>75</v>
      </c>
      <c r="E65" s="90" t="s">
        <v>76</v>
      </c>
      <c r="F65" s="90" t="s">
        <v>77</v>
      </c>
      <c r="G65" s="90" t="s">
        <v>7</v>
      </c>
      <c r="H65" s="247" t="s">
        <v>208</v>
      </c>
      <c r="I65" s="248"/>
      <c r="J65" s="249"/>
    </row>
    <row r="66" spans="2:10">
      <c r="B66" s="250" t="s">
        <v>84</v>
      </c>
      <c r="C66" s="306"/>
      <c r="D66" s="306"/>
      <c r="E66" s="306"/>
      <c r="F66" s="306"/>
      <c r="G66" s="306"/>
      <c r="H66" s="306"/>
      <c r="I66" s="306"/>
      <c r="J66" s="307"/>
    </row>
    <row r="67" spans="2:10" s="12" customFormat="1" ht="14.25">
      <c r="B67" s="10"/>
      <c r="C67" s="11">
        <f>C68+C79+C82</f>
        <v>2348.1</v>
      </c>
      <c r="D67" s="11">
        <f>D68+D79+D82</f>
        <v>307.09999999999997</v>
      </c>
      <c r="E67" s="11">
        <f>E68+E79+E82</f>
        <v>230.1</v>
      </c>
      <c r="F67" s="11">
        <f t="shared" ref="F67" si="43">E67/D67*100</f>
        <v>74.926733962878544</v>
      </c>
      <c r="G67" s="11">
        <f t="shared" ref="G67" si="44">E67/C67*100</f>
        <v>9.7994122907882968</v>
      </c>
      <c r="H67" s="284"/>
      <c r="I67" s="290"/>
      <c r="J67" s="291"/>
    </row>
    <row r="68" spans="2:10" ht="42" customHeight="1">
      <c r="B68" s="1" t="s">
        <v>20</v>
      </c>
      <c r="C68" s="3">
        <f>C69+C70+C71+C72+C76+C73+C75</f>
        <v>2238.1</v>
      </c>
      <c r="D68" s="3">
        <f>D69+D70+D71+D72+D76+D73</f>
        <v>307.09999999999997</v>
      </c>
      <c r="E68" s="3">
        <f>E69+E70+E71+E72+E76+E73</f>
        <v>230.1</v>
      </c>
      <c r="F68" s="3">
        <f t="shared" ref="F68:F70" si="45">E68/D68*100</f>
        <v>74.926733962878544</v>
      </c>
      <c r="G68" s="3">
        <f t="shared" ref="G68:G99" si="46">E68/C68*100</f>
        <v>10.281041955229883</v>
      </c>
      <c r="H68" s="390"/>
      <c r="I68" s="390"/>
      <c r="J68" s="390"/>
    </row>
    <row r="69" spans="2:10" ht="41.25" customHeight="1">
      <c r="B69" s="1" t="s">
        <v>21</v>
      </c>
      <c r="C69" s="3">
        <v>91.1</v>
      </c>
      <c r="D69" s="14">
        <v>9.1999999999999993</v>
      </c>
      <c r="E69" s="14">
        <v>9.1999999999999993</v>
      </c>
      <c r="F69" s="14">
        <f t="shared" si="45"/>
        <v>100</v>
      </c>
      <c r="G69" s="14">
        <f t="shared" si="46"/>
        <v>10.098792535675081</v>
      </c>
      <c r="H69" s="317"/>
      <c r="I69" s="315"/>
      <c r="J69" s="316"/>
    </row>
    <row r="70" spans="2:10" ht="67.5" customHeight="1">
      <c r="B70" s="13" t="s">
        <v>22</v>
      </c>
      <c r="C70" s="3">
        <v>39</v>
      </c>
      <c r="D70" s="14">
        <v>4</v>
      </c>
      <c r="E70" s="14">
        <v>4</v>
      </c>
      <c r="F70" s="14">
        <f t="shared" si="45"/>
        <v>100</v>
      </c>
      <c r="G70" s="14">
        <f t="shared" si="46"/>
        <v>10.256410256410255</v>
      </c>
      <c r="H70" s="314"/>
      <c r="I70" s="315"/>
      <c r="J70" s="316"/>
    </row>
    <row r="71" spans="2:10" ht="72.75" customHeight="1">
      <c r="B71" s="20" t="s">
        <v>88</v>
      </c>
      <c r="C71" s="3">
        <v>316.8</v>
      </c>
      <c r="D71" s="14">
        <v>0</v>
      </c>
      <c r="E71" s="14">
        <v>0</v>
      </c>
      <c r="F71" s="14">
        <v>0</v>
      </c>
      <c r="G71" s="14">
        <f t="shared" si="46"/>
        <v>0</v>
      </c>
      <c r="H71" s="317"/>
      <c r="I71" s="315"/>
      <c r="J71" s="316"/>
    </row>
    <row r="72" spans="2:10" ht="82.5" customHeight="1">
      <c r="B72" s="16" t="s">
        <v>89</v>
      </c>
      <c r="C72" s="3">
        <v>79.2</v>
      </c>
      <c r="D72" s="14">
        <v>0</v>
      </c>
      <c r="E72" s="14">
        <v>0</v>
      </c>
      <c r="F72" s="14">
        <v>0</v>
      </c>
      <c r="G72" s="14">
        <f t="shared" si="46"/>
        <v>0</v>
      </c>
      <c r="H72" s="317"/>
      <c r="I72" s="315"/>
      <c r="J72" s="316"/>
    </row>
    <row r="73" spans="2:10" ht="132.75" customHeight="1">
      <c r="B73" s="144" t="s">
        <v>90</v>
      </c>
      <c r="C73" s="3">
        <v>356</v>
      </c>
      <c r="D73" s="14">
        <v>0</v>
      </c>
      <c r="E73" s="14">
        <v>0</v>
      </c>
      <c r="F73" s="14">
        <v>0</v>
      </c>
      <c r="G73" s="14">
        <f t="shared" si="46"/>
        <v>0</v>
      </c>
      <c r="H73" s="344"/>
      <c r="I73" s="315"/>
      <c r="J73" s="316"/>
    </row>
    <row r="74" spans="2:10" ht="75" customHeight="1">
      <c r="B74" s="113" t="s">
        <v>2</v>
      </c>
      <c r="C74" s="113" t="s">
        <v>74</v>
      </c>
      <c r="D74" s="112" t="s">
        <v>75</v>
      </c>
      <c r="E74" s="113" t="s">
        <v>76</v>
      </c>
      <c r="F74" s="113" t="s">
        <v>77</v>
      </c>
      <c r="G74" s="113" t="s">
        <v>7</v>
      </c>
      <c r="H74" s="247" t="s">
        <v>208</v>
      </c>
      <c r="I74" s="248"/>
      <c r="J74" s="249"/>
    </row>
    <row r="75" spans="2:10" ht="150">
      <c r="B75" s="144" t="s">
        <v>91</v>
      </c>
      <c r="C75" s="3">
        <v>89</v>
      </c>
      <c r="D75" s="14">
        <v>0</v>
      </c>
      <c r="E75" s="14">
        <v>0</v>
      </c>
      <c r="F75" s="14">
        <v>0</v>
      </c>
      <c r="G75" s="14">
        <f t="shared" ref="G75:G76" si="47">E75/C75*100</f>
        <v>0</v>
      </c>
      <c r="H75" s="145"/>
      <c r="I75" s="91"/>
      <c r="J75" s="92"/>
    </row>
    <row r="76" spans="2:10" ht="30.75" customHeight="1">
      <c r="B76" s="16" t="s">
        <v>99</v>
      </c>
      <c r="C76" s="21">
        <f>C77+C78</f>
        <v>1267</v>
      </c>
      <c r="D76" s="21">
        <f>D77+D78</f>
        <v>293.89999999999998</v>
      </c>
      <c r="E76" s="21">
        <f>E77+E78</f>
        <v>216.9</v>
      </c>
      <c r="F76" s="14">
        <f>E76/D76*100</f>
        <v>73.800612453215393</v>
      </c>
      <c r="G76" s="14">
        <f t="shared" si="47"/>
        <v>17.11917916337806</v>
      </c>
      <c r="H76" s="275"/>
      <c r="I76" s="276"/>
      <c r="J76" s="277"/>
    </row>
    <row r="77" spans="2:10" ht="75">
      <c r="B77" s="135" t="s">
        <v>92</v>
      </c>
      <c r="C77" s="21">
        <v>100</v>
      </c>
      <c r="D77" s="14">
        <v>0</v>
      </c>
      <c r="E77" s="14">
        <v>0</v>
      </c>
      <c r="F77" s="14">
        <v>0</v>
      </c>
      <c r="G77" s="14">
        <f t="shared" ref="G77:G78" si="48">E77/C77*100</f>
        <v>0</v>
      </c>
      <c r="H77" s="99"/>
      <c r="I77" s="100"/>
      <c r="J77" s="101"/>
    </row>
    <row r="78" spans="2:10" ht="226.5" customHeight="1">
      <c r="B78" s="135" t="s">
        <v>298</v>
      </c>
      <c r="C78" s="21">
        <v>1167</v>
      </c>
      <c r="D78" s="14">
        <v>293.89999999999998</v>
      </c>
      <c r="E78" s="14">
        <v>216.9</v>
      </c>
      <c r="F78" s="14">
        <f>E78/D78*100</f>
        <v>73.800612453215393</v>
      </c>
      <c r="G78" s="14">
        <f t="shared" si="48"/>
        <v>18.586118251928021</v>
      </c>
      <c r="H78" s="259" t="s">
        <v>210</v>
      </c>
      <c r="I78" s="260"/>
      <c r="J78" s="261"/>
    </row>
    <row r="79" spans="2:10" ht="60" customHeight="1">
      <c r="B79" s="20" t="s">
        <v>23</v>
      </c>
      <c r="C79" s="21">
        <f>C81</f>
        <v>60</v>
      </c>
      <c r="D79" s="22">
        <f t="shared" ref="D79:E79" si="49">D81</f>
        <v>0</v>
      </c>
      <c r="E79" s="22">
        <f t="shared" si="49"/>
        <v>0</v>
      </c>
      <c r="F79" s="14">
        <v>0</v>
      </c>
      <c r="G79" s="14">
        <f t="shared" ref="G79:G81" si="50">E79/C79*100</f>
        <v>0</v>
      </c>
      <c r="H79" s="275"/>
      <c r="I79" s="276"/>
      <c r="J79" s="277"/>
    </row>
    <row r="80" spans="2:10" ht="76.900000000000006" customHeight="1">
      <c r="B80" s="90" t="s">
        <v>2</v>
      </c>
      <c r="C80" s="90" t="s">
        <v>74</v>
      </c>
      <c r="D80" s="89" t="s">
        <v>75</v>
      </c>
      <c r="E80" s="90" t="s">
        <v>76</v>
      </c>
      <c r="F80" s="90" t="s">
        <v>77</v>
      </c>
      <c r="G80" s="90" t="s">
        <v>7</v>
      </c>
      <c r="H80" s="247" t="s">
        <v>208</v>
      </c>
      <c r="I80" s="248"/>
      <c r="J80" s="249"/>
    </row>
    <row r="81" spans="2:10" ht="106.5" customHeight="1">
      <c r="B81" s="130" t="s">
        <v>248</v>
      </c>
      <c r="C81" s="3">
        <v>60</v>
      </c>
      <c r="D81" s="14">
        <v>0</v>
      </c>
      <c r="E81" s="14">
        <v>0</v>
      </c>
      <c r="F81" s="14">
        <v>0</v>
      </c>
      <c r="G81" s="14">
        <f t="shared" si="50"/>
        <v>0</v>
      </c>
      <c r="H81" s="275"/>
      <c r="I81" s="276"/>
      <c r="J81" s="277"/>
    </row>
    <row r="82" spans="2:10" ht="30">
      <c r="B82" s="13" t="s">
        <v>24</v>
      </c>
      <c r="C82" s="21">
        <f t="shared" ref="C82:E82" si="51">C83</f>
        <v>50</v>
      </c>
      <c r="D82" s="22">
        <f t="shared" si="51"/>
        <v>0</v>
      </c>
      <c r="E82" s="22">
        <f t="shared" si="51"/>
        <v>0</v>
      </c>
      <c r="F82" s="14">
        <v>0</v>
      </c>
      <c r="G82" s="14">
        <f t="shared" ref="G82:G85" si="52">E82/C82*100</f>
        <v>0</v>
      </c>
      <c r="H82" s="275"/>
      <c r="I82" s="276"/>
      <c r="J82" s="277"/>
    </row>
    <row r="83" spans="2:10" ht="75">
      <c r="B83" s="146" t="s">
        <v>249</v>
      </c>
      <c r="C83" s="3">
        <v>50</v>
      </c>
      <c r="D83" s="14">
        <v>0</v>
      </c>
      <c r="E83" s="14">
        <v>0</v>
      </c>
      <c r="F83" s="14">
        <v>0</v>
      </c>
      <c r="G83" s="14">
        <f t="shared" si="52"/>
        <v>0</v>
      </c>
      <c r="H83" s="259"/>
      <c r="I83" s="260"/>
      <c r="J83" s="261"/>
    </row>
    <row r="84" spans="2:10" ht="31.5" customHeight="1">
      <c r="B84" s="311" t="s">
        <v>85</v>
      </c>
      <c r="C84" s="312"/>
      <c r="D84" s="312"/>
      <c r="E84" s="312"/>
      <c r="F84" s="312"/>
      <c r="G84" s="312"/>
      <c r="H84" s="312"/>
      <c r="I84" s="312"/>
      <c r="J84" s="313"/>
    </row>
    <row r="85" spans="2:10" s="12" customFormat="1" ht="25.5" customHeight="1">
      <c r="B85" s="23"/>
      <c r="C85" s="11">
        <f>C86</f>
        <v>6300.7</v>
      </c>
      <c r="D85" s="11">
        <f t="shared" ref="D85:E85" si="53">D86</f>
        <v>1495</v>
      </c>
      <c r="E85" s="11">
        <f t="shared" si="53"/>
        <v>1130.2</v>
      </c>
      <c r="F85" s="11">
        <f t="shared" ref="F85" si="54">E85/D85*100</f>
        <v>75.598662207357862</v>
      </c>
      <c r="G85" s="11">
        <f t="shared" si="52"/>
        <v>17.937689463075532</v>
      </c>
      <c r="H85" s="275"/>
      <c r="I85" s="276"/>
      <c r="J85" s="277"/>
    </row>
    <row r="86" spans="2:10" ht="45">
      <c r="B86" s="13" t="s">
        <v>12</v>
      </c>
      <c r="C86" s="21">
        <f t="shared" ref="C86" si="55">C87</f>
        <v>6300.7</v>
      </c>
      <c r="D86" s="21">
        <f t="shared" ref="D86" si="56">D87</f>
        <v>1495</v>
      </c>
      <c r="E86" s="21">
        <f t="shared" ref="E86" si="57">E87</f>
        <v>1130.2</v>
      </c>
      <c r="F86" s="3">
        <f>E86/D86*100</f>
        <v>75.598662207357862</v>
      </c>
      <c r="G86" s="3">
        <f t="shared" ref="G86:G89" si="58">E86/C86*100</f>
        <v>17.937689463075532</v>
      </c>
      <c r="H86" s="275"/>
      <c r="I86" s="276"/>
      <c r="J86" s="277"/>
    </row>
    <row r="87" spans="2:10" ht="124.5" customHeight="1">
      <c r="B87" s="16" t="s">
        <v>69</v>
      </c>
      <c r="C87" s="3">
        <v>6300.7</v>
      </c>
      <c r="D87" s="3">
        <v>1495</v>
      </c>
      <c r="E87" s="3">
        <v>1130.2</v>
      </c>
      <c r="F87" s="3">
        <f t="shared" ref="F87:F89" si="59">E87/D87*100</f>
        <v>75.598662207357862</v>
      </c>
      <c r="G87" s="3">
        <f t="shared" si="58"/>
        <v>17.937689463075532</v>
      </c>
      <c r="H87" s="338" t="s">
        <v>199</v>
      </c>
      <c r="I87" s="339"/>
      <c r="J87" s="340"/>
    </row>
    <row r="88" spans="2:10" ht="29.25" customHeight="1">
      <c r="B88" s="311" t="s">
        <v>86</v>
      </c>
      <c r="C88" s="312"/>
      <c r="D88" s="312"/>
      <c r="E88" s="312"/>
      <c r="F88" s="312"/>
      <c r="G88" s="312"/>
      <c r="H88" s="312"/>
      <c r="I88" s="312"/>
      <c r="J88" s="313"/>
    </row>
    <row r="89" spans="2:10" s="12" customFormat="1" ht="27.75" customHeight="1">
      <c r="B89" s="24"/>
      <c r="C89" s="11">
        <f>C90+C94</f>
        <v>26294.9</v>
      </c>
      <c r="D89" s="11">
        <f>D90+D94</f>
        <v>4399.5999999999995</v>
      </c>
      <c r="E89" s="11">
        <f>E90+E94</f>
        <v>3917.2999999999997</v>
      </c>
      <c r="F89" s="11">
        <f t="shared" si="59"/>
        <v>89.037639785435047</v>
      </c>
      <c r="G89" s="11">
        <f t="shared" si="58"/>
        <v>14.897565687642849</v>
      </c>
      <c r="H89" s="275"/>
      <c r="I89" s="276"/>
      <c r="J89" s="277"/>
    </row>
    <row r="90" spans="2:10" s="12" customFormat="1" ht="75">
      <c r="B90" s="16" t="s">
        <v>25</v>
      </c>
      <c r="C90" s="3">
        <f>C92+C93</f>
        <v>25716.2</v>
      </c>
      <c r="D90" s="3">
        <f>D92+D93</f>
        <v>4365.7</v>
      </c>
      <c r="E90" s="3">
        <f>E92+E93</f>
        <v>3905.2</v>
      </c>
      <c r="F90" s="3">
        <f>E90/D90*100</f>
        <v>89.451863389605336</v>
      </c>
      <c r="G90" s="3">
        <f t="shared" ref="G90" si="60">E90/C90*100</f>
        <v>15.185758393541812</v>
      </c>
      <c r="H90" s="275"/>
      <c r="I90" s="276"/>
      <c r="J90" s="277"/>
    </row>
    <row r="91" spans="2:10" ht="76.900000000000006" customHeight="1">
      <c r="B91" s="90" t="s">
        <v>2</v>
      </c>
      <c r="C91" s="90" t="s">
        <v>74</v>
      </c>
      <c r="D91" s="89" t="s">
        <v>75</v>
      </c>
      <c r="E91" s="90" t="s">
        <v>76</v>
      </c>
      <c r="F91" s="90" t="s">
        <v>77</v>
      </c>
      <c r="G91" s="90" t="s">
        <v>7</v>
      </c>
      <c r="H91" s="247" t="s">
        <v>208</v>
      </c>
      <c r="I91" s="248"/>
      <c r="J91" s="249"/>
    </row>
    <row r="92" spans="2:10" ht="60">
      <c r="B92" s="16" t="s">
        <v>250</v>
      </c>
      <c r="C92" s="3">
        <v>25660.7</v>
      </c>
      <c r="D92" s="3">
        <v>4365.7</v>
      </c>
      <c r="E92" s="3">
        <v>3905.2</v>
      </c>
      <c r="F92" s="3">
        <f t="shared" ref="F92" si="61">E92/D92*100</f>
        <v>89.451863389605336</v>
      </c>
      <c r="G92" s="3">
        <f t="shared" ref="G92" si="62">E92/C92*100</f>
        <v>15.218602766097572</v>
      </c>
      <c r="H92" s="259" t="s">
        <v>229</v>
      </c>
      <c r="I92" s="260"/>
      <c r="J92" s="261"/>
    </row>
    <row r="93" spans="2:10" ht="105">
      <c r="B93" s="16" t="s">
        <v>251</v>
      </c>
      <c r="C93" s="132">
        <v>55.5</v>
      </c>
      <c r="D93" s="133">
        <v>0</v>
      </c>
      <c r="E93" s="133">
        <v>0</v>
      </c>
      <c r="F93" s="133">
        <v>0</v>
      </c>
      <c r="G93" s="147">
        <f>E93/C93*100</f>
        <v>0</v>
      </c>
      <c r="H93" s="275"/>
      <c r="I93" s="276"/>
      <c r="J93" s="277"/>
    </row>
    <row r="94" spans="2:10" ht="45">
      <c r="B94" s="16" t="s">
        <v>26</v>
      </c>
      <c r="C94" s="3">
        <f>C95</f>
        <v>578.70000000000005</v>
      </c>
      <c r="D94" s="3">
        <f t="shared" ref="D94:E94" si="63">D95</f>
        <v>33.9</v>
      </c>
      <c r="E94" s="3">
        <f t="shared" si="63"/>
        <v>12.1</v>
      </c>
      <c r="F94" s="3">
        <f>E94/D94*100</f>
        <v>35.693215339233035</v>
      </c>
      <c r="G94" s="3">
        <f t="shared" ref="G94" si="64">E94/C94*100</f>
        <v>2.0908933817176427</v>
      </c>
      <c r="H94" s="275"/>
      <c r="I94" s="276"/>
      <c r="J94" s="277"/>
    </row>
    <row r="95" spans="2:10" ht="36.75" customHeight="1">
      <c r="B95" s="16" t="s">
        <v>99</v>
      </c>
      <c r="C95" s="3">
        <f>C96+C97+C98</f>
        <v>578.70000000000005</v>
      </c>
      <c r="D95" s="3">
        <f>D96+D97+D98</f>
        <v>33.9</v>
      </c>
      <c r="E95" s="3">
        <f>E96+E97+E98</f>
        <v>12.1</v>
      </c>
      <c r="F95" s="3">
        <f t="shared" ref="F95" si="65">E95/D95*100</f>
        <v>35.693215339233035</v>
      </c>
      <c r="G95" s="3">
        <f t="shared" ref="G95" si="66">E95/C95*100</f>
        <v>2.0908933817176427</v>
      </c>
      <c r="H95" s="275"/>
      <c r="I95" s="276"/>
      <c r="J95" s="277"/>
    </row>
    <row r="96" spans="2:10" s="134" customFormat="1" ht="30">
      <c r="B96" s="146" t="s">
        <v>27</v>
      </c>
      <c r="C96" s="132">
        <v>300</v>
      </c>
      <c r="D96" s="133">
        <v>0</v>
      </c>
      <c r="E96" s="133">
        <v>0</v>
      </c>
      <c r="F96" s="133">
        <v>0</v>
      </c>
      <c r="G96" s="133">
        <f t="shared" ref="G96:G98" si="67">E96/C96*100</f>
        <v>0</v>
      </c>
      <c r="H96" s="275"/>
      <c r="I96" s="276"/>
      <c r="J96" s="277"/>
    </row>
    <row r="97" spans="2:11" s="134" customFormat="1" ht="105">
      <c r="B97" s="146" t="s">
        <v>28</v>
      </c>
      <c r="C97" s="132">
        <v>78.7</v>
      </c>
      <c r="D97" s="133">
        <v>15.7</v>
      </c>
      <c r="E97" s="133">
        <v>0</v>
      </c>
      <c r="F97" s="133">
        <f t="shared" ref="F97:F98" si="68">E97/D97*100</f>
        <v>0</v>
      </c>
      <c r="G97" s="133">
        <f t="shared" si="67"/>
        <v>0</v>
      </c>
      <c r="H97" s="338" t="s">
        <v>200</v>
      </c>
      <c r="I97" s="339"/>
      <c r="J97" s="340"/>
    </row>
    <row r="98" spans="2:11" s="134" customFormat="1" ht="48" customHeight="1">
      <c r="B98" s="146" t="s">
        <v>87</v>
      </c>
      <c r="C98" s="132">
        <v>200</v>
      </c>
      <c r="D98" s="133">
        <v>18.2</v>
      </c>
      <c r="E98" s="133">
        <v>12.1</v>
      </c>
      <c r="F98" s="132">
        <f t="shared" si="68"/>
        <v>66.483516483516482</v>
      </c>
      <c r="G98" s="132">
        <f t="shared" si="67"/>
        <v>6.05</v>
      </c>
      <c r="H98" s="275" t="s">
        <v>211</v>
      </c>
      <c r="I98" s="276"/>
      <c r="J98" s="277"/>
    </row>
    <row r="99" spans="2:11" ht="18.600000000000001" customHeight="1">
      <c r="B99" s="10" t="s">
        <v>1</v>
      </c>
      <c r="C99" s="25">
        <f>C67+C85+C89</f>
        <v>34943.699999999997</v>
      </c>
      <c r="D99" s="25">
        <f>D67+D85+D89</f>
        <v>6201.6999999999989</v>
      </c>
      <c r="E99" s="25">
        <f>E67+E85+E89</f>
        <v>5277.5999999999995</v>
      </c>
      <c r="F99" s="25">
        <f t="shared" ref="F99" si="69">E99/D99*100</f>
        <v>85.099246980666592</v>
      </c>
      <c r="G99" s="25">
        <f t="shared" si="46"/>
        <v>15.103151641068347</v>
      </c>
      <c r="H99" s="278"/>
      <c r="I99" s="279"/>
      <c r="J99" s="280"/>
    </row>
    <row r="100" spans="2:11" ht="18.600000000000001" customHeight="1">
      <c r="B100" s="158"/>
      <c r="C100" s="244"/>
      <c r="D100" s="244"/>
      <c r="E100" s="244"/>
      <c r="F100" s="244"/>
      <c r="G100" s="244"/>
      <c r="H100" s="69"/>
      <c r="I100" s="69"/>
      <c r="J100" s="69"/>
    </row>
    <row r="101" spans="2:11" ht="18.600000000000001" customHeight="1">
      <c r="B101" s="158"/>
      <c r="C101" s="244"/>
      <c r="D101" s="244"/>
      <c r="E101" s="244"/>
      <c r="F101" s="244"/>
      <c r="G101" s="244"/>
      <c r="H101" s="69"/>
      <c r="I101" s="69"/>
      <c r="J101" s="69"/>
    </row>
    <row r="102" spans="2:11" ht="18.600000000000001" customHeight="1">
      <c r="B102" s="158"/>
      <c r="C102" s="244"/>
      <c r="D102" s="244"/>
      <c r="E102" s="244"/>
      <c r="F102" s="244"/>
      <c r="G102" s="244"/>
      <c r="H102" s="69"/>
      <c r="I102" s="69"/>
      <c r="J102" s="69"/>
    </row>
    <row r="103" spans="2:11" ht="18.600000000000001" customHeight="1">
      <c r="B103" s="158"/>
      <c r="C103" s="244"/>
      <c r="D103" s="244"/>
      <c r="E103" s="244"/>
      <c r="F103" s="244"/>
      <c r="G103" s="244"/>
      <c r="H103" s="69"/>
      <c r="I103" s="69"/>
      <c r="J103" s="69"/>
    </row>
    <row r="104" spans="2:11" ht="18.600000000000001" customHeight="1">
      <c r="B104" s="158"/>
      <c r="C104" s="244"/>
      <c r="D104" s="244"/>
      <c r="E104" s="244"/>
      <c r="F104" s="244"/>
      <c r="G104" s="244"/>
      <c r="H104" s="69"/>
      <c r="I104" s="69"/>
      <c r="J104" s="69"/>
    </row>
    <row r="105" spans="2:11" ht="18.600000000000001" customHeight="1">
      <c r="B105" s="158"/>
      <c r="C105" s="244"/>
      <c r="D105" s="244"/>
      <c r="E105" s="244"/>
      <c r="F105" s="244"/>
      <c r="G105" s="244"/>
      <c r="H105" s="69"/>
      <c r="I105" s="69"/>
      <c r="J105" s="69"/>
    </row>
    <row r="106" spans="2:11" ht="12.6" customHeight="1">
      <c r="B106" s="26"/>
      <c r="C106" s="27"/>
      <c r="D106" s="27"/>
      <c r="E106" s="27"/>
      <c r="F106" s="27"/>
      <c r="G106" s="28"/>
      <c r="H106" s="29"/>
      <c r="I106" s="29"/>
      <c r="J106" s="29"/>
    </row>
    <row r="107" spans="2:11" ht="27" customHeight="1">
      <c r="B107" s="305" t="s">
        <v>252</v>
      </c>
      <c r="C107" s="305"/>
      <c r="D107" s="305"/>
      <c r="E107" s="305"/>
      <c r="F107" s="305"/>
      <c r="G107" s="305"/>
      <c r="H107" s="305"/>
      <c r="I107" s="305"/>
      <c r="J107" s="305"/>
      <c r="K107" s="148"/>
    </row>
    <row r="108" spans="2:11" ht="16.5" customHeight="1">
      <c r="B108" s="149"/>
      <c r="C108" s="150"/>
      <c r="D108" s="150"/>
      <c r="E108" s="150"/>
      <c r="F108" s="150"/>
      <c r="G108" s="151"/>
      <c r="H108" s="151"/>
      <c r="I108" s="303" t="s">
        <v>4</v>
      </c>
      <c r="J108" s="303"/>
      <c r="K108" s="30"/>
    </row>
    <row r="109" spans="2:11" ht="73.5" customHeight="1">
      <c r="B109" s="90" t="s">
        <v>2</v>
      </c>
      <c r="C109" s="90" t="s">
        <v>74</v>
      </c>
      <c r="D109" s="89" t="s">
        <v>75</v>
      </c>
      <c r="E109" s="90" t="s">
        <v>76</v>
      </c>
      <c r="F109" s="90" t="s">
        <v>77</v>
      </c>
      <c r="G109" s="90" t="s">
        <v>7</v>
      </c>
      <c r="H109" s="247" t="s">
        <v>208</v>
      </c>
      <c r="I109" s="248"/>
      <c r="J109" s="249"/>
      <c r="K109" s="30"/>
    </row>
    <row r="110" spans="2:11" ht="33.75" customHeight="1">
      <c r="B110" s="250" t="s">
        <v>97</v>
      </c>
      <c r="C110" s="306"/>
      <c r="D110" s="306"/>
      <c r="E110" s="306"/>
      <c r="F110" s="306"/>
      <c r="G110" s="306"/>
      <c r="H110" s="306"/>
      <c r="I110" s="306"/>
      <c r="J110" s="307"/>
      <c r="K110" s="30"/>
    </row>
    <row r="111" spans="2:11" s="12" customFormat="1" ht="14.25" customHeight="1">
      <c r="B111" s="10"/>
      <c r="C111" s="11">
        <f>C112+C115</f>
        <v>49499.8</v>
      </c>
      <c r="D111" s="11">
        <f>D112+D115</f>
        <v>15930.2</v>
      </c>
      <c r="E111" s="11">
        <f>E112+E115</f>
        <v>15899.2</v>
      </c>
      <c r="F111" s="11">
        <f t="shared" ref="F111" si="70">E111/D111*100</f>
        <v>99.805401062133555</v>
      </c>
      <c r="G111" s="11">
        <f t="shared" ref="G111" si="71">E111/C111*100</f>
        <v>32.1197257362656</v>
      </c>
      <c r="H111" s="284"/>
      <c r="I111" s="290"/>
      <c r="J111" s="291"/>
      <c r="K111" s="30"/>
    </row>
    <row r="112" spans="2:11" ht="30">
      <c r="B112" s="1" t="s">
        <v>29</v>
      </c>
      <c r="C112" s="3">
        <f>C113+C114</f>
        <v>5523.8</v>
      </c>
      <c r="D112" s="14">
        <f>D113+D114</f>
        <v>0</v>
      </c>
      <c r="E112" s="14">
        <f>E113+E114</f>
        <v>0</v>
      </c>
      <c r="F112" s="14">
        <v>0</v>
      </c>
      <c r="G112" s="14">
        <f t="shared" ref="G112" si="72">E112/C112*100</f>
        <v>0</v>
      </c>
      <c r="H112" s="259"/>
      <c r="I112" s="260"/>
      <c r="J112" s="261"/>
      <c r="K112" s="30"/>
    </row>
    <row r="113" spans="2:11" ht="30">
      <c r="B113" s="1" t="s">
        <v>96</v>
      </c>
      <c r="C113" s="3">
        <v>5247.6</v>
      </c>
      <c r="D113" s="14">
        <v>0</v>
      </c>
      <c r="E113" s="14">
        <v>0</v>
      </c>
      <c r="F113" s="14">
        <v>0</v>
      </c>
      <c r="G113" s="14">
        <f t="shared" ref="G113" si="73">E113/C113*100</f>
        <v>0</v>
      </c>
      <c r="H113" s="319"/>
      <c r="I113" s="320"/>
      <c r="J113" s="320"/>
      <c r="K113" s="30"/>
    </row>
    <row r="114" spans="2:11" ht="150">
      <c r="B114" s="1" t="s">
        <v>253</v>
      </c>
      <c r="C114" s="3">
        <v>276.2</v>
      </c>
      <c r="D114" s="14">
        <v>0</v>
      </c>
      <c r="E114" s="14">
        <v>0</v>
      </c>
      <c r="F114" s="14">
        <v>0</v>
      </c>
      <c r="G114" s="14">
        <f t="shared" ref="G114:G181" si="74">E114/C114*100</f>
        <v>0</v>
      </c>
      <c r="H114" s="319"/>
      <c r="I114" s="320"/>
      <c r="J114" s="320"/>
      <c r="K114" s="30"/>
    </row>
    <row r="115" spans="2:11" ht="42.75" customHeight="1">
      <c r="B115" s="20" t="s">
        <v>30</v>
      </c>
      <c r="C115" s="3">
        <f>C116+C117</f>
        <v>43976</v>
      </c>
      <c r="D115" s="3">
        <f>D116+D117</f>
        <v>15930.2</v>
      </c>
      <c r="E115" s="3">
        <f>E116+E117</f>
        <v>15899.2</v>
      </c>
      <c r="F115" s="3">
        <f>F116+F117</f>
        <v>99.805401062133555</v>
      </c>
      <c r="G115" s="3">
        <f>G116+G117</f>
        <v>41.08638912577203</v>
      </c>
      <c r="H115" s="275"/>
      <c r="I115" s="276"/>
      <c r="J115" s="277"/>
      <c r="K115" s="30"/>
    </row>
    <row r="116" spans="2:11" ht="168" customHeight="1">
      <c r="B116" s="146" t="s">
        <v>254</v>
      </c>
      <c r="C116" s="3">
        <v>5279</v>
      </c>
      <c r="D116" s="14">
        <v>0</v>
      </c>
      <c r="E116" s="14">
        <v>0</v>
      </c>
      <c r="F116" s="14">
        <v>0</v>
      </c>
      <c r="G116" s="14">
        <f t="shared" ref="G116:G122" si="75">E116/C116*100</f>
        <v>0</v>
      </c>
      <c r="H116" s="275"/>
      <c r="I116" s="276"/>
      <c r="J116" s="277"/>
      <c r="K116" s="30"/>
    </row>
    <row r="117" spans="2:11" ht="52.5" customHeight="1">
      <c r="B117" s="1" t="s">
        <v>95</v>
      </c>
      <c r="C117" s="3">
        <v>38697</v>
      </c>
      <c r="D117" s="3">
        <v>15930.2</v>
      </c>
      <c r="E117" s="3">
        <v>15899.2</v>
      </c>
      <c r="F117" s="3">
        <f t="shared" ref="F117:F122" si="76">E117/D117*100</f>
        <v>99.805401062133555</v>
      </c>
      <c r="G117" s="3">
        <f t="shared" si="75"/>
        <v>41.08638912577203</v>
      </c>
      <c r="H117" s="335" t="s">
        <v>201</v>
      </c>
      <c r="I117" s="336"/>
      <c r="J117" s="337"/>
      <c r="K117" s="30"/>
    </row>
    <row r="118" spans="2:11" ht="73.5" customHeight="1">
      <c r="B118" s="230" t="s">
        <v>2</v>
      </c>
      <c r="C118" s="230" t="s">
        <v>74</v>
      </c>
      <c r="D118" s="229" t="s">
        <v>75</v>
      </c>
      <c r="E118" s="230" t="s">
        <v>76</v>
      </c>
      <c r="F118" s="230" t="s">
        <v>77</v>
      </c>
      <c r="G118" s="230" t="s">
        <v>7</v>
      </c>
      <c r="H118" s="247" t="s">
        <v>208</v>
      </c>
      <c r="I118" s="248"/>
      <c r="J118" s="249"/>
      <c r="K118" s="30"/>
    </row>
    <row r="119" spans="2:11" ht="45.75" customHeight="1">
      <c r="B119" s="250" t="s">
        <v>78</v>
      </c>
      <c r="C119" s="251"/>
      <c r="D119" s="251"/>
      <c r="E119" s="251"/>
      <c r="F119" s="251"/>
      <c r="G119" s="251"/>
      <c r="H119" s="251"/>
      <c r="I119" s="251"/>
      <c r="J119" s="252"/>
      <c r="K119" s="30"/>
    </row>
    <row r="120" spans="2:11" s="12" customFormat="1" ht="14.25">
      <c r="B120" s="10"/>
      <c r="C120" s="11">
        <f>C121</f>
        <v>1770.8</v>
      </c>
      <c r="D120" s="11">
        <f t="shared" ref="D120:E120" si="77">D121</f>
        <v>295.10000000000002</v>
      </c>
      <c r="E120" s="11">
        <f t="shared" si="77"/>
        <v>295.10000000000002</v>
      </c>
      <c r="F120" s="11">
        <f t="shared" si="76"/>
        <v>100</v>
      </c>
      <c r="G120" s="11">
        <f t="shared" si="75"/>
        <v>16.664784278292299</v>
      </c>
      <c r="H120" s="284"/>
      <c r="I120" s="290"/>
      <c r="J120" s="291"/>
    </row>
    <row r="121" spans="2:11" ht="45">
      <c r="B121" s="1" t="s">
        <v>8</v>
      </c>
      <c r="C121" s="3">
        <f>C122</f>
        <v>1770.8</v>
      </c>
      <c r="D121" s="3">
        <f t="shared" ref="D121:E121" si="78">D122</f>
        <v>295.10000000000002</v>
      </c>
      <c r="E121" s="3">
        <f t="shared" si="78"/>
        <v>295.10000000000002</v>
      </c>
      <c r="F121" s="3">
        <f t="shared" si="76"/>
        <v>100</v>
      </c>
      <c r="G121" s="3">
        <f t="shared" si="75"/>
        <v>16.664784278292299</v>
      </c>
      <c r="H121" s="287"/>
      <c r="I121" s="288"/>
      <c r="J121" s="289"/>
    </row>
    <row r="122" spans="2:11" ht="60">
      <c r="B122" s="1" t="s">
        <v>255</v>
      </c>
      <c r="C122" s="3">
        <v>1770.8</v>
      </c>
      <c r="D122" s="14">
        <v>295.10000000000002</v>
      </c>
      <c r="E122" s="14">
        <v>295.10000000000002</v>
      </c>
      <c r="F122" s="3">
        <f t="shared" si="76"/>
        <v>100</v>
      </c>
      <c r="G122" s="14">
        <f t="shared" si="75"/>
        <v>16.664784278292299</v>
      </c>
      <c r="H122" s="319"/>
      <c r="I122" s="320"/>
      <c r="J122" s="320"/>
      <c r="K122" s="30"/>
    </row>
    <row r="123" spans="2:11" ht="29.25" customHeight="1">
      <c r="B123" s="250" t="s">
        <v>98</v>
      </c>
      <c r="C123" s="251"/>
      <c r="D123" s="251"/>
      <c r="E123" s="251"/>
      <c r="F123" s="251"/>
      <c r="G123" s="251"/>
      <c r="H123" s="251"/>
      <c r="I123" s="251"/>
      <c r="J123" s="252"/>
      <c r="K123" s="30"/>
    </row>
    <row r="124" spans="2:11" s="12" customFormat="1" ht="18.75" customHeight="1">
      <c r="B124" s="10"/>
      <c r="C124" s="11">
        <f>C125</f>
        <v>1826</v>
      </c>
      <c r="D124" s="11">
        <f t="shared" ref="D124:E124" si="79">D125</f>
        <v>348.9</v>
      </c>
      <c r="E124" s="11">
        <f t="shared" si="79"/>
        <v>307.89999999999998</v>
      </c>
      <c r="F124" s="11">
        <f t="shared" ref="F124:F181" si="80">E124/D124*100</f>
        <v>88.248781885927201</v>
      </c>
      <c r="G124" s="11">
        <f t="shared" si="74"/>
        <v>16.861993428258486</v>
      </c>
      <c r="H124" s="329"/>
      <c r="I124" s="330"/>
      <c r="J124" s="331"/>
      <c r="K124" s="30"/>
    </row>
    <row r="125" spans="2:11" ht="28.5" customHeight="1">
      <c r="B125" s="13" t="s">
        <v>99</v>
      </c>
      <c r="C125" s="3">
        <f>C127+C126</f>
        <v>1826</v>
      </c>
      <c r="D125" s="3">
        <f t="shared" ref="D125:E125" si="81">D127+D126</f>
        <v>348.9</v>
      </c>
      <c r="E125" s="3">
        <f t="shared" si="81"/>
        <v>307.89999999999998</v>
      </c>
      <c r="F125" s="3">
        <f t="shared" ref="F125" si="82">E125/D125*100</f>
        <v>88.248781885927201</v>
      </c>
      <c r="G125" s="3">
        <f t="shared" ref="G125" si="83">E125/C125*100</f>
        <v>16.861993428258486</v>
      </c>
      <c r="H125" s="275"/>
      <c r="I125" s="276"/>
      <c r="J125" s="277"/>
      <c r="K125" s="30"/>
    </row>
    <row r="126" spans="2:11" s="134" customFormat="1" ht="96" customHeight="1">
      <c r="B126" s="130" t="s">
        <v>116</v>
      </c>
      <c r="C126" s="132">
        <v>426</v>
      </c>
      <c r="D126" s="132">
        <v>41</v>
      </c>
      <c r="E126" s="133">
        <v>0</v>
      </c>
      <c r="F126" s="133">
        <f t="shared" si="80"/>
        <v>0</v>
      </c>
      <c r="G126" s="133">
        <f t="shared" si="74"/>
        <v>0</v>
      </c>
      <c r="H126" s="259" t="s">
        <v>183</v>
      </c>
      <c r="I126" s="260"/>
      <c r="J126" s="261"/>
      <c r="K126" s="152"/>
    </row>
    <row r="127" spans="2:11" s="134" customFormat="1" ht="46.5" customHeight="1">
      <c r="B127" s="135" t="s">
        <v>31</v>
      </c>
      <c r="C127" s="132">
        <v>1400</v>
      </c>
      <c r="D127" s="132">
        <v>307.89999999999998</v>
      </c>
      <c r="E127" s="132">
        <v>307.89999999999998</v>
      </c>
      <c r="F127" s="132">
        <f t="shared" si="80"/>
        <v>100</v>
      </c>
      <c r="G127" s="132">
        <f t="shared" si="74"/>
        <v>21.99285714285714</v>
      </c>
      <c r="H127" s="332" t="s">
        <v>212</v>
      </c>
      <c r="I127" s="333"/>
      <c r="J127" s="334"/>
      <c r="K127" s="152"/>
    </row>
    <row r="128" spans="2:11" s="134" customFormat="1" ht="27.75" customHeight="1">
      <c r="B128" s="250" t="s">
        <v>105</v>
      </c>
      <c r="C128" s="251"/>
      <c r="D128" s="251"/>
      <c r="E128" s="251"/>
      <c r="F128" s="251"/>
      <c r="G128" s="251"/>
      <c r="H128" s="251"/>
      <c r="I128" s="251"/>
      <c r="J128" s="252"/>
      <c r="K128" s="152"/>
    </row>
    <row r="129" spans="2:11" s="12" customFormat="1" ht="23.25" customHeight="1">
      <c r="B129" s="10"/>
      <c r="C129" s="31">
        <f>C130+C138</f>
        <v>50942</v>
      </c>
      <c r="D129" s="31">
        <f>D130+D138</f>
        <v>1886.5</v>
      </c>
      <c r="E129" s="31">
        <f>E130+E138</f>
        <v>1654.8000000000002</v>
      </c>
      <c r="F129" s="11">
        <f t="shared" ref="F129" si="84">E129/D129*100</f>
        <v>87.717996289424875</v>
      </c>
      <c r="G129" s="11">
        <f t="shared" ref="G129" si="85">E129/C129*100</f>
        <v>3.248400141337207</v>
      </c>
      <c r="H129" s="379"/>
      <c r="I129" s="380"/>
      <c r="J129" s="381"/>
      <c r="K129" s="30"/>
    </row>
    <row r="130" spans="2:11" ht="18.75" customHeight="1">
      <c r="B130" s="1" t="s">
        <v>32</v>
      </c>
      <c r="C130" s="21">
        <f>C131+C133+C134</f>
        <v>40089.4</v>
      </c>
      <c r="D130" s="21">
        <f>D131+D133+D134</f>
        <v>702.1</v>
      </c>
      <c r="E130" s="21">
        <f>E131+E133+E134</f>
        <v>470.4</v>
      </c>
      <c r="F130" s="3">
        <f t="shared" ref="F130" si="86">E130/D130*100</f>
        <v>66.999002991026913</v>
      </c>
      <c r="G130" s="3">
        <f t="shared" ref="G130:G133" si="87">E130/C130*100</f>
        <v>1.1733775012846288</v>
      </c>
      <c r="H130" s="259"/>
      <c r="I130" s="260"/>
      <c r="J130" s="261"/>
      <c r="K130" s="30"/>
    </row>
    <row r="131" spans="2:11" ht="64.5" customHeight="1">
      <c r="B131" s="16" t="s">
        <v>106</v>
      </c>
      <c r="C131" s="21">
        <v>26870.7</v>
      </c>
      <c r="D131" s="153">
        <v>0</v>
      </c>
      <c r="E131" s="153">
        <v>0</v>
      </c>
      <c r="F131" s="14">
        <v>0</v>
      </c>
      <c r="G131" s="14">
        <f t="shared" si="87"/>
        <v>0</v>
      </c>
      <c r="H131" s="355"/>
      <c r="I131" s="356"/>
      <c r="J131" s="357"/>
      <c r="K131" s="30"/>
    </row>
    <row r="132" spans="2:11" ht="81.75" customHeight="1">
      <c r="B132" s="90" t="s">
        <v>2</v>
      </c>
      <c r="C132" s="90" t="s">
        <v>74</v>
      </c>
      <c r="D132" s="89" t="s">
        <v>75</v>
      </c>
      <c r="E132" s="90" t="s">
        <v>76</v>
      </c>
      <c r="F132" s="90" t="s">
        <v>77</v>
      </c>
      <c r="G132" s="90" t="s">
        <v>7</v>
      </c>
      <c r="H132" s="247" t="s">
        <v>208</v>
      </c>
      <c r="I132" s="248"/>
      <c r="J132" s="249"/>
      <c r="K132" s="30"/>
    </row>
    <row r="133" spans="2:11" ht="97.5" customHeight="1">
      <c r="B133" s="13" t="s">
        <v>119</v>
      </c>
      <c r="C133" s="3">
        <v>1414.2</v>
      </c>
      <c r="D133" s="153">
        <v>0</v>
      </c>
      <c r="E133" s="153">
        <v>0</v>
      </c>
      <c r="F133" s="14">
        <v>0</v>
      </c>
      <c r="G133" s="14">
        <f t="shared" si="87"/>
        <v>0</v>
      </c>
      <c r="H133" s="326"/>
      <c r="I133" s="327"/>
      <c r="J133" s="328"/>
      <c r="K133" s="30"/>
    </row>
    <row r="134" spans="2:11" ht="30" customHeight="1">
      <c r="B134" s="1" t="s">
        <v>101</v>
      </c>
      <c r="C134" s="21">
        <f>C135+C136+C137</f>
        <v>11804.5</v>
      </c>
      <c r="D134" s="21">
        <f t="shared" ref="D134:E134" si="88">D135+D136+D137</f>
        <v>702.1</v>
      </c>
      <c r="E134" s="21">
        <f t="shared" si="88"/>
        <v>470.4</v>
      </c>
      <c r="F134" s="3">
        <f t="shared" si="80"/>
        <v>66.999002991026913</v>
      </c>
      <c r="G134" s="3">
        <f t="shared" si="74"/>
        <v>3.9849210047015964</v>
      </c>
      <c r="H134" s="275"/>
      <c r="I134" s="276"/>
      <c r="J134" s="277"/>
      <c r="K134" s="30"/>
    </row>
    <row r="135" spans="2:11" s="134" customFormat="1" ht="57.75" customHeight="1">
      <c r="B135" s="130" t="s">
        <v>109</v>
      </c>
      <c r="C135" s="154">
        <v>10000</v>
      </c>
      <c r="D135" s="155">
        <v>0</v>
      </c>
      <c r="E135" s="133">
        <v>0</v>
      </c>
      <c r="F135" s="133">
        <v>0</v>
      </c>
      <c r="G135" s="133">
        <f t="shared" ref="G135" si="89">E135/C135*100</f>
        <v>0</v>
      </c>
      <c r="H135" s="259"/>
      <c r="I135" s="260"/>
      <c r="J135" s="261"/>
      <c r="K135" s="152"/>
    </row>
    <row r="136" spans="2:11" s="134" customFormat="1" ht="88.5" customHeight="1">
      <c r="B136" s="130" t="s">
        <v>107</v>
      </c>
      <c r="C136" s="154">
        <v>1039.7</v>
      </c>
      <c r="D136" s="154">
        <v>602.1</v>
      </c>
      <c r="E136" s="132">
        <v>470.4</v>
      </c>
      <c r="F136" s="132">
        <f t="shared" si="80"/>
        <v>78.126557050323868</v>
      </c>
      <c r="G136" s="132">
        <f t="shared" si="74"/>
        <v>45.243820332788296</v>
      </c>
      <c r="H136" s="338" t="s">
        <v>185</v>
      </c>
      <c r="I136" s="339"/>
      <c r="J136" s="340"/>
      <c r="K136" s="152"/>
    </row>
    <row r="137" spans="2:11" s="134" customFormat="1" ht="72.75" customHeight="1">
      <c r="B137" s="156" t="s">
        <v>108</v>
      </c>
      <c r="C137" s="154">
        <v>764.8</v>
      </c>
      <c r="D137" s="155">
        <v>100</v>
      </c>
      <c r="E137" s="155">
        <v>0</v>
      </c>
      <c r="F137" s="133">
        <f>E137/D137*100</f>
        <v>0</v>
      </c>
      <c r="G137" s="133">
        <f t="shared" ref="G137" si="90">E137/C137*100</f>
        <v>0</v>
      </c>
      <c r="H137" s="323" t="s">
        <v>220</v>
      </c>
      <c r="I137" s="324"/>
      <c r="J137" s="325"/>
      <c r="K137" s="152"/>
    </row>
    <row r="138" spans="2:11" ht="30" customHeight="1">
      <c r="B138" s="1" t="s">
        <v>33</v>
      </c>
      <c r="C138" s="3">
        <f>C139</f>
        <v>10852.6</v>
      </c>
      <c r="D138" s="3">
        <f t="shared" ref="D138:E138" si="91">D139</f>
        <v>1184.4000000000001</v>
      </c>
      <c r="E138" s="3">
        <f t="shared" si="91"/>
        <v>1184.4000000000001</v>
      </c>
      <c r="F138" s="3">
        <f t="shared" si="80"/>
        <v>100</v>
      </c>
      <c r="G138" s="3">
        <f t="shared" si="74"/>
        <v>10.913513812358328</v>
      </c>
      <c r="H138" s="275"/>
      <c r="I138" s="276"/>
      <c r="J138" s="277"/>
      <c r="K138" s="30"/>
    </row>
    <row r="139" spans="2:11" ht="42" customHeight="1">
      <c r="B139" s="20" t="s">
        <v>99</v>
      </c>
      <c r="C139" s="21">
        <f>C140+C142</f>
        <v>10852.6</v>
      </c>
      <c r="D139" s="21">
        <f>D140+D142</f>
        <v>1184.4000000000001</v>
      </c>
      <c r="E139" s="21">
        <f>E140+E142</f>
        <v>1184.4000000000001</v>
      </c>
      <c r="F139" s="3">
        <f t="shared" ref="F139" si="92">E139/D139*100</f>
        <v>100</v>
      </c>
      <c r="G139" s="3">
        <f t="shared" ref="G139" si="93">E139/C139*100</f>
        <v>10.913513812358328</v>
      </c>
      <c r="H139" s="275"/>
      <c r="I139" s="276"/>
      <c r="J139" s="277"/>
      <c r="K139" s="30"/>
    </row>
    <row r="140" spans="2:11" ht="70.5" customHeight="1">
      <c r="B140" s="157" t="s">
        <v>35</v>
      </c>
      <c r="C140" s="154">
        <v>3699.1</v>
      </c>
      <c r="D140" s="155">
        <v>299.10000000000002</v>
      </c>
      <c r="E140" s="133">
        <v>299.10000000000002</v>
      </c>
      <c r="F140" s="132">
        <f t="shared" ref="F140:F144" si="94">E140/D140*100</f>
        <v>100</v>
      </c>
      <c r="G140" s="132">
        <f t="shared" ref="G140:G144" si="95">E140/C140*100</f>
        <v>8.0857505879808613</v>
      </c>
      <c r="H140" s="275"/>
      <c r="I140" s="276"/>
      <c r="J140" s="277"/>
      <c r="K140" s="30"/>
    </row>
    <row r="141" spans="2:11" ht="80.25" customHeight="1">
      <c r="B141" s="90" t="s">
        <v>2</v>
      </c>
      <c r="C141" s="90" t="s">
        <v>74</v>
      </c>
      <c r="D141" s="89" t="s">
        <v>75</v>
      </c>
      <c r="E141" s="90" t="s">
        <v>76</v>
      </c>
      <c r="F141" s="90" t="s">
        <v>77</v>
      </c>
      <c r="G141" s="90" t="s">
        <v>7</v>
      </c>
      <c r="H141" s="247" t="s">
        <v>208</v>
      </c>
      <c r="I141" s="248"/>
      <c r="J141" s="249"/>
      <c r="K141" s="30"/>
    </row>
    <row r="142" spans="2:11" ht="105.75" customHeight="1">
      <c r="B142" s="157" t="s">
        <v>34</v>
      </c>
      <c r="C142" s="154">
        <v>7153.5</v>
      </c>
      <c r="D142" s="155">
        <v>885.3</v>
      </c>
      <c r="E142" s="133">
        <v>885.3</v>
      </c>
      <c r="F142" s="132">
        <f t="shared" si="94"/>
        <v>100</v>
      </c>
      <c r="G142" s="132">
        <f t="shared" si="95"/>
        <v>12.375760117425036</v>
      </c>
      <c r="H142" s="392"/>
      <c r="I142" s="393"/>
      <c r="J142" s="394"/>
      <c r="K142" s="30"/>
    </row>
    <row r="143" spans="2:11" ht="26.25" customHeight="1">
      <c r="B143" s="250" t="s">
        <v>110</v>
      </c>
      <c r="C143" s="251"/>
      <c r="D143" s="251"/>
      <c r="E143" s="251"/>
      <c r="F143" s="251"/>
      <c r="G143" s="251"/>
      <c r="H143" s="251"/>
      <c r="I143" s="251"/>
      <c r="J143" s="252"/>
      <c r="K143" s="30"/>
    </row>
    <row r="144" spans="2:11" s="12" customFormat="1" ht="25.5" customHeight="1">
      <c r="B144" s="32"/>
      <c r="C144" s="31">
        <f>C145+C152+C156+C158+C161</f>
        <v>65439.499999999993</v>
      </c>
      <c r="D144" s="31">
        <f>D145+D152+D156+D158+D161</f>
        <v>13219.500000000002</v>
      </c>
      <c r="E144" s="31">
        <f>E145+E152+E156+E158+E161</f>
        <v>12676.3</v>
      </c>
      <c r="F144" s="11">
        <f t="shared" si="94"/>
        <v>95.890918718559675</v>
      </c>
      <c r="G144" s="11">
        <f t="shared" si="95"/>
        <v>19.371022089105207</v>
      </c>
      <c r="H144" s="284"/>
      <c r="I144" s="290"/>
      <c r="J144" s="291"/>
      <c r="K144" s="30"/>
    </row>
    <row r="145" spans="2:11" ht="45.75" customHeight="1">
      <c r="B145" s="13" t="s">
        <v>36</v>
      </c>
      <c r="C145" s="21">
        <f>C146+C147+C148+C149+C151</f>
        <v>59959.7</v>
      </c>
      <c r="D145" s="21">
        <f>D146+D147+D148+D149+D151</f>
        <v>12877.2</v>
      </c>
      <c r="E145" s="21">
        <f>E146+E147+E148+E149+E151</f>
        <v>12630.599999999999</v>
      </c>
      <c r="F145" s="3">
        <f t="shared" si="80"/>
        <v>98.084987419625364</v>
      </c>
      <c r="G145" s="14">
        <f t="shared" ref="G145" si="96">E145/C145*100</f>
        <v>21.06514875824929</v>
      </c>
      <c r="H145" s="361"/>
      <c r="I145" s="362"/>
      <c r="J145" s="363"/>
      <c r="K145" s="30"/>
    </row>
    <row r="146" spans="2:11" ht="90" customHeight="1">
      <c r="B146" s="1" t="s">
        <v>256</v>
      </c>
      <c r="C146" s="3">
        <v>24821.5</v>
      </c>
      <c r="D146" s="3">
        <v>5945.1</v>
      </c>
      <c r="E146" s="3">
        <v>5914.9</v>
      </c>
      <c r="F146" s="3">
        <f t="shared" si="80"/>
        <v>99.492018637197006</v>
      </c>
      <c r="G146" s="3">
        <f t="shared" si="74"/>
        <v>23.829744374836327</v>
      </c>
      <c r="H146" s="259"/>
      <c r="I146" s="260"/>
      <c r="J146" s="261"/>
      <c r="K146" s="30"/>
    </row>
    <row r="147" spans="2:11" ht="80.25" customHeight="1">
      <c r="B147" s="1" t="s">
        <v>257</v>
      </c>
      <c r="C147" s="3">
        <v>28516.2</v>
      </c>
      <c r="D147" s="3">
        <v>6932.1</v>
      </c>
      <c r="E147" s="3">
        <v>6715.7</v>
      </c>
      <c r="F147" s="3">
        <f t="shared" si="80"/>
        <v>96.878290849814618</v>
      </c>
      <c r="G147" s="3">
        <f t="shared" si="74"/>
        <v>23.55047306443355</v>
      </c>
      <c r="H147" s="259"/>
      <c r="I147" s="260"/>
      <c r="J147" s="261"/>
      <c r="K147" s="30"/>
    </row>
    <row r="148" spans="2:11" ht="96" customHeight="1">
      <c r="B148" s="156" t="s">
        <v>258</v>
      </c>
      <c r="C148" s="21">
        <v>3622</v>
      </c>
      <c r="D148" s="22">
        <v>0</v>
      </c>
      <c r="E148" s="14">
        <v>0</v>
      </c>
      <c r="F148" s="14">
        <v>0</v>
      </c>
      <c r="G148" s="14">
        <f t="shared" ref="G148:G156" si="97">E148/C148*100</f>
        <v>0</v>
      </c>
      <c r="H148" s="275"/>
      <c r="I148" s="276"/>
      <c r="J148" s="277"/>
      <c r="K148" s="30"/>
    </row>
    <row r="149" spans="2:11" ht="84" customHeight="1">
      <c r="B149" s="20" t="s">
        <v>111</v>
      </c>
      <c r="C149" s="21">
        <v>2670</v>
      </c>
      <c r="D149" s="22">
        <v>0</v>
      </c>
      <c r="E149" s="14">
        <v>0</v>
      </c>
      <c r="F149" s="14">
        <v>0</v>
      </c>
      <c r="G149" s="14">
        <f t="shared" ref="G149:G151" si="98">E149/C149*100</f>
        <v>0</v>
      </c>
      <c r="H149" s="232"/>
      <c r="I149" s="233"/>
      <c r="J149" s="234"/>
      <c r="K149" s="30"/>
    </row>
    <row r="150" spans="2:11" ht="80.25" customHeight="1">
      <c r="B150" s="230" t="s">
        <v>2</v>
      </c>
      <c r="C150" s="230" t="s">
        <v>74</v>
      </c>
      <c r="D150" s="229" t="s">
        <v>75</v>
      </c>
      <c r="E150" s="230" t="s">
        <v>76</v>
      </c>
      <c r="F150" s="230" t="s">
        <v>77</v>
      </c>
      <c r="G150" s="230" t="s">
        <v>7</v>
      </c>
      <c r="H150" s="247" t="s">
        <v>208</v>
      </c>
      <c r="I150" s="248"/>
      <c r="J150" s="249"/>
      <c r="K150" s="30"/>
    </row>
    <row r="151" spans="2:11" ht="62.25" customHeight="1">
      <c r="B151" s="20" t="s">
        <v>120</v>
      </c>
      <c r="C151" s="21">
        <v>330</v>
      </c>
      <c r="D151" s="22">
        <v>0</v>
      </c>
      <c r="E151" s="14">
        <v>0</v>
      </c>
      <c r="F151" s="14">
        <v>0</v>
      </c>
      <c r="G151" s="14">
        <f t="shared" si="98"/>
        <v>0</v>
      </c>
      <c r="H151" s="235"/>
      <c r="I151" s="236"/>
      <c r="J151" s="237"/>
      <c r="K151" s="30"/>
    </row>
    <row r="152" spans="2:11" ht="31.9" customHeight="1">
      <c r="B152" s="13" t="s">
        <v>37</v>
      </c>
      <c r="C152" s="21">
        <f>C153</f>
        <v>5125.1000000000004</v>
      </c>
      <c r="D152" s="21">
        <f t="shared" ref="D152:E152" si="99">D153</f>
        <v>270.10000000000002</v>
      </c>
      <c r="E152" s="21">
        <f t="shared" si="99"/>
        <v>3</v>
      </c>
      <c r="F152" s="3">
        <f t="shared" ref="F152:F153" si="100">E152/D152*100</f>
        <v>1.1106997408367272</v>
      </c>
      <c r="G152" s="14">
        <f t="shared" si="97"/>
        <v>5.853544321086418E-2</v>
      </c>
      <c r="H152" s="259"/>
      <c r="I152" s="260"/>
      <c r="J152" s="261"/>
      <c r="K152" s="30"/>
    </row>
    <row r="153" spans="2:11" s="134" customFormat="1" ht="28.5" customHeight="1">
      <c r="B153" s="20" t="s">
        <v>99</v>
      </c>
      <c r="C153" s="21">
        <f>C154+C155</f>
        <v>5125.1000000000004</v>
      </c>
      <c r="D153" s="21">
        <f t="shared" ref="D153:E153" si="101">D154+D155</f>
        <v>270.10000000000002</v>
      </c>
      <c r="E153" s="21">
        <f t="shared" si="101"/>
        <v>3</v>
      </c>
      <c r="F153" s="3">
        <f t="shared" si="100"/>
        <v>1.1106997408367272</v>
      </c>
      <c r="G153" s="14">
        <f t="shared" si="97"/>
        <v>5.853544321086418E-2</v>
      </c>
      <c r="H153" s="275"/>
      <c r="I153" s="276"/>
      <c r="J153" s="277"/>
      <c r="K153" s="152"/>
    </row>
    <row r="154" spans="2:11" s="134" customFormat="1" ht="51.75" customHeight="1">
      <c r="B154" s="130" t="s">
        <v>112</v>
      </c>
      <c r="C154" s="154">
        <v>925.1</v>
      </c>
      <c r="D154" s="154">
        <v>270.10000000000002</v>
      </c>
      <c r="E154" s="132">
        <v>3</v>
      </c>
      <c r="F154" s="133">
        <f>E154/D154*100</f>
        <v>1.1106997408367272</v>
      </c>
      <c r="G154" s="133">
        <f t="shared" si="97"/>
        <v>0.32428926602529456</v>
      </c>
      <c r="H154" s="275" t="s">
        <v>222</v>
      </c>
      <c r="I154" s="276"/>
      <c r="J154" s="277"/>
      <c r="K154" s="152"/>
    </row>
    <row r="155" spans="2:11" s="134" customFormat="1" ht="48.75" customHeight="1">
      <c r="B155" s="135" t="s">
        <v>114</v>
      </c>
      <c r="C155" s="154">
        <v>4200</v>
      </c>
      <c r="D155" s="155">
        <v>0</v>
      </c>
      <c r="E155" s="133">
        <v>0</v>
      </c>
      <c r="F155" s="133">
        <v>0</v>
      </c>
      <c r="G155" s="133">
        <f t="shared" ref="G155" si="102">E155/C155*100</f>
        <v>0</v>
      </c>
      <c r="H155" s="99"/>
      <c r="I155" s="100"/>
      <c r="J155" s="101"/>
      <c r="K155" s="152"/>
    </row>
    <row r="156" spans="2:11" ht="55.5" customHeight="1">
      <c r="B156" s="13" t="s">
        <v>38</v>
      </c>
      <c r="C156" s="21">
        <f>C157</f>
        <v>242.7</v>
      </c>
      <c r="D156" s="22">
        <f>D157</f>
        <v>72.2</v>
      </c>
      <c r="E156" s="14">
        <f>E157</f>
        <v>42.7</v>
      </c>
      <c r="F156" s="14">
        <f>F157</f>
        <v>59.141274238227147</v>
      </c>
      <c r="G156" s="14">
        <f t="shared" si="97"/>
        <v>17.593737124021427</v>
      </c>
      <c r="H156" s="287"/>
      <c r="I156" s="288"/>
      <c r="J156" s="289"/>
      <c r="K156" s="30"/>
    </row>
    <row r="157" spans="2:11" s="134" customFormat="1" ht="100.5" customHeight="1">
      <c r="B157" s="130" t="s">
        <v>259</v>
      </c>
      <c r="C157" s="21">
        <v>242.7</v>
      </c>
      <c r="D157" s="22">
        <v>72.2</v>
      </c>
      <c r="E157" s="14">
        <v>42.7</v>
      </c>
      <c r="F157" s="14">
        <f>E157/D157*100</f>
        <v>59.141274238227147</v>
      </c>
      <c r="G157" s="14">
        <f t="shared" ref="G157:G162" si="103">E157/C157*100</f>
        <v>17.593737124021427</v>
      </c>
      <c r="H157" s="259" t="s">
        <v>202</v>
      </c>
      <c r="I157" s="260"/>
      <c r="J157" s="261"/>
      <c r="K157" s="152"/>
    </row>
    <row r="158" spans="2:11" s="134" customFormat="1" ht="39" customHeight="1">
      <c r="B158" s="13" t="s">
        <v>113</v>
      </c>
      <c r="C158" s="21">
        <f>C159</f>
        <v>12</v>
      </c>
      <c r="D158" s="22">
        <f>D159</f>
        <v>0</v>
      </c>
      <c r="E158" s="14">
        <f>E159</f>
        <v>0</v>
      </c>
      <c r="F158" s="14">
        <f>F159</f>
        <v>0</v>
      </c>
      <c r="G158" s="14">
        <f t="shared" si="103"/>
        <v>0</v>
      </c>
      <c r="H158" s="96"/>
      <c r="I158" s="97"/>
      <c r="J158" s="98"/>
      <c r="K158" s="152"/>
    </row>
    <row r="159" spans="2:11" s="134" customFormat="1" ht="75.75" customHeight="1">
      <c r="B159" s="13" t="s">
        <v>260</v>
      </c>
      <c r="C159" s="21">
        <v>12</v>
      </c>
      <c r="D159" s="22">
        <v>0</v>
      </c>
      <c r="E159" s="14">
        <v>0</v>
      </c>
      <c r="F159" s="14">
        <v>0</v>
      </c>
      <c r="G159" s="14">
        <f t="shared" ref="G159" si="104">E159/C159*100</f>
        <v>0</v>
      </c>
      <c r="H159" s="96"/>
      <c r="I159" s="97"/>
      <c r="J159" s="98"/>
      <c r="K159" s="152"/>
    </row>
    <row r="160" spans="2:11" ht="79.5" customHeight="1">
      <c r="B160" s="90" t="s">
        <v>2</v>
      </c>
      <c r="C160" s="90" t="s">
        <v>74</v>
      </c>
      <c r="D160" s="89" t="s">
        <v>75</v>
      </c>
      <c r="E160" s="90" t="s">
        <v>76</v>
      </c>
      <c r="F160" s="90" t="s">
        <v>77</v>
      </c>
      <c r="G160" s="90" t="s">
        <v>7</v>
      </c>
      <c r="H160" s="247" t="s">
        <v>208</v>
      </c>
      <c r="I160" s="248"/>
      <c r="J160" s="249"/>
      <c r="K160" s="30"/>
    </row>
    <row r="161" spans="2:11" s="134" customFormat="1" ht="90">
      <c r="B161" s="4" t="s">
        <v>115</v>
      </c>
      <c r="C161" s="21">
        <f>C162</f>
        <v>100</v>
      </c>
      <c r="D161" s="22">
        <f t="shared" ref="D161:E161" si="105">D162</f>
        <v>0</v>
      </c>
      <c r="E161" s="22">
        <f t="shared" si="105"/>
        <v>0</v>
      </c>
      <c r="F161" s="14">
        <v>0</v>
      </c>
      <c r="G161" s="14">
        <f t="shared" si="103"/>
        <v>0</v>
      </c>
      <c r="H161" s="259"/>
      <c r="I161" s="351"/>
      <c r="J161" s="352"/>
      <c r="K161" s="152"/>
    </row>
    <row r="162" spans="2:11" s="134" customFormat="1" ht="105">
      <c r="B162" s="13" t="s">
        <v>261</v>
      </c>
      <c r="C162" s="21">
        <v>100</v>
      </c>
      <c r="D162" s="22">
        <v>0</v>
      </c>
      <c r="E162" s="14">
        <v>0</v>
      </c>
      <c r="F162" s="14">
        <v>0</v>
      </c>
      <c r="G162" s="14">
        <f t="shared" si="103"/>
        <v>0</v>
      </c>
      <c r="H162" s="96"/>
      <c r="I162" s="97"/>
      <c r="J162" s="98"/>
      <c r="K162" s="152"/>
    </row>
    <row r="163" spans="2:11" s="134" customFormat="1" ht="37.5" customHeight="1">
      <c r="B163" s="256" t="s">
        <v>104</v>
      </c>
      <c r="C163" s="257"/>
      <c r="D163" s="257"/>
      <c r="E163" s="257"/>
      <c r="F163" s="257"/>
      <c r="G163" s="257"/>
      <c r="H163" s="257"/>
      <c r="I163" s="257"/>
      <c r="J163" s="258"/>
      <c r="K163" s="152"/>
    </row>
    <row r="164" spans="2:11" s="12" customFormat="1" ht="14.25">
      <c r="B164" s="23"/>
      <c r="C164" s="31">
        <f>C165</f>
        <v>72253</v>
      </c>
      <c r="D164" s="31">
        <f t="shared" ref="D164:E164" si="106">D165</f>
        <v>11794.1</v>
      </c>
      <c r="E164" s="31">
        <f t="shared" si="106"/>
        <v>11793.2</v>
      </c>
      <c r="F164" s="11">
        <f t="shared" ref="F164" si="107">E164/D164*100</f>
        <v>99.99236906588888</v>
      </c>
      <c r="G164" s="11">
        <f t="shared" ref="G164" si="108">E164/C164*100</f>
        <v>16.322090432231189</v>
      </c>
      <c r="H164" s="345"/>
      <c r="I164" s="346"/>
      <c r="J164" s="347"/>
      <c r="K164" s="30"/>
    </row>
    <row r="165" spans="2:11" ht="61.5" customHeight="1">
      <c r="B165" s="13" t="s">
        <v>39</v>
      </c>
      <c r="C165" s="21">
        <f>C166+C169</f>
        <v>72253</v>
      </c>
      <c r="D165" s="21">
        <f>D166+D169</f>
        <v>11794.1</v>
      </c>
      <c r="E165" s="21">
        <f>E166+E169</f>
        <v>11793.2</v>
      </c>
      <c r="F165" s="3">
        <f t="shared" ref="F165:F166" si="109">E165/D165*100</f>
        <v>99.99236906588888</v>
      </c>
      <c r="G165" s="14">
        <f t="shared" ref="G165:G166" si="110">E165/C165*100</f>
        <v>16.322090432231189</v>
      </c>
      <c r="H165" s="358"/>
      <c r="I165" s="359"/>
      <c r="J165" s="360"/>
      <c r="K165" s="30"/>
    </row>
    <row r="166" spans="2:11" ht="45">
      <c r="B166" s="20" t="s">
        <v>99</v>
      </c>
      <c r="C166" s="21">
        <f>C167+C168</f>
        <v>71967</v>
      </c>
      <c r="D166" s="21">
        <f>D167+D168</f>
        <v>11603.4</v>
      </c>
      <c r="E166" s="21">
        <f>E167+E168</f>
        <v>11602.6</v>
      </c>
      <c r="F166" s="3">
        <f t="shared" si="109"/>
        <v>99.993105469086657</v>
      </c>
      <c r="G166" s="14">
        <f t="shared" si="110"/>
        <v>16.122111523337086</v>
      </c>
      <c r="H166" s="358"/>
      <c r="I166" s="359"/>
      <c r="J166" s="360"/>
      <c r="K166" s="30"/>
    </row>
    <row r="167" spans="2:11" s="134" customFormat="1" ht="45">
      <c r="B167" s="130" t="s">
        <v>103</v>
      </c>
      <c r="C167" s="154">
        <v>67617</v>
      </c>
      <c r="D167" s="154">
        <v>11603.4</v>
      </c>
      <c r="E167" s="132">
        <v>11602.6</v>
      </c>
      <c r="F167" s="132">
        <f t="shared" ref="F167:F173" si="111">E167/D167*100</f>
        <v>99.993105469086657</v>
      </c>
      <c r="G167" s="133">
        <f t="shared" ref="G167:G173" si="112">E167/C167*100</f>
        <v>17.159294260319154</v>
      </c>
      <c r="H167" s="358"/>
      <c r="I167" s="359"/>
      <c r="J167" s="360"/>
      <c r="K167" s="152"/>
    </row>
    <row r="168" spans="2:11" s="134" customFormat="1" ht="45">
      <c r="B168" s="130" t="s">
        <v>102</v>
      </c>
      <c r="C168" s="154">
        <v>4350</v>
      </c>
      <c r="D168" s="155">
        <v>0</v>
      </c>
      <c r="E168" s="133">
        <v>0</v>
      </c>
      <c r="F168" s="133">
        <v>0</v>
      </c>
      <c r="G168" s="133">
        <f t="shared" si="112"/>
        <v>0</v>
      </c>
      <c r="H168" s="319"/>
      <c r="I168" s="320"/>
      <c r="J168" s="320"/>
      <c r="K168" s="152"/>
    </row>
    <row r="169" spans="2:11" ht="86.25" customHeight="1">
      <c r="B169" s="13" t="s">
        <v>41</v>
      </c>
      <c r="C169" s="21">
        <v>286</v>
      </c>
      <c r="D169" s="21">
        <v>190.7</v>
      </c>
      <c r="E169" s="14">
        <v>190.6</v>
      </c>
      <c r="F169" s="14">
        <f t="shared" si="111"/>
        <v>99.947561615102259</v>
      </c>
      <c r="G169" s="14">
        <f t="shared" si="112"/>
        <v>66.64335664335664</v>
      </c>
      <c r="H169" s="348" t="s">
        <v>203</v>
      </c>
      <c r="I169" s="351"/>
      <c r="J169" s="352"/>
      <c r="K169" s="30"/>
    </row>
    <row r="170" spans="2:11" ht="75">
      <c r="B170" s="90" t="s">
        <v>2</v>
      </c>
      <c r="C170" s="90" t="s">
        <v>74</v>
      </c>
      <c r="D170" s="89" t="s">
        <v>75</v>
      </c>
      <c r="E170" s="90" t="s">
        <v>76</v>
      </c>
      <c r="F170" s="90" t="s">
        <v>77</v>
      </c>
      <c r="G170" s="90" t="s">
        <v>7</v>
      </c>
      <c r="H170" s="247" t="s">
        <v>208</v>
      </c>
      <c r="I170" s="248"/>
      <c r="J170" s="249"/>
      <c r="K170" s="30"/>
    </row>
    <row r="171" spans="2:11" ht="26.25" customHeight="1">
      <c r="B171" s="256" t="s">
        <v>85</v>
      </c>
      <c r="C171" s="321"/>
      <c r="D171" s="321"/>
      <c r="E171" s="321"/>
      <c r="F171" s="321"/>
      <c r="G171" s="321"/>
      <c r="H171" s="321"/>
      <c r="I171" s="321"/>
      <c r="J171" s="322"/>
      <c r="K171" s="30"/>
    </row>
    <row r="172" spans="2:11" s="12" customFormat="1" ht="31.5" customHeight="1">
      <c r="B172" s="23"/>
      <c r="C172" s="31">
        <f>C173</f>
        <v>41578.699999999997</v>
      </c>
      <c r="D172" s="31">
        <f t="shared" ref="D172:E172" si="113">D173</f>
        <v>5738.6</v>
      </c>
      <c r="E172" s="31">
        <f t="shared" si="113"/>
        <v>5154.3</v>
      </c>
      <c r="F172" s="11">
        <f t="shared" si="111"/>
        <v>89.818074094726924</v>
      </c>
      <c r="G172" s="11">
        <f t="shared" si="112"/>
        <v>12.39649147279737</v>
      </c>
      <c r="H172" s="345"/>
      <c r="I172" s="346"/>
      <c r="J172" s="347"/>
      <c r="K172" s="30"/>
    </row>
    <row r="173" spans="2:11" ht="45">
      <c r="B173" s="13" t="s">
        <v>12</v>
      </c>
      <c r="C173" s="21">
        <f>C174+C175+C176+C177+C179+C180</f>
        <v>41578.699999999997</v>
      </c>
      <c r="D173" s="21">
        <f>D174+D175+D176+D177+D179+D180</f>
        <v>5738.6</v>
      </c>
      <c r="E173" s="21">
        <f>E174+E175+E176+E177+E179+E180</f>
        <v>5154.3</v>
      </c>
      <c r="F173" s="3">
        <f t="shared" si="111"/>
        <v>89.818074094726924</v>
      </c>
      <c r="G173" s="14">
        <f t="shared" si="112"/>
        <v>12.39649147279737</v>
      </c>
      <c r="H173" s="358"/>
      <c r="I173" s="359"/>
      <c r="J173" s="360"/>
      <c r="K173" s="30"/>
    </row>
    <row r="174" spans="2:11" s="134" customFormat="1" ht="104.25" customHeight="1">
      <c r="B174" s="130" t="s">
        <v>262</v>
      </c>
      <c r="C174" s="21">
        <v>17091</v>
      </c>
      <c r="D174" s="21">
        <v>326.3</v>
      </c>
      <c r="E174" s="3">
        <v>326.3</v>
      </c>
      <c r="F174" s="3">
        <f t="shared" ref="F174:F180" si="114">E174/D174*100</f>
        <v>100</v>
      </c>
      <c r="G174" s="14">
        <f t="shared" ref="G174:G180" si="115">E174/C174*100</f>
        <v>1.9091919723831259</v>
      </c>
      <c r="H174" s="373" t="s">
        <v>213</v>
      </c>
      <c r="I174" s="402"/>
      <c r="J174" s="403"/>
      <c r="K174" s="152"/>
    </row>
    <row r="175" spans="2:11" ht="82.5" customHeight="1">
      <c r="B175" s="13" t="s">
        <v>94</v>
      </c>
      <c r="C175" s="21">
        <v>14536.3</v>
      </c>
      <c r="D175" s="21">
        <v>3105.9</v>
      </c>
      <c r="E175" s="3">
        <v>3056.7</v>
      </c>
      <c r="F175" s="3">
        <f t="shared" ref="F175:F176" si="116">E175/D175*100</f>
        <v>98.415918091374479</v>
      </c>
      <c r="G175" s="14">
        <f t="shared" ref="G175:G176" si="117">E175/C175*100</f>
        <v>21.028047027097678</v>
      </c>
      <c r="H175" s="404"/>
      <c r="I175" s="405"/>
      <c r="J175" s="406"/>
      <c r="K175" s="30"/>
    </row>
    <row r="176" spans="2:11" ht="134.25" customHeight="1">
      <c r="B176" s="13" t="s">
        <v>182</v>
      </c>
      <c r="C176" s="21">
        <v>765.1</v>
      </c>
      <c r="D176" s="21">
        <v>765.1</v>
      </c>
      <c r="E176" s="3">
        <v>587.70000000000005</v>
      </c>
      <c r="F176" s="3">
        <f t="shared" si="116"/>
        <v>76.813488432884597</v>
      </c>
      <c r="G176" s="14">
        <f t="shared" si="117"/>
        <v>76.813488432884597</v>
      </c>
      <c r="H176" s="407"/>
      <c r="I176" s="407"/>
      <c r="J176" s="407"/>
      <c r="K176" s="30"/>
    </row>
    <row r="177" spans="2:11" ht="66" customHeight="1">
      <c r="B177" s="16" t="s">
        <v>40</v>
      </c>
      <c r="C177" s="21">
        <v>3908.6</v>
      </c>
      <c r="D177" s="21">
        <v>539.29999999999995</v>
      </c>
      <c r="E177" s="3">
        <v>470.1</v>
      </c>
      <c r="F177" s="3">
        <f t="shared" si="114"/>
        <v>87.1685518264417</v>
      </c>
      <c r="G177" s="14">
        <f t="shared" si="115"/>
        <v>12.027324361664023</v>
      </c>
      <c r="H177" s="268"/>
      <c r="I177" s="269"/>
      <c r="J177" s="270"/>
      <c r="K177" s="30"/>
    </row>
    <row r="178" spans="2:11" ht="87" customHeight="1">
      <c r="B178" s="230" t="s">
        <v>2</v>
      </c>
      <c r="C178" s="230" t="s">
        <v>74</v>
      </c>
      <c r="D178" s="229" t="s">
        <v>75</v>
      </c>
      <c r="E178" s="230" t="s">
        <v>76</v>
      </c>
      <c r="F178" s="230" t="s">
        <v>77</v>
      </c>
      <c r="G178" s="230" t="s">
        <v>7</v>
      </c>
      <c r="H178" s="247" t="s">
        <v>208</v>
      </c>
      <c r="I178" s="248"/>
      <c r="J178" s="249"/>
      <c r="K178" s="30"/>
    </row>
    <row r="179" spans="2:11" ht="409.5" customHeight="1">
      <c r="B179" s="16" t="s">
        <v>263</v>
      </c>
      <c r="C179" s="21">
        <f>2650.5+1065.5</f>
        <v>3716</v>
      </c>
      <c r="D179" s="21">
        <f>569.8+231.8</f>
        <v>801.59999999999991</v>
      </c>
      <c r="E179" s="3">
        <f>407.9+184.1</f>
        <v>592</v>
      </c>
      <c r="F179" s="3">
        <f t="shared" si="114"/>
        <v>73.85229540918165</v>
      </c>
      <c r="G179" s="14">
        <f t="shared" si="115"/>
        <v>15.931108719052745</v>
      </c>
      <c r="H179" s="348" t="s">
        <v>227</v>
      </c>
      <c r="I179" s="349"/>
      <c r="J179" s="350"/>
      <c r="K179" s="30"/>
    </row>
    <row r="180" spans="2:11" ht="75.75" customHeight="1">
      <c r="B180" s="16" t="s">
        <v>93</v>
      </c>
      <c r="C180" s="21">
        <v>1561.7</v>
      </c>
      <c r="D180" s="21">
        <v>200.4</v>
      </c>
      <c r="E180" s="3">
        <v>121.5</v>
      </c>
      <c r="F180" s="3">
        <f t="shared" si="114"/>
        <v>60.628742514970057</v>
      </c>
      <c r="G180" s="14">
        <f t="shared" si="115"/>
        <v>7.7799833514759555</v>
      </c>
      <c r="H180" s="259" t="s">
        <v>199</v>
      </c>
      <c r="I180" s="260"/>
      <c r="J180" s="261"/>
      <c r="K180" s="30"/>
    </row>
    <row r="181" spans="2:11" ht="24.75" customHeight="1">
      <c r="B181" s="10" t="s">
        <v>1</v>
      </c>
      <c r="C181" s="25">
        <f>C111+C124+C129+C144+C164+C172+C120</f>
        <v>283309.8</v>
      </c>
      <c r="D181" s="25">
        <f>D111+D124+D129+D144+D164+D172+D120</f>
        <v>49212.899999999994</v>
      </c>
      <c r="E181" s="25">
        <f>E111+E124+E129+E144+E164+E172+E120</f>
        <v>47780.800000000003</v>
      </c>
      <c r="F181" s="25">
        <f t="shared" si="80"/>
        <v>97.089990632537422</v>
      </c>
      <c r="G181" s="25">
        <f t="shared" si="74"/>
        <v>16.865212569420475</v>
      </c>
      <c r="H181" s="401"/>
      <c r="I181" s="401"/>
      <c r="J181" s="401"/>
      <c r="K181" s="30"/>
    </row>
    <row r="182" spans="2:11" ht="24.75" customHeight="1">
      <c r="B182" s="158"/>
      <c r="C182" s="244"/>
      <c r="D182" s="244"/>
      <c r="E182" s="244"/>
      <c r="F182" s="244"/>
      <c r="G182" s="244"/>
      <c r="H182" s="69"/>
      <c r="I182" s="69"/>
      <c r="J182" s="69"/>
      <c r="K182" s="30"/>
    </row>
    <row r="183" spans="2:11" ht="24.75" customHeight="1">
      <c r="B183" s="158"/>
      <c r="C183" s="244"/>
      <c r="D183" s="244"/>
      <c r="E183" s="244"/>
      <c r="F183" s="244"/>
      <c r="G183" s="244"/>
      <c r="H183" s="69"/>
      <c r="I183" s="69"/>
      <c r="J183" s="69"/>
      <c r="K183" s="30"/>
    </row>
    <row r="184" spans="2:11" ht="18" customHeight="1">
      <c r="B184" s="391" t="s">
        <v>79</v>
      </c>
      <c r="C184" s="391"/>
      <c r="D184" s="391"/>
      <c r="E184" s="391"/>
      <c r="F184" s="391"/>
      <c r="G184" s="391"/>
      <c r="H184" s="391"/>
      <c r="I184" s="391"/>
      <c r="J184" s="391"/>
    </row>
    <row r="185" spans="2:11" ht="16.899999999999999" customHeight="1">
      <c r="B185" s="138"/>
      <c r="C185" s="138"/>
      <c r="D185" s="138"/>
      <c r="E185" s="138"/>
      <c r="F185" s="138"/>
      <c r="G185" s="138"/>
      <c r="H185" s="138"/>
      <c r="I185" s="303" t="s">
        <v>4</v>
      </c>
      <c r="J185" s="303"/>
    </row>
    <row r="186" spans="2:11" s="7" customFormat="1" ht="76.150000000000006" customHeight="1">
      <c r="B186" s="90" t="s">
        <v>80</v>
      </c>
      <c r="C186" s="90" t="s">
        <v>74</v>
      </c>
      <c r="D186" s="89" t="s">
        <v>75</v>
      </c>
      <c r="E186" s="90" t="s">
        <v>76</v>
      </c>
      <c r="F186" s="90" t="s">
        <v>77</v>
      </c>
      <c r="G186" s="90" t="s">
        <v>7</v>
      </c>
      <c r="H186" s="247" t="s">
        <v>208</v>
      </c>
      <c r="I186" s="248"/>
      <c r="J186" s="249"/>
    </row>
    <row r="187" spans="2:11" s="7" customFormat="1" ht="56.25" customHeight="1">
      <c r="B187" s="1" t="s">
        <v>82</v>
      </c>
      <c r="C187" s="3">
        <v>200</v>
      </c>
      <c r="D187" s="139">
        <v>200</v>
      </c>
      <c r="E187" s="139">
        <v>200</v>
      </c>
      <c r="F187" s="2">
        <f t="shared" ref="F187" si="118">E187/D187*100</f>
        <v>100</v>
      </c>
      <c r="G187" s="2">
        <f t="shared" ref="G187" si="119">E187/C187*100</f>
        <v>100</v>
      </c>
      <c r="H187" s="259"/>
      <c r="I187" s="260"/>
      <c r="J187" s="261"/>
    </row>
    <row r="188" spans="2:11" s="7" customFormat="1" ht="29.25" customHeight="1">
      <c r="B188" s="10" t="s">
        <v>1</v>
      </c>
      <c r="C188" s="111">
        <f>C187</f>
        <v>200</v>
      </c>
      <c r="D188" s="111">
        <f t="shared" ref="D188:E188" si="120">D187</f>
        <v>200</v>
      </c>
      <c r="E188" s="111">
        <f t="shared" si="120"/>
        <v>200</v>
      </c>
      <c r="F188" s="111">
        <f t="shared" ref="F188" si="121">E188/D188*100</f>
        <v>100</v>
      </c>
      <c r="G188" s="111">
        <f t="shared" ref="G188" si="122">E188/C188*100</f>
        <v>100</v>
      </c>
      <c r="H188" s="278"/>
      <c r="I188" s="279"/>
      <c r="J188" s="280"/>
    </row>
    <row r="189" spans="2:11" ht="33.75" customHeight="1">
      <c r="B189" s="305" t="s">
        <v>299</v>
      </c>
      <c r="C189" s="305"/>
      <c r="D189" s="305"/>
      <c r="E189" s="305"/>
      <c r="F189" s="305"/>
      <c r="G189" s="305"/>
      <c r="H189" s="305"/>
      <c r="I189" s="305"/>
      <c r="J189" s="305"/>
      <c r="K189" s="143"/>
    </row>
    <row r="190" spans="2:11" ht="14.45" customHeight="1">
      <c r="B190" s="149"/>
      <c r="C190" s="150"/>
      <c r="D190" s="150"/>
      <c r="E190" s="150"/>
      <c r="F190" s="150"/>
      <c r="G190" s="151"/>
      <c r="H190" s="151"/>
      <c r="I190" s="303" t="s">
        <v>4</v>
      </c>
      <c r="J190" s="303"/>
      <c r="K190" s="30"/>
    </row>
    <row r="191" spans="2:11" ht="81.75" customHeight="1">
      <c r="B191" s="90" t="s">
        <v>2</v>
      </c>
      <c r="C191" s="90" t="s">
        <v>74</v>
      </c>
      <c r="D191" s="89" t="s">
        <v>75</v>
      </c>
      <c r="E191" s="90" t="s">
        <v>76</v>
      </c>
      <c r="F191" s="90" t="s">
        <v>77</v>
      </c>
      <c r="G191" s="90" t="s">
        <v>7</v>
      </c>
      <c r="H191" s="247" t="s">
        <v>208</v>
      </c>
      <c r="I191" s="248"/>
      <c r="J191" s="249"/>
    </row>
    <row r="192" spans="2:11" ht="38.25" customHeight="1">
      <c r="B192" s="250" t="s">
        <v>85</v>
      </c>
      <c r="C192" s="353"/>
      <c r="D192" s="353"/>
      <c r="E192" s="353"/>
      <c r="F192" s="353"/>
      <c r="G192" s="353"/>
      <c r="H192" s="353"/>
      <c r="I192" s="353"/>
      <c r="J192" s="354"/>
    </row>
    <row r="193" spans="2:11" s="12" customFormat="1" ht="24" customHeight="1">
      <c r="B193" s="10"/>
      <c r="C193" s="11">
        <f>C194+C198</f>
        <v>94870.8</v>
      </c>
      <c r="D193" s="11">
        <f>D194+D198</f>
        <v>24547.5</v>
      </c>
      <c r="E193" s="11">
        <f>E194+E198</f>
        <v>24143.200000000001</v>
      </c>
      <c r="F193" s="11">
        <f t="shared" ref="F193" si="123">E193/D193*100</f>
        <v>98.352989102759963</v>
      </c>
      <c r="G193" s="11">
        <f t="shared" ref="G193" si="124">E193/C193*100</f>
        <v>25.448504703238513</v>
      </c>
      <c r="H193" s="284"/>
      <c r="I193" s="290"/>
      <c r="J193" s="291"/>
    </row>
    <row r="194" spans="2:11" ht="75" customHeight="1">
      <c r="B194" s="13" t="s">
        <v>12</v>
      </c>
      <c r="C194" s="3">
        <f>C195+C197</f>
        <v>86374.400000000009</v>
      </c>
      <c r="D194" s="3">
        <f>D195+D197</f>
        <v>21530.9</v>
      </c>
      <c r="E194" s="3">
        <f>E195+E197</f>
        <v>21372.2</v>
      </c>
      <c r="F194" s="3">
        <f t="shared" ref="F194:F238" si="125">E194/D194*100</f>
        <v>99.26291980363105</v>
      </c>
      <c r="G194" s="3">
        <f t="shared" ref="G194:G222" si="126">E194/C194*100</f>
        <v>24.743674051570835</v>
      </c>
      <c r="H194" s="275"/>
      <c r="I194" s="276"/>
      <c r="J194" s="277"/>
    </row>
    <row r="195" spans="2:11" ht="100.5" customHeight="1">
      <c r="B195" s="13" t="s">
        <v>264</v>
      </c>
      <c r="C195" s="159">
        <v>86363.3</v>
      </c>
      <c r="D195" s="159">
        <v>21530.9</v>
      </c>
      <c r="E195" s="159">
        <v>21372.2</v>
      </c>
      <c r="F195" s="3">
        <f t="shared" si="125"/>
        <v>99.26291980363105</v>
      </c>
      <c r="G195" s="3">
        <f t="shared" si="126"/>
        <v>24.746854277221921</v>
      </c>
      <c r="H195" s="259"/>
      <c r="I195" s="260"/>
      <c r="J195" s="261"/>
    </row>
    <row r="196" spans="2:11" ht="96.75" customHeight="1">
      <c r="B196" s="230" t="s">
        <v>2</v>
      </c>
      <c r="C196" s="230" t="s">
        <v>74</v>
      </c>
      <c r="D196" s="229" t="s">
        <v>75</v>
      </c>
      <c r="E196" s="230" t="s">
        <v>76</v>
      </c>
      <c r="F196" s="230" t="s">
        <v>77</v>
      </c>
      <c r="G196" s="230" t="s">
        <v>7</v>
      </c>
      <c r="H196" s="247" t="s">
        <v>208</v>
      </c>
      <c r="I196" s="248"/>
      <c r="J196" s="249"/>
    </row>
    <row r="197" spans="2:11" ht="180" customHeight="1">
      <c r="B197" s="1" t="s">
        <v>129</v>
      </c>
      <c r="C197" s="3">
        <v>11.1</v>
      </c>
      <c r="D197" s="14">
        <v>0</v>
      </c>
      <c r="E197" s="14">
        <v>0</v>
      </c>
      <c r="F197" s="14">
        <v>0</v>
      </c>
      <c r="G197" s="14">
        <f t="shared" ref="G197" si="127">E197/C197*100</f>
        <v>0</v>
      </c>
      <c r="H197" s="417" t="s">
        <v>73</v>
      </c>
      <c r="I197" s="418"/>
      <c r="J197" s="419"/>
      <c r="K197" s="30"/>
    </row>
    <row r="198" spans="2:11" ht="60">
      <c r="B198" s="34" t="s">
        <v>14</v>
      </c>
      <c r="C198" s="3">
        <f>C199</f>
        <v>8496.4</v>
      </c>
      <c r="D198" s="3">
        <f t="shared" ref="D198:E198" si="128">D199</f>
        <v>3016.6</v>
      </c>
      <c r="E198" s="3">
        <f t="shared" si="128"/>
        <v>2771</v>
      </c>
      <c r="F198" s="3">
        <f t="shared" si="125"/>
        <v>91.85838361068754</v>
      </c>
      <c r="G198" s="3">
        <f t="shared" si="126"/>
        <v>32.613812908996756</v>
      </c>
      <c r="H198" s="361"/>
      <c r="I198" s="362"/>
      <c r="J198" s="363"/>
    </row>
    <row r="199" spans="2:11" ht="30" customHeight="1">
      <c r="B199" s="13" t="s">
        <v>99</v>
      </c>
      <c r="C199" s="3">
        <f>C200+C201</f>
        <v>8496.4</v>
      </c>
      <c r="D199" s="3">
        <f>D200+D201</f>
        <v>3016.6</v>
      </c>
      <c r="E199" s="3">
        <f>E200+E201</f>
        <v>2771</v>
      </c>
      <c r="F199" s="3">
        <f t="shared" ref="F199" si="129">E199/D199*100</f>
        <v>91.85838361068754</v>
      </c>
      <c r="G199" s="3">
        <f t="shared" ref="G199" si="130">E199/C199*100</f>
        <v>32.613812908996756</v>
      </c>
      <c r="H199" s="361"/>
      <c r="I199" s="362"/>
      <c r="J199" s="363"/>
    </row>
    <row r="200" spans="2:11" ht="43.5" customHeight="1">
      <c r="B200" s="130" t="s">
        <v>42</v>
      </c>
      <c r="C200" s="154">
        <v>8010.9</v>
      </c>
      <c r="D200" s="154">
        <v>2986.6</v>
      </c>
      <c r="E200" s="132">
        <v>2771</v>
      </c>
      <c r="F200" s="132">
        <f t="shared" si="125"/>
        <v>92.781088863590711</v>
      </c>
      <c r="G200" s="133">
        <f t="shared" ref="G200" si="131">E200/C200*100</f>
        <v>34.590370620030207</v>
      </c>
      <c r="H200" s="275"/>
      <c r="I200" s="276"/>
      <c r="J200" s="277"/>
      <c r="K200" s="30"/>
    </row>
    <row r="201" spans="2:11" ht="44.25" customHeight="1">
      <c r="B201" s="130" t="s">
        <v>43</v>
      </c>
      <c r="C201" s="132">
        <v>485.5</v>
      </c>
      <c r="D201" s="132">
        <v>30</v>
      </c>
      <c r="E201" s="133">
        <v>0</v>
      </c>
      <c r="F201" s="133">
        <f t="shared" si="125"/>
        <v>0</v>
      </c>
      <c r="G201" s="133">
        <f t="shared" si="126"/>
        <v>0</v>
      </c>
      <c r="H201" s="275"/>
      <c r="I201" s="276"/>
      <c r="J201" s="277"/>
    </row>
    <row r="202" spans="2:11" ht="36.75" customHeight="1">
      <c r="B202" s="256" t="s">
        <v>104</v>
      </c>
      <c r="C202" s="257"/>
      <c r="D202" s="257"/>
      <c r="E202" s="257"/>
      <c r="F202" s="257"/>
      <c r="G202" s="257"/>
      <c r="H202" s="257"/>
      <c r="I202" s="257"/>
      <c r="J202" s="258"/>
    </row>
    <row r="203" spans="2:11" s="12" customFormat="1" ht="25.5" customHeight="1">
      <c r="B203" s="10"/>
      <c r="C203" s="11">
        <f>C204+C210</f>
        <v>97603.900000000009</v>
      </c>
      <c r="D203" s="11">
        <f>D204+D210</f>
        <v>16813</v>
      </c>
      <c r="E203" s="11">
        <f>E204+E210</f>
        <v>16206.099999999999</v>
      </c>
      <c r="F203" s="11">
        <f t="shared" si="125"/>
        <v>96.390293225480278</v>
      </c>
      <c r="G203" s="11">
        <f t="shared" si="126"/>
        <v>16.603947178340206</v>
      </c>
      <c r="H203" s="329"/>
      <c r="I203" s="330"/>
      <c r="J203" s="331"/>
    </row>
    <row r="204" spans="2:11" ht="64.5" customHeight="1">
      <c r="B204" s="13" t="s">
        <v>44</v>
      </c>
      <c r="C204" s="21">
        <f>C206+C207</f>
        <v>92425.600000000006</v>
      </c>
      <c r="D204" s="21">
        <f>D206+D207</f>
        <v>16813</v>
      </c>
      <c r="E204" s="21">
        <f>E206+E207</f>
        <v>16206.099999999999</v>
      </c>
      <c r="F204" s="3">
        <f t="shared" ref="F204:F207" si="132">E204/D204*100</f>
        <v>96.390293225480278</v>
      </c>
      <c r="G204" s="14">
        <f t="shared" si="126"/>
        <v>17.534211300765154</v>
      </c>
      <c r="H204" s="361"/>
      <c r="I204" s="362"/>
      <c r="J204" s="363"/>
      <c r="K204" s="30"/>
    </row>
    <row r="205" spans="2:11" ht="73.5" customHeight="1">
      <c r="B205" s="90" t="s">
        <v>2</v>
      </c>
      <c r="C205" s="90" t="s">
        <v>74</v>
      </c>
      <c r="D205" s="89" t="s">
        <v>75</v>
      </c>
      <c r="E205" s="90" t="s">
        <v>76</v>
      </c>
      <c r="F205" s="90" t="s">
        <v>77</v>
      </c>
      <c r="G205" s="90" t="s">
        <v>7</v>
      </c>
      <c r="H205" s="247" t="s">
        <v>208</v>
      </c>
      <c r="I205" s="248"/>
      <c r="J205" s="249"/>
      <c r="K205" s="30"/>
    </row>
    <row r="206" spans="2:11" ht="73.5" customHeight="1">
      <c r="B206" s="13" t="s">
        <v>265</v>
      </c>
      <c r="C206" s="3">
        <v>21622.2</v>
      </c>
      <c r="D206" s="3">
        <v>5610.1</v>
      </c>
      <c r="E206" s="3">
        <v>5567.2</v>
      </c>
      <c r="F206" s="3">
        <f t="shared" si="132"/>
        <v>99.235307748524974</v>
      </c>
      <c r="G206" s="3">
        <f t="shared" ref="G206:G210" si="133">E206/C206*100</f>
        <v>25.747611251399022</v>
      </c>
      <c r="H206" s="259"/>
      <c r="I206" s="260"/>
      <c r="J206" s="261"/>
    </row>
    <row r="207" spans="2:11" ht="33.75" customHeight="1">
      <c r="B207" s="13" t="s">
        <v>99</v>
      </c>
      <c r="C207" s="21">
        <f>C208+C209</f>
        <v>70803.400000000009</v>
      </c>
      <c r="D207" s="21">
        <f>D208+D209</f>
        <v>11202.899999999998</v>
      </c>
      <c r="E207" s="21">
        <f>E208+E209</f>
        <v>10638.9</v>
      </c>
      <c r="F207" s="3">
        <f t="shared" si="132"/>
        <v>94.9655892670648</v>
      </c>
      <c r="G207" s="3">
        <f t="shared" si="133"/>
        <v>15.025973328964426</v>
      </c>
      <c r="H207" s="259"/>
      <c r="I207" s="260"/>
      <c r="J207" s="261"/>
    </row>
    <row r="208" spans="2:11" ht="149.25" customHeight="1">
      <c r="B208" s="160" t="s">
        <v>126</v>
      </c>
      <c r="C208" s="21">
        <f>62412.4+2366.4</f>
        <v>64778.8</v>
      </c>
      <c r="D208" s="21">
        <f>10031.3+616.8</f>
        <v>10648.099999999999</v>
      </c>
      <c r="E208" s="21">
        <f>9884.2+199.9</f>
        <v>10084.1</v>
      </c>
      <c r="F208" s="3">
        <f t="shared" ref="F208" si="134">E208/D208*100</f>
        <v>94.703280397441816</v>
      </c>
      <c r="G208" s="3">
        <f t="shared" ref="G208" si="135">E208/C208*100</f>
        <v>15.566975615479139</v>
      </c>
      <c r="H208" s="338" t="s">
        <v>223</v>
      </c>
      <c r="I208" s="339"/>
      <c r="J208" s="340"/>
    </row>
    <row r="209" spans="2:11" ht="90.75" customHeight="1">
      <c r="B209" s="160" t="s">
        <v>127</v>
      </c>
      <c r="C209" s="21">
        <v>6024.6</v>
      </c>
      <c r="D209" s="21">
        <v>554.79999999999995</v>
      </c>
      <c r="E209" s="21">
        <v>554.79999999999995</v>
      </c>
      <c r="F209" s="3">
        <f t="shared" ref="F209" si="136">E209/D209*100</f>
        <v>100</v>
      </c>
      <c r="G209" s="3">
        <f t="shared" ref="G209" si="137">E209/C209*100</f>
        <v>9.2089101351127045</v>
      </c>
      <c r="H209" s="96"/>
      <c r="I209" s="97"/>
      <c r="J209" s="98"/>
    </row>
    <row r="210" spans="2:11" ht="64.5" customHeight="1">
      <c r="B210" s="20" t="s">
        <v>45</v>
      </c>
      <c r="C210" s="3">
        <f>C211+C213</f>
        <v>5178.3</v>
      </c>
      <c r="D210" s="14">
        <f>D211+D213</f>
        <v>0</v>
      </c>
      <c r="E210" s="14">
        <f>E211+E213</f>
        <v>0</v>
      </c>
      <c r="F210" s="14">
        <v>0</v>
      </c>
      <c r="G210" s="14">
        <f t="shared" si="133"/>
        <v>0</v>
      </c>
      <c r="H210" s="275"/>
      <c r="I210" s="276"/>
      <c r="J210" s="277"/>
    </row>
    <row r="211" spans="2:11" ht="84" customHeight="1">
      <c r="B211" s="20" t="s">
        <v>46</v>
      </c>
      <c r="C211" s="3">
        <v>4978.3</v>
      </c>
      <c r="D211" s="14">
        <v>0</v>
      </c>
      <c r="E211" s="14">
        <v>0</v>
      </c>
      <c r="F211" s="14">
        <v>0</v>
      </c>
      <c r="G211" s="14">
        <f t="shared" ref="G211:G215" si="138">E211/C211*100</f>
        <v>0</v>
      </c>
      <c r="H211" s="275"/>
      <c r="I211" s="276"/>
      <c r="J211" s="277"/>
    </row>
    <row r="212" spans="2:11" ht="85.5" customHeight="1">
      <c r="B212" s="230" t="s">
        <v>2</v>
      </c>
      <c r="C212" s="230" t="s">
        <v>74</v>
      </c>
      <c r="D212" s="229" t="s">
        <v>75</v>
      </c>
      <c r="E212" s="230" t="s">
        <v>76</v>
      </c>
      <c r="F212" s="230" t="s">
        <v>77</v>
      </c>
      <c r="G212" s="230" t="s">
        <v>7</v>
      </c>
      <c r="H212" s="247" t="s">
        <v>208</v>
      </c>
      <c r="I212" s="248"/>
      <c r="J212" s="249"/>
      <c r="K212" s="30"/>
    </row>
    <row r="213" spans="2:11" ht="61.5" customHeight="1">
      <c r="B213" s="34" t="s">
        <v>266</v>
      </c>
      <c r="C213" s="3">
        <v>200</v>
      </c>
      <c r="D213" s="14">
        <v>0</v>
      </c>
      <c r="E213" s="14">
        <v>0</v>
      </c>
      <c r="F213" s="14">
        <v>0</v>
      </c>
      <c r="G213" s="14">
        <f t="shared" si="138"/>
        <v>0</v>
      </c>
      <c r="H213" s="275"/>
      <c r="I213" s="276"/>
      <c r="J213" s="277"/>
    </row>
    <row r="214" spans="2:11" ht="24" customHeight="1">
      <c r="B214" s="250" t="s">
        <v>130</v>
      </c>
      <c r="C214" s="251"/>
      <c r="D214" s="251"/>
      <c r="E214" s="251"/>
      <c r="F214" s="251"/>
      <c r="G214" s="251"/>
      <c r="H214" s="251"/>
      <c r="I214" s="251"/>
      <c r="J214" s="252"/>
    </row>
    <row r="215" spans="2:11" s="12" customFormat="1" ht="25.5" customHeight="1">
      <c r="B215" s="23"/>
      <c r="C215" s="11">
        <f>C216+C217+C218</f>
        <v>14211.199999999999</v>
      </c>
      <c r="D215" s="35">
        <f t="shared" ref="D215:E215" si="139">D216+D217+D218</f>
        <v>0</v>
      </c>
      <c r="E215" s="35">
        <f t="shared" si="139"/>
        <v>0</v>
      </c>
      <c r="F215" s="35">
        <v>0</v>
      </c>
      <c r="G215" s="35">
        <f t="shared" si="138"/>
        <v>0</v>
      </c>
      <c r="H215" s="364"/>
      <c r="I215" s="365"/>
      <c r="J215" s="366"/>
    </row>
    <row r="216" spans="2:11" ht="89.25" customHeight="1">
      <c r="B216" s="1" t="s">
        <v>267</v>
      </c>
      <c r="C216" s="3">
        <f>1790.9+325</f>
        <v>2115.9</v>
      </c>
      <c r="D216" s="14">
        <v>0</v>
      </c>
      <c r="E216" s="153">
        <v>0</v>
      </c>
      <c r="F216" s="14">
        <v>0</v>
      </c>
      <c r="G216" s="14">
        <f t="shared" si="126"/>
        <v>0</v>
      </c>
      <c r="H216" s="259"/>
      <c r="I216" s="260"/>
      <c r="J216" s="261"/>
    </row>
    <row r="217" spans="2:11" s="134" customFormat="1" ht="130.5" customHeight="1">
      <c r="B217" s="16" t="s">
        <v>268</v>
      </c>
      <c r="C217" s="3">
        <v>11490.5</v>
      </c>
      <c r="D217" s="14">
        <v>0</v>
      </c>
      <c r="E217" s="153">
        <v>0</v>
      </c>
      <c r="F217" s="14">
        <v>0</v>
      </c>
      <c r="G217" s="14">
        <f t="shared" si="126"/>
        <v>0</v>
      </c>
      <c r="H217" s="259"/>
      <c r="I217" s="260"/>
      <c r="J217" s="261"/>
    </row>
    <row r="218" spans="2:11" ht="159" customHeight="1">
      <c r="B218" s="34" t="s">
        <v>47</v>
      </c>
      <c r="C218" s="3">
        <v>604.79999999999995</v>
      </c>
      <c r="D218" s="14">
        <v>0</v>
      </c>
      <c r="E218" s="14">
        <v>0</v>
      </c>
      <c r="F218" s="14">
        <v>0</v>
      </c>
      <c r="G218" s="14">
        <f t="shared" ref="G218" si="140">E218/C218*100</f>
        <v>0</v>
      </c>
      <c r="H218" s="259"/>
      <c r="I218" s="260"/>
      <c r="J218" s="261"/>
    </row>
    <row r="219" spans="2:11" ht="75" customHeight="1">
      <c r="B219" s="230" t="s">
        <v>2</v>
      </c>
      <c r="C219" s="230" t="s">
        <v>74</v>
      </c>
      <c r="D219" s="229" t="s">
        <v>75</v>
      </c>
      <c r="E219" s="230" t="s">
        <v>76</v>
      </c>
      <c r="F219" s="230" t="s">
        <v>77</v>
      </c>
      <c r="G219" s="230" t="s">
        <v>7</v>
      </c>
      <c r="H219" s="247" t="s">
        <v>208</v>
      </c>
      <c r="I219" s="248"/>
      <c r="J219" s="249"/>
      <c r="K219" s="30"/>
    </row>
    <row r="220" spans="2:11" ht="38.25" customHeight="1">
      <c r="B220" s="250" t="s">
        <v>117</v>
      </c>
      <c r="C220" s="251"/>
      <c r="D220" s="251"/>
      <c r="E220" s="251"/>
      <c r="F220" s="251"/>
      <c r="G220" s="251"/>
      <c r="H220" s="251"/>
      <c r="I220" s="251"/>
      <c r="J220" s="252"/>
    </row>
    <row r="221" spans="2:11" s="12" customFormat="1" ht="14.25">
      <c r="B221" s="23"/>
      <c r="C221" s="11">
        <f>C222+C223+C224+C226+C227</f>
        <v>68187.700000000012</v>
      </c>
      <c r="D221" s="11">
        <f>D222+D223+D224+D226+D227</f>
        <v>386.6</v>
      </c>
      <c r="E221" s="11">
        <f>E222+E223+E224+E226+E227</f>
        <v>336.3</v>
      </c>
      <c r="F221" s="35">
        <f t="shared" ref="F221" si="141">E221/D221*100</f>
        <v>86.989136057941025</v>
      </c>
      <c r="G221" s="35">
        <f t="shared" ref="G221" si="142">E221/C221*100</f>
        <v>0.49319745349967797</v>
      </c>
      <c r="H221" s="329"/>
      <c r="I221" s="330"/>
      <c r="J221" s="331"/>
    </row>
    <row r="222" spans="2:11" ht="167.25" customHeight="1">
      <c r="B222" s="1" t="s">
        <v>118</v>
      </c>
      <c r="C222" s="3">
        <v>26707.4</v>
      </c>
      <c r="D222" s="14">
        <v>0</v>
      </c>
      <c r="E222" s="14">
        <v>0</v>
      </c>
      <c r="F222" s="14">
        <v>0</v>
      </c>
      <c r="G222" s="14">
        <f t="shared" si="126"/>
        <v>0</v>
      </c>
      <c r="H222" s="361"/>
      <c r="I222" s="362"/>
      <c r="J222" s="363"/>
    </row>
    <row r="223" spans="2:11" ht="184.5" customHeight="1">
      <c r="B223" s="16" t="s">
        <v>121</v>
      </c>
      <c r="C223" s="3">
        <v>3300.9</v>
      </c>
      <c r="D223" s="14">
        <v>0</v>
      </c>
      <c r="E223" s="14">
        <v>0</v>
      </c>
      <c r="F223" s="14">
        <v>0</v>
      </c>
      <c r="G223" s="14">
        <f t="shared" ref="G223:G224" si="143">E223/C223*100</f>
        <v>0</v>
      </c>
      <c r="H223" s="358"/>
      <c r="I223" s="359"/>
      <c r="J223" s="360"/>
    </row>
    <row r="224" spans="2:11" ht="104.25" customHeight="1">
      <c r="B224" s="16" t="s">
        <v>122</v>
      </c>
      <c r="C224" s="3">
        <v>15201.1</v>
      </c>
      <c r="D224" s="14">
        <v>0</v>
      </c>
      <c r="E224" s="14">
        <v>0</v>
      </c>
      <c r="F224" s="14">
        <v>0</v>
      </c>
      <c r="G224" s="14">
        <f t="shared" si="143"/>
        <v>0</v>
      </c>
      <c r="H224" s="361"/>
      <c r="I224" s="362"/>
      <c r="J224" s="363"/>
    </row>
    <row r="225" spans="2:11" ht="75" customHeight="1">
      <c r="B225" s="230" t="s">
        <v>2</v>
      </c>
      <c r="C225" s="230" t="s">
        <v>74</v>
      </c>
      <c r="D225" s="229" t="s">
        <v>75</v>
      </c>
      <c r="E225" s="230" t="s">
        <v>76</v>
      </c>
      <c r="F225" s="230" t="s">
        <v>77</v>
      </c>
      <c r="G225" s="230" t="s">
        <v>7</v>
      </c>
      <c r="H225" s="247" t="s">
        <v>208</v>
      </c>
      <c r="I225" s="248"/>
      <c r="J225" s="249"/>
      <c r="K225" s="30"/>
    </row>
    <row r="226" spans="2:11" ht="109.5" customHeight="1">
      <c r="B226" s="16" t="s">
        <v>123</v>
      </c>
      <c r="C226" s="3">
        <v>3800.3</v>
      </c>
      <c r="D226" s="14">
        <v>0</v>
      </c>
      <c r="E226" s="14">
        <v>0</v>
      </c>
      <c r="F226" s="14">
        <v>0</v>
      </c>
      <c r="G226" s="14">
        <f t="shared" ref="G226" si="144">E226/C226*100</f>
        <v>0</v>
      </c>
      <c r="H226" s="358"/>
      <c r="I226" s="359"/>
      <c r="J226" s="360"/>
    </row>
    <row r="227" spans="2:11" ht="33" customHeight="1">
      <c r="B227" s="20" t="s">
        <v>99</v>
      </c>
      <c r="C227" s="3">
        <f>C228+C229</f>
        <v>19178</v>
      </c>
      <c r="D227" s="3">
        <f>D228+D229</f>
        <v>386.6</v>
      </c>
      <c r="E227" s="3">
        <f>E228+E229</f>
        <v>336.3</v>
      </c>
      <c r="F227" s="14">
        <f>E227/D227*100</f>
        <v>86.989136057941025</v>
      </c>
      <c r="G227" s="14">
        <f t="shared" ref="G227:G231" si="145">E227/C227*100</f>
        <v>1.7535718010220045</v>
      </c>
      <c r="H227" s="259"/>
      <c r="I227" s="260"/>
      <c r="J227" s="261"/>
    </row>
    <row r="228" spans="2:11" s="134" customFormat="1" ht="46.5" customHeight="1">
      <c r="B228" s="130" t="s">
        <v>124</v>
      </c>
      <c r="C228" s="132">
        <v>2200</v>
      </c>
      <c r="D228" s="133">
        <v>0</v>
      </c>
      <c r="E228" s="133">
        <v>0</v>
      </c>
      <c r="F228" s="133">
        <v>0</v>
      </c>
      <c r="G228" s="133">
        <f t="shared" ref="G228:G229" si="146">E228/C228*100</f>
        <v>0</v>
      </c>
      <c r="H228" s="81"/>
      <c r="I228" s="82"/>
      <c r="J228" s="83"/>
    </row>
    <row r="229" spans="2:11" s="134" customFormat="1" ht="136.5" customHeight="1">
      <c r="B229" s="146" t="s">
        <v>125</v>
      </c>
      <c r="C229" s="132">
        <v>16978</v>
      </c>
      <c r="D229" s="133">
        <v>386.6</v>
      </c>
      <c r="E229" s="133">
        <v>336.3</v>
      </c>
      <c r="F229" s="133">
        <f>E229/D229*100</f>
        <v>86.989136057941025</v>
      </c>
      <c r="G229" s="133">
        <f t="shared" si="146"/>
        <v>1.9807986806455413</v>
      </c>
      <c r="H229" s="259" t="s">
        <v>184</v>
      </c>
      <c r="I229" s="415"/>
      <c r="J229" s="416"/>
    </row>
    <row r="230" spans="2:11" s="134" customFormat="1" ht="34.5" customHeight="1">
      <c r="B230" s="253" t="s">
        <v>128</v>
      </c>
      <c r="C230" s="254"/>
      <c r="D230" s="254"/>
      <c r="E230" s="254"/>
      <c r="F230" s="254"/>
      <c r="G230" s="254"/>
      <c r="H230" s="254"/>
      <c r="I230" s="254"/>
      <c r="J230" s="255"/>
    </row>
    <row r="231" spans="2:11" s="12" customFormat="1" ht="16.5" customHeight="1">
      <c r="B231" s="23"/>
      <c r="C231" s="31">
        <f>C232</f>
        <v>75983.399999999994</v>
      </c>
      <c r="D231" s="31">
        <f t="shared" ref="D231:E231" si="147">D232</f>
        <v>4772.3</v>
      </c>
      <c r="E231" s="31">
        <f t="shared" si="147"/>
        <v>1930</v>
      </c>
      <c r="F231" s="35">
        <f t="shared" ref="F231" si="148">E231/D231*100</f>
        <v>40.441715734551472</v>
      </c>
      <c r="G231" s="35">
        <f t="shared" si="145"/>
        <v>2.5400284799048216</v>
      </c>
      <c r="H231" s="329"/>
      <c r="I231" s="330"/>
      <c r="J231" s="331"/>
    </row>
    <row r="232" spans="2:11" ht="93.75" customHeight="1">
      <c r="B232" s="16" t="s">
        <v>100</v>
      </c>
      <c r="C232" s="106">
        <v>75983.399999999994</v>
      </c>
      <c r="D232" s="21">
        <v>4772.3</v>
      </c>
      <c r="E232" s="3">
        <v>1930</v>
      </c>
      <c r="F232" s="14">
        <f>E232/D232*100</f>
        <v>40.441715734551472</v>
      </c>
      <c r="G232" s="14">
        <f t="shared" ref="G232" si="149">E232/C232*100</f>
        <v>2.5400284799048216</v>
      </c>
      <c r="H232" s="259" t="s">
        <v>224</v>
      </c>
      <c r="I232" s="260"/>
      <c r="J232" s="261"/>
    </row>
    <row r="233" spans="2:11" ht="27" customHeight="1">
      <c r="B233" s="253" t="s">
        <v>110</v>
      </c>
      <c r="C233" s="254"/>
      <c r="D233" s="254"/>
      <c r="E233" s="254"/>
      <c r="F233" s="254"/>
      <c r="G233" s="254"/>
      <c r="H233" s="254"/>
      <c r="I233" s="254"/>
      <c r="J233" s="255"/>
    </row>
    <row r="234" spans="2:11" s="12" customFormat="1" ht="22.5" customHeight="1">
      <c r="B234" s="24"/>
      <c r="C234" s="31">
        <f>C235</f>
        <v>32771.699999999997</v>
      </c>
      <c r="D234" s="31">
        <f>D235</f>
        <v>1535.7</v>
      </c>
      <c r="E234" s="31">
        <f>E235</f>
        <v>1535.7</v>
      </c>
      <c r="F234" s="35">
        <f t="shared" ref="F234" si="150">E234/D234*100</f>
        <v>100</v>
      </c>
      <c r="G234" s="35">
        <f t="shared" ref="G234" si="151">E234/C234*100</f>
        <v>4.686055346533748</v>
      </c>
      <c r="H234" s="345"/>
      <c r="I234" s="346"/>
      <c r="J234" s="347"/>
    </row>
    <row r="235" spans="2:11" ht="32.25" customHeight="1">
      <c r="B235" s="13" t="s">
        <v>48</v>
      </c>
      <c r="C235" s="21">
        <f>C237</f>
        <v>32771.699999999997</v>
      </c>
      <c r="D235" s="21">
        <f t="shared" ref="D235:E235" si="152">D237</f>
        <v>1535.7</v>
      </c>
      <c r="E235" s="21">
        <f t="shared" si="152"/>
        <v>1535.7</v>
      </c>
      <c r="F235" s="3">
        <f t="shared" ref="F235" si="153">E235/D235*100</f>
        <v>100</v>
      </c>
      <c r="G235" s="14">
        <f t="shared" ref="G235" si="154">E235/C235*100</f>
        <v>4.686055346533748</v>
      </c>
      <c r="H235" s="358"/>
      <c r="I235" s="359"/>
      <c r="J235" s="360"/>
    </row>
    <row r="236" spans="2:11" ht="78" customHeight="1">
      <c r="B236" s="90" t="s">
        <v>2</v>
      </c>
      <c r="C236" s="90" t="s">
        <v>74</v>
      </c>
      <c r="D236" s="89" t="s">
        <v>75</v>
      </c>
      <c r="E236" s="90" t="s">
        <v>76</v>
      </c>
      <c r="F236" s="90" t="s">
        <v>77</v>
      </c>
      <c r="G236" s="90" t="s">
        <v>7</v>
      </c>
      <c r="H236" s="247" t="s">
        <v>208</v>
      </c>
      <c r="I236" s="248"/>
      <c r="J236" s="249"/>
    </row>
    <row r="237" spans="2:11" ht="93" customHeight="1">
      <c r="B237" s="16" t="s">
        <v>269</v>
      </c>
      <c r="C237" s="3">
        <v>32771.699999999997</v>
      </c>
      <c r="D237" s="21">
        <v>1535.7</v>
      </c>
      <c r="E237" s="3">
        <v>1535.7</v>
      </c>
      <c r="F237" s="3">
        <f t="shared" ref="F237" si="155">E237/D237*100</f>
        <v>100</v>
      </c>
      <c r="G237" s="14">
        <f t="shared" ref="G237" si="156">E237/C237*100</f>
        <v>4.686055346533748</v>
      </c>
      <c r="H237" s="259"/>
      <c r="I237" s="260"/>
      <c r="J237" s="261"/>
    </row>
    <row r="238" spans="2:11" ht="21" customHeight="1">
      <c r="B238" s="10" t="s">
        <v>1</v>
      </c>
      <c r="C238" s="111">
        <f>C193+C203+C215+C221+C231+C234</f>
        <v>383628.7</v>
      </c>
      <c r="D238" s="111">
        <f>D193+D203+D215+D221+D231+D234</f>
        <v>48055.1</v>
      </c>
      <c r="E238" s="111">
        <f>E193+E203+E215+E221+E231+E234</f>
        <v>44151.3</v>
      </c>
      <c r="F238" s="111">
        <f t="shared" si="125"/>
        <v>91.876408539364192</v>
      </c>
      <c r="G238" s="36">
        <f>E238/C238*100</f>
        <v>11.508862605952059</v>
      </c>
      <c r="H238" s="278"/>
      <c r="I238" s="279"/>
      <c r="J238" s="280"/>
    </row>
    <row r="239" spans="2:11" ht="34.15" customHeight="1">
      <c r="B239" s="271" t="s">
        <v>303</v>
      </c>
      <c r="C239" s="271"/>
      <c r="D239" s="271"/>
      <c r="E239" s="271"/>
      <c r="F239" s="271"/>
      <c r="G239" s="271"/>
      <c r="H239" s="271"/>
      <c r="I239" s="271"/>
      <c r="J239" s="271"/>
    </row>
    <row r="240" spans="2:11" ht="12.6" customHeight="1">
      <c r="B240" s="163"/>
      <c r="C240" s="164"/>
      <c r="D240" s="164"/>
      <c r="E240" s="164"/>
      <c r="F240" s="164"/>
      <c r="G240" s="164"/>
      <c r="H240" s="164"/>
      <c r="I240" s="303" t="s">
        <v>4</v>
      </c>
      <c r="J240" s="303"/>
    </row>
    <row r="241" spans="2:12" ht="78" customHeight="1">
      <c r="B241" s="90" t="s">
        <v>2</v>
      </c>
      <c r="C241" s="90" t="s">
        <v>74</v>
      </c>
      <c r="D241" s="89" t="s">
        <v>75</v>
      </c>
      <c r="E241" s="90" t="s">
        <v>76</v>
      </c>
      <c r="F241" s="90" t="s">
        <v>77</v>
      </c>
      <c r="G241" s="90" t="s">
        <v>7</v>
      </c>
      <c r="H241" s="247" t="s">
        <v>208</v>
      </c>
      <c r="I241" s="248"/>
      <c r="J241" s="249"/>
    </row>
    <row r="242" spans="2:12">
      <c r="B242" s="250" t="s">
        <v>131</v>
      </c>
      <c r="C242" s="251"/>
      <c r="D242" s="251"/>
      <c r="E242" s="251"/>
      <c r="F242" s="251"/>
      <c r="G242" s="251"/>
      <c r="H242" s="251"/>
      <c r="I242" s="251"/>
      <c r="J242" s="252"/>
    </row>
    <row r="243" spans="2:12" s="12" customFormat="1" ht="18" customHeight="1">
      <c r="B243" s="10"/>
      <c r="C243" s="31">
        <f>C244</f>
        <v>2047.1</v>
      </c>
      <c r="D243" s="37">
        <f t="shared" ref="D243:E243" si="157">D244</f>
        <v>0</v>
      </c>
      <c r="E243" s="37">
        <f t="shared" si="157"/>
        <v>0</v>
      </c>
      <c r="F243" s="35">
        <f>F244</f>
        <v>0</v>
      </c>
      <c r="G243" s="37">
        <f t="shared" ref="G243:G244" si="158">E243/C243*100</f>
        <v>0</v>
      </c>
      <c r="H243" s="284"/>
      <c r="I243" s="290"/>
      <c r="J243" s="291"/>
    </row>
    <row r="244" spans="2:12" ht="108.75" customHeight="1">
      <c r="B244" s="16" t="s">
        <v>270</v>
      </c>
      <c r="C244" s="3">
        <f>100+200+1747.1</f>
        <v>2047.1</v>
      </c>
      <c r="D244" s="14">
        <v>0</v>
      </c>
      <c r="E244" s="14">
        <v>0</v>
      </c>
      <c r="F244" s="14">
        <v>0</v>
      </c>
      <c r="G244" s="14">
        <f t="shared" si="158"/>
        <v>0</v>
      </c>
      <c r="H244" s="259"/>
      <c r="I244" s="260"/>
      <c r="J244" s="261"/>
    </row>
    <row r="245" spans="2:12" ht="30" customHeight="1">
      <c r="B245" s="250" t="s">
        <v>85</v>
      </c>
      <c r="C245" s="251"/>
      <c r="D245" s="251"/>
      <c r="E245" s="251"/>
      <c r="F245" s="251"/>
      <c r="G245" s="251"/>
      <c r="H245" s="251"/>
      <c r="I245" s="251"/>
      <c r="J245" s="252"/>
    </row>
    <row r="246" spans="2:12" s="134" customFormat="1" ht="27.75" customHeight="1">
      <c r="B246" s="70"/>
      <c r="C246" s="165">
        <f>C247</f>
        <v>36.1</v>
      </c>
      <c r="D246" s="166">
        <f t="shared" ref="D246:E246" si="159">D247</f>
        <v>0</v>
      </c>
      <c r="E246" s="166">
        <f t="shared" si="159"/>
        <v>0</v>
      </c>
      <c r="F246" s="166">
        <v>0</v>
      </c>
      <c r="G246" s="166">
        <f t="shared" ref="G246:G247" si="160">E246/C246*100</f>
        <v>0</v>
      </c>
      <c r="H246" s="373"/>
      <c r="I246" s="374"/>
      <c r="J246" s="375"/>
    </row>
    <row r="247" spans="2:12" s="134" customFormat="1" ht="42.75" customHeight="1">
      <c r="B247" s="71" t="s">
        <v>132</v>
      </c>
      <c r="C247" s="167">
        <f>C248</f>
        <v>36.1</v>
      </c>
      <c r="D247" s="14">
        <v>0</v>
      </c>
      <c r="E247" s="14">
        <v>0</v>
      </c>
      <c r="F247" s="14">
        <v>0</v>
      </c>
      <c r="G247" s="14">
        <f t="shared" si="160"/>
        <v>0</v>
      </c>
      <c r="H247" s="168"/>
      <c r="I247" s="102"/>
      <c r="J247" s="103"/>
    </row>
    <row r="248" spans="2:12" s="134" customFormat="1" ht="69.75" customHeight="1">
      <c r="B248" s="169" t="s">
        <v>133</v>
      </c>
      <c r="C248" s="3">
        <v>36.1</v>
      </c>
      <c r="D248" s="14">
        <v>0</v>
      </c>
      <c r="E248" s="14">
        <v>0</v>
      </c>
      <c r="F248" s="14">
        <v>0</v>
      </c>
      <c r="G248" s="14">
        <f t="shared" ref="G248" si="161">E248/C248*100</f>
        <v>0</v>
      </c>
      <c r="H248" s="304"/>
      <c r="I248" s="304"/>
      <c r="J248" s="304"/>
    </row>
    <row r="249" spans="2:12" ht="18.600000000000001" customHeight="1">
      <c r="B249" s="10" t="s">
        <v>1</v>
      </c>
      <c r="C249" s="111">
        <f>C246+C243</f>
        <v>2083.1999999999998</v>
      </c>
      <c r="D249" s="38">
        <f>D246+D243</f>
        <v>0</v>
      </c>
      <c r="E249" s="38">
        <f>E246+E243</f>
        <v>0</v>
      </c>
      <c r="F249" s="38">
        <f>F243</f>
        <v>0</v>
      </c>
      <c r="G249" s="36">
        <f>E249/C249*100</f>
        <v>0</v>
      </c>
      <c r="H249" s="278"/>
      <c r="I249" s="279"/>
      <c r="J249" s="280"/>
    </row>
    <row r="250" spans="2:12" ht="7.5" customHeight="1">
      <c r="B250" s="161"/>
      <c r="C250" s="162"/>
      <c r="D250" s="162"/>
      <c r="E250" s="162"/>
      <c r="F250" s="162"/>
      <c r="G250" s="162"/>
      <c r="H250" s="162"/>
      <c r="I250" s="162"/>
      <c r="J250" s="162"/>
    </row>
    <row r="251" spans="2:12" ht="31.9" customHeight="1">
      <c r="B251" s="305" t="s">
        <v>271</v>
      </c>
      <c r="C251" s="305"/>
      <c r="D251" s="305"/>
      <c r="E251" s="305"/>
      <c r="F251" s="305"/>
      <c r="G251" s="305"/>
      <c r="H251" s="305"/>
      <c r="I251" s="305"/>
      <c r="J251" s="305"/>
      <c r="K251" s="117"/>
    </row>
    <row r="252" spans="2:12" ht="12" customHeight="1">
      <c r="B252" s="138"/>
      <c r="C252" s="121"/>
      <c r="D252" s="121"/>
      <c r="E252" s="121"/>
      <c r="F252" s="121"/>
      <c r="G252" s="126"/>
      <c r="H252" s="126"/>
      <c r="I252" s="303" t="s">
        <v>4</v>
      </c>
      <c r="J252" s="303"/>
      <c r="K252" s="39"/>
    </row>
    <row r="253" spans="2:12" ht="81" customHeight="1">
      <c r="B253" s="90" t="s">
        <v>2</v>
      </c>
      <c r="C253" s="90" t="s">
        <v>74</v>
      </c>
      <c r="D253" s="89" t="s">
        <v>75</v>
      </c>
      <c r="E253" s="90" t="s">
        <v>76</v>
      </c>
      <c r="F253" s="90" t="s">
        <v>77</v>
      </c>
      <c r="G253" s="90" t="s">
        <v>7</v>
      </c>
      <c r="H253" s="247" t="s">
        <v>208</v>
      </c>
      <c r="I253" s="248"/>
      <c r="J253" s="249"/>
      <c r="K253" s="39"/>
    </row>
    <row r="254" spans="2:12" ht="22.5" customHeight="1">
      <c r="B254" s="298" t="s">
        <v>161</v>
      </c>
      <c r="C254" s="299"/>
      <c r="D254" s="299"/>
      <c r="E254" s="299"/>
      <c r="F254" s="299"/>
      <c r="G254" s="299"/>
      <c r="H254" s="299"/>
      <c r="I254" s="299"/>
      <c r="J254" s="299"/>
      <c r="K254" s="299"/>
      <c r="L254" s="299"/>
    </row>
    <row r="255" spans="2:12" s="12" customFormat="1" ht="17.25" customHeight="1">
      <c r="B255" s="10"/>
      <c r="C255" s="31">
        <f>C256+C257</f>
        <v>18805.599999999999</v>
      </c>
      <c r="D255" s="31">
        <f>D256+D257</f>
        <v>3453.5</v>
      </c>
      <c r="E255" s="31">
        <f>E256+E257</f>
        <v>3153.5</v>
      </c>
      <c r="F255" s="11">
        <f t="shared" ref="F255:F321" si="162">E255/D255*100</f>
        <v>91.313160561748958</v>
      </c>
      <c r="G255" s="31">
        <f t="shared" ref="G255:G321" si="163">E255/C255*100</f>
        <v>16.768941166461055</v>
      </c>
      <c r="H255" s="284"/>
      <c r="I255" s="290"/>
      <c r="J255" s="291"/>
      <c r="K255" s="39"/>
    </row>
    <row r="256" spans="2:12" ht="61.5" customHeight="1">
      <c r="B256" s="1" t="s">
        <v>272</v>
      </c>
      <c r="C256" s="3">
        <v>14958.2</v>
      </c>
      <c r="D256" s="3">
        <v>3215.1</v>
      </c>
      <c r="E256" s="3">
        <v>2915.1</v>
      </c>
      <c r="F256" s="3">
        <f t="shared" si="162"/>
        <v>90.669030512270226</v>
      </c>
      <c r="G256" s="21">
        <f t="shared" si="163"/>
        <v>19.48830741666778</v>
      </c>
      <c r="H256" s="275" t="s">
        <v>214</v>
      </c>
      <c r="I256" s="276"/>
      <c r="J256" s="277"/>
      <c r="K256" s="39"/>
    </row>
    <row r="257" spans="2:11" ht="30.75" customHeight="1">
      <c r="B257" s="79" t="s">
        <v>162</v>
      </c>
      <c r="C257" s="80">
        <f>C258+C259</f>
        <v>3847.3999999999996</v>
      </c>
      <c r="D257" s="80">
        <f t="shared" ref="D257:E257" si="164">D258+D259</f>
        <v>238.4</v>
      </c>
      <c r="E257" s="80">
        <f t="shared" si="164"/>
        <v>238.4</v>
      </c>
      <c r="F257" s="3">
        <f t="shared" si="162"/>
        <v>100</v>
      </c>
      <c r="G257" s="44">
        <f t="shared" si="163"/>
        <v>6.1963923688724858</v>
      </c>
      <c r="H257" s="259"/>
      <c r="I257" s="367"/>
      <c r="J257" s="368"/>
      <c r="K257" s="39"/>
    </row>
    <row r="258" spans="2:11" ht="61.5" customHeight="1">
      <c r="B258" s="170" t="s">
        <v>163</v>
      </c>
      <c r="C258" s="171">
        <v>2739.7</v>
      </c>
      <c r="D258" s="172">
        <v>70</v>
      </c>
      <c r="E258" s="172">
        <v>70</v>
      </c>
      <c r="F258" s="132">
        <f t="shared" si="162"/>
        <v>100</v>
      </c>
      <c r="G258" s="173">
        <f t="shared" si="163"/>
        <v>2.555024272730591</v>
      </c>
      <c r="H258" s="259"/>
      <c r="I258" s="371"/>
      <c r="J258" s="372"/>
      <c r="K258" s="39"/>
    </row>
    <row r="259" spans="2:11" ht="141" customHeight="1">
      <c r="B259" s="174" t="s">
        <v>164</v>
      </c>
      <c r="C259" s="171">
        <v>1107.7</v>
      </c>
      <c r="D259" s="172">
        <v>168.4</v>
      </c>
      <c r="E259" s="172">
        <v>168.4</v>
      </c>
      <c r="F259" s="132">
        <f t="shared" si="162"/>
        <v>100</v>
      </c>
      <c r="G259" s="173">
        <f t="shared" si="163"/>
        <v>15.202672203665252</v>
      </c>
      <c r="H259" s="259"/>
      <c r="I259" s="371"/>
      <c r="J259" s="372"/>
      <c r="K259" s="39"/>
    </row>
    <row r="260" spans="2:11" ht="24" customHeight="1">
      <c r="B260" s="300" t="s">
        <v>167</v>
      </c>
      <c r="C260" s="301"/>
      <c r="D260" s="301"/>
      <c r="E260" s="301"/>
      <c r="F260" s="301"/>
      <c r="G260" s="301"/>
      <c r="H260" s="301"/>
      <c r="I260" s="301"/>
      <c r="J260" s="302"/>
      <c r="K260" s="39"/>
    </row>
    <row r="261" spans="2:11" ht="21.75" customHeight="1">
      <c r="B261" s="40"/>
      <c r="C261" s="41">
        <f>C262+C265+C267</f>
        <v>62537.200000000004</v>
      </c>
      <c r="D261" s="41">
        <f>D262+D265+D267</f>
        <v>10681.7</v>
      </c>
      <c r="E261" s="41">
        <f>E262+E265+E267</f>
        <v>10500.9</v>
      </c>
      <c r="F261" s="11">
        <f t="shared" ref="F261" si="165">E261/D261*100</f>
        <v>98.307385528520726</v>
      </c>
      <c r="G261" s="42">
        <f t="shared" ref="G261:G262" si="166">E261/C261*100</f>
        <v>16.791445731500609</v>
      </c>
      <c r="H261" s="284"/>
      <c r="I261" s="290"/>
      <c r="J261" s="291"/>
      <c r="K261" s="39"/>
    </row>
    <row r="262" spans="2:11" ht="29.25" customHeight="1">
      <c r="B262" s="84" t="s">
        <v>165</v>
      </c>
      <c r="C262" s="21">
        <f>C263</f>
        <v>39.9</v>
      </c>
      <c r="D262" s="86">
        <f t="shared" ref="D262" si="167">D263</f>
        <v>0</v>
      </c>
      <c r="E262" s="86">
        <f t="shared" ref="E262" si="168">E263</f>
        <v>0</v>
      </c>
      <c r="F262" s="14">
        <v>0</v>
      </c>
      <c r="G262" s="22">
        <f t="shared" si="166"/>
        <v>0</v>
      </c>
      <c r="H262" s="99"/>
      <c r="I262" s="100"/>
      <c r="J262" s="101"/>
      <c r="K262" s="85"/>
    </row>
    <row r="263" spans="2:11" ht="33" customHeight="1">
      <c r="B263" s="4" t="s">
        <v>100</v>
      </c>
      <c r="C263" s="21">
        <v>39.9</v>
      </c>
      <c r="D263" s="86">
        <v>0</v>
      </c>
      <c r="E263" s="86">
        <v>0</v>
      </c>
      <c r="F263" s="14">
        <v>0</v>
      </c>
      <c r="G263" s="22">
        <f t="shared" ref="G263" si="169">E263/C263*100</f>
        <v>0</v>
      </c>
      <c r="H263" s="93"/>
      <c r="I263" s="94"/>
      <c r="J263" s="95"/>
      <c r="K263" s="39"/>
    </row>
    <row r="264" spans="2:11" ht="75.75" customHeight="1">
      <c r="B264" s="90" t="s">
        <v>2</v>
      </c>
      <c r="C264" s="90" t="s">
        <v>74</v>
      </c>
      <c r="D264" s="89" t="s">
        <v>75</v>
      </c>
      <c r="E264" s="90" t="s">
        <v>76</v>
      </c>
      <c r="F264" s="90" t="s">
        <v>77</v>
      </c>
      <c r="G264" s="90" t="s">
        <v>7</v>
      </c>
      <c r="H264" s="247" t="s">
        <v>208</v>
      </c>
      <c r="I264" s="248"/>
      <c r="J264" s="249"/>
      <c r="K264" s="39"/>
    </row>
    <row r="265" spans="2:11" ht="30">
      <c r="B265" s="13" t="s">
        <v>59</v>
      </c>
      <c r="C265" s="43">
        <f>C266</f>
        <v>28.1</v>
      </c>
      <c r="D265" s="86">
        <f t="shared" ref="D265:E265" si="170">D266</f>
        <v>0</v>
      </c>
      <c r="E265" s="86">
        <f t="shared" si="170"/>
        <v>0</v>
      </c>
      <c r="F265" s="14">
        <v>0</v>
      </c>
      <c r="G265" s="22">
        <f t="shared" si="163"/>
        <v>0</v>
      </c>
      <c r="H265" s="275"/>
      <c r="I265" s="369"/>
      <c r="J265" s="370"/>
      <c r="K265" s="39"/>
    </row>
    <row r="266" spans="2:11" ht="30">
      <c r="B266" s="4" t="s">
        <v>100</v>
      </c>
      <c r="C266" s="21">
        <v>28.1</v>
      </c>
      <c r="D266" s="86">
        <v>0</v>
      </c>
      <c r="E266" s="86">
        <v>0</v>
      </c>
      <c r="F266" s="14">
        <v>0</v>
      </c>
      <c r="G266" s="22">
        <f t="shared" ref="G266:G267" si="171">E266/C266*100</f>
        <v>0</v>
      </c>
      <c r="H266" s="93"/>
      <c r="I266" s="94"/>
      <c r="J266" s="95"/>
      <c r="K266" s="39"/>
    </row>
    <row r="267" spans="2:11" ht="60">
      <c r="B267" s="4" t="s">
        <v>166</v>
      </c>
      <c r="C267" s="21">
        <f>C268+C269+C270</f>
        <v>62469.200000000004</v>
      </c>
      <c r="D267" s="21">
        <f>D268+D269+D270</f>
        <v>10681.7</v>
      </c>
      <c r="E267" s="21">
        <f>E268+E269+E270</f>
        <v>10500.9</v>
      </c>
      <c r="F267" s="3">
        <f t="shared" ref="F267" si="172">E267/D267*100</f>
        <v>98.307385528520726</v>
      </c>
      <c r="G267" s="44">
        <f t="shared" si="171"/>
        <v>16.80972383190436</v>
      </c>
      <c r="H267" s="93"/>
      <c r="I267" s="94"/>
      <c r="J267" s="95"/>
      <c r="K267" s="39"/>
    </row>
    <row r="268" spans="2:11" ht="48.75" customHeight="1">
      <c r="B268" s="130" t="s">
        <v>273</v>
      </c>
      <c r="C268" s="49">
        <v>28820.7</v>
      </c>
      <c r="D268" s="49">
        <v>5031.6000000000004</v>
      </c>
      <c r="E268" s="49">
        <v>5031.6000000000004</v>
      </c>
      <c r="F268" s="3">
        <f t="shared" si="162"/>
        <v>100</v>
      </c>
      <c r="G268" s="44">
        <f t="shared" si="163"/>
        <v>17.458285190852411</v>
      </c>
      <c r="H268" s="275"/>
      <c r="I268" s="276"/>
      <c r="J268" s="277"/>
      <c r="K268" s="39"/>
    </row>
    <row r="269" spans="2:11" ht="57" customHeight="1">
      <c r="B269" s="130" t="s">
        <v>274</v>
      </c>
      <c r="C269" s="48">
        <v>31480.1</v>
      </c>
      <c r="D269" s="48">
        <v>5288.5</v>
      </c>
      <c r="E269" s="175">
        <v>5288.5</v>
      </c>
      <c r="F269" s="3">
        <f t="shared" si="162"/>
        <v>100</v>
      </c>
      <c r="G269" s="44">
        <f t="shared" si="163"/>
        <v>16.799501907554294</v>
      </c>
      <c r="H269" s="275"/>
      <c r="I269" s="369"/>
      <c r="J269" s="370"/>
      <c r="K269" s="39"/>
    </row>
    <row r="270" spans="2:11" ht="155.25" customHeight="1">
      <c r="B270" s="47" t="s">
        <v>60</v>
      </c>
      <c r="C270" s="44">
        <v>2168.4</v>
      </c>
      <c r="D270" s="44">
        <v>361.6</v>
      </c>
      <c r="E270" s="44">
        <v>180.8</v>
      </c>
      <c r="F270" s="3">
        <f t="shared" ref="F270" si="173">E270/D270*100</f>
        <v>50</v>
      </c>
      <c r="G270" s="44">
        <f t="shared" ref="G270" si="174">E270/C270*100</f>
        <v>8.337945028592511</v>
      </c>
      <c r="H270" s="338" t="s">
        <v>187</v>
      </c>
      <c r="I270" s="339"/>
      <c r="J270" s="340"/>
      <c r="K270" s="39"/>
    </row>
    <row r="271" spans="2:11" ht="28.5" customHeight="1">
      <c r="B271" s="292" t="s">
        <v>138</v>
      </c>
      <c r="C271" s="293"/>
      <c r="D271" s="293"/>
      <c r="E271" s="293"/>
      <c r="F271" s="293"/>
      <c r="G271" s="293"/>
      <c r="H271" s="293"/>
      <c r="I271" s="293"/>
      <c r="J271" s="294"/>
      <c r="K271" s="39"/>
    </row>
    <row r="272" spans="2:11" s="12" customFormat="1" ht="28.5" customHeight="1">
      <c r="B272" s="24"/>
      <c r="C272" s="42">
        <f>C273</f>
        <v>105476.7</v>
      </c>
      <c r="D272" s="42">
        <f t="shared" ref="D272:E272" si="175">D273</f>
        <v>20217.7</v>
      </c>
      <c r="E272" s="42">
        <f t="shared" si="175"/>
        <v>20217.7</v>
      </c>
      <c r="F272" s="11">
        <f t="shared" si="162"/>
        <v>100</v>
      </c>
      <c r="G272" s="42">
        <f t="shared" si="163"/>
        <v>19.167929978848409</v>
      </c>
      <c r="H272" s="284"/>
      <c r="I272" s="285"/>
      <c r="J272" s="286"/>
      <c r="K272" s="39"/>
    </row>
    <row r="273" spans="2:11" ht="36" customHeight="1">
      <c r="B273" s="13" t="s">
        <v>49</v>
      </c>
      <c r="C273" s="44">
        <f>C274+C276+C277+C278+C279</f>
        <v>105476.7</v>
      </c>
      <c r="D273" s="44">
        <f>D274+D276+D277+D278+D279</f>
        <v>20217.7</v>
      </c>
      <c r="E273" s="44">
        <f>E274+E276+E277+E278+E279</f>
        <v>20217.7</v>
      </c>
      <c r="F273" s="3">
        <f t="shared" si="162"/>
        <v>100</v>
      </c>
      <c r="G273" s="44">
        <f t="shared" si="163"/>
        <v>19.167929978848409</v>
      </c>
      <c r="H273" s="275"/>
      <c r="I273" s="276"/>
      <c r="J273" s="277"/>
      <c r="K273" s="39"/>
    </row>
    <row r="274" spans="2:11" ht="60.75" customHeight="1">
      <c r="B274" s="13" t="s">
        <v>275</v>
      </c>
      <c r="C274" s="48">
        <v>57765.599999999999</v>
      </c>
      <c r="D274" s="48">
        <v>11167.5</v>
      </c>
      <c r="E274" s="175">
        <v>11167.5</v>
      </c>
      <c r="F274" s="3">
        <f t="shared" si="162"/>
        <v>100</v>
      </c>
      <c r="G274" s="44">
        <f t="shared" si="163"/>
        <v>19.332440068137437</v>
      </c>
      <c r="H274" s="259"/>
      <c r="I274" s="367"/>
      <c r="J274" s="368"/>
      <c r="K274" s="39"/>
    </row>
    <row r="275" spans="2:11" ht="74.25" customHeight="1">
      <c r="B275" s="90" t="s">
        <v>2</v>
      </c>
      <c r="C275" s="90" t="s">
        <v>74</v>
      </c>
      <c r="D275" s="89" t="s">
        <v>75</v>
      </c>
      <c r="E275" s="90" t="s">
        <v>76</v>
      </c>
      <c r="F275" s="90" t="s">
        <v>77</v>
      </c>
      <c r="G275" s="90" t="s">
        <v>7</v>
      </c>
      <c r="H275" s="247" t="s">
        <v>208</v>
      </c>
      <c r="I275" s="248"/>
      <c r="J275" s="249"/>
      <c r="K275" s="39"/>
    </row>
    <row r="276" spans="2:11" ht="60.75" customHeight="1">
      <c r="B276" s="176" t="s">
        <v>276</v>
      </c>
      <c r="C276" s="48">
        <v>45347.4</v>
      </c>
      <c r="D276" s="44">
        <v>8773.7999999999993</v>
      </c>
      <c r="E276" s="175">
        <v>8773.7999999999993</v>
      </c>
      <c r="F276" s="3">
        <f t="shared" si="162"/>
        <v>100</v>
      </c>
      <c r="G276" s="44">
        <f t="shared" si="163"/>
        <v>19.347967027878113</v>
      </c>
      <c r="H276" s="275"/>
      <c r="I276" s="276"/>
      <c r="J276" s="277"/>
      <c r="K276" s="39"/>
    </row>
    <row r="277" spans="2:11" ht="165.75" customHeight="1">
      <c r="B277" s="47" t="s">
        <v>60</v>
      </c>
      <c r="C277" s="48">
        <v>1862.7</v>
      </c>
      <c r="D277" s="14">
        <v>276.39999999999998</v>
      </c>
      <c r="E277" s="14">
        <v>276.39999999999998</v>
      </c>
      <c r="F277" s="3">
        <f t="shared" si="162"/>
        <v>100</v>
      </c>
      <c r="G277" s="44">
        <f t="shared" si="163"/>
        <v>14.838675041606269</v>
      </c>
      <c r="H277" s="338" t="s">
        <v>188</v>
      </c>
      <c r="I277" s="339"/>
      <c r="J277" s="340"/>
      <c r="K277" s="39"/>
    </row>
    <row r="278" spans="2:11" ht="115.5" customHeight="1">
      <c r="B278" s="169" t="s">
        <v>169</v>
      </c>
      <c r="C278" s="177">
        <v>476</v>
      </c>
      <c r="D278" s="86">
        <v>0</v>
      </c>
      <c r="E278" s="86">
        <v>0</v>
      </c>
      <c r="F278" s="14">
        <v>0</v>
      </c>
      <c r="G278" s="22">
        <f t="shared" si="163"/>
        <v>0</v>
      </c>
      <c r="H278" s="96"/>
      <c r="I278" s="97"/>
      <c r="J278" s="98"/>
      <c r="K278" s="39"/>
    </row>
    <row r="279" spans="2:11" ht="110.25" customHeight="1">
      <c r="B279" s="169" t="s">
        <v>168</v>
      </c>
      <c r="C279" s="177">
        <v>25</v>
      </c>
      <c r="D279" s="86">
        <v>0</v>
      </c>
      <c r="E279" s="86">
        <v>0</v>
      </c>
      <c r="F279" s="14">
        <v>0</v>
      </c>
      <c r="G279" s="22">
        <f t="shared" si="163"/>
        <v>0</v>
      </c>
      <c r="H279" s="96"/>
      <c r="I279" s="97"/>
      <c r="J279" s="98"/>
      <c r="K279" s="39"/>
    </row>
    <row r="280" spans="2:11" ht="23.25" customHeight="1">
      <c r="B280" s="295" t="s">
        <v>136</v>
      </c>
      <c r="C280" s="296"/>
      <c r="D280" s="296"/>
      <c r="E280" s="296"/>
      <c r="F280" s="296"/>
      <c r="G280" s="296"/>
      <c r="H280" s="296"/>
      <c r="I280" s="296"/>
      <c r="J280" s="297"/>
      <c r="K280" s="39"/>
    </row>
    <row r="281" spans="2:11" s="12" customFormat="1" ht="26.25" customHeight="1">
      <c r="B281" s="45"/>
      <c r="C281" s="41">
        <f>C283</f>
        <v>5900</v>
      </c>
      <c r="D281" s="41">
        <f t="shared" ref="D281:E281" si="176">D283</f>
        <v>1277.2</v>
      </c>
      <c r="E281" s="41">
        <f t="shared" si="176"/>
        <v>1277.2</v>
      </c>
      <c r="F281" s="11">
        <f t="shared" si="162"/>
        <v>100</v>
      </c>
      <c r="G281" s="42">
        <f t="shared" si="163"/>
        <v>21.647457627118644</v>
      </c>
      <c r="H281" s="284"/>
      <c r="I281" s="285"/>
      <c r="J281" s="286"/>
      <c r="K281" s="39"/>
    </row>
    <row r="282" spans="2:11" ht="74.25" customHeight="1">
      <c r="B282" s="230" t="s">
        <v>2</v>
      </c>
      <c r="C282" s="230" t="s">
        <v>74</v>
      </c>
      <c r="D282" s="229" t="s">
        <v>75</v>
      </c>
      <c r="E282" s="230" t="s">
        <v>76</v>
      </c>
      <c r="F282" s="230" t="s">
        <v>77</v>
      </c>
      <c r="G282" s="230" t="s">
        <v>7</v>
      </c>
      <c r="H282" s="247" t="s">
        <v>208</v>
      </c>
      <c r="I282" s="248"/>
      <c r="J282" s="249"/>
      <c r="K282" s="39"/>
    </row>
    <row r="283" spans="2:11" ht="62.25" customHeight="1">
      <c r="B283" s="13" t="s">
        <v>137</v>
      </c>
      <c r="C283" s="43">
        <v>5900</v>
      </c>
      <c r="D283" s="43">
        <v>1277.2</v>
      </c>
      <c r="E283" s="43">
        <v>1277.2</v>
      </c>
      <c r="F283" s="3">
        <f t="shared" si="162"/>
        <v>100</v>
      </c>
      <c r="G283" s="44">
        <f t="shared" si="163"/>
        <v>21.647457627118644</v>
      </c>
      <c r="H283" s="275"/>
      <c r="I283" s="276"/>
      <c r="J283" s="277"/>
      <c r="K283" s="39"/>
    </row>
    <row r="284" spans="2:11" ht="28.5" customHeight="1">
      <c r="B284" s="256" t="s">
        <v>149</v>
      </c>
      <c r="C284" s="257"/>
      <c r="D284" s="257"/>
      <c r="E284" s="257"/>
      <c r="F284" s="257"/>
      <c r="G284" s="257"/>
      <c r="H284" s="257"/>
      <c r="I284" s="257"/>
      <c r="J284" s="258"/>
      <c r="K284" s="39"/>
    </row>
    <row r="285" spans="2:11" s="12" customFormat="1" ht="27" customHeight="1">
      <c r="B285" s="40"/>
      <c r="C285" s="41">
        <f>C286+C301+C303+C313</f>
        <v>1395514.9</v>
      </c>
      <c r="D285" s="41">
        <f>D286+D301+D303+D313</f>
        <v>231620.1</v>
      </c>
      <c r="E285" s="41">
        <f>E286+E301+E303+E313</f>
        <v>220494.19999999998</v>
      </c>
      <c r="F285" s="11">
        <f t="shared" ref="F285" si="177">E285/D285*100</f>
        <v>95.196487696879501</v>
      </c>
      <c r="G285" s="42">
        <f t="shared" ref="G285" si="178">E285/C285*100</f>
        <v>15.800203924730576</v>
      </c>
      <c r="H285" s="284"/>
      <c r="I285" s="285"/>
      <c r="J285" s="286"/>
      <c r="K285" s="39"/>
    </row>
    <row r="286" spans="2:11" ht="28.5" customHeight="1">
      <c r="B286" s="46" t="s">
        <v>61</v>
      </c>
      <c r="C286" s="43">
        <f>C287+C288+C289+C291+C292+C293+C294+C295+C296+C298+C299+C300</f>
        <v>1147891.3999999999</v>
      </c>
      <c r="D286" s="43">
        <f>D287+D288+D289+D291+D292+D293+D294+D295+D296+D298+D299+D300</f>
        <v>211005.7</v>
      </c>
      <c r="E286" s="43">
        <f>E287+E288+E289+E291+E292+E293+E294+E295+E296+E298+E299+E300</f>
        <v>209888.4</v>
      </c>
      <c r="F286" s="3">
        <f t="shared" si="162"/>
        <v>99.470488237995454</v>
      </c>
      <c r="G286" s="44">
        <f t="shared" si="163"/>
        <v>18.284691391537564</v>
      </c>
      <c r="H286" s="275"/>
      <c r="I286" s="276"/>
      <c r="J286" s="277"/>
      <c r="K286" s="39"/>
    </row>
    <row r="287" spans="2:11" ht="63.75" customHeight="1">
      <c r="B287" s="34" t="s">
        <v>277</v>
      </c>
      <c r="C287" s="43">
        <v>99212.1</v>
      </c>
      <c r="D287" s="43">
        <v>17838.8</v>
      </c>
      <c r="E287" s="43">
        <v>17553.8</v>
      </c>
      <c r="F287" s="3">
        <f t="shared" si="162"/>
        <v>98.40235890306522</v>
      </c>
      <c r="G287" s="44">
        <f>E287/C287*100</f>
        <v>17.693204760306454</v>
      </c>
      <c r="H287" s="259" t="s">
        <v>230</v>
      </c>
      <c r="I287" s="367"/>
      <c r="J287" s="368"/>
      <c r="K287" s="39"/>
    </row>
    <row r="288" spans="2:11" ht="165" customHeight="1">
      <c r="B288" s="178" t="s">
        <v>170</v>
      </c>
      <c r="C288" s="179">
        <v>972</v>
      </c>
      <c r="D288" s="86">
        <v>0</v>
      </c>
      <c r="E288" s="86">
        <v>0</v>
      </c>
      <c r="F288" s="14">
        <v>0</v>
      </c>
      <c r="G288" s="22">
        <f t="shared" ref="G288" si="179">E288/C288*100</f>
        <v>0</v>
      </c>
      <c r="H288" s="96"/>
      <c r="I288" s="180"/>
      <c r="J288" s="181"/>
      <c r="K288" s="39"/>
    </row>
    <row r="289" spans="2:11" ht="150.75" customHeight="1">
      <c r="B289" s="182" t="s">
        <v>171</v>
      </c>
      <c r="C289" s="43">
        <v>382240.5</v>
      </c>
      <c r="D289" s="43">
        <v>78069.899999999994</v>
      </c>
      <c r="E289" s="175">
        <v>78069.899999999994</v>
      </c>
      <c r="F289" s="3">
        <f t="shared" ref="F289" si="180">E289/D289*100</f>
        <v>100</v>
      </c>
      <c r="G289" s="44">
        <f t="shared" ref="G289:G291" si="181">E289/C289*100</f>
        <v>20.424287850188559</v>
      </c>
      <c r="H289" s="338" t="s">
        <v>191</v>
      </c>
      <c r="I289" s="339"/>
      <c r="J289" s="340"/>
      <c r="K289" s="39"/>
    </row>
    <row r="290" spans="2:11" ht="75" customHeight="1">
      <c r="B290" s="90" t="s">
        <v>2</v>
      </c>
      <c r="C290" s="90" t="s">
        <v>74</v>
      </c>
      <c r="D290" s="89" t="s">
        <v>75</v>
      </c>
      <c r="E290" s="90" t="s">
        <v>76</v>
      </c>
      <c r="F290" s="90" t="s">
        <v>77</v>
      </c>
      <c r="G290" s="90" t="s">
        <v>7</v>
      </c>
      <c r="H290" s="247" t="s">
        <v>208</v>
      </c>
      <c r="I290" s="248"/>
      <c r="J290" s="249"/>
      <c r="K290" s="39"/>
    </row>
    <row r="291" spans="2:11" ht="51.75" customHeight="1">
      <c r="B291" s="182" t="s">
        <v>172</v>
      </c>
      <c r="C291" s="179">
        <v>4074</v>
      </c>
      <c r="D291" s="86">
        <v>0</v>
      </c>
      <c r="E291" s="86">
        <v>0</v>
      </c>
      <c r="F291" s="14">
        <v>0</v>
      </c>
      <c r="G291" s="22">
        <f t="shared" si="181"/>
        <v>0</v>
      </c>
      <c r="H291" s="96"/>
      <c r="I291" s="97"/>
      <c r="J291" s="98"/>
      <c r="K291" s="39"/>
    </row>
    <row r="292" spans="2:11" ht="50.25" customHeight="1">
      <c r="B292" s="13" t="s">
        <v>278</v>
      </c>
      <c r="C292" s="43">
        <v>47926.6</v>
      </c>
      <c r="D292" s="183">
        <v>9018</v>
      </c>
      <c r="E292" s="184">
        <v>9018</v>
      </c>
      <c r="F292" s="3">
        <f t="shared" ref="F292" si="182">E292/D292*100</f>
        <v>100</v>
      </c>
      <c r="G292" s="44">
        <f t="shared" ref="G292" si="183">E292/C292*100</f>
        <v>18.816273217795544</v>
      </c>
      <c r="H292" s="275"/>
      <c r="I292" s="276"/>
      <c r="J292" s="277"/>
      <c r="K292" s="39"/>
    </row>
    <row r="293" spans="2:11" ht="150" customHeight="1">
      <c r="B293" s="46" t="s">
        <v>60</v>
      </c>
      <c r="C293" s="43">
        <v>1478.4</v>
      </c>
      <c r="D293" s="43">
        <v>312</v>
      </c>
      <c r="E293" s="43">
        <v>312</v>
      </c>
      <c r="F293" s="3">
        <f t="shared" si="162"/>
        <v>100</v>
      </c>
      <c r="G293" s="22">
        <f t="shared" ref="G293:G295" si="184">E293/C293*100</f>
        <v>21.103896103896101</v>
      </c>
      <c r="H293" s="338" t="s">
        <v>186</v>
      </c>
      <c r="I293" s="339"/>
      <c r="J293" s="340"/>
      <c r="K293" s="39"/>
    </row>
    <row r="294" spans="2:11" ht="51" customHeight="1">
      <c r="B294" s="13" t="s">
        <v>279</v>
      </c>
      <c r="C294" s="21">
        <v>49682.6</v>
      </c>
      <c r="D294" s="21">
        <v>10553.5</v>
      </c>
      <c r="E294" s="21">
        <v>9955.2999999999993</v>
      </c>
      <c r="F294" s="3">
        <f t="shared" ref="F294:F295" si="185">E294/D294*100</f>
        <v>94.331738285876725</v>
      </c>
      <c r="G294" s="21">
        <f t="shared" si="184"/>
        <v>20.037799954108682</v>
      </c>
      <c r="H294" s="259"/>
      <c r="I294" s="367"/>
      <c r="J294" s="368"/>
    </row>
    <row r="295" spans="2:11" ht="156" customHeight="1">
      <c r="B295" s="34" t="s">
        <v>173</v>
      </c>
      <c r="C295" s="21">
        <v>517642.8</v>
      </c>
      <c r="D295" s="21">
        <v>84914</v>
      </c>
      <c r="E295" s="21">
        <v>84914</v>
      </c>
      <c r="F295" s="3">
        <f t="shared" si="185"/>
        <v>100</v>
      </c>
      <c r="G295" s="21">
        <f t="shared" si="184"/>
        <v>16.403975869074198</v>
      </c>
      <c r="H295" s="338" t="s">
        <v>190</v>
      </c>
      <c r="I295" s="339"/>
      <c r="J295" s="340"/>
    </row>
    <row r="296" spans="2:11" ht="60" customHeight="1">
      <c r="B296" s="46" t="s">
        <v>280</v>
      </c>
      <c r="C296" s="43">
        <v>798.5</v>
      </c>
      <c r="D296" s="43">
        <v>365.2</v>
      </c>
      <c r="E296" s="175">
        <v>309.60000000000002</v>
      </c>
      <c r="F296" s="3">
        <f t="shared" si="162"/>
        <v>84.775465498357079</v>
      </c>
      <c r="G296" s="48">
        <f t="shared" si="163"/>
        <v>38.772698810269254</v>
      </c>
      <c r="H296" s="275"/>
      <c r="I296" s="276"/>
      <c r="J296" s="277"/>
      <c r="K296" s="39"/>
    </row>
    <row r="297" spans="2:11" ht="75" customHeight="1">
      <c r="B297" s="90" t="s">
        <v>2</v>
      </c>
      <c r="C297" s="90" t="s">
        <v>74</v>
      </c>
      <c r="D297" s="89" t="s">
        <v>75</v>
      </c>
      <c r="E297" s="90" t="s">
        <v>76</v>
      </c>
      <c r="F297" s="90" t="s">
        <v>77</v>
      </c>
      <c r="G297" s="90" t="s">
        <v>7</v>
      </c>
      <c r="H297" s="247" t="s">
        <v>208</v>
      </c>
      <c r="I297" s="248"/>
      <c r="J297" s="249"/>
      <c r="K297" s="39"/>
    </row>
    <row r="298" spans="2:11" ht="60">
      <c r="B298" s="46" t="s">
        <v>281</v>
      </c>
      <c r="C298" s="43">
        <v>16708.400000000001</v>
      </c>
      <c r="D298" s="49">
        <v>3126.3</v>
      </c>
      <c r="E298" s="185">
        <v>3126.3</v>
      </c>
      <c r="F298" s="3">
        <f t="shared" ref="F298" si="186">E298/D298*100</f>
        <v>100</v>
      </c>
      <c r="G298" s="48">
        <f t="shared" ref="G298" si="187">E298/C298*100</f>
        <v>18.710947786741997</v>
      </c>
      <c r="H298" s="259"/>
      <c r="I298" s="260"/>
      <c r="J298" s="261"/>
      <c r="K298" s="39"/>
    </row>
    <row r="299" spans="2:11" ht="75">
      <c r="B299" s="46" t="s">
        <v>282</v>
      </c>
      <c r="C299" s="43">
        <v>25714.5</v>
      </c>
      <c r="D299" s="49">
        <v>6395</v>
      </c>
      <c r="E299" s="185">
        <v>6244.2</v>
      </c>
      <c r="F299" s="3">
        <f t="shared" ref="F299" si="188">E299/D299*100</f>
        <v>97.641907740422212</v>
      </c>
      <c r="G299" s="48">
        <f t="shared" ref="G299" si="189">E299/C299*100</f>
        <v>24.282797643352971</v>
      </c>
      <c r="H299" s="168"/>
      <c r="I299" s="224"/>
      <c r="J299" s="225"/>
      <c r="K299" s="39"/>
    </row>
    <row r="300" spans="2:11" ht="108" customHeight="1">
      <c r="B300" s="47" t="s">
        <v>283</v>
      </c>
      <c r="C300" s="43">
        <v>1441</v>
      </c>
      <c r="D300" s="49">
        <v>413</v>
      </c>
      <c r="E300" s="185">
        <v>385.3</v>
      </c>
      <c r="F300" s="3">
        <f t="shared" ref="F300" si="190">E300/D300*100</f>
        <v>93.292978208232441</v>
      </c>
      <c r="G300" s="48">
        <f t="shared" ref="G300" si="191">E300/C300*100</f>
        <v>26.738376127689108</v>
      </c>
      <c r="H300" s="226"/>
      <c r="I300" s="227"/>
      <c r="J300" s="228"/>
      <c r="K300" s="39"/>
    </row>
    <row r="301" spans="2:11" ht="42" customHeight="1">
      <c r="B301" s="47" t="s">
        <v>62</v>
      </c>
      <c r="C301" s="43">
        <f>C302</f>
        <v>550</v>
      </c>
      <c r="D301" s="43">
        <f t="shared" ref="D301:E301" si="192">D302</f>
        <v>266.8</v>
      </c>
      <c r="E301" s="43">
        <f t="shared" si="192"/>
        <v>166.8</v>
      </c>
      <c r="F301" s="3">
        <f t="shared" ref="F301:F302" si="193">E301/D301*100</f>
        <v>62.518740629685155</v>
      </c>
      <c r="G301" s="48">
        <f t="shared" ref="G301:G302" si="194">E301/C301*100</f>
        <v>30.327272727272732</v>
      </c>
      <c r="H301" s="275"/>
      <c r="I301" s="276"/>
      <c r="J301" s="277"/>
      <c r="K301" s="39"/>
    </row>
    <row r="302" spans="2:11" ht="87" customHeight="1">
      <c r="B302" s="47" t="s">
        <v>284</v>
      </c>
      <c r="C302" s="49">
        <v>550</v>
      </c>
      <c r="D302" s="49">
        <v>266.8</v>
      </c>
      <c r="E302" s="185">
        <v>166.8</v>
      </c>
      <c r="F302" s="3">
        <f t="shared" si="193"/>
        <v>62.518740629685155</v>
      </c>
      <c r="G302" s="48">
        <f t="shared" si="194"/>
        <v>30.327272727272732</v>
      </c>
      <c r="H302" s="275"/>
      <c r="I302" s="276"/>
      <c r="J302" s="277"/>
      <c r="K302" s="39"/>
    </row>
    <row r="303" spans="2:11" ht="67.5" customHeight="1">
      <c r="B303" s="47" t="s">
        <v>63</v>
      </c>
      <c r="C303" s="49">
        <f>C304+C306+C307+C308</f>
        <v>226422.2</v>
      </c>
      <c r="D303" s="49">
        <f>D304+D306+D307+D308</f>
        <v>19905.599999999999</v>
      </c>
      <c r="E303" s="49">
        <f>E304+E306+E307+E308</f>
        <v>10032</v>
      </c>
      <c r="F303" s="3">
        <f t="shared" ref="F303" si="195">E303/D303*100</f>
        <v>50.397877984084886</v>
      </c>
      <c r="G303" s="48">
        <f t="shared" ref="G303" si="196">E303/C303*100</f>
        <v>4.4306609510904851</v>
      </c>
      <c r="H303" s="275"/>
      <c r="I303" s="276"/>
      <c r="J303" s="277"/>
      <c r="K303" s="39"/>
    </row>
    <row r="304" spans="2:11" ht="65.25" customHeight="1">
      <c r="B304" s="47" t="s">
        <v>174</v>
      </c>
      <c r="C304" s="49">
        <v>28828.799999999999</v>
      </c>
      <c r="D304" s="49">
        <v>5800</v>
      </c>
      <c r="E304" s="185">
        <v>2240.9</v>
      </c>
      <c r="F304" s="3">
        <f t="shared" ref="F304:F311" si="197">E304/D304*100</f>
        <v>38.636206896551727</v>
      </c>
      <c r="G304" s="48">
        <f t="shared" ref="G304:G311" si="198">E304/C304*100</f>
        <v>7.7731296481296477</v>
      </c>
      <c r="H304" s="275" t="s">
        <v>181</v>
      </c>
      <c r="I304" s="276"/>
      <c r="J304" s="277"/>
      <c r="K304" s="39"/>
    </row>
    <row r="305" spans="2:11" ht="75" customHeight="1">
      <c r="B305" s="90" t="s">
        <v>2</v>
      </c>
      <c r="C305" s="90" t="s">
        <v>74</v>
      </c>
      <c r="D305" s="89" t="s">
        <v>75</v>
      </c>
      <c r="E305" s="90" t="s">
        <v>76</v>
      </c>
      <c r="F305" s="90" t="s">
        <v>77</v>
      </c>
      <c r="G305" s="90" t="s">
        <v>7</v>
      </c>
      <c r="H305" s="247" t="s">
        <v>208</v>
      </c>
      <c r="I305" s="248"/>
      <c r="J305" s="249"/>
      <c r="K305" s="39"/>
    </row>
    <row r="306" spans="2:11" ht="212.25" customHeight="1">
      <c r="B306" s="47" t="s">
        <v>285</v>
      </c>
      <c r="C306" s="49">
        <v>33320</v>
      </c>
      <c r="D306" s="49">
        <v>7727</v>
      </c>
      <c r="E306" s="185">
        <v>2983.3</v>
      </c>
      <c r="F306" s="3">
        <f t="shared" si="197"/>
        <v>38.608774427332733</v>
      </c>
      <c r="G306" s="48">
        <f t="shared" si="198"/>
        <v>8.9534813925570234</v>
      </c>
      <c r="H306" s="275" t="s">
        <v>181</v>
      </c>
      <c r="I306" s="276"/>
      <c r="J306" s="277"/>
      <c r="K306" s="39"/>
    </row>
    <row r="307" spans="2:11" ht="48.75" customHeight="1">
      <c r="B307" s="47" t="s">
        <v>175</v>
      </c>
      <c r="C307" s="49">
        <v>50</v>
      </c>
      <c r="D307" s="186">
        <v>0</v>
      </c>
      <c r="E307" s="187">
        <v>0</v>
      </c>
      <c r="F307" s="14">
        <v>0</v>
      </c>
      <c r="G307" s="14">
        <f t="shared" ref="G307" si="199">E307/C307*100</f>
        <v>0</v>
      </c>
      <c r="H307" s="99"/>
      <c r="I307" s="100"/>
      <c r="J307" s="101"/>
      <c r="K307" s="39"/>
    </row>
    <row r="308" spans="2:11" ht="30" customHeight="1">
      <c r="B308" s="47" t="s">
        <v>15</v>
      </c>
      <c r="C308" s="49">
        <f>C309+C310+C311</f>
        <v>164223.4</v>
      </c>
      <c r="D308" s="49">
        <f>D309+D310+D311</f>
        <v>6378.5999999999995</v>
      </c>
      <c r="E308" s="49">
        <f>E309+E310+E311</f>
        <v>4807.8</v>
      </c>
      <c r="F308" s="3">
        <f t="shared" si="197"/>
        <v>75.373906499858919</v>
      </c>
      <c r="G308" s="48">
        <f t="shared" si="198"/>
        <v>2.9275974069468789</v>
      </c>
      <c r="H308" s="275"/>
      <c r="I308" s="276"/>
      <c r="J308" s="277"/>
      <c r="K308" s="39"/>
    </row>
    <row r="309" spans="2:11" s="134" customFormat="1" ht="90">
      <c r="B309" s="188" t="s">
        <v>64</v>
      </c>
      <c r="C309" s="189">
        <v>2616.5</v>
      </c>
      <c r="D309" s="189">
        <v>420</v>
      </c>
      <c r="E309" s="190">
        <v>168.7</v>
      </c>
      <c r="F309" s="132">
        <f t="shared" si="197"/>
        <v>40.166666666666664</v>
      </c>
      <c r="G309" s="191">
        <f t="shared" si="198"/>
        <v>6.4475444295815016</v>
      </c>
      <c r="H309" s="275" t="s">
        <v>181</v>
      </c>
      <c r="I309" s="276"/>
      <c r="J309" s="277"/>
      <c r="K309" s="192"/>
    </row>
    <row r="310" spans="2:11" s="134" customFormat="1" ht="90">
      <c r="B310" s="188" t="s">
        <v>176</v>
      </c>
      <c r="C310" s="189">
        <v>690</v>
      </c>
      <c r="D310" s="189">
        <v>559.9</v>
      </c>
      <c r="E310" s="190">
        <v>555.6</v>
      </c>
      <c r="F310" s="132">
        <f t="shared" si="197"/>
        <v>99.232005715306315</v>
      </c>
      <c r="G310" s="191">
        <f t="shared" si="198"/>
        <v>80.521739130434781</v>
      </c>
      <c r="H310" s="275"/>
      <c r="I310" s="393"/>
      <c r="J310" s="394"/>
      <c r="K310" s="192"/>
    </row>
    <row r="311" spans="2:11" s="134" customFormat="1" ht="60">
      <c r="B311" s="188" t="s">
        <v>65</v>
      </c>
      <c r="C311" s="189">
        <f>11592.9+149324</f>
        <v>160916.9</v>
      </c>
      <c r="D311" s="189">
        <f>5200.7+198</f>
        <v>5398.7</v>
      </c>
      <c r="E311" s="190">
        <f>3885.5+198</f>
        <v>4083.5</v>
      </c>
      <c r="F311" s="132">
        <f t="shared" si="197"/>
        <v>75.638579658065836</v>
      </c>
      <c r="G311" s="191">
        <f t="shared" si="198"/>
        <v>2.5376452069360025</v>
      </c>
      <c r="H311" s="338" t="s">
        <v>225</v>
      </c>
      <c r="I311" s="339"/>
      <c r="J311" s="340"/>
      <c r="K311" s="192"/>
    </row>
    <row r="312" spans="2:11" ht="75" customHeight="1">
      <c r="B312" s="90" t="s">
        <v>2</v>
      </c>
      <c r="C312" s="90" t="s">
        <v>74</v>
      </c>
      <c r="D312" s="89" t="s">
        <v>75</v>
      </c>
      <c r="E312" s="90" t="s">
        <v>76</v>
      </c>
      <c r="F312" s="90" t="s">
        <v>77</v>
      </c>
      <c r="G312" s="90" t="s">
        <v>7</v>
      </c>
      <c r="H312" s="247" t="s">
        <v>208</v>
      </c>
      <c r="I312" s="248"/>
      <c r="J312" s="249"/>
      <c r="K312" s="39"/>
    </row>
    <row r="313" spans="2:11" ht="44.45" customHeight="1">
      <c r="B313" s="47" t="s">
        <v>66</v>
      </c>
      <c r="C313" s="49">
        <f>C314+C315+C316+C317</f>
        <v>20651.3</v>
      </c>
      <c r="D313" s="49">
        <f>D314+D315+D316+D317</f>
        <v>442</v>
      </c>
      <c r="E313" s="49">
        <f>E314+E315+E316+E317</f>
        <v>407</v>
      </c>
      <c r="F313" s="3">
        <f t="shared" ref="F313:F317" si="200">E313/D313*100</f>
        <v>92.081447963800898</v>
      </c>
      <c r="G313" s="48">
        <f t="shared" ref="G313:G320" si="201">E313/C313*100</f>
        <v>1.9708202389195839</v>
      </c>
      <c r="H313" s="287"/>
      <c r="I313" s="288"/>
      <c r="J313" s="289"/>
      <c r="K313" s="39"/>
    </row>
    <row r="314" spans="2:11" ht="94.5" customHeight="1">
      <c r="B314" s="47" t="s">
        <v>177</v>
      </c>
      <c r="C314" s="49">
        <v>5818.3</v>
      </c>
      <c r="D314" s="186">
        <v>0</v>
      </c>
      <c r="E314" s="187">
        <v>0</v>
      </c>
      <c r="F314" s="14">
        <v>0</v>
      </c>
      <c r="G314" s="14">
        <f t="shared" si="201"/>
        <v>0</v>
      </c>
      <c r="H314" s="275"/>
      <c r="I314" s="276"/>
      <c r="J314" s="277"/>
      <c r="K314" s="39"/>
    </row>
    <row r="315" spans="2:11" ht="75" customHeight="1">
      <c r="B315" s="47" t="s">
        <v>67</v>
      </c>
      <c r="C315" s="49">
        <v>1454.6</v>
      </c>
      <c r="D315" s="186">
        <v>0</v>
      </c>
      <c r="E315" s="187">
        <v>0</v>
      </c>
      <c r="F315" s="14">
        <v>0</v>
      </c>
      <c r="G315" s="14">
        <f t="shared" si="201"/>
        <v>0</v>
      </c>
      <c r="H315" s="287"/>
      <c r="I315" s="288"/>
      <c r="J315" s="289"/>
      <c r="K315" s="39"/>
    </row>
    <row r="316" spans="2:11" ht="45">
      <c r="B316" s="47" t="s">
        <v>178</v>
      </c>
      <c r="C316" s="49">
        <v>10241.4</v>
      </c>
      <c r="D316" s="193">
        <v>0</v>
      </c>
      <c r="E316" s="194">
        <v>0</v>
      </c>
      <c r="F316" s="14">
        <v>0</v>
      </c>
      <c r="G316" s="14">
        <f t="shared" si="201"/>
        <v>0</v>
      </c>
      <c r="H316" s="275"/>
      <c r="I316" s="276"/>
      <c r="J316" s="277"/>
      <c r="K316" s="39"/>
    </row>
    <row r="317" spans="2:11" ht="28.9" customHeight="1">
      <c r="B317" s="47" t="s">
        <v>15</v>
      </c>
      <c r="C317" s="49">
        <f>C318+C319+C320</f>
        <v>3137</v>
      </c>
      <c r="D317" s="49">
        <f>D318+D319+D320</f>
        <v>442</v>
      </c>
      <c r="E317" s="49">
        <f>E318+E319+E320</f>
        <v>407</v>
      </c>
      <c r="F317" s="3">
        <f t="shared" si="200"/>
        <v>92.081447963800898</v>
      </c>
      <c r="G317" s="48">
        <f t="shared" si="201"/>
        <v>12.974179152056104</v>
      </c>
      <c r="H317" s="287"/>
      <c r="I317" s="288"/>
      <c r="J317" s="289"/>
      <c r="K317" s="39"/>
    </row>
    <row r="318" spans="2:11" s="134" customFormat="1" ht="30">
      <c r="B318" s="195" t="s">
        <v>179</v>
      </c>
      <c r="C318" s="196">
        <v>200</v>
      </c>
      <c r="D318" s="197">
        <v>0</v>
      </c>
      <c r="E318" s="198">
        <v>0</v>
      </c>
      <c r="F318" s="133">
        <v>0</v>
      </c>
      <c r="G318" s="133">
        <f t="shared" si="201"/>
        <v>0</v>
      </c>
      <c r="H318" s="275"/>
      <c r="I318" s="276"/>
      <c r="J318" s="277"/>
      <c r="K318" s="192"/>
    </row>
    <row r="319" spans="2:11" s="134" customFormat="1" ht="87" customHeight="1">
      <c r="B319" s="195" t="s">
        <v>180</v>
      </c>
      <c r="C319" s="199">
        <v>2599</v>
      </c>
      <c r="D319" s="197">
        <v>400</v>
      </c>
      <c r="E319" s="198">
        <v>400</v>
      </c>
      <c r="F319" s="133">
        <f>E319/D319*100</f>
        <v>100</v>
      </c>
      <c r="G319" s="133">
        <f t="shared" si="201"/>
        <v>15.390534821085033</v>
      </c>
      <c r="H319" s="275"/>
      <c r="I319" s="276"/>
      <c r="J319" s="277"/>
      <c r="K319" s="192"/>
    </row>
    <row r="320" spans="2:11" s="134" customFormat="1" ht="48.75" customHeight="1">
      <c r="B320" s="200" t="s">
        <v>68</v>
      </c>
      <c r="C320" s="201">
        <v>338</v>
      </c>
      <c r="D320" s="189">
        <v>42</v>
      </c>
      <c r="E320" s="189">
        <v>7</v>
      </c>
      <c r="F320" s="133">
        <f>E320/D320*100</f>
        <v>16.666666666666664</v>
      </c>
      <c r="G320" s="133">
        <f t="shared" si="201"/>
        <v>2.0710059171597637</v>
      </c>
      <c r="H320" s="338" t="s">
        <v>226</v>
      </c>
      <c r="I320" s="339"/>
      <c r="J320" s="340"/>
      <c r="K320" s="192"/>
    </row>
    <row r="321" spans="2:11" ht="19.149999999999999" customHeight="1">
      <c r="B321" s="32" t="s">
        <v>1</v>
      </c>
      <c r="C321" s="50">
        <f>C255+C261+C272+C281+C285</f>
        <v>1588234.4</v>
      </c>
      <c r="D321" s="50">
        <f>D255+D261+D272+D281+D285</f>
        <v>267250.2</v>
      </c>
      <c r="E321" s="50">
        <f>E255+E261+E272+E281+E285</f>
        <v>255643.49999999997</v>
      </c>
      <c r="F321" s="25">
        <f t="shared" si="162"/>
        <v>95.656991089248933</v>
      </c>
      <c r="G321" s="50">
        <f t="shared" si="163"/>
        <v>16.096081283719833</v>
      </c>
      <c r="H321" s="272"/>
      <c r="I321" s="273"/>
      <c r="J321" s="274"/>
      <c r="K321" s="39"/>
    </row>
    <row r="322" spans="2:11" ht="79.5" customHeight="1">
      <c r="B322" s="18"/>
      <c r="C322" s="33"/>
      <c r="D322" s="33"/>
      <c r="E322" s="33"/>
      <c r="F322" s="33"/>
      <c r="G322" s="33"/>
      <c r="H322" s="51"/>
      <c r="I322" s="51"/>
      <c r="J322" s="51"/>
      <c r="K322" s="39"/>
    </row>
    <row r="323" spans="2:11" ht="33.75" customHeight="1">
      <c r="B323" s="305" t="s">
        <v>286</v>
      </c>
      <c r="C323" s="305"/>
      <c r="D323" s="305"/>
      <c r="E323" s="305"/>
      <c r="F323" s="305"/>
      <c r="G323" s="305"/>
      <c r="H323" s="305"/>
      <c r="I323" s="305"/>
      <c r="J323" s="305"/>
      <c r="K323" s="117"/>
    </row>
    <row r="324" spans="2:11" ht="10.5" customHeight="1">
      <c r="B324" s="138"/>
      <c r="C324" s="121"/>
      <c r="D324" s="121"/>
      <c r="E324" s="121"/>
      <c r="F324" s="121"/>
      <c r="G324" s="126"/>
      <c r="H324" s="126"/>
      <c r="I324" s="303" t="s">
        <v>4</v>
      </c>
      <c r="J324" s="303"/>
      <c r="K324" s="116"/>
    </row>
    <row r="325" spans="2:11" ht="6" customHeight="1">
      <c r="B325" s="138"/>
      <c r="C325" s="121"/>
      <c r="D325" s="121"/>
      <c r="E325" s="121"/>
      <c r="F325" s="121"/>
      <c r="G325" s="126"/>
      <c r="H325" s="126"/>
      <c r="I325" s="202"/>
      <c r="J325" s="202"/>
      <c r="K325" s="116"/>
    </row>
    <row r="326" spans="2:11" ht="73.5" customHeight="1">
      <c r="B326" s="90" t="s">
        <v>2</v>
      </c>
      <c r="C326" s="90" t="s">
        <v>74</v>
      </c>
      <c r="D326" s="90" t="s">
        <v>75</v>
      </c>
      <c r="E326" s="90" t="s">
        <v>76</v>
      </c>
      <c r="F326" s="90" t="s">
        <v>77</v>
      </c>
      <c r="G326" s="90" t="s">
        <v>7</v>
      </c>
      <c r="H326" s="423" t="s">
        <v>208</v>
      </c>
      <c r="I326" s="423"/>
      <c r="J326" s="423"/>
    </row>
    <row r="327" spans="2:11" ht="23.25" customHeight="1">
      <c r="B327" s="250" t="s">
        <v>167</v>
      </c>
      <c r="C327" s="251"/>
      <c r="D327" s="251"/>
      <c r="E327" s="251"/>
      <c r="F327" s="251"/>
      <c r="G327" s="251"/>
      <c r="H327" s="251"/>
      <c r="I327" s="251"/>
      <c r="J327" s="252"/>
    </row>
    <row r="328" spans="2:11" s="12" customFormat="1" ht="18" customHeight="1">
      <c r="B328" s="32"/>
      <c r="C328" s="52">
        <f>C329+C336+C344+C346</f>
        <v>124849.4</v>
      </c>
      <c r="D328" s="52">
        <f>D329+D336+D344+D346</f>
        <v>22523.599999999999</v>
      </c>
      <c r="E328" s="52">
        <f>E329+E336+E344+E346</f>
        <v>21712</v>
      </c>
      <c r="F328" s="11">
        <f t="shared" ref="F328:F357" si="202">E328/D328*100</f>
        <v>96.396668383384537</v>
      </c>
      <c r="G328" s="31">
        <f t="shared" ref="G328:G333" si="203">E328/C328*100</f>
        <v>17.390552137214918</v>
      </c>
      <c r="H328" s="284"/>
      <c r="I328" s="290"/>
      <c r="J328" s="291"/>
    </row>
    <row r="329" spans="2:11" ht="14.25" customHeight="1">
      <c r="B329" s="13" t="s">
        <v>52</v>
      </c>
      <c r="C329" s="21">
        <f>C330+C331+C332+C333+C334+C335</f>
        <v>1254.0999999999999</v>
      </c>
      <c r="D329" s="21">
        <f>D330+D331+D332+D333+D334+D335</f>
        <v>657.7</v>
      </c>
      <c r="E329" s="21">
        <f>E330+E331+E332+E333+E334+E335</f>
        <v>450</v>
      </c>
      <c r="F329" s="3">
        <f t="shared" ref="F329" si="204">E329/D329*100</f>
        <v>68.420252394708825</v>
      </c>
      <c r="G329" s="21">
        <f t="shared" ref="G329" si="205">E329/C329*100</f>
        <v>35.882306036201264</v>
      </c>
      <c r="H329" s="259"/>
      <c r="I329" s="260"/>
      <c r="J329" s="261"/>
    </row>
    <row r="330" spans="2:11" ht="84.75" customHeight="1">
      <c r="B330" s="34" t="s">
        <v>287</v>
      </c>
      <c r="C330" s="21">
        <v>30</v>
      </c>
      <c r="D330" s="21">
        <v>28</v>
      </c>
      <c r="E330" s="21">
        <v>28</v>
      </c>
      <c r="F330" s="3">
        <f t="shared" ref="F330" si="206">E330/D330*100</f>
        <v>100</v>
      </c>
      <c r="G330" s="21">
        <f t="shared" ref="G330:G331" si="207">E330/C330*100</f>
        <v>93.333333333333329</v>
      </c>
      <c r="H330" s="287"/>
      <c r="I330" s="288"/>
      <c r="J330" s="289"/>
    </row>
    <row r="331" spans="2:11" ht="28.9" customHeight="1">
      <c r="B331" s="34" t="s">
        <v>155</v>
      </c>
      <c r="C331" s="21">
        <v>56.9</v>
      </c>
      <c r="D331" s="22">
        <v>0</v>
      </c>
      <c r="E331" s="22">
        <v>0</v>
      </c>
      <c r="F331" s="14">
        <v>0</v>
      </c>
      <c r="G331" s="22">
        <f t="shared" si="207"/>
        <v>0</v>
      </c>
      <c r="H331" s="104"/>
      <c r="I331" s="105"/>
      <c r="J331" s="106"/>
    </row>
    <row r="332" spans="2:11" ht="48" customHeight="1">
      <c r="B332" s="34" t="s">
        <v>156</v>
      </c>
      <c r="C332" s="21">
        <v>10</v>
      </c>
      <c r="D332" s="22">
        <v>0</v>
      </c>
      <c r="E332" s="22">
        <v>0</v>
      </c>
      <c r="F332" s="14">
        <v>0</v>
      </c>
      <c r="G332" s="22">
        <f t="shared" ref="G332" si="208">E332/C332*100</f>
        <v>0</v>
      </c>
      <c r="H332" s="104"/>
      <c r="I332" s="105"/>
      <c r="J332" s="106"/>
    </row>
    <row r="333" spans="2:11" ht="44.25" customHeight="1">
      <c r="B333" s="13" t="s">
        <v>153</v>
      </c>
      <c r="C333" s="21">
        <v>643.6</v>
      </c>
      <c r="D333" s="21">
        <v>207.7</v>
      </c>
      <c r="E333" s="22">
        <v>0</v>
      </c>
      <c r="F333" s="14">
        <f t="shared" si="202"/>
        <v>0</v>
      </c>
      <c r="G333" s="22">
        <f t="shared" si="203"/>
        <v>0</v>
      </c>
      <c r="H333" s="338" t="s">
        <v>204</v>
      </c>
      <c r="I333" s="339"/>
      <c r="J333" s="340"/>
    </row>
    <row r="334" spans="2:11" ht="81" customHeight="1">
      <c r="B334" s="34" t="s">
        <v>154</v>
      </c>
      <c r="C334" s="21">
        <v>113.6</v>
      </c>
      <c r="D334" s="22">
        <v>22</v>
      </c>
      <c r="E334" s="22">
        <v>22</v>
      </c>
      <c r="F334" s="14">
        <f>E334/D334*100</f>
        <v>100</v>
      </c>
      <c r="G334" s="22">
        <f t="shared" ref="G334:G336" si="209">E334/C334*100</f>
        <v>19.366197183098592</v>
      </c>
      <c r="H334" s="259"/>
      <c r="I334" s="260"/>
      <c r="J334" s="261"/>
    </row>
    <row r="335" spans="2:11" ht="88.5" customHeight="1">
      <c r="B335" s="20" t="s">
        <v>55</v>
      </c>
      <c r="C335" s="21">
        <v>400</v>
      </c>
      <c r="D335" s="22">
        <v>400</v>
      </c>
      <c r="E335" s="22">
        <v>400</v>
      </c>
      <c r="F335" s="14">
        <f t="shared" ref="F335" si="210">E335/D335*100</f>
        <v>100</v>
      </c>
      <c r="G335" s="22">
        <f t="shared" si="209"/>
        <v>100</v>
      </c>
      <c r="H335" s="259" t="s">
        <v>205</v>
      </c>
      <c r="I335" s="260"/>
      <c r="J335" s="261"/>
    </row>
    <row r="336" spans="2:11">
      <c r="B336" s="20" t="s">
        <v>53</v>
      </c>
      <c r="C336" s="21">
        <f>C337+C341+C342+C343</f>
        <v>14139.3</v>
      </c>
      <c r="D336" s="21">
        <f>D337+D341+D342+D343</f>
        <v>753.9</v>
      </c>
      <c r="E336" s="21">
        <f>E337+E341+E342+E343</f>
        <v>150</v>
      </c>
      <c r="F336" s="14">
        <f t="shared" ref="F336" si="211">E336/D336*100</f>
        <v>19.896538002387583</v>
      </c>
      <c r="G336" s="22">
        <f t="shared" si="209"/>
        <v>1.0608728862107741</v>
      </c>
      <c r="H336" s="259"/>
      <c r="I336" s="260"/>
      <c r="J336" s="261"/>
    </row>
    <row r="337" spans="2:10" ht="30.75" customHeight="1">
      <c r="B337" s="16" t="s">
        <v>99</v>
      </c>
      <c r="C337" s="21">
        <f>C338+C340</f>
        <v>13239.3</v>
      </c>
      <c r="D337" s="21">
        <f t="shared" ref="D337:E337" si="212">D338+D340</f>
        <v>603.9</v>
      </c>
      <c r="E337" s="22">
        <f t="shared" si="212"/>
        <v>0</v>
      </c>
      <c r="F337" s="14">
        <f t="shared" ref="F337:F346" si="213">E337/D337*100</f>
        <v>0</v>
      </c>
      <c r="G337" s="22">
        <f t="shared" ref="G337:G346" si="214">E337/C337*100</f>
        <v>0</v>
      </c>
      <c r="H337" s="259"/>
      <c r="I337" s="260"/>
      <c r="J337" s="261"/>
    </row>
    <row r="338" spans="2:10" s="134" customFormat="1" ht="44.25" customHeight="1">
      <c r="B338" s="160" t="s">
        <v>157</v>
      </c>
      <c r="C338" s="154">
        <v>20</v>
      </c>
      <c r="D338" s="22">
        <v>0</v>
      </c>
      <c r="E338" s="22">
        <v>0</v>
      </c>
      <c r="F338" s="14">
        <v>0</v>
      </c>
      <c r="G338" s="22">
        <f t="shared" ref="G338" si="215">E338/C338*100</f>
        <v>0</v>
      </c>
      <c r="H338" s="81"/>
      <c r="I338" s="82"/>
      <c r="J338" s="83"/>
    </row>
    <row r="339" spans="2:10" ht="73.5" customHeight="1">
      <c r="B339" s="90" t="s">
        <v>2</v>
      </c>
      <c r="C339" s="90" t="s">
        <v>74</v>
      </c>
      <c r="D339" s="89" t="s">
        <v>75</v>
      </c>
      <c r="E339" s="90" t="s">
        <v>76</v>
      </c>
      <c r="F339" s="90" t="s">
        <v>77</v>
      </c>
      <c r="G339" s="90" t="s">
        <v>7</v>
      </c>
      <c r="H339" s="247" t="s">
        <v>208</v>
      </c>
      <c r="I339" s="248"/>
      <c r="J339" s="249"/>
    </row>
    <row r="340" spans="2:10" s="134" customFormat="1" ht="61.5" customHeight="1">
      <c r="B340" s="160" t="s">
        <v>158</v>
      </c>
      <c r="C340" s="154">
        <v>13219.3</v>
      </c>
      <c r="D340" s="155">
        <v>603.9</v>
      </c>
      <c r="E340" s="22">
        <v>0</v>
      </c>
      <c r="F340" s="14">
        <v>0</v>
      </c>
      <c r="G340" s="22">
        <f t="shared" ref="G340" si="216">E340/C340*100</f>
        <v>0</v>
      </c>
      <c r="H340" s="338" t="s">
        <v>231</v>
      </c>
      <c r="I340" s="339"/>
      <c r="J340" s="340"/>
    </row>
    <row r="341" spans="2:10" ht="45">
      <c r="B341" s="13" t="s">
        <v>153</v>
      </c>
      <c r="C341" s="21">
        <v>637.5</v>
      </c>
      <c r="D341" s="22">
        <v>0</v>
      </c>
      <c r="E341" s="22">
        <v>0</v>
      </c>
      <c r="F341" s="14">
        <v>0</v>
      </c>
      <c r="G341" s="22">
        <f t="shared" si="214"/>
        <v>0</v>
      </c>
      <c r="H341" s="259"/>
      <c r="I341" s="260"/>
      <c r="J341" s="261"/>
    </row>
    <row r="342" spans="2:10" ht="87.75" customHeight="1">
      <c r="B342" s="34" t="s">
        <v>154</v>
      </c>
      <c r="C342" s="21">
        <v>112.5</v>
      </c>
      <c r="D342" s="22">
        <v>0</v>
      </c>
      <c r="E342" s="22">
        <v>0</v>
      </c>
      <c r="F342" s="14">
        <v>0</v>
      </c>
      <c r="G342" s="22">
        <f t="shared" ref="G342:G343" si="217">E342/C342*100</f>
        <v>0</v>
      </c>
      <c r="H342" s="259"/>
      <c r="I342" s="260"/>
      <c r="J342" s="261"/>
    </row>
    <row r="343" spans="2:10" ht="92.25" customHeight="1">
      <c r="B343" s="20" t="s">
        <v>55</v>
      </c>
      <c r="C343" s="21">
        <v>150</v>
      </c>
      <c r="D343" s="22">
        <v>150</v>
      </c>
      <c r="E343" s="22">
        <v>150</v>
      </c>
      <c r="F343" s="14">
        <f t="shared" ref="F343" si="218">E343/D343*100</f>
        <v>100</v>
      </c>
      <c r="G343" s="22">
        <f t="shared" si="217"/>
        <v>100</v>
      </c>
      <c r="H343" s="259" t="s">
        <v>215</v>
      </c>
      <c r="I343" s="260"/>
      <c r="J343" s="261"/>
    </row>
    <row r="344" spans="2:10" ht="60" customHeight="1">
      <c r="B344" s="20" t="s">
        <v>159</v>
      </c>
      <c r="C344" s="21">
        <f>C345</f>
        <v>1655.5</v>
      </c>
      <c r="D344" s="21">
        <f t="shared" ref="D344:E344" si="219">D345</f>
        <v>92</v>
      </c>
      <c r="E344" s="21">
        <f t="shared" si="219"/>
        <v>92</v>
      </c>
      <c r="F344" s="14">
        <f t="shared" ref="F344" si="220">E344/D344*100</f>
        <v>100</v>
      </c>
      <c r="G344" s="22">
        <f t="shared" ref="G344" si="221">E344/C344*100</f>
        <v>5.5572334642102081</v>
      </c>
      <c r="H344" s="96"/>
      <c r="I344" s="97"/>
      <c r="J344" s="98"/>
    </row>
    <row r="345" spans="2:10" ht="44.25" customHeight="1">
      <c r="B345" s="20" t="s">
        <v>100</v>
      </c>
      <c r="C345" s="21">
        <v>1655.5</v>
      </c>
      <c r="D345" s="22">
        <v>92</v>
      </c>
      <c r="E345" s="22">
        <v>92</v>
      </c>
      <c r="F345" s="14">
        <f t="shared" ref="F345" si="222">E345/D345*100</f>
        <v>100</v>
      </c>
      <c r="G345" s="22">
        <f t="shared" ref="G345" si="223">E345/C345*100</f>
        <v>5.5572334642102081</v>
      </c>
      <c r="H345" s="259" t="s">
        <v>216</v>
      </c>
      <c r="I345" s="260"/>
      <c r="J345" s="261"/>
    </row>
    <row r="346" spans="2:10" ht="54.75" customHeight="1">
      <c r="B346" s="20" t="s">
        <v>54</v>
      </c>
      <c r="C346" s="21">
        <f>C347+C349</f>
        <v>107800.5</v>
      </c>
      <c r="D346" s="21">
        <f>D347+D349</f>
        <v>21020</v>
      </c>
      <c r="E346" s="21">
        <f>E347+E349</f>
        <v>21020</v>
      </c>
      <c r="F346" s="14">
        <f t="shared" si="213"/>
        <v>100</v>
      </c>
      <c r="G346" s="22">
        <f t="shared" si="214"/>
        <v>19.498981915668296</v>
      </c>
      <c r="H346" s="259"/>
      <c r="I346" s="260"/>
      <c r="J346" s="261"/>
    </row>
    <row r="347" spans="2:10" ht="58.5" customHeight="1">
      <c r="B347" s="20" t="s">
        <v>288</v>
      </c>
      <c r="C347" s="21">
        <v>92288.5</v>
      </c>
      <c r="D347" s="21">
        <v>18020</v>
      </c>
      <c r="E347" s="21">
        <v>18020</v>
      </c>
      <c r="F347" s="14">
        <f t="shared" ref="F347:F349" si="224">E347/D347*100</f>
        <v>100</v>
      </c>
      <c r="G347" s="22">
        <f t="shared" ref="G347:G349" si="225">E347/C347*100</f>
        <v>19.525726390612046</v>
      </c>
      <c r="H347" s="259"/>
      <c r="I347" s="260"/>
      <c r="J347" s="261"/>
    </row>
    <row r="348" spans="2:10" ht="73.5" customHeight="1">
      <c r="B348" s="90" t="s">
        <v>2</v>
      </c>
      <c r="C348" s="90" t="s">
        <v>74</v>
      </c>
      <c r="D348" s="89" t="s">
        <v>75</v>
      </c>
      <c r="E348" s="90" t="s">
        <v>76</v>
      </c>
      <c r="F348" s="90" t="s">
        <v>77</v>
      </c>
      <c r="G348" s="90" t="s">
        <v>7</v>
      </c>
      <c r="H348" s="247" t="s">
        <v>208</v>
      </c>
      <c r="I348" s="248"/>
      <c r="J348" s="249"/>
    </row>
    <row r="349" spans="2:10" ht="141" customHeight="1">
      <c r="B349" s="20" t="s">
        <v>70</v>
      </c>
      <c r="C349" s="21">
        <v>15512</v>
      </c>
      <c r="D349" s="21">
        <v>3000</v>
      </c>
      <c r="E349" s="21">
        <v>3000</v>
      </c>
      <c r="F349" s="14">
        <f t="shared" si="224"/>
        <v>100</v>
      </c>
      <c r="G349" s="22">
        <f t="shared" si="225"/>
        <v>19.339865910263022</v>
      </c>
      <c r="H349" s="338" t="s">
        <v>189</v>
      </c>
      <c r="I349" s="339"/>
      <c r="J349" s="340"/>
    </row>
    <row r="350" spans="2:10" ht="27" customHeight="1">
      <c r="B350" s="250" t="s">
        <v>83</v>
      </c>
      <c r="C350" s="251"/>
      <c r="D350" s="251"/>
      <c r="E350" s="251"/>
      <c r="F350" s="251"/>
      <c r="G350" s="251"/>
      <c r="H350" s="251"/>
      <c r="I350" s="251"/>
      <c r="J350" s="252"/>
    </row>
    <row r="351" spans="2:10" s="12" customFormat="1" ht="24.75" customHeight="1">
      <c r="B351" s="53"/>
      <c r="C351" s="31">
        <f t="shared" ref="C351:E351" si="226">C352</f>
        <v>228.3</v>
      </c>
      <c r="D351" s="37">
        <f t="shared" si="226"/>
        <v>0</v>
      </c>
      <c r="E351" s="37">
        <f t="shared" si="226"/>
        <v>0</v>
      </c>
      <c r="F351" s="35">
        <v>0</v>
      </c>
      <c r="G351" s="37">
        <f t="shared" ref="G351:G352" si="227">E351/C351*100</f>
        <v>0</v>
      </c>
      <c r="H351" s="265"/>
      <c r="I351" s="266"/>
      <c r="J351" s="267"/>
    </row>
    <row r="352" spans="2:10" ht="52.5" customHeight="1">
      <c r="B352" s="20" t="s">
        <v>12</v>
      </c>
      <c r="C352" s="21">
        <f>C353</f>
        <v>228.3</v>
      </c>
      <c r="D352" s="22">
        <f>D353</f>
        <v>0</v>
      </c>
      <c r="E352" s="22">
        <f>E353</f>
        <v>0</v>
      </c>
      <c r="F352" s="14">
        <v>0</v>
      </c>
      <c r="G352" s="22">
        <f t="shared" si="227"/>
        <v>0</v>
      </c>
      <c r="H352" s="268"/>
      <c r="I352" s="269"/>
      <c r="J352" s="270"/>
    </row>
    <row r="353" spans="2:11" ht="107.25" customHeight="1">
      <c r="B353" s="20" t="s">
        <v>160</v>
      </c>
      <c r="C353" s="21">
        <v>228.3</v>
      </c>
      <c r="D353" s="22">
        <v>0</v>
      </c>
      <c r="E353" s="22">
        <v>0</v>
      </c>
      <c r="F353" s="14">
        <v>0</v>
      </c>
      <c r="G353" s="22">
        <f t="shared" ref="G353:G355" si="228">E353/C353*100</f>
        <v>0</v>
      </c>
      <c r="H353" s="259"/>
      <c r="I353" s="260"/>
      <c r="J353" s="261"/>
    </row>
    <row r="354" spans="2:11" ht="31.5" customHeight="1">
      <c r="B354" s="253" t="s">
        <v>136</v>
      </c>
      <c r="C354" s="254"/>
      <c r="D354" s="254"/>
      <c r="E354" s="254"/>
      <c r="F354" s="254"/>
      <c r="G354" s="254"/>
      <c r="H354" s="254"/>
      <c r="I354" s="254"/>
      <c r="J354" s="255"/>
    </row>
    <row r="355" spans="2:11" s="12" customFormat="1" ht="24" customHeight="1">
      <c r="B355" s="53"/>
      <c r="C355" s="31">
        <f>C356</f>
        <v>1936.1</v>
      </c>
      <c r="D355" s="37">
        <f t="shared" ref="D355:E355" si="229">D356</f>
        <v>0</v>
      </c>
      <c r="E355" s="37">
        <f t="shared" si="229"/>
        <v>0</v>
      </c>
      <c r="F355" s="35">
        <v>0</v>
      </c>
      <c r="G355" s="37">
        <f t="shared" si="228"/>
        <v>0</v>
      </c>
      <c r="H355" s="265"/>
      <c r="I355" s="266"/>
      <c r="J355" s="267"/>
    </row>
    <row r="356" spans="2:11" ht="109.5" customHeight="1">
      <c r="B356" s="13" t="s">
        <v>137</v>
      </c>
      <c r="C356" s="21">
        <v>1936.1</v>
      </c>
      <c r="D356" s="22">
        <v>0</v>
      </c>
      <c r="E356" s="22">
        <v>0</v>
      </c>
      <c r="F356" s="14">
        <v>0</v>
      </c>
      <c r="G356" s="22">
        <f t="shared" ref="G356" si="230">E356/C356*100</f>
        <v>0</v>
      </c>
      <c r="H356" s="259"/>
      <c r="I356" s="260"/>
      <c r="J356" s="261"/>
    </row>
    <row r="357" spans="2:11" ht="19.5" customHeight="1">
      <c r="B357" s="32" t="s">
        <v>1</v>
      </c>
      <c r="C357" s="50">
        <f>C328+C351+C355</f>
        <v>127013.8</v>
      </c>
      <c r="D357" s="50">
        <f>D328+D351+D355</f>
        <v>22523.599999999999</v>
      </c>
      <c r="E357" s="50">
        <f>E328+E351+E355</f>
        <v>21712</v>
      </c>
      <c r="F357" s="25">
        <f t="shared" si="202"/>
        <v>96.396668383384537</v>
      </c>
      <c r="G357" s="50">
        <f t="shared" ref="G357" si="231">E357/C357*100</f>
        <v>17.094205511527093</v>
      </c>
      <c r="H357" s="272"/>
      <c r="I357" s="273"/>
      <c r="J357" s="274"/>
    </row>
    <row r="358" spans="2:11" ht="8.4499999999999993" customHeight="1">
      <c r="B358" s="18"/>
      <c r="C358" s="29"/>
      <c r="D358" s="29"/>
      <c r="E358" s="29"/>
      <c r="F358" s="29"/>
      <c r="G358" s="54"/>
      <c r="H358" s="33"/>
      <c r="I358" s="33"/>
      <c r="J358" s="33"/>
    </row>
    <row r="359" spans="2:11" ht="39" customHeight="1">
      <c r="B359" s="271" t="s">
        <v>289</v>
      </c>
      <c r="C359" s="271"/>
      <c r="D359" s="271"/>
      <c r="E359" s="271"/>
      <c r="F359" s="271"/>
      <c r="G359" s="271"/>
      <c r="H359" s="271"/>
      <c r="I359" s="271"/>
      <c r="J359" s="271"/>
      <c r="K359" s="148"/>
    </row>
    <row r="360" spans="2:11" ht="13.15" customHeight="1">
      <c r="B360" s="138"/>
      <c r="C360" s="121"/>
      <c r="D360" s="121"/>
      <c r="E360" s="121"/>
      <c r="F360" s="121"/>
      <c r="G360" s="126"/>
      <c r="H360" s="126"/>
      <c r="I360" s="303" t="s">
        <v>4</v>
      </c>
      <c r="J360" s="303"/>
      <c r="K360" s="116"/>
    </row>
    <row r="361" spans="2:11" ht="81.75" customHeight="1">
      <c r="B361" s="90" t="s">
        <v>2</v>
      </c>
      <c r="C361" s="90" t="s">
        <v>74</v>
      </c>
      <c r="D361" s="89" t="s">
        <v>75</v>
      </c>
      <c r="E361" s="90" t="s">
        <v>76</v>
      </c>
      <c r="F361" s="90" t="s">
        <v>77</v>
      </c>
      <c r="G361" s="90" t="s">
        <v>7</v>
      </c>
      <c r="H361" s="247" t="s">
        <v>208</v>
      </c>
      <c r="I361" s="248"/>
      <c r="J361" s="249"/>
    </row>
    <row r="362" spans="2:11" ht="32.25" customHeight="1">
      <c r="B362" s="250" t="s">
        <v>140</v>
      </c>
      <c r="C362" s="251"/>
      <c r="D362" s="251"/>
      <c r="E362" s="251"/>
      <c r="F362" s="251"/>
      <c r="G362" s="251"/>
      <c r="H362" s="251"/>
      <c r="I362" s="251"/>
      <c r="J362" s="252"/>
    </row>
    <row r="363" spans="2:11" s="12" customFormat="1" ht="21.75" customHeight="1">
      <c r="B363" s="55"/>
      <c r="C363" s="52">
        <f>C364</f>
        <v>646.20000000000005</v>
      </c>
      <c r="D363" s="76">
        <f t="shared" ref="D363:E367" si="232">D364</f>
        <v>0</v>
      </c>
      <c r="E363" s="76">
        <f t="shared" si="232"/>
        <v>0</v>
      </c>
      <c r="F363" s="35">
        <v>0</v>
      </c>
      <c r="G363" s="56">
        <f>E363/C363*100</f>
        <v>0</v>
      </c>
      <c r="H363" s="379"/>
      <c r="I363" s="380"/>
      <c r="J363" s="381"/>
    </row>
    <row r="364" spans="2:11" ht="44.25" customHeight="1">
      <c r="B364" s="34" t="s">
        <v>51</v>
      </c>
      <c r="C364" s="57">
        <f>C365</f>
        <v>646.20000000000005</v>
      </c>
      <c r="D364" s="75">
        <f>D365</f>
        <v>0</v>
      </c>
      <c r="E364" s="75">
        <f>E365</f>
        <v>0</v>
      </c>
      <c r="F364" s="14">
        <v>0</v>
      </c>
      <c r="G364" s="22">
        <f t="shared" ref="G364" si="233">E364/C364*100</f>
        <v>0</v>
      </c>
      <c r="H364" s="259"/>
      <c r="I364" s="260"/>
      <c r="J364" s="261"/>
    </row>
    <row r="365" spans="2:11" ht="124.5" customHeight="1">
      <c r="B365" s="16" t="s">
        <v>290</v>
      </c>
      <c r="C365" s="21">
        <v>646.20000000000005</v>
      </c>
      <c r="D365" s="22">
        <v>0</v>
      </c>
      <c r="E365" s="22">
        <v>0</v>
      </c>
      <c r="F365" s="14">
        <v>0</v>
      </c>
      <c r="G365" s="22">
        <f t="shared" ref="G365" si="234">E365/C365*100</f>
        <v>0</v>
      </c>
      <c r="H365" s="262"/>
      <c r="I365" s="263"/>
      <c r="J365" s="264"/>
    </row>
    <row r="366" spans="2:11" ht="27.75" customHeight="1">
      <c r="B366" s="253" t="s">
        <v>85</v>
      </c>
      <c r="C366" s="254"/>
      <c r="D366" s="254"/>
      <c r="E366" s="254"/>
      <c r="F366" s="254"/>
      <c r="G366" s="254"/>
      <c r="H366" s="254"/>
      <c r="I366" s="254"/>
      <c r="J366" s="255"/>
    </row>
    <row r="367" spans="2:11" ht="20.25" customHeight="1">
      <c r="B367" s="72"/>
      <c r="C367" s="73">
        <f>C368</f>
        <v>823.9</v>
      </c>
      <c r="D367" s="76">
        <f t="shared" si="232"/>
        <v>0</v>
      </c>
      <c r="E367" s="76">
        <f t="shared" si="232"/>
        <v>0</v>
      </c>
      <c r="F367" s="35">
        <v>0</v>
      </c>
      <c r="G367" s="56">
        <f>E367/C367*100</f>
        <v>0</v>
      </c>
      <c r="H367" s="107"/>
      <c r="I367" s="108"/>
      <c r="J367" s="109"/>
    </row>
    <row r="368" spans="2:11" ht="47.25" customHeight="1">
      <c r="B368" s="4" t="s">
        <v>12</v>
      </c>
      <c r="C368" s="74">
        <f>C369</f>
        <v>823.9</v>
      </c>
      <c r="D368" s="75">
        <f>D369</f>
        <v>0</v>
      </c>
      <c r="E368" s="75">
        <f>E369</f>
        <v>0</v>
      </c>
      <c r="F368" s="14">
        <v>0</v>
      </c>
      <c r="G368" s="22">
        <f t="shared" ref="G368" si="235">E368/C368*100</f>
        <v>0</v>
      </c>
      <c r="H368" s="107"/>
      <c r="I368" s="108"/>
      <c r="J368" s="109"/>
    </row>
    <row r="369" spans="2:11" ht="84" customHeight="1">
      <c r="B369" s="178" t="s">
        <v>141</v>
      </c>
      <c r="C369" s="203">
        <v>823.9</v>
      </c>
      <c r="D369" s="22">
        <v>0</v>
      </c>
      <c r="E369" s="22">
        <v>0</v>
      </c>
      <c r="F369" s="14">
        <v>0</v>
      </c>
      <c r="G369" s="22">
        <f t="shared" ref="G369" si="236">E369/C369*100</f>
        <v>0</v>
      </c>
      <c r="H369" s="107"/>
      <c r="I369" s="108"/>
      <c r="J369" s="109"/>
    </row>
    <row r="370" spans="2:11" ht="26.25" customHeight="1">
      <c r="B370" s="32" t="s">
        <v>1</v>
      </c>
      <c r="C370" s="50">
        <f>C363+C367</f>
        <v>1470.1</v>
      </c>
      <c r="D370" s="77">
        <f>D363+D367</f>
        <v>0</v>
      </c>
      <c r="E370" s="77">
        <f>E363+E367</f>
        <v>0</v>
      </c>
      <c r="F370" s="78">
        <v>0</v>
      </c>
      <c r="G370" s="77">
        <f t="shared" ref="G370" si="237">E370/C370*100</f>
        <v>0</v>
      </c>
      <c r="H370" s="272"/>
      <c r="I370" s="273"/>
      <c r="J370" s="274"/>
    </row>
    <row r="371" spans="2:11" ht="26.25" customHeight="1">
      <c r="B371" s="231"/>
      <c r="C371" s="244"/>
      <c r="D371" s="245"/>
      <c r="E371" s="245"/>
      <c r="F371" s="245"/>
      <c r="G371" s="245"/>
      <c r="H371" s="246"/>
      <c r="I371" s="246"/>
      <c r="J371" s="246"/>
    </row>
    <row r="372" spans="2:11" ht="26.25" customHeight="1">
      <c r="B372" s="231"/>
      <c r="C372" s="244"/>
      <c r="D372" s="245"/>
      <c r="E372" s="245"/>
      <c r="F372" s="245"/>
      <c r="G372" s="245"/>
      <c r="H372" s="246"/>
      <c r="I372" s="246"/>
      <c r="J372" s="246"/>
    </row>
    <row r="373" spans="2:11" ht="39.75" customHeight="1">
      <c r="B373" s="305" t="s">
        <v>291</v>
      </c>
      <c r="C373" s="305"/>
      <c r="D373" s="305"/>
      <c r="E373" s="305"/>
      <c r="F373" s="305"/>
      <c r="G373" s="305"/>
      <c r="H373" s="305"/>
      <c r="I373" s="305"/>
      <c r="J373" s="305"/>
      <c r="K373" s="204"/>
    </row>
    <row r="374" spans="2:11" ht="13.5" customHeight="1">
      <c r="B374" s="127"/>
      <c r="C374" s="128"/>
      <c r="D374" s="128"/>
      <c r="E374" s="128"/>
      <c r="F374" s="128"/>
      <c r="G374" s="129"/>
      <c r="H374" s="129"/>
      <c r="I374" s="318" t="s">
        <v>4</v>
      </c>
      <c r="J374" s="318"/>
      <c r="K374" s="7"/>
    </row>
    <row r="375" spans="2:11" ht="75" customHeight="1">
      <c r="B375" s="90" t="s">
        <v>2</v>
      </c>
      <c r="C375" s="90" t="s">
        <v>74</v>
      </c>
      <c r="D375" s="89" t="s">
        <v>75</v>
      </c>
      <c r="E375" s="90" t="s">
        <v>76</v>
      </c>
      <c r="F375" s="90" t="s">
        <v>77</v>
      </c>
      <c r="G375" s="90" t="s">
        <v>7</v>
      </c>
      <c r="H375" s="247" t="s">
        <v>208</v>
      </c>
      <c r="I375" s="248"/>
      <c r="J375" s="249"/>
    </row>
    <row r="376" spans="2:11" ht="27.75" customHeight="1">
      <c r="B376" s="250" t="s">
        <v>136</v>
      </c>
      <c r="C376" s="251"/>
      <c r="D376" s="251"/>
      <c r="E376" s="251"/>
      <c r="F376" s="251"/>
      <c r="G376" s="251"/>
      <c r="H376" s="251"/>
      <c r="I376" s="251"/>
      <c r="J376" s="252"/>
    </row>
    <row r="377" spans="2:11" s="12" customFormat="1" ht="26.25" customHeight="1">
      <c r="B377" s="23"/>
      <c r="C377" s="110">
        <f>C378</f>
        <v>2039.7</v>
      </c>
      <c r="D377" s="110">
        <f t="shared" ref="D377:E377" si="238">D378</f>
        <v>1307.8</v>
      </c>
      <c r="E377" s="110">
        <f t="shared" si="238"/>
        <v>1307.8</v>
      </c>
      <c r="F377" s="17">
        <f t="shared" ref="F377:F405" si="239">E377/D377*100</f>
        <v>100</v>
      </c>
      <c r="G377" s="110">
        <f t="shared" ref="G377:G379" si="240">E377/C377*100</f>
        <v>64.117272147864881</v>
      </c>
      <c r="H377" s="284"/>
      <c r="I377" s="290"/>
      <c r="J377" s="291"/>
    </row>
    <row r="378" spans="2:11" ht="63" customHeight="1">
      <c r="B378" s="13" t="s">
        <v>292</v>
      </c>
      <c r="C378" s="205">
        <f>C379+C380+C381</f>
        <v>2039.7</v>
      </c>
      <c r="D378" s="205">
        <f>D379+D380+D381</f>
        <v>1307.8</v>
      </c>
      <c r="E378" s="205">
        <f>E379+E380+E381</f>
        <v>1307.8</v>
      </c>
      <c r="F378" s="2">
        <f t="shared" si="239"/>
        <v>100</v>
      </c>
      <c r="G378" s="21">
        <f t="shared" si="240"/>
        <v>64.117272147864881</v>
      </c>
      <c r="H378" s="259"/>
      <c r="I378" s="260"/>
      <c r="J378" s="261"/>
    </row>
    <row r="379" spans="2:11" s="134" customFormat="1" ht="98.25" customHeight="1">
      <c r="B379" s="130" t="s">
        <v>142</v>
      </c>
      <c r="C379" s="206">
        <v>662.5</v>
      </c>
      <c r="D379" s="206">
        <v>150.6</v>
      </c>
      <c r="E379" s="206">
        <v>150.6</v>
      </c>
      <c r="F379" s="136">
        <f t="shared" si="239"/>
        <v>100</v>
      </c>
      <c r="G379" s="154">
        <f t="shared" si="240"/>
        <v>22.732075471698113</v>
      </c>
      <c r="H379" s="392"/>
      <c r="I379" s="393"/>
      <c r="J379" s="394"/>
    </row>
    <row r="380" spans="2:11" s="134" customFormat="1" ht="114" customHeight="1">
      <c r="B380" s="130" t="s">
        <v>143</v>
      </c>
      <c r="C380" s="206">
        <v>1127.2</v>
      </c>
      <c r="D380" s="206">
        <v>1127.2</v>
      </c>
      <c r="E380" s="206">
        <v>1127.2</v>
      </c>
      <c r="F380" s="136">
        <f t="shared" ref="F380:F381" si="241">E380/D380*100</f>
        <v>100</v>
      </c>
      <c r="G380" s="154">
        <f t="shared" ref="G380" si="242">E380/C380*100</f>
        <v>100</v>
      </c>
      <c r="H380" s="420"/>
      <c r="I380" s="421"/>
      <c r="J380" s="422"/>
    </row>
    <row r="381" spans="2:11" s="134" customFormat="1" ht="125.25" customHeight="1">
      <c r="B381" s="207" t="s">
        <v>144</v>
      </c>
      <c r="C381" s="189">
        <v>250</v>
      </c>
      <c r="D381" s="197">
        <v>30</v>
      </c>
      <c r="E381" s="197">
        <v>30</v>
      </c>
      <c r="F381" s="136">
        <f t="shared" si="241"/>
        <v>100</v>
      </c>
      <c r="G381" s="155">
        <f t="shared" ref="G381:G385" si="243">E381/C381*100</f>
        <v>12</v>
      </c>
      <c r="H381" s="392"/>
      <c r="I381" s="393"/>
      <c r="J381" s="394"/>
    </row>
    <row r="382" spans="2:11" ht="75" customHeight="1">
      <c r="B382" s="90" t="s">
        <v>2</v>
      </c>
      <c r="C382" s="90" t="s">
        <v>74</v>
      </c>
      <c r="D382" s="89" t="s">
        <v>75</v>
      </c>
      <c r="E382" s="90" t="s">
        <v>76</v>
      </c>
      <c r="F382" s="90" t="s">
        <v>77</v>
      </c>
      <c r="G382" s="90" t="s">
        <v>7</v>
      </c>
      <c r="H382" s="247" t="s">
        <v>208</v>
      </c>
      <c r="I382" s="248"/>
      <c r="J382" s="249"/>
    </row>
    <row r="383" spans="2:11" ht="23.25" customHeight="1">
      <c r="B383" s="250" t="s">
        <v>85</v>
      </c>
      <c r="C383" s="251"/>
      <c r="D383" s="251"/>
      <c r="E383" s="251"/>
      <c r="F383" s="251"/>
      <c r="G383" s="251"/>
      <c r="H383" s="251"/>
      <c r="I383" s="251"/>
      <c r="J383" s="252"/>
    </row>
    <row r="384" spans="2:11" ht="24.75" customHeight="1">
      <c r="B384" s="58"/>
      <c r="C384" s="11">
        <f>C385</f>
        <v>97566.299999999988</v>
      </c>
      <c r="D384" s="11">
        <f t="shared" ref="D384" si="244">D385</f>
        <v>15210</v>
      </c>
      <c r="E384" s="11">
        <f t="shared" ref="E384" si="245">E385</f>
        <v>14296.7</v>
      </c>
      <c r="F384" s="11">
        <f t="shared" ref="F384:F385" si="246">E384/D384*100</f>
        <v>93.995397764628535</v>
      </c>
      <c r="G384" s="31">
        <f t="shared" si="243"/>
        <v>14.65331779518133</v>
      </c>
      <c r="H384" s="284"/>
      <c r="I384" s="290"/>
      <c r="J384" s="291"/>
    </row>
    <row r="385" spans="2:10" ht="48" customHeight="1">
      <c r="B385" s="20" t="s">
        <v>12</v>
      </c>
      <c r="C385" s="3">
        <f>C386+C389+C390+C391</f>
        <v>97566.299999999988</v>
      </c>
      <c r="D385" s="3">
        <f>D386+D389+D390+D391</f>
        <v>15210</v>
      </c>
      <c r="E385" s="3">
        <f>E386+E389+E390+E391</f>
        <v>14296.7</v>
      </c>
      <c r="F385" s="3">
        <f t="shared" si="246"/>
        <v>93.995397764628535</v>
      </c>
      <c r="G385" s="21">
        <f t="shared" si="243"/>
        <v>14.65331779518133</v>
      </c>
      <c r="H385" s="275"/>
      <c r="I385" s="276"/>
      <c r="J385" s="277"/>
    </row>
    <row r="386" spans="2:10" ht="33.75" customHeight="1">
      <c r="B386" s="79" t="s">
        <v>145</v>
      </c>
      <c r="C386" s="80">
        <f>C387+C388</f>
        <v>3996.5</v>
      </c>
      <c r="D386" s="80">
        <f t="shared" ref="D386:E386" si="247">D387+D388</f>
        <v>981</v>
      </c>
      <c r="E386" s="80">
        <f t="shared" si="247"/>
        <v>971.1</v>
      </c>
      <c r="F386" s="3">
        <f t="shared" ref="F386" si="248">E386/D386*100</f>
        <v>98.990825688073386</v>
      </c>
      <c r="G386" s="21">
        <f t="shared" ref="G386" si="249">E386/C386*100</f>
        <v>24.298761416239209</v>
      </c>
      <c r="H386" s="99"/>
      <c r="I386" s="100"/>
      <c r="J386" s="101"/>
    </row>
    <row r="387" spans="2:10" ht="63.75" customHeight="1">
      <c r="B387" s="208" t="s">
        <v>146</v>
      </c>
      <c r="C387" s="209">
        <v>3846.5</v>
      </c>
      <c r="D387" s="147">
        <v>971</v>
      </c>
      <c r="E387" s="147">
        <v>961.1</v>
      </c>
      <c r="F387" s="132">
        <f t="shared" ref="F387" si="250">E387/D387*100</f>
        <v>98.980432543769311</v>
      </c>
      <c r="G387" s="154">
        <f t="shared" ref="G387" si="251">E387/C387*100</f>
        <v>24.986351228389445</v>
      </c>
      <c r="H387" s="259"/>
      <c r="I387" s="260"/>
      <c r="J387" s="261"/>
    </row>
    <row r="388" spans="2:10" ht="94.5" customHeight="1">
      <c r="B388" s="210" t="s">
        <v>147</v>
      </c>
      <c r="C388" s="209">
        <v>150</v>
      </c>
      <c r="D388" s="147">
        <v>10</v>
      </c>
      <c r="E388" s="147">
        <v>10</v>
      </c>
      <c r="F388" s="132">
        <f t="shared" ref="F388" si="252">E388/D388*100</f>
        <v>100</v>
      </c>
      <c r="G388" s="154">
        <f t="shared" ref="G388" si="253">E388/C388*100</f>
        <v>6.666666666666667</v>
      </c>
      <c r="H388" s="259" t="s">
        <v>206</v>
      </c>
      <c r="I388" s="260"/>
      <c r="J388" s="261"/>
    </row>
    <row r="389" spans="2:10" ht="105" customHeight="1">
      <c r="B389" s="34" t="s">
        <v>57</v>
      </c>
      <c r="C389" s="3">
        <v>78391.899999999994</v>
      </c>
      <c r="D389" s="3">
        <v>10800</v>
      </c>
      <c r="E389" s="3">
        <v>10279.4</v>
      </c>
      <c r="F389" s="3">
        <f t="shared" ref="F389:F391" si="254">E389/D389*100</f>
        <v>95.17962962962963</v>
      </c>
      <c r="G389" s="21">
        <f t="shared" ref="G389:G391" si="255">E389/C389*100</f>
        <v>13.112834361713391</v>
      </c>
      <c r="H389" s="338" t="s">
        <v>221</v>
      </c>
      <c r="I389" s="339"/>
      <c r="J389" s="340"/>
    </row>
    <row r="390" spans="2:10" ht="36" customHeight="1">
      <c r="B390" s="34" t="s">
        <v>148</v>
      </c>
      <c r="C390" s="3">
        <v>15063.5</v>
      </c>
      <c r="D390" s="3">
        <v>3401.8</v>
      </c>
      <c r="E390" s="3">
        <v>3046.2</v>
      </c>
      <c r="F390" s="3">
        <f t="shared" si="254"/>
        <v>89.546710564994996</v>
      </c>
      <c r="G390" s="21">
        <f t="shared" si="255"/>
        <v>20.222391874398379</v>
      </c>
      <c r="H390" s="259"/>
      <c r="I390" s="260"/>
      <c r="J390" s="261"/>
    </row>
    <row r="391" spans="2:10" ht="106.9" customHeight="1">
      <c r="B391" s="34" t="s">
        <v>293</v>
      </c>
      <c r="C391" s="3">
        <v>114.4</v>
      </c>
      <c r="D391" s="3">
        <v>27.2</v>
      </c>
      <c r="E391" s="14">
        <v>0</v>
      </c>
      <c r="F391" s="14">
        <f t="shared" si="254"/>
        <v>0</v>
      </c>
      <c r="G391" s="22">
        <f t="shared" si="255"/>
        <v>0</v>
      </c>
      <c r="H391" s="259"/>
      <c r="I391" s="260"/>
      <c r="J391" s="261"/>
    </row>
    <row r="392" spans="2:10" ht="80.25" customHeight="1">
      <c r="B392" s="230" t="s">
        <v>2</v>
      </c>
      <c r="C392" s="230" t="s">
        <v>74</v>
      </c>
      <c r="D392" s="229" t="s">
        <v>75</v>
      </c>
      <c r="E392" s="230" t="s">
        <v>76</v>
      </c>
      <c r="F392" s="230" t="s">
        <v>77</v>
      </c>
      <c r="G392" s="230" t="s">
        <v>7</v>
      </c>
      <c r="H392" s="247" t="s">
        <v>208</v>
      </c>
      <c r="I392" s="248"/>
      <c r="J392" s="249"/>
    </row>
    <row r="393" spans="2:10" ht="22.5" customHeight="1">
      <c r="B393" s="256" t="s">
        <v>149</v>
      </c>
      <c r="C393" s="257"/>
      <c r="D393" s="257"/>
      <c r="E393" s="257"/>
      <c r="F393" s="257"/>
      <c r="G393" s="257"/>
      <c r="H393" s="257"/>
      <c r="I393" s="257"/>
      <c r="J393" s="258"/>
    </row>
    <row r="394" spans="2:10" s="12" customFormat="1" ht="22.5" customHeight="1">
      <c r="B394" s="55"/>
      <c r="C394" s="11">
        <f>C395</f>
        <v>32607</v>
      </c>
      <c r="D394" s="11">
        <f t="shared" ref="D394:E394" si="256">D395</f>
        <v>5100</v>
      </c>
      <c r="E394" s="11">
        <f t="shared" si="256"/>
        <v>4346.3</v>
      </c>
      <c r="F394" s="11">
        <f t="shared" ref="F394:F395" si="257">E394/D394*100</f>
        <v>85.221568627450978</v>
      </c>
      <c r="G394" s="31">
        <f t="shared" ref="G394:G395" si="258">E394/C394*100</f>
        <v>13.329346459349219</v>
      </c>
      <c r="H394" s="379"/>
      <c r="I394" s="380"/>
      <c r="J394" s="381"/>
    </row>
    <row r="395" spans="2:10" ht="31.5" customHeight="1">
      <c r="B395" s="34" t="s">
        <v>56</v>
      </c>
      <c r="C395" s="3">
        <f>C396</f>
        <v>32607</v>
      </c>
      <c r="D395" s="3">
        <f>D396</f>
        <v>5100</v>
      </c>
      <c r="E395" s="3">
        <f>E396</f>
        <v>4346.3</v>
      </c>
      <c r="F395" s="3">
        <f t="shared" si="257"/>
        <v>85.221568627450978</v>
      </c>
      <c r="G395" s="21">
        <f t="shared" si="258"/>
        <v>13.329346459349219</v>
      </c>
      <c r="H395" s="268"/>
      <c r="I395" s="269"/>
      <c r="J395" s="270"/>
    </row>
    <row r="396" spans="2:10" ht="111.75" customHeight="1">
      <c r="B396" s="34" t="s">
        <v>294</v>
      </c>
      <c r="C396" s="3">
        <v>32607</v>
      </c>
      <c r="D396" s="3">
        <v>5100</v>
      </c>
      <c r="E396" s="3">
        <v>4346.3</v>
      </c>
      <c r="F396" s="3">
        <f t="shared" ref="F396:F398" si="259">E396/D396*100</f>
        <v>85.221568627450978</v>
      </c>
      <c r="G396" s="21">
        <f t="shared" ref="G396:G398" si="260">E396/C396*100</f>
        <v>13.329346459349219</v>
      </c>
      <c r="H396" s="338" t="s">
        <v>232</v>
      </c>
      <c r="I396" s="339"/>
      <c r="J396" s="340"/>
    </row>
    <row r="397" spans="2:10" ht="40.5" customHeight="1">
      <c r="B397" s="256" t="s">
        <v>128</v>
      </c>
      <c r="C397" s="257"/>
      <c r="D397" s="257"/>
      <c r="E397" s="257"/>
      <c r="F397" s="257"/>
      <c r="G397" s="257"/>
      <c r="H397" s="257"/>
      <c r="I397" s="257"/>
      <c r="J397" s="258"/>
    </row>
    <row r="398" spans="2:10" s="12" customFormat="1" ht="17.25" customHeight="1">
      <c r="B398" s="55"/>
      <c r="C398" s="17">
        <f>C399+C400+C401+C403+C404</f>
        <v>62225</v>
      </c>
      <c r="D398" s="17">
        <f>D399+D400+D401+D403+D404</f>
        <v>17551.2</v>
      </c>
      <c r="E398" s="17">
        <f>E399+E400+E401+E403+E404</f>
        <v>17341.5</v>
      </c>
      <c r="F398" s="17">
        <f t="shared" si="259"/>
        <v>98.805209900177758</v>
      </c>
      <c r="G398" s="110">
        <f t="shared" si="260"/>
        <v>27.869023704298918</v>
      </c>
      <c r="H398" s="265"/>
      <c r="I398" s="266"/>
      <c r="J398" s="267"/>
    </row>
    <row r="399" spans="2:10" ht="96.75" customHeight="1">
      <c r="B399" s="34" t="s">
        <v>295</v>
      </c>
      <c r="C399" s="3">
        <v>19510.2</v>
      </c>
      <c r="D399" s="3">
        <v>15743.8</v>
      </c>
      <c r="E399" s="3">
        <v>15534.1</v>
      </c>
      <c r="F399" s="3">
        <f t="shared" ref="F399" si="261">E399/D399*100</f>
        <v>98.668047104256914</v>
      </c>
      <c r="G399" s="21">
        <f t="shared" ref="G399" si="262">E399/C399*100</f>
        <v>79.620403686276916</v>
      </c>
      <c r="H399" s="259" t="s">
        <v>219</v>
      </c>
      <c r="I399" s="260"/>
      <c r="J399" s="261"/>
    </row>
    <row r="400" spans="2:10" ht="93.75" customHeight="1">
      <c r="B400" s="34" t="s">
        <v>150</v>
      </c>
      <c r="C400" s="3">
        <v>7228.2</v>
      </c>
      <c r="D400" s="139">
        <v>0</v>
      </c>
      <c r="E400" s="14">
        <v>0</v>
      </c>
      <c r="F400" s="14">
        <v>0</v>
      </c>
      <c r="G400" s="22">
        <f t="shared" ref="G400" si="263">E400/C400*100</f>
        <v>0</v>
      </c>
      <c r="H400" s="398"/>
      <c r="I400" s="399"/>
      <c r="J400" s="400"/>
    </row>
    <row r="401" spans="2:11" ht="128.25" customHeight="1">
      <c r="B401" s="34" t="s">
        <v>151</v>
      </c>
      <c r="C401" s="3">
        <v>380.4</v>
      </c>
      <c r="D401" s="139">
        <v>0</v>
      </c>
      <c r="E401" s="14">
        <v>0</v>
      </c>
      <c r="F401" s="14">
        <v>0</v>
      </c>
      <c r="G401" s="22">
        <f t="shared" ref="G401" si="264">E401/C401*100</f>
        <v>0</v>
      </c>
      <c r="H401" s="211"/>
      <c r="I401" s="212"/>
      <c r="J401" s="213"/>
    </row>
    <row r="402" spans="2:11" ht="75" customHeight="1">
      <c r="B402" s="90" t="s">
        <v>2</v>
      </c>
      <c r="C402" s="90" t="s">
        <v>74</v>
      </c>
      <c r="D402" s="89" t="s">
        <v>75</v>
      </c>
      <c r="E402" s="90" t="s">
        <v>76</v>
      </c>
      <c r="F402" s="90" t="s">
        <v>77</v>
      </c>
      <c r="G402" s="90" t="s">
        <v>7</v>
      </c>
      <c r="H402" s="247" t="s">
        <v>208</v>
      </c>
      <c r="I402" s="248"/>
      <c r="J402" s="249"/>
    </row>
    <row r="403" spans="2:11" ht="126.75" customHeight="1">
      <c r="B403" s="20" t="s">
        <v>152</v>
      </c>
      <c r="C403" s="3">
        <v>759.7</v>
      </c>
      <c r="D403" s="139">
        <v>0</v>
      </c>
      <c r="E403" s="14">
        <v>0</v>
      </c>
      <c r="F403" s="14">
        <v>0</v>
      </c>
      <c r="G403" s="22">
        <f t="shared" ref="G403" si="265">E403/C403*100</f>
        <v>0</v>
      </c>
      <c r="H403" s="214"/>
      <c r="I403" s="215"/>
      <c r="J403" s="216"/>
    </row>
    <row r="404" spans="2:11" ht="75.75" customHeight="1">
      <c r="B404" s="34" t="s">
        <v>58</v>
      </c>
      <c r="C404" s="3">
        <v>34346.5</v>
      </c>
      <c r="D404" s="153">
        <v>1807.4</v>
      </c>
      <c r="E404" s="153">
        <v>1807.4</v>
      </c>
      <c r="F404" s="14">
        <f>E404/D404*100</f>
        <v>100</v>
      </c>
      <c r="G404" s="22">
        <f t="shared" ref="G404" si="266">E404/C404*100</f>
        <v>5.2622537958743978</v>
      </c>
      <c r="H404" s="259"/>
      <c r="I404" s="260"/>
      <c r="J404" s="261"/>
    </row>
    <row r="405" spans="2:11" ht="19.5" customHeight="1">
      <c r="B405" s="10" t="s">
        <v>1</v>
      </c>
      <c r="C405" s="111">
        <f>C377+C384+C394+C398</f>
        <v>194438</v>
      </c>
      <c r="D405" s="111">
        <f>D377+D384+D394+D398</f>
        <v>39169</v>
      </c>
      <c r="E405" s="111">
        <f>E377+E384+E394+E398</f>
        <v>37292.300000000003</v>
      </c>
      <c r="F405" s="111">
        <f t="shared" si="239"/>
        <v>95.20871097041028</v>
      </c>
      <c r="G405" s="59">
        <f>E405/C405*100</f>
        <v>19.179532807373047</v>
      </c>
      <c r="H405" s="272"/>
      <c r="I405" s="273"/>
      <c r="J405" s="274"/>
    </row>
    <row r="406" spans="2:11" ht="16.149999999999999" customHeight="1">
      <c r="B406" s="149"/>
      <c r="C406" s="150"/>
      <c r="D406" s="150"/>
      <c r="E406" s="150"/>
      <c r="F406" s="150"/>
      <c r="G406" s="151"/>
      <c r="H406" s="151"/>
      <c r="I406" s="151"/>
      <c r="J406" s="151"/>
    </row>
    <row r="407" spans="2:11" ht="35.450000000000003" customHeight="1">
      <c r="B407" s="271" t="s">
        <v>300</v>
      </c>
      <c r="C407" s="271"/>
      <c r="D407" s="271"/>
      <c r="E407" s="271"/>
      <c r="F407" s="271"/>
      <c r="G407" s="271"/>
      <c r="H407" s="271"/>
      <c r="I407" s="271"/>
      <c r="J407" s="271"/>
      <c r="K407" s="117"/>
    </row>
    <row r="408" spans="2:11" ht="12.75" customHeight="1">
      <c r="B408" s="127"/>
      <c r="C408" s="128"/>
      <c r="D408" s="128"/>
      <c r="E408" s="128"/>
      <c r="F408" s="128"/>
      <c r="G408" s="129"/>
      <c r="H408" s="129"/>
      <c r="I408" s="318" t="s">
        <v>4</v>
      </c>
      <c r="J408" s="318"/>
      <c r="K408" s="217"/>
    </row>
    <row r="409" spans="2:11" ht="78" customHeight="1">
      <c r="B409" s="90" t="s">
        <v>2</v>
      </c>
      <c r="C409" s="90" t="s">
        <v>74</v>
      </c>
      <c r="D409" s="89" t="s">
        <v>75</v>
      </c>
      <c r="E409" s="90" t="s">
        <v>76</v>
      </c>
      <c r="F409" s="90" t="s">
        <v>77</v>
      </c>
      <c r="G409" s="90" t="s">
        <v>7</v>
      </c>
      <c r="H409" s="247" t="s">
        <v>208</v>
      </c>
      <c r="I409" s="248"/>
      <c r="J409" s="249"/>
    </row>
    <row r="410" spans="2:11">
      <c r="B410" s="250" t="s">
        <v>138</v>
      </c>
      <c r="C410" s="251"/>
      <c r="D410" s="251"/>
      <c r="E410" s="251"/>
      <c r="F410" s="251"/>
      <c r="G410" s="251"/>
      <c r="H410" s="251"/>
      <c r="I410" s="251"/>
      <c r="J410" s="252"/>
    </row>
    <row r="411" spans="2:11" s="12" customFormat="1" ht="22.5" customHeight="1">
      <c r="B411" s="10"/>
      <c r="C411" s="17">
        <f>C412</f>
        <v>20416.100000000002</v>
      </c>
      <c r="D411" s="17">
        <f t="shared" ref="D411:E411" si="267">D412</f>
        <v>183.4</v>
      </c>
      <c r="E411" s="17">
        <f t="shared" si="267"/>
        <v>183.4</v>
      </c>
      <c r="F411" s="17">
        <f t="shared" ref="F411:F420" si="268">E411/D411*100</f>
        <v>100</v>
      </c>
      <c r="G411" s="60">
        <f>E411/C411*100</f>
        <v>0.89831064698938579</v>
      </c>
      <c r="H411" s="284"/>
      <c r="I411" s="290"/>
      <c r="J411" s="291"/>
    </row>
    <row r="412" spans="2:11" ht="32.25" customHeight="1">
      <c r="B412" s="13" t="s">
        <v>49</v>
      </c>
      <c r="C412" s="2">
        <f>C413</f>
        <v>20416.100000000002</v>
      </c>
      <c r="D412" s="2">
        <f>D413</f>
        <v>183.4</v>
      </c>
      <c r="E412" s="2">
        <f>E413</f>
        <v>183.4</v>
      </c>
      <c r="F412" s="2">
        <f t="shared" si="268"/>
        <v>100</v>
      </c>
      <c r="G412" s="61">
        <f t="shared" ref="G412:G420" si="269">E412/C412*100</f>
        <v>0.89831064698938579</v>
      </c>
      <c r="H412" s="259"/>
      <c r="I412" s="260"/>
      <c r="J412" s="261"/>
    </row>
    <row r="413" spans="2:11" ht="33.75" customHeight="1">
      <c r="B413" s="16" t="s">
        <v>99</v>
      </c>
      <c r="C413" s="2">
        <f>C414+C415</f>
        <v>20416.100000000002</v>
      </c>
      <c r="D413" s="2">
        <f t="shared" ref="D413:E413" si="270">D414+D415</f>
        <v>183.4</v>
      </c>
      <c r="E413" s="2">
        <f t="shared" si="270"/>
        <v>183.4</v>
      </c>
      <c r="F413" s="2">
        <f t="shared" ref="F413" si="271">E413/D413*100</f>
        <v>100</v>
      </c>
      <c r="G413" s="61">
        <f t="shared" ref="G413" si="272">E413/C413*100</f>
        <v>0.89831064698938579</v>
      </c>
      <c r="H413" s="259"/>
      <c r="I413" s="260"/>
      <c r="J413" s="261"/>
    </row>
    <row r="414" spans="2:11" ht="45" customHeight="1">
      <c r="B414" s="207" t="s">
        <v>50</v>
      </c>
      <c r="C414" s="218">
        <v>372.2</v>
      </c>
      <c r="D414" s="218">
        <v>183.4</v>
      </c>
      <c r="E414" s="218">
        <v>183.4</v>
      </c>
      <c r="F414" s="136">
        <f t="shared" si="268"/>
        <v>100</v>
      </c>
      <c r="G414" s="219">
        <f t="shared" si="269"/>
        <v>49.274583557227302</v>
      </c>
      <c r="H414" s="259"/>
      <c r="I414" s="260"/>
      <c r="J414" s="261"/>
    </row>
    <row r="415" spans="2:11" ht="37.5" customHeight="1">
      <c r="B415" s="130" t="s">
        <v>139</v>
      </c>
      <c r="C415" s="136">
        <v>20043.900000000001</v>
      </c>
      <c r="D415" s="133">
        <v>0</v>
      </c>
      <c r="E415" s="133">
        <v>0</v>
      </c>
      <c r="F415" s="133">
        <v>0</v>
      </c>
      <c r="G415" s="219">
        <f t="shared" si="269"/>
        <v>0</v>
      </c>
      <c r="H415" s="275"/>
      <c r="I415" s="276"/>
      <c r="J415" s="277"/>
    </row>
    <row r="416" spans="2:11" ht="78" customHeight="1">
      <c r="B416" s="230" t="s">
        <v>2</v>
      </c>
      <c r="C416" s="230" t="s">
        <v>74</v>
      </c>
      <c r="D416" s="229" t="s">
        <v>75</v>
      </c>
      <c r="E416" s="230" t="s">
        <v>76</v>
      </c>
      <c r="F416" s="230" t="s">
        <v>77</v>
      </c>
      <c r="G416" s="230" t="s">
        <v>7</v>
      </c>
      <c r="H416" s="247" t="s">
        <v>208</v>
      </c>
      <c r="I416" s="248"/>
      <c r="J416" s="249"/>
    </row>
    <row r="417" spans="2:11" ht="17.25" customHeight="1">
      <c r="B417" s="256" t="s">
        <v>136</v>
      </c>
      <c r="C417" s="257"/>
      <c r="D417" s="257"/>
      <c r="E417" s="257"/>
      <c r="F417" s="257"/>
      <c r="G417" s="257"/>
      <c r="H417" s="257"/>
      <c r="I417" s="257"/>
      <c r="J417" s="258"/>
    </row>
    <row r="418" spans="2:11" s="12" customFormat="1" ht="20.25" customHeight="1">
      <c r="B418" s="23"/>
      <c r="C418" s="17">
        <f>C419</f>
        <v>5044.5</v>
      </c>
      <c r="D418" s="17">
        <f t="shared" ref="D418:E418" si="273">D419</f>
        <v>1058.8</v>
      </c>
      <c r="E418" s="17">
        <f t="shared" si="273"/>
        <v>1058.8</v>
      </c>
      <c r="F418" s="17">
        <f t="shared" si="268"/>
        <v>100</v>
      </c>
      <c r="G418" s="60">
        <f t="shared" ref="G418:G419" si="274">E418/C418*100</f>
        <v>20.989196154227376</v>
      </c>
      <c r="H418" s="281"/>
      <c r="I418" s="282"/>
      <c r="J418" s="283"/>
    </row>
    <row r="419" spans="2:11" ht="61.5" customHeight="1">
      <c r="B419" s="13" t="s">
        <v>137</v>
      </c>
      <c r="C419" s="2">
        <v>5044.5</v>
      </c>
      <c r="D419" s="2">
        <v>1058.8</v>
      </c>
      <c r="E419" s="2">
        <v>1058.8</v>
      </c>
      <c r="F419" s="2">
        <f t="shared" si="268"/>
        <v>100</v>
      </c>
      <c r="G419" s="61">
        <f t="shared" si="274"/>
        <v>20.989196154227376</v>
      </c>
      <c r="H419" s="259"/>
      <c r="I419" s="260"/>
      <c r="J419" s="261"/>
    </row>
    <row r="420" spans="2:11" ht="17.25" customHeight="1">
      <c r="B420" s="10" t="s">
        <v>1</v>
      </c>
      <c r="C420" s="111">
        <f>C411+C418</f>
        <v>25460.600000000002</v>
      </c>
      <c r="D420" s="111">
        <f>D411+D418</f>
        <v>1242.2</v>
      </c>
      <c r="E420" s="111">
        <f>E411+E418</f>
        <v>1242.2</v>
      </c>
      <c r="F420" s="111">
        <f t="shared" si="268"/>
        <v>100</v>
      </c>
      <c r="G420" s="36">
        <f t="shared" si="269"/>
        <v>4.8789109447538541</v>
      </c>
      <c r="H420" s="278"/>
      <c r="I420" s="279"/>
      <c r="J420" s="280"/>
    </row>
    <row r="421" spans="2:11" ht="9" customHeight="1">
      <c r="B421" s="395"/>
      <c r="C421" s="395"/>
      <c r="D421" s="395"/>
      <c r="E421" s="395"/>
      <c r="F421" s="395"/>
      <c r="G421" s="395"/>
      <c r="H421" s="395"/>
      <c r="I421" s="395"/>
      <c r="J421" s="395"/>
    </row>
    <row r="422" spans="2:11" ht="34.9" customHeight="1">
      <c r="B422" s="305" t="s">
        <v>301</v>
      </c>
      <c r="C422" s="305"/>
      <c r="D422" s="305"/>
      <c r="E422" s="305"/>
      <c r="F422" s="305"/>
      <c r="G422" s="305"/>
      <c r="H422" s="305"/>
      <c r="I422" s="305"/>
      <c r="J422" s="305"/>
      <c r="K422" s="117"/>
    </row>
    <row r="423" spans="2:11" ht="12.6" customHeight="1">
      <c r="B423" s="138"/>
      <c r="C423" s="121"/>
      <c r="D423" s="121"/>
      <c r="E423" s="121"/>
      <c r="F423" s="121"/>
      <c r="G423" s="126"/>
      <c r="H423" s="126"/>
      <c r="I423" s="303" t="s">
        <v>4</v>
      </c>
      <c r="J423" s="303"/>
      <c r="K423" s="116"/>
    </row>
    <row r="424" spans="2:11" ht="75" customHeight="1">
      <c r="B424" s="90" t="s">
        <v>3</v>
      </c>
      <c r="C424" s="90" t="s">
        <v>74</v>
      </c>
      <c r="D424" s="89" t="s">
        <v>75</v>
      </c>
      <c r="E424" s="90" t="s">
        <v>76</v>
      </c>
      <c r="F424" s="90" t="s">
        <v>77</v>
      </c>
      <c r="G424" s="90" t="s">
        <v>7</v>
      </c>
      <c r="H424" s="247" t="s">
        <v>208</v>
      </c>
      <c r="I424" s="248"/>
      <c r="J424" s="249"/>
      <c r="K424" s="116"/>
    </row>
    <row r="425" spans="2:11" ht="28.5" customHeight="1">
      <c r="B425" s="250" t="s">
        <v>98</v>
      </c>
      <c r="C425" s="251"/>
      <c r="D425" s="251"/>
      <c r="E425" s="251"/>
      <c r="F425" s="251"/>
      <c r="G425" s="251"/>
      <c r="H425" s="251"/>
      <c r="I425" s="251"/>
      <c r="J425" s="252"/>
      <c r="K425" s="116"/>
    </row>
    <row r="426" spans="2:11" s="12" customFormat="1" ht="21" customHeight="1">
      <c r="B426" s="55"/>
      <c r="C426" s="17">
        <f>SUM(C427:C427)</f>
        <v>13246.3</v>
      </c>
      <c r="D426" s="17">
        <f>SUM(D427:D427)</f>
        <v>2681.1</v>
      </c>
      <c r="E426" s="17">
        <f>SUM(E427:E427)</f>
        <v>2432</v>
      </c>
      <c r="F426" s="17">
        <f t="shared" ref="F426:F428" si="275">E426/D426*100</f>
        <v>90.709037335422025</v>
      </c>
      <c r="G426" s="110">
        <f t="shared" ref="G426:G428" si="276">E426/C426*100</f>
        <v>18.35984388093279</v>
      </c>
      <c r="H426" s="379"/>
      <c r="I426" s="380"/>
      <c r="J426" s="381"/>
    </row>
    <row r="427" spans="2:11" ht="49.5" customHeight="1">
      <c r="B427" s="34" t="s">
        <v>71</v>
      </c>
      <c r="C427" s="2">
        <v>13246.3</v>
      </c>
      <c r="D427" s="106">
        <v>2681.1</v>
      </c>
      <c r="E427" s="106">
        <v>2432</v>
      </c>
      <c r="F427" s="2">
        <f t="shared" ref="F427" si="277">E427/D427*100</f>
        <v>90.709037335422025</v>
      </c>
      <c r="G427" s="106">
        <f t="shared" ref="G427" si="278">E427/C427*100</f>
        <v>18.35984388093279</v>
      </c>
      <c r="H427" s="259" t="s">
        <v>217</v>
      </c>
      <c r="I427" s="260"/>
      <c r="J427" s="261"/>
    </row>
    <row r="428" spans="2:11" ht="17.25" customHeight="1">
      <c r="B428" s="10" t="s">
        <v>1</v>
      </c>
      <c r="C428" s="111">
        <f>C426</f>
        <v>13246.3</v>
      </c>
      <c r="D428" s="111">
        <f>D426</f>
        <v>2681.1</v>
      </c>
      <c r="E428" s="111">
        <f>E426</f>
        <v>2432</v>
      </c>
      <c r="F428" s="111">
        <f t="shared" si="275"/>
        <v>90.709037335422025</v>
      </c>
      <c r="G428" s="36">
        <f t="shared" si="276"/>
        <v>18.35984388093279</v>
      </c>
      <c r="H428" s="281"/>
      <c r="I428" s="282"/>
      <c r="J428" s="283"/>
    </row>
    <row r="429" spans="2:11" ht="9.6" customHeight="1">
      <c r="B429" s="26"/>
      <c r="C429" s="19"/>
      <c r="D429" s="19"/>
      <c r="E429" s="19"/>
      <c r="F429" s="19"/>
      <c r="G429" s="62"/>
      <c r="H429" s="29"/>
      <c r="I429" s="29"/>
      <c r="J429" s="29"/>
    </row>
    <row r="430" spans="2:11" ht="32.25" customHeight="1">
      <c r="B430" s="271" t="s">
        <v>296</v>
      </c>
      <c r="C430" s="271"/>
      <c r="D430" s="271"/>
      <c r="E430" s="271"/>
      <c r="F430" s="271"/>
      <c r="G430" s="271"/>
      <c r="H430" s="271"/>
      <c r="I430" s="271"/>
      <c r="J430" s="271"/>
      <c r="K430" s="204"/>
    </row>
    <row r="431" spans="2:11" ht="13.9" customHeight="1">
      <c r="B431" s="138"/>
      <c r="C431" s="121"/>
      <c r="D431" s="121"/>
      <c r="E431" s="121"/>
      <c r="F431" s="121"/>
      <c r="G431" s="126"/>
      <c r="H431" s="126"/>
      <c r="I431" s="303" t="s">
        <v>4</v>
      </c>
      <c r="J431" s="303"/>
      <c r="K431" s="220"/>
    </row>
    <row r="432" spans="2:11" ht="76.5" customHeight="1">
      <c r="B432" s="90" t="s">
        <v>3</v>
      </c>
      <c r="C432" s="90" t="s">
        <v>74</v>
      </c>
      <c r="D432" s="89" t="s">
        <v>75</v>
      </c>
      <c r="E432" s="90" t="s">
        <v>76</v>
      </c>
      <c r="F432" s="90" t="s">
        <v>77</v>
      </c>
      <c r="G432" s="90" t="s">
        <v>7</v>
      </c>
      <c r="H432" s="247" t="s">
        <v>208</v>
      </c>
      <c r="I432" s="248"/>
      <c r="J432" s="249"/>
      <c r="K432" s="220"/>
    </row>
    <row r="433" spans="2:11" ht="44.25" customHeight="1">
      <c r="B433" s="250" t="s">
        <v>134</v>
      </c>
      <c r="C433" s="251"/>
      <c r="D433" s="251"/>
      <c r="E433" s="251"/>
      <c r="F433" s="251"/>
      <c r="G433" s="251"/>
      <c r="H433" s="251"/>
      <c r="I433" s="251"/>
      <c r="J433" s="252"/>
      <c r="K433" s="220"/>
    </row>
    <row r="434" spans="2:11" s="12" customFormat="1" ht="18.75" customHeight="1">
      <c r="B434" s="10"/>
      <c r="C434" s="17">
        <f>C436</f>
        <v>5935.1</v>
      </c>
      <c r="D434" s="17">
        <f>D436</f>
        <v>1111</v>
      </c>
      <c r="E434" s="64">
        <f>E436</f>
        <v>0</v>
      </c>
      <c r="F434" s="64">
        <v>0</v>
      </c>
      <c r="G434" s="63">
        <f t="shared" ref="G434:G436" si="279">E434/C434*100</f>
        <v>0</v>
      </c>
      <c r="H434" s="379"/>
      <c r="I434" s="380"/>
      <c r="J434" s="381"/>
      <c r="K434" s="148"/>
    </row>
    <row r="435" spans="2:11" ht="76.5" customHeight="1">
      <c r="B435" s="230" t="s">
        <v>3</v>
      </c>
      <c r="C435" s="230" t="s">
        <v>74</v>
      </c>
      <c r="D435" s="229" t="s">
        <v>75</v>
      </c>
      <c r="E435" s="230" t="s">
        <v>76</v>
      </c>
      <c r="F435" s="230" t="s">
        <v>77</v>
      </c>
      <c r="G435" s="230" t="s">
        <v>7</v>
      </c>
      <c r="H435" s="247" t="s">
        <v>208</v>
      </c>
      <c r="I435" s="248"/>
      <c r="J435" s="249"/>
      <c r="K435" s="220"/>
    </row>
    <row r="436" spans="2:11" ht="51.75" customHeight="1">
      <c r="B436" s="1" t="s">
        <v>9</v>
      </c>
      <c r="C436" s="2">
        <f>C437</f>
        <v>5935.1</v>
      </c>
      <c r="D436" s="2">
        <f t="shared" ref="D436:E436" si="280">D437</f>
        <v>1111</v>
      </c>
      <c r="E436" s="65">
        <f t="shared" si="280"/>
        <v>0</v>
      </c>
      <c r="F436" s="65">
        <v>0</v>
      </c>
      <c r="G436" s="66">
        <f t="shared" si="279"/>
        <v>0</v>
      </c>
      <c r="H436" s="259"/>
      <c r="I436" s="396"/>
      <c r="J436" s="397"/>
      <c r="K436" s="220"/>
    </row>
    <row r="437" spans="2:11" ht="105.75" customHeight="1">
      <c r="B437" s="1" t="s">
        <v>135</v>
      </c>
      <c r="C437" s="2">
        <v>5935.1</v>
      </c>
      <c r="D437" s="106">
        <v>1111</v>
      </c>
      <c r="E437" s="66">
        <v>0</v>
      </c>
      <c r="F437" s="65">
        <v>0</v>
      </c>
      <c r="G437" s="66">
        <f t="shared" ref="G437" si="281">E437/C437*100</f>
        <v>0</v>
      </c>
      <c r="H437" s="259" t="s">
        <v>218</v>
      </c>
      <c r="I437" s="396"/>
      <c r="J437" s="397"/>
      <c r="K437" s="220"/>
    </row>
    <row r="438" spans="2:11" ht="18" customHeight="1">
      <c r="B438" s="10" t="s">
        <v>1</v>
      </c>
      <c r="C438" s="111">
        <f>C434</f>
        <v>5935.1</v>
      </c>
      <c r="D438" s="111">
        <f>D434</f>
        <v>1111</v>
      </c>
      <c r="E438" s="38">
        <f>E434</f>
        <v>0</v>
      </c>
      <c r="F438" s="38">
        <v>0</v>
      </c>
      <c r="G438" s="36">
        <f t="shared" ref="G438" si="282">E438/C438*100</f>
        <v>0</v>
      </c>
      <c r="H438" s="281"/>
      <c r="I438" s="282"/>
      <c r="J438" s="283"/>
    </row>
    <row r="439" spans="2:11" ht="40.9" customHeight="1">
      <c r="B439" s="7" t="s">
        <v>72</v>
      </c>
    </row>
    <row r="440" spans="2:11">
      <c r="B440" s="221"/>
      <c r="C440" s="222"/>
      <c r="D440" s="222"/>
      <c r="E440" s="222"/>
      <c r="F440" s="222"/>
      <c r="G440" s="223"/>
    </row>
    <row r="441" spans="2:11" ht="21" customHeight="1"/>
    <row r="442" spans="2:11" ht="13.15" customHeight="1"/>
  </sheetData>
  <mergeCells count="384">
    <mergeCell ref="H402:J402"/>
    <mergeCell ref="H343:J343"/>
    <mergeCell ref="H380:J380"/>
    <mergeCell ref="H379:J379"/>
    <mergeCell ref="H396:J396"/>
    <mergeCell ref="H363:J363"/>
    <mergeCell ref="I324:J324"/>
    <mergeCell ref="H326:J326"/>
    <mergeCell ref="B5:J5"/>
    <mergeCell ref="B6:J6"/>
    <mergeCell ref="B7:E7"/>
    <mergeCell ref="B8:E8"/>
    <mergeCell ref="B9:E9"/>
    <mergeCell ref="B10:E10"/>
    <mergeCell ref="H229:J229"/>
    <mergeCell ref="H208:J208"/>
    <mergeCell ref="H135:J135"/>
    <mergeCell ref="B184:J184"/>
    <mergeCell ref="I185:J185"/>
    <mergeCell ref="H186:J186"/>
    <mergeCell ref="H187:J187"/>
    <mergeCell ref="H188:J188"/>
    <mergeCell ref="H195:J195"/>
    <mergeCell ref="H197:J197"/>
    <mergeCell ref="H217:J217"/>
    <mergeCell ref="H74:J74"/>
    <mergeCell ref="H142:J142"/>
    <mergeCell ref="H144:J144"/>
    <mergeCell ref="H219:J219"/>
    <mergeCell ref="H199:J199"/>
    <mergeCell ref="H181:J181"/>
    <mergeCell ref="B189:J189"/>
    <mergeCell ref="H165:J165"/>
    <mergeCell ref="H166:J166"/>
    <mergeCell ref="H191:J191"/>
    <mergeCell ref="H235:J235"/>
    <mergeCell ref="H234:J234"/>
    <mergeCell ref="H167:J167"/>
    <mergeCell ref="H172:J172"/>
    <mergeCell ref="H174:J175"/>
    <mergeCell ref="H176:J176"/>
    <mergeCell ref="H178:J178"/>
    <mergeCell ref="H177:J177"/>
    <mergeCell ref="H237:J237"/>
    <mergeCell ref="H342:J342"/>
    <mergeCell ref="H395:J395"/>
    <mergeCell ref="I240:J240"/>
    <mergeCell ref="H241:J241"/>
    <mergeCell ref="H384:J384"/>
    <mergeCell ref="H309:J309"/>
    <mergeCell ref="H310:J310"/>
    <mergeCell ref="H311:J311"/>
    <mergeCell ref="H313:J313"/>
    <mergeCell ref="H339:J339"/>
    <mergeCell ref="H388:J388"/>
    <mergeCell ref="H328:J328"/>
    <mergeCell ref="H361:J361"/>
    <mergeCell ref="H321:J321"/>
    <mergeCell ref="H349:J349"/>
    <mergeCell ref="H340:J340"/>
    <mergeCell ref="H316:J316"/>
    <mergeCell ref="H290:J290"/>
    <mergeCell ref="H297:J297"/>
    <mergeCell ref="H305:J305"/>
    <mergeCell ref="H348:J348"/>
    <mergeCell ref="H382:J382"/>
    <mergeCell ref="H438:J438"/>
    <mergeCell ref="H434:J434"/>
    <mergeCell ref="H385:J385"/>
    <mergeCell ref="B430:J430"/>
    <mergeCell ref="B407:J407"/>
    <mergeCell ref="B422:J422"/>
    <mergeCell ref="H414:J414"/>
    <mergeCell ref="H428:J428"/>
    <mergeCell ref="I423:J423"/>
    <mergeCell ref="H424:J424"/>
    <mergeCell ref="H426:J426"/>
    <mergeCell ref="B421:J421"/>
    <mergeCell ref="H437:J437"/>
    <mergeCell ref="H436:J436"/>
    <mergeCell ref="H427:J427"/>
    <mergeCell ref="H387:J387"/>
    <mergeCell ref="H399:J399"/>
    <mergeCell ref="H398:J398"/>
    <mergeCell ref="H404:J404"/>
    <mergeCell ref="H400:J400"/>
    <mergeCell ref="B397:J397"/>
    <mergeCell ref="H432:J432"/>
    <mergeCell ref="I431:J431"/>
    <mergeCell ref="H409:J409"/>
    <mergeCell ref="H274:J274"/>
    <mergeCell ref="H289:J289"/>
    <mergeCell ref="H298:J298"/>
    <mergeCell ref="H413:J413"/>
    <mergeCell ref="H389:J389"/>
    <mergeCell ref="I360:J360"/>
    <mergeCell ref="H378:J378"/>
    <mergeCell ref="H283:J283"/>
    <mergeCell ref="I374:J374"/>
    <mergeCell ref="B373:J373"/>
    <mergeCell ref="H375:J375"/>
    <mergeCell ref="H377:J377"/>
    <mergeCell ref="H370:J370"/>
    <mergeCell ref="H319:J319"/>
    <mergeCell ref="H346:J346"/>
    <mergeCell ref="H355:J355"/>
    <mergeCell ref="B323:J323"/>
    <mergeCell ref="H335:J335"/>
    <mergeCell ref="H345:J345"/>
    <mergeCell ref="H341:J341"/>
    <mergeCell ref="H320:J320"/>
    <mergeCell ref="H302:J302"/>
    <mergeCell ref="H411:J411"/>
    <mergeCell ref="H405:J405"/>
    <mergeCell ref="I28:J28"/>
    <mergeCell ref="H40:J40"/>
    <mergeCell ref="H42:J42"/>
    <mergeCell ref="H304:J304"/>
    <mergeCell ref="H306:J306"/>
    <mergeCell ref="H308:J308"/>
    <mergeCell ref="H330:J330"/>
    <mergeCell ref="H329:J329"/>
    <mergeCell ref="H347:J347"/>
    <mergeCell ref="H29:J29"/>
    <mergeCell ref="H31:J31"/>
    <mergeCell ref="H36:J36"/>
    <mergeCell ref="H34:J34"/>
    <mergeCell ref="H32:J32"/>
    <mergeCell ref="H37:J37"/>
    <mergeCell ref="H33:J33"/>
    <mergeCell ref="H53:J53"/>
    <mergeCell ref="B55:J55"/>
    <mergeCell ref="H54:J54"/>
    <mergeCell ref="H41:J41"/>
    <mergeCell ref="H47:J47"/>
    <mergeCell ref="H43:J43"/>
    <mergeCell ref="H269:J269"/>
    <mergeCell ref="H270:J270"/>
    <mergeCell ref="H272:J272"/>
    <mergeCell ref="H287:J287"/>
    <mergeCell ref="H276:J276"/>
    <mergeCell ref="H292:J292"/>
    <mergeCell ref="H295:J295"/>
    <mergeCell ref="B1:J1"/>
    <mergeCell ref="B4:J4"/>
    <mergeCell ref="B3:J3"/>
    <mergeCell ref="H44:J44"/>
    <mergeCell ref="H45:J45"/>
    <mergeCell ref="H98:J98"/>
    <mergeCell ref="H129:J129"/>
    <mergeCell ref="B11:J11"/>
    <mergeCell ref="H46:J46"/>
    <mergeCell ref="B27:J27"/>
    <mergeCell ref="B13:E13"/>
    <mergeCell ref="B25:E25"/>
    <mergeCell ref="B24:E24"/>
    <mergeCell ref="B23:E23"/>
    <mergeCell ref="B22:E22"/>
    <mergeCell ref="B26:E26"/>
    <mergeCell ref="B21:E21"/>
    <mergeCell ref="B20:E20"/>
    <mergeCell ref="H52:J52"/>
    <mergeCell ref="H227:J227"/>
    <mergeCell ref="B239:J239"/>
    <mergeCell ref="H201:J201"/>
    <mergeCell ref="H203:J203"/>
    <mergeCell ref="H238:J238"/>
    <mergeCell ref="H231:J231"/>
    <mergeCell ref="H232:J232"/>
    <mergeCell ref="H268:J268"/>
    <mergeCell ref="H257:J257"/>
    <mergeCell ref="H261:J261"/>
    <mergeCell ref="H265:J265"/>
    <mergeCell ref="H258:J258"/>
    <mergeCell ref="H259:J259"/>
    <mergeCell ref="H246:J246"/>
    <mergeCell ref="B233:J233"/>
    <mergeCell ref="H236:J236"/>
    <mergeCell ref="B242:J242"/>
    <mergeCell ref="H253:J253"/>
    <mergeCell ref="H211:J211"/>
    <mergeCell ref="H213:J213"/>
    <mergeCell ref="H210:J210"/>
    <mergeCell ref="H223:J223"/>
    <mergeCell ref="H224:J224"/>
    <mergeCell ref="H216:J216"/>
    <mergeCell ref="B192:J192"/>
    <mergeCell ref="I190:J190"/>
    <mergeCell ref="H150:J150"/>
    <mergeCell ref="H152:J152"/>
    <mergeCell ref="H131:J131"/>
    <mergeCell ref="H180:J180"/>
    <mergeCell ref="B230:J230"/>
    <mergeCell ref="H173:J173"/>
    <mergeCell ref="H193:J193"/>
    <mergeCell ref="H194:J194"/>
    <mergeCell ref="H218:J218"/>
    <mergeCell ref="H222:J222"/>
    <mergeCell ref="H204:J204"/>
    <mergeCell ref="H206:J206"/>
    <mergeCell ref="H207:J207"/>
    <mergeCell ref="H215:J215"/>
    <mergeCell ref="H221:J221"/>
    <mergeCell ref="B202:J202"/>
    <mergeCell ref="H205:J205"/>
    <mergeCell ref="B214:J214"/>
    <mergeCell ref="B220:J220"/>
    <mergeCell ref="H200:J200"/>
    <mergeCell ref="H198:J198"/>
    <mergeCell ref="H226:J226"/>
    <mergeCell ref="H179:J179"/>
    <mergeCell ref="H154:J154"/>
    <mergeCell ref="H161:J161"/>
    <mergeCell ref="H168:J168"/>
    <mergeCell ref="H169:J169"/>
    <mergeCell ref="H153:J153"/>
    <mergeCell ref="H138:J138"/>
    <mergeCell ref="H139:J139"/>
    <mergeCell ref="H140:J140"/>
    <mergeCell ref="H170:J170"/>
    <mergeCell ref="H145:J145"/>
    <mergeCell ref="H148:J148"/>
    <mergeCell ref="H141:J141"/>
    <mergeCell ref="H160:J160"/>
    <mergeCell ref="B19:E19"/>
    <mergeCell ref="B18:E18"/>
    <mergeCell ref="B17:E17"/>
    <mergeCell ref="B16:E16"/>
    <mergeCell ref="B15:E15"/>
    <mergeCell ref="B14:E14"/>
    <mergeCell ref="H95:J95"/>
    <mergeCell ref="H96:J96"/>
    <mergeCell ref="H97:J97"/>
    <mergeCell ref="H86:J86"/>
    <mergeCell ref="H73:J73"/>
    <mergeCell ref="H76:J76"/>
    <mergeCell ref="H78:J78"/>
    <mergeCell ref="H82:J82"/>
    <mergeCell ref="H83:J83"/>
    <mergeCell ref="H92:J92"/>
    <mergeCell ref="H93:J93"/>
    <mergeCell ref="H94:J94"/>
    <mergeCell ref="H35:J35"/>
    <mergeCell ref="H48:J48"/>
    <mergeCell ref="H51:J51"/>
    <mergeCell ref="B63:J63"/>
    <mergeCell ref="I64:J64"/>
    <mergeCell ref="H69:J69"/>
    <mergeCell ref="B88:J88"/>
    <mergeCell ref="H87:J87"/>
    <mergeCell ref="H109:J109"/>
    <mergeCell ref="H99:J99"/>
    <mergeCell ref="H90:J90"/>
    <mergeCell ref="H111:J111"/>
    <mergeCell ref="H89:J89"/>
    <mergeCell ref="H80:J80"/>
    <mergeCell ref="H91:J91"/>
    <mergeCell ref="B107:J107"/>
    <mergeCell ref="I108:J108"/>
    <mergeCell ref="H85:J85"/>
    <mergeCell ref="B110:J110"/>
    <mergeCell ref="B163:J163"/>
    <mergeCell ref="B171:J171"/>
    <mergeCell ref="H125:J125"/>
    <mergeCell ref="H156:J156"/>
    <mergeCell ref="H137:J137"/>
    <mergeCell ref="H132:J132"/>
    <mergeCell ref="H133:J133"/>
    <mergeCell ref="H124:J124"/>
    <mergeCell ref="H126:J126"/>
    <mergeCell ref="H127:J127"/>
    <mergeCell ref="H157:J157"/>
    <mergeCell ref="H136:J136"/>
    <mergeCell ref="H130:J130"/>
    <mergeCell ref="H134:J134"/>
    <mergeCell ref="H164:J164"/>
    <mergeCell ref="H146:J146"/>
    <mergeCell ref="H147:J147"/>
    <mergeCell ref="B119:J119"/>
    <mergeCell ref="B123:J123"/>
    <mergeCell ref="B128:J128"/>
    <mergeCell ref="B143:J143"/>
    <mergeCell ref="H116:J116"/>
    <mergeCell ref="H115:J115"/>
    <mergeCell ref="H112:J112"/>
    <mergeCell ref="H113:J113"/>
    <mergeCell ref="H114:J114"/>
    <mergeCell ref="H118:J118"/>
    <mergeCell ref="H117:J117"/>
    <mergeCell ref="H120:J120"/>
    <mergeCell ref="H121:J121"/>
    <mergeCell ref="H122:J122"/>
    <mergeCell ref="B30:J30"/>
    <mergeCell ref="B39:J39"/>
    <mergeCell ref="B50:J50"/>
    <mergeCell ref="B66:J66"/>
    <mergeCell ref="B84:J84"/>
    <mergeCell ref="H70:J70"/>
    <mergeCell ref="H71:J71"/>
    <mergeCell ref="H72:J72"/>
    <mergeCell ref="H57:J57"/>
    <mergeCell ref="H58:J58"/>
    <mergeCell ref="H59:J59"/>
    <mergeCell ref="H60:J60"/>
    <mergeCell ref="I56:J56"/>
    <mergeCell ref="H67:J67"/>
    <mergeCell ref="H38:J38"/>
    <mergeCell ref="H49:J49"/>
    <mergeCell ref="H79:J79"/>
    <mergeCell ref="H81:J81"/>
    <mergeCell ref="H65:J65"/>
    <mergeCell ref="H68:J68"/>
    <mergeCell ref="H243:J243"/>
    <mergeCell ref="H244:J244"/>
    <mergeCell ref="B271:J271"/>
    <mergeCell ref="B280:J280"/>
    <mergeCell ref="B284:J284"/>
    <mergeCell ref="H312:J312"/>
    <mergeCell ref="B327:J327"/>
    <mergeCell ref="B245:J245"/>
    <mergeCell ref="B254:L254"/>
    <mergeCell ref="B260:J260"/>
    <mergeCell ref="H264:J264"/>
    <mergeCell ref="I252:J252"/>
    <mergeCell ref="H249:J249"/>
    <mergeCell ref="H248:J248"/>
    <mergeCell ref="B251:J251"/>
    <mergeCell ref="H256:J256"/>
    <mergeCell ref="H255:J255"/>
    <mergeCell ref="H296:J296"/>
    <mergeCell ref="H294:J294"/>
    <mergeCell ref="H275:J275"/>
    <mergeCell ref="H273:J273"/>
    <mergeCell ref="H293:J293"/>
    <mergeCell ref="H281:J281"/>
    <mergeCell ref="H277:J277"/>
    <mergeCell ref="H357:J357"/>
    <mergeCell ref="H415:J415"/>
    <mergeCell ref="H412:J412"/>
    <mergeCell ref="H420:J420"/>
    <mergeCell ref="H418:J418"/>
    <mergeCell ref="H336:J336"/>
    <mergeCell ref="H301:J301"/>
    <mergeCell ref="H285:J285"/>
    <mergeCell ref="H337:J337"/>
    <mergeCell ref="H317:J317"/>
    <mergeCell ref="H318:J318"/>
    <mergeCell ref="B417:J417"/>
    <mergeCell ref="H286:J286"/>
    <mergeCell ref="H394:J394"/>
    <mergeCell ref="H390:J390"/>
    <mergeCell ref="H391:J391"/>
    <mergeCell ref="H419:J419"/>
    <mergeCell ref="H381:J381"/>
    <mergeCell ref="H303:J303"/>
    <mergeCell ref="H333:J333"/>
    <mergeCell ref="H334:J334"/>
    <mergeCell ref="H314:J314"/>
    <mergeCell ref="H315:J315"/>
    <mergeCell ref="I408:J408"/>
    <mergeCell ref="H196:J196"/>
    <mergeCell ref="H212:J212"/>
    <mergeCell ref="H225:J225"/>
    <mergeCell ref="H282:J282"/>
    <mergeCell ref="H392:J392"/>
    <mergeCell ref="B410:J410"/>
    <mergeCell ref="H416:J416"/>
    <mergeCell ref="H435:J435"/>
    <mergeCell ref="B425:J425"/>
    <mergeCell ref="B433:J433"/>
    <mergeCell ref="B350:J350"/>
    <mergeCell ref="B354:J354"/>
    <mergeCell ref="B362:J362"/>
    <mergeCell ref="B366:J366"/>
    <mergeCell ref="B376:J376"/>
    <mergeCell ref="B383:J383"/>
    <mergeCell ref="B393:J393"/>
    <mergeCell ref="H364:J364"/>
    <mergeCell ref="H365:J365"/>
    <mergeCell ref="H351:J351"/>
    <mergeCell ref="H352:J352"/>
    <mergeCell ref="H353:J353"/>
    <mergeCell ref="H356:J356"/>
    <mergeCell ref="B359:J359"/>
  </mergeCells>
  <pageMargins left="0.31496062992125984" right="0.19685039370078741" top="0.19685039370078741" bottom="0.19685039370078741" header="0.31496062992125984" footer="0.31496062992125984"/>
  <pageSetup paperSize="9" scale="90" firstPageNumber="7" fitToHeight="90"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 пояснительная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2017-05-11T12:10:32Z</dcterms:modified>
</cp:coreProperties>
</file>