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65" windowWidth="17400" windowHeight="11760" tabRatio="756"/>
  </bookViews>
  <sheets>
    <sheet name="приложение 1" sheetId="51" r:id="rId1"/>
    <sheet name="приложение 2" sheetId="34" r:id="rId2"/>
    <sheet name="приложение 3" sheetId="48" r:id="rId3"/>
    <sheet name="приложение 4" sheetId="49" r:id="rId4"/>
  </sheets>
  <definedNames>
    <definedName name="_xlnm._FilterDatabase" localSheetId="1" hidden="1">'приложение 2'!$A$8:$R$1234</definedName>
    <definedName name="_xlnm.Print_Titles" localSheetId="0">'приложение 1'!$9:$9</definedName>
    <definedName name="_xlnm.Print_Titles" localSheetId="1">'приложение 2'!$7:$8</definedName>
  </definedNames>
  <calcPr calcId="125725"/>
</workbook>
</file>

<file path=xl/calcChain.xml><?xml version="1.0" encoding="utf-8"?>
<calcChain xmlns="http://schemas.openxmlformats.org/spreadsheetml/2006/main">
  <c r="I516" i="34"/>
  <c r="I848" l="1"/>
  <c r="I1003"/>
  <c r="H1003"/>
  <c r="I1191"/>
  <c r="H1191"/>
  <c r="I661"/>
  <c r="L524"/>
  <c r="I524"/>
  <c r="H469" l="1"/>
  <c r="H848"/>
  <c r="D19" i="49"/>
  <c r="E115" i="51"/>
  <c r="D114"/>
  <c r="C114"/>
  <c r="E114" s="1"/>
  <c r="E113"/>
  <c r="D112"/>
  <c r="C112"/>
  <c r="E111"/>
  <c r="E110"/>
  <c r="D109"/>
  <c r="E109" s="1"/>
  <c r="C109"/>
  <c r="E108"/>
  <c r="D107"/>
  <c r="C107"/>
  <c r="E105"/>
  <c r="D104"/>
  <c r="E104" s="1"/>
  <c r="C104"/>
  <c r="E103"/>
  <c r="E102"/>
  <c r="E100"/>
  <c r="E96"/>
  <c r="D95"/>
  <c r="C95"/>
  <c r="E94"/>
  <c r="E93"/>
  <c r="E92"/>
  <c r="E91"/>
  <c r="E90"/>
  <c r="E89"/>
  <c r="E88"/>
  <c r="E87"/>
  <c r="E86"/>
  <c r="E85"/>
  <c r="E84"/>
  <c r="E83"/>
  <c r="E82"/>
  <c r="E81"/>
  <c r="E80"/>
  <c r="E79"/>
  <c r="E78"/>
  <c r="E77"/>
  <c r="D76"/>
  <c r="E76" s="1"/>
  <c r="C76"/>
  <c r="D74"/>
  <c r="C74"/>
  <c r="E73"/>
  <c r="D72"/>
  <c r="C72"/>
  <c r="E71"/>
  <c r="D70"/>
  <c r="E70" s="1"/>
  <c r="C70"/>
  <c r="E69"/>
  <c r="D68"/>
  <c r="C68"/>
  <c r="E67"/>
  <c r="D66"/>
  <c r="E66" s="1"/>
  <c r="C66"/>
  <c r="E64"/>
  <c r="E63"/>
  <c r="E62"/>
  <c r="D61"/>
  <c r="C61"/>
  <c r="D58"/>
  <c r="C58"/>
  <c r="E57"/>
  <c r="D56"/>
  <c r="E56" s="1"/>
  <c r="C56"/>
  <c r="E55"/>
  <c r="E54"/>
  <c r="E53"/>
  <c r="E52"/>
  <c r="E51"/>
  <c r="E50"/>
  <c r="E49"/>
  <c r="E48"/>
  <c r="E47"/>
  <c r="E46"/>
  <c r="E45"/>
  <c r="E44"/>
  <c r="E43"/>
  <c r="E42"/>
  <c r="E41"/>
  <c r="E40"/>
  <c r="E39"/>
  <c r="E38"/>
  <c r="E37"/>
  <c r="E36"/>
  <c r="E35"/>
  <c r="D34"/>
  <c r="C34"/>
  <c r="E33"/>
  <c r="E31"/>
  <c r="E30"/>
  <c r="E29"/>
  <c r="E28"/>
  <c r="D27"/>
  <c r="E27" s="1"/>
  <c r="C27"/>
  <c r="E26"/>
  <c r="E25"/>
  <c r="E24"/>
  <c r="E23"/>
  <c r="E21"/>
  <c r="E20"/>
  <c r="E19"/>
  <c r="E18"/>
  <c r="E17"/>
  <c r="E16"/>
  <c r="E15"/>
  <c r="E14"/>
  <c r="E13"/>
  <c r="E12"/>
  <c r="E11"/>
  <c r="D10"/>
  <c r="C10"/>
  <c r="C116" s="1"/>
  <c r="E72" l="1"/>
  <c r="E95"/>
  <c r="E112"/>
  <c r="E34"/>
  <c r="E61"/>
  <c r="E68"/>
  <c r="E107"/>
  <c r="D116"/>
  <c r="E116" s="1"/>
  <c r="E10"/>
  <c r="I275" i="34"/>
  <c r="F28" i="48" s="1"/>
  <c r="H275" i="34"/>
  <c r="E28" i="48" s="1"/>
  <c r="H621" i="34" l="1"/>
  <c r="H178"/>
  <c r="H588"/>
  <c r="H602"/>
  <c r="H606"/>
  <c r="H610"/>
  <c r="H592"/>
  <c r="H596"/>
  <c r="H616"/>
  <c r="H625"/>
  <c r="H582"/>
  <c r="H581" s="1"/>
  <c r="H579"/>
  <c r="H578" s="1"/>
  <c r="H576"/>
  <c r="H575" s="1"/>
  <c r="H541"/>
  <c r="H547"/>
  <c r="H551"/>
  <c r="H555"/>
  <c r="H559"/>
  <c r="H563"/>
  <c r="H566"/>
  <c r="H571"/>
  <c r="I427"/>
  <c r="H423"/>
  <c r="H427"/>
  <c r="H431"/>
  <c r="H435"/>
  <c r="H441"/>
  <c r="H446"/>
  <c r="H451"/>
  <c r="H453"/>
  <c r="H457"/>
  <c r="H459"/>
  <c r="H477"/>
  <c r="H479"/>
  <c r="H483"/>
  <c r="H485"/>
  <c r="H489"/>
  <c r="H491"/>
  <c r="H495"/>
  <c r="H498"/>
  <c r="H503"/>
  <c r="H507"/>
  <c r="H511"/>
  <c r="H515"/>
  <c r="H520"/>
  <c r="H523"/>
  <c r="H522" s="1"/>
  <c r="H526"/>
  <c r="H525" s="1"/>
  <c r="H529"/>
  <c r="H528" s="1"/>
  <c r="H532"/>
  <c r="H531" s="1"/>
  <c r="I535"/>
  <c r="I534" s="1"/>
  <c r="H535"/>
  <c r="H534" s="1"/>
  <c r="I463"/>
  <c r="H463"/>
  <c r="H468"/>
  <c r="I471"/>
  <c r="H471"/>
  <c r="H416"/>
  <c r="H411"/>
  <c r="H406"/>
  <c r="H401"/>
  <c r="H397"/>
  <c r="H384"/>
  <c r="I388"/>
  <c r="H388"/>
  <c r="I392"/>
  <c r="H392"/>
  <c r="I374"/>
  <c r="H374"/>
  <c r="I378"/>
  <c r="H378"/>
  <c r="I368"/>
  <c r="H368"/>
  <c r="I360"/>
  <c r="H360"/>
  <c r="H345"/>
  <c r="I347"/>
  <c r="H347"/>
  <c r="I341"/>
  <c r="H341"/>
  <c r="H339"/>
  <c r="H334"/>
  <c r="H318"/>
  <c r="H321"/>
  <c r="H323"/>
  <c r="I307"/>
  <c r="H307"/>
  <c r="H624" l="1"/>
  <c r="H623" s="1"/>
  <c r="H609"/>
  <c r="H615"/>
  <c r="H614" s="1"/>
  <c r="H613" s="1"/>
  <c r="H605"/>
  <c r="H620"/>
  <c r="H619" s="1"/>
  <c r="H595"/>
  <c r="H601"/>
  <c r="H591"/>
  <c r="H587"/>
  <c r="H570"/>
  <c r="H569" s="1"/>
  <c r="H568" s="1"/>
  <c r="H554"/>
  <c r="H553" s="1"/>
  <c r="H565"/>
  <c r="H550"/>
  <c r="H549" s="1"/>
  <c r="H562"/>
  <c r="H546"/>
  <c r="H545" s="1"/>
  <c r="H558"/>
  <c r="H557" s="1"/>
  <c r="H540"/>
  <c r="H539" s="1"/>
  <c r="H538" s="1"/>
  <c r="H494"/>
  <c r="H506"/>
  <c r="H505" s="1"/>
  <c r="H510"/>
  <c r="H509" s="1"/>
  <c r="H519"/>
  <c r="H518" s="1"/>
  <c r="H502"/>
  <c r="H501" s="1"/>
  <c r="H488"/>
  <c r="H487" s="1"/>
  <c r="H476"/>
  <c r="H475" s="1"/>
  <c r="H482"/>
  <c r="H481" s="1"/>
  <c r="H514"/>
  <c r="H513" s="1"/>
  <c r="H497"/>
  <c r="H467"/>
  <c r="H462"/>
  <c r="H461" s="1"/>
  <c r="H450"/>
  <c r="H449" s="1"/>
  <c r="H470"/>
  <c r="I462"/>
  <c r="H445"/>
  <c r="H444" s="1"/>
  <c r="H443" s="1"/>
  <c r="H426"/>
  <c r="H425" s="1"/>
  <c r="H434"/>
  <c r="H433" s="1"/>
  <c r="H430"/>
  <c r="H429" s="1"/>
  <c r="H456"/>
  <c r="H455" s="1"/>
  <c r="H440"/>
  <c r="H439" s="1"/>
  <c r="H438" s="1"/>
  <c r="H437" s="1"/>
  <c r="H422"/>
  <c r="H421" s="1"/>
  <c r="H367"/>
  <c r="H366" s="1"/>
  <c r="H387"/>
  <c r="H400"/>
  <c r="H399" s="1"/>
  <c r="H344"/>
  <c r="H343" s="1"/>
  <c r="I387"/>
  <c r="H333"/>
  <c r="H332" s="1"/>
  <c r="H331" s="1"/>
  <c r="I359"/>
  <c r="I358" s="1"/>
  <c r="I377"/>
  <c r="I391"/>
  <c r="H396"/>
  <c r="H395" s="1"/>
  <c r="H415"/>
  <c r="H414" s="1"/>
  <c r="H338"/>
  <c r="H337" s="1"/>
  <c r="H373"/>
  <c r="I373"/>
  <c r="H405"/>
  <c r="H404" s="1"/>
  <c r="H403" s="1"/>
  <c r="H359"/>
  <c r="H358" s="1"/>
  <c r="H377"/>
  <c r="H391"/>
  <c r="H383"/>
  <c r="H410"/>
  <c r="H409" s="1"/>
  <c r="H408" s="1"/>
  <c r="H317"/>
  <c r="I306"/>
  <c r="I305" s="1"/>
  <c r="I304" s="1"/>
  <c r="H306"/>
  <c r="H305" s="1"/>
  <c r="H304" s="1"/>
  <c r="H177"/>
  <c r="H176" s="1"/>
  <c r="H574"/>
  <c r="H517"/>
  <c r="H320"/>
  <c r="I372" l="1"/>
  <c r="I371" s="1"/>
  <c r="H561"/>
  <c r="H544" s="1"/>
  <c r="H543" s="1"/>
  <c r="H537" s="1"/>
  <c r="E34" i="48" s="1"/>
  <c r="H493" i="34"/>
  <c r="H474" s="1"/>
  <c r="H372"/>
  <c r="H371" s="1"/>
  <c r="H420"/>
  <c r="H500"/>
  <c r="H600"/>
  <c r="H316"/>
  <c r="H315" s="1"/>
  <c r="H314" s="1"/>
  <c r="H466"/>
  <c r="H465" s="1"/>
  <c r="H382"/>
  <c r="H381" s="1"/>
  <c r="H380" s="1"/>
  <c r="H448"/>
  <c r="H312"/>
  <c r="I301"/>
  <c r="H301"/>
  <c r="H296"/>
  <c r="H292"/>
  <c r="H288"/>
  <c r="H284"/>
  <c r="H279"/>
  <c r="H278" s="1"/>
  <c r="H277" s="1"/>
  <c r="H272"/>
  <c r="H271" s="1"/>
  <c r="H270" s="1"/>
  <c r="H268"/>
  <c r="H267" s="1"/>
  <c r="H266" s="1"/>
  <c r="H252"/>
  <c r="H251" s="1"/>
  <c r="H250" s="1"/>
  <c r="H256"/>
  <c r="H255" s="1"/>
  <c r="H259"/>
  <c r="H258" s="1"/>
  <c r="H263"/>
  <c r="H246"/>
  <c r="I242"/>
  <c r="H242"/>
  <c r="I235"/>
  <c r="H235"/>
  <c r="I238"/>
  <c r="H238"/>
  <c r="I108"/>
  <c r="H108"/>
  <c r="I112"/>
  <c r="H112"/>
  <c r="I119"/>
  <c r="H119"/>
  <c r="I124"/>
  <c r="H124"/>
  <c r="I129"/>
  <c r="H129"/>
  <c r="I134"/>
  <c r="H134"/>
  <c r="I138"/>
  <c r="H138"/>
  <c r="I146"/>
  <c r="H146"/>
  <c r="I150"/>
  <c r="H150"/>
  <c r="I154"/>
  <c r="H154"/>
  <c r="I158"/>
  <c r="H158"/>
  <c r="H165"/>
  <c r="H169"/>
  <c r="H173"/>
  <c r="I184"/>
  <c r="H184"/>
  <c r="I187"/>
  <c r="H187"/>
  <c r="I191"/>
  <c r="H191"/>
  <c r="H195"/>
  <c r="H198"/>
  <c r="I202"/>
  <c r="H202"/>
  <c r="I207"/>
  <c r="H207"/>
  <c r="H218"/>
  <c r="H222"/>
  <c r="H227"/>
  <c r="I60"/>
  <c r="H60"/>
  <c r="I64"/>
  <c r="H64"/>
  <c r="I72"/>
  <c r="H72"/>
  <c r="I76"/>
  <c r="H76"/>
  <c r="I80"/>
  <c r="H80"/>
  <c r="I85"/>
  <c r="H85"/>
  <c r="I93"/>
  <c r="H93"/>
  <c r="I99"/>
  <c r="H99"/>
  <c r="I103"/>
  <c r="H103"/>
  <c r="H770"/>
  <c r="H765"/>
  <c r="H764" s="1"/>
  <c r="H763" s="1"/>
  <c r="H762" s="1"/>
  <c r="H761" s="1"/>
  <c r="H744"/>
  <c r="H754"/>
  <c r="H758"/>
  <c r="H747"/>
  <c r="I739"/>
  <c r="H739"/>
  <c r="H730"/>
  <c r="H725"/>
  <c r="H721"/>
  <c r="H717"/>
  <c r="H716" s="1"/>
  <c r="H715" s="1"/>
  <c r="H710"/>
  <c r="H701"/>
  <c r="H697"/>
  <c r="H693"/>
  <c r="H689"/>
  <c r="H684"/>
  <c r="H680"/>
  <c r="I676"/>
  <c r="H676"/>
  <c r="I672"/>
  <c r="H672"/>
  <c r="H667"/>
  <c r="H660"/>
  <c r="I655"/>
  <c r="H655"/>
  <c r="H652"/>
  <c r="I648"/>
  <c r="H648"/>
  <c r="H632"/>
  <c r="I640"/>
  <c r="H637"/>
  <c r="H640"/>
  <c r="I804"/>
  <c r="H804"/>
  <c r="H809"/>
  <c r="I799"/>
  <c r="H799"/>
  <c r="H797"/>
  <c r="H793"/>
  <c r="H789"/>
  <c r="H785"/>
  <c r="H781"/>
  <c r="H816"/>
  <c r="H827"/>
  <c r="H831"/>
  <c r="H834"/>
  <c r="H839"/>
  <c r="H882"/>
  <c r="H878"/>
  <c r="H873"/>
  <c r="H869"/>
  <c r="H865"/>
  <c r="H861"/>
  <c r="H856"/>
  <c r="H853"/>
  <c r="H847"/>
  <c r="H888"/>
  <c r="H892"/>
  <c r="H928"/>
  <c r="H931"/>
  <c r="H925"/>
  <c r="H921"/>
  <c r="H918"/>
  <c r="I935"/>
  <c r="H935"/>
  <c r="H951"/>
  <c r="H941"/>
  <c r="H944"/>
  <c r="H724" l="1"/>
  <c r="H723" s="1"/>
  <c r="H757"/>
  <c r="H756" s="1"/>
  <c r="H738"/>
  <c r="H737" s="1"/>
  <c r="H753"/>
  <c r="H752" s="1"/>
  <c r="H720"/>
  <c r="H719" s="1"/>
  <c r="I738"/>
  <c r="I737" s="1"/>
  <c r="H743"/>
  <c r="H700"/>
  <c r="H699" s="1"/>
  <c r="H688"/>
  <c r="H687" s="1"/>
  <c r="H709"/>
  <c r="H708" s="1"/>
  <c r="H707" s="1"/>
  <c r="I671"/>
  <c r="I670" s="1"/>
  <c r="H666"/>
  <c r="H665" s="1"/>
  <c r="H664" s="1"/>
  <c r="H663" s="1"/>
  <c r="I675"/>
  <c r="I674" s="1"/>
  <c r="H692"/>
  <c r="H691" s="1"/>
  <c r="H683"/>
  <c r="H682" s="1"/>
  <c r="H675"/>
  <c r="H674" s="1"/>
  <c r="H679"/>
  <c r="H678" s="1"/>
  <c r="H696"/>
  <c r="H695" s="1"/>
  <c r="H654"/>
  <c r="H647"/>
  <c r="H646" s="1"/>
  <c r="I654"/>
  <c r="H651"/>
  <c r="I647"/>
  <c r="I646" s="1"/>
  <c r="H659"/>
  <c r="H658" s="1"/>
  <c r="H657" s="1"/>
  <c r="H780"/>
  <c r="H779" s="1"/>
  <c r="H473"/>
  <c r="E33" i="48" s="1"/>
  <c r="H784" i="34"/>
  <c r="H783" s="1"/>
  <c r="H419"/>
  <c r="E32" i="48" s="1"/>
  <c r="H639" i="34"/>
  <c r="H636"/>
  <c r="I639"/>
  <c r="H631"/>
  <c r="H630" s="1"/>
  <c r="H629" s="1"/>
  <c r="I300"/>
  <c r="I299" s="1"/>
  <c r="I298" s="1"/>
  <c r="H291"/>
  <c r="H311"/>
  <c r="H310" s="1"/>
  <c r="H309" s="1"/>
  <c r="H287"/>
  <c r="H286" s="1"/>
  <c r="H295"/>
  <c r="H283"/>
  <c r="H282" s="1"/>
  <c r="H300"/>
  <c r="H299" s="1"/>
  <c r="H298" s="1"/>
  <c r="H262"/>
  <c r="H261" s="1"/>
  <c r="H254" s="1"/>
  <c r="H249" s="1"/>
  <c r="E25" i="48" s="1"/>
  <c r="H234" i="34"/>
  <c r="H245"/>
  <c r="H244" s="1"/>
  <c r="I234"/>
  <c r="H237"/>
  <c r="H241"/>
  <c r="H240" s="1"/>
  <c r="I237"/>
  <c r="I241"/>
  <c r="I240" s="1"/>
  <c r="H206"/>
  <c r="I206"/>
  <c r="I186"/>
  <c r="H221"/>
  <c r="H220" s="1"/>
  <c r="H190"/>
  <c r="H189" s="1"/>
  <c r="H183"/>
  <c r="H197"/>
  <c r="H186"/>
  <c r="H226"/>
  <c r="H225" s="1"/>
  <c r="H224" s="1"/>
  <c r="H194"/>
  <c r="H217"/>
  <c r="H216" s="1"/>
  <c r="I183"/>
  <c r="H172"/>
  <c r="H164"/>
  <c r="H168"/>
  <c r="I157"/>
  <c r="I149"/>
  <c r="H145"/>
  <c r="I153"/>
  <c r="I145"/>
  <c r="H153"/>
  <c r="H157"/>
  <c r="H149"/>
  <c r="I59"/>
  <c r="H59"/>
  <c r="I136"/>
  <c r="I128"/>
  <c r="I127" s="1"/>
  <c r="I126" s="1"/>
  <c r="I107"/>
  <c r="H98"/>
  <c r="H133"/>
  <c r="H123"/>
  <c r="H122" s="1"/>
  <c r="H121" s="1"/>
  <c r="H111"/>
  <c r="I102"/>
  <c r="I98"/>
  <c r="I133"/>
  <c r="I123"/>
  <c r="I122" s="1"/>
  <c r="I121" s="1"/>
  <c r="I111"/>
  <c r="H102"/>
  <c r="H136"/>
  <c r="H128"/>
  <c r="H127" s="1"/>
  <c r="H126" s="1"/>
  <c r="H118"/>
  <c r="H117" s="1"/>
  <c r="H107"/>
  <c r="I92"/>
  <c r="I91" s="1"/>
  <c r="I90" s="1"/>
  <c r="I89" s="1"/>
  <c r="I88" s="1"/>
  <c r="H92"/>
  <c r="H91" s="1"/>
  <c r="H90" s="1"/>
  <c r="H89" s="1"/>
  <c r="H88" s="1"/>
  <c r="E15" i="48" s="1"/>
  <c r="I79" i="34"/>
  <c r="I71"/>
  <c r="H84"/>
  <c r="H83" s="1"/>
  <c r="H75"/>
  <c r="I84"/>
  <c r="I83" s="1"/>
  <c r="I75"/>
  <c r="H79"/>
  <c r="H71"/>
  <c r="H63"/>
  <c r="I63"/>
  <c r="H788"/>
  <c r="H787" s="1"/>
  <c r="H815"/>
  <c r="H814" s="1"/>
  <c r="H813" s="1"/>
  <c r="H812" s="1"/>
  <c r="H792"/>
  <c r="H791" s="1"/>
  <c r="H808"/>
  <c r="H807" s="1"/>
  <c r="H806" s="1"/>
  <c r="H826"/>
  <c r="H825" s="1"/>
  <c r="H838"/>
  <c r="H837" s="1"/>
  <c r="H836" s="1"/>
  <c r="H833"/>
  <c r="H830"/>
  <c r="H881"/>
  <c r="H880" s="1"/>
  <c r="H855"/>
  <c r="H872"/>
  <c r="H871" s="1"/>
  <c r="H864"/>
  <c r="H863" s="1"/>
  <c r="H852"/>
  <c r="H868"/>
  <c r="H867" s="1"/>
  <c r="H860"/>
  <c r="H859" s="1"/>
  <c r="H877"/>
  <c r="H876" s="1"/>
  <c r="H846"/>
  <c r="H845" s="1"/>
  <c r="H844" s="1"/>
  <c r="H843" s="1"/>
  <c r="H842" s="1"/>
  <c r="E49" i="48" s="1"/>
  <c r="H891" i="34"/>
  <c r="H890" s="1"/>
  <c r="H887"/>
  <c r="H886" s="1"/>
  <c r="H924"/>
  <c r="H943"/>
  <c r="I934"/>
  <c r="I933" s="1"/>
  <c r="H930"/>
  <c r="H934"/>
  <c r="H933" s="1"/>
  <c r="H940"/>
  <c r="H917"/>
  <c r="H927"/>
  <c r="H950"/>
  <c r="H949" s="1"/>
  <c r="H948" s="1"/>
  <c r="H947" s="1"/>
  <c r="E57" i="48" s="1"/>
  <c r="H920" i="34"/>
  <c r="H265"/>
  <c r="E26" i="48" s="1"/>
  <c r="H796" i="34"/>
  <c r="H1201"/>
  <c r="H1189"/>
  <c r="H1193"/>
  <c r="H1197"/>
  <c r="H1183"/>
  <c r="H1176"/>
  <c r="H1175" s="1"/>
  <c r="H1179"/>
  <c r="H1172"/>
  <c r="H1168"/>
  <c r="H1126"/>
  <c r="H1124"/>
  <c r="H1119"/>
  <c r="H1117"/>
  <c r="I1112"/>
  <c r="H1112"/>
  <c r="I1099"/>
  <c r="H1099"/>
  <c r="I1103"/>
  <c r="H1103"/>
  <c r="I1107"/>
  <c r="H1107"/>
  <c r="I1131"/>
  <c r="H1131"/>
  <c r="H1133"/>
  <c r="H1138"/>
  <c r="H1151"/>
  <c r="H1155"/>
  <c r="H1158"/>
  <c r="I1161"/>
  <c r="H1161"/>
  <c r="I1143"/>
  <c r="H1143"/>
  <c r="I1146"/>
  <c r="H1146"/>
  <c r="H1095"/>
  <c r="D18" i="49"/>
  <c r="C18"/>
  <c r="D15"/>
  <c r="D12" s="1"/>
  <c r="D10" s="1"/>
  <c r="C13"/>
  <c r="C12" s="1"/>
  <c r="H751" i="34" l="1"/>
  <c r="H106"/>
  <c r="F15" i="48"/>
  <c r="J88" i="34"/>
  <c r="I58"/>
  <c r="I57" s="1"/>
  <c r="I56" s="1"/>
  <c r="I55" s="1"/>
  <c r="H635"/>
  <c r="H714"/>
  <c r="H713" s="1"/>
  <c r="H686"/>
  <c r="H650"/>
  <c r="H645" s="1"/>
  <c r="H644" s="1"/>
  <c r="H643" s="1"/>
  <c r="H1142"/>
  <c r="H1145"/>
  <c r="H1150"/>
  <c r="H1149" s="1"/>
  <c r="I1102"/>
  <c r="I1111"/>
  <c r="I1110" s="1"/>
  <c r="I1145"/>
  <c r="I1160"/>
  <c r="H1137"/>
  <c r="H1136" s="1"/>
  <c r="H1135" s="1"/>
  <c r="H1106"/>
  <c r="H1098"/>
  <c r="H1157"/>
  <c r="I1098"/>
  <c r="H1094"/>
  <c r="H1093" s="1"/>
  <c r="I1142"/>
  <c r="H1154"/>
  <c r="H1102"/>
  <c r="H1111"/>
  <c r="H1110" s="1"/>
  <c r="I1106"/>
  <c r="H1160"/>
  <c r="H290"/>
  <c r="H276" s="1"/>
  <c r="H274" s="1"/>
  <c r="H233"/>
  <c r="H215"/>
  <c r="H193"/>
  <c r="I233"/>
  <c r="H152"/>
  <c r="I144"/>
  <c r="H144"/>
  <c r="I152"/>
  <c r="H163"/>
  <c r="I182"/>
  <c r="H182"/>
  <c r="H132"/>
  <c r="H131" s="1"/>
  <c r="I106"/>
  <c r="I132"/>
  <c r="I131" s="1"/>
  <c r="I97"/>
  <c r="H829"/>
  <c r="H824" s="1"/>
  <c r="H823" s="1"/>
  <c r="H822" s="1"/>
  <c r="E47" i="48" s="1"/>
  <c r="H70" i="34"/>
  <c r="H69" s="1"/>
  <c r="H68" s="1"/>
  <c r="H67" s="1"/>
  <c r="E14" i="48" s="1"/>
  <c r="I70" i="34"/>
  <c r="I69" s="1"/>
  <c r="I68" s="1"/>
  <c r="I67" s="1"/>
  <c r="F14" i="48" s="1"/>
  <c r="H116" i="34"/>
  <c r="H115" s="1"/>
  <c r="H97"/>
  <c r="H58"/>
  <c r="H57" s="1"/>
  <c r="H56" s="1"/>
  <c r="H55" s="1"/>
  <c r="H875"/>
  <c r="H885"/>
  <c r="H884" s="1"/>
  <c r="H858"/>
  <c r="H851"/>
  <c r="H850" s="1"/>
  <c r="H939"/>
  <c r="H1167"/>
  <c r="H1166" s="1"/>
  <c r="H1171"/>
  <c r="H1170" s="1"/>
  <c r="H1182"/>
  <c r="H1181" s="1"/>
  <c r="H1178"/>
  <c r="H1174" s="1"/>
  <c r="H1188"/>
  <c r="H1200"/>
  <c r="H1199" s="1"/>
  <c r="H1196"/>
  <c r="H1192"/>
  <c r="H916"/>
  <c r="H923"/>
  <c r="C10" i="49"/>
  <c r="H1123" i="34"/>
  <c r="H1122" s="1"/>
  <c r="H1121" s="1"/>
  <c r="H1130"/>
  <c r="H1129" s="1"/>
  <c r="H1128" s="1"/>
  <c r="H1116"/>
  <c r="H1115" s="1"/>
  <c r="H1114" s="1"/>
  <c r="H1077"/>
  <c r="H1079"/>
  <c r="H1083"/>
  <c r="H1088"/>
  <c r="H1071"/>
  <c r="H1073"/>
  <c r="H1039"/>
  <c r="H1047"/>
  <c r="H1043"/>
  <c r="H1018"/>
  <c r="H1034"/>
  <c r="H1030"/>
  <c r="H1026"/>
  <c r="H1052"/>
  <c r="H1056"/>
  <c r="I1060"/>
  <c r="H1060"/>
  <c r="I1064"/>
  <c r="H1064"/>
  <c r="H1022"/>
  <c r="I1018"/>
  <c r="H1011"/>
  <c r="H1006"/>
  <c r="H1002"/>
  <c r="H997"/>
  <c r="H993"/>
  <c r="I985"/>
  <c r="H985"/>
  <c r="I978"/>
  <c r="I977" s="1"/>
  <c r="I976" s="1"/>
  <c r="I975" s="1"/>
  <c r="H978"/>
  <c r="I972"/>
  <c r="H972"/>
  <c r="H966"/>
  <c r="H959"/>
  <c r="H958" s="1"/>
  <c r="H957" s="1"/>
  <c r="H956" s="1"/>
  <c r="H955" s="1"/>
  <c r="H954" s="1"/>
  <c r="H1230"/>
  <c r="H1229" s="1"/>
  <c r="H1228" s="1"/>
  <c r="H1227" s="1"/>
  <c r="H1224"/>
  <c r="I1210"/>
  <c r="H1210"/>
  <c r="I1214"/>
  <c r="H1214"/>
  <c r="I1218"/>
  <c r="H1218"/>
  <c r="I42"/>
  <c r="H42"/>
  <c r="I46"/>
  <c r="H46"/>
  <c r="H50"/>
  <c r="H34"/>
  <c r="H23"/>
  <c r="I27"/>
  <c r="H27"/>
  <c r="H30"/>
  <c r="I16"/>
  <c r="H16"/>
  <c r="H96" l="1"/>
  <c r="H95" s="1"/>
  <c r="E18" i="48" s="1"/>
  <c r="J55" i="34"/>
  <c r="H1226"/>
  <c r="E59" i="48"/>
  <c r="H1097" i="34"/>
  <c r="H1092" s="1"/>
  <c r="H1091" s="1"/>
  <c r="I1141"/>
  <c r="E46" i="48"/>
  <c r="H1087" i="34"/>
  <c r="H1086" s="1"/>
  <c r="H1085" s="1"/>
  <c r="I1097"/>
  <c r="H1153"/>
  <c r="H1082"/>
  <c r="H1081" s="1"/>
  <c r="H1042"/>
  <c r="H1041" s="1"/>
  <c r="H1059"/>
  <c r="H1058" s="1"/>
  <c r="H1021"/>
  <c r="H1020" s="1"/>
  <c r="H1029"/>
  <c r="H1028" s="1"/>
  <c r="H1046"/>
  <c r="H1045" s="1"/>
  <c r="H1063"/>
  <c r="H1062" s="1"/>
  <c r="H1055"/>
  <c r="H1054" s="1"/>
  <c r="H1033"/>
  <c r="H1038"/>
  <c r="H1037" s="1"/>
  <c r="I1017"/>
  <c r="I1016" s="1"/>
  <c r="H1025"/>
  <c r="H1024" s="1"/>
  <c r="I1059"/>
  <c r="I1058" s="1"/>
  <c r="I1063"/>
  <c r="I1062" s="1"/>
  <c r="H1051"/>
  <c r="H1050" s="1"/>
  <c r="H1017"/>
  <c r="H1016" s="1"/>
  <c r="H1141"/>
  <c r="H992"/>
  <c r="H991" s="1"/>
  <c r="H1010"/>
  <c r="H1009" s="1"/>
  <c r="H1008" s="1"/>
  <c r="H1001"/>
  <c r="H1000" s="1"/>
  <c r="H996"/>
  <c r="H995" s="1"/>
  <c r="H1005"/>
  <c r="H1004" s="1"/>
  <c r="H984"/>
  <c r="H983" s="1"/>
  <c r="H982" s="1"/>
  <c r="H981" s="1"/>
  <c r="H980" s="1"/>
  <c r="I984"/>
  <c r="I983" s="1"/>
  <c r="I982" s="1"/>
  <c r="I981" s="1"/>
  <c r="I980" s="1"/>
  <c r="H977"/>
  <c r="H976" s="1"/>
  <c r="H975" s="1"/>
  <c r="H974" s="1"/>
  <c r="E29" i="48" s="1"/>
  <c r="I971" i="34"/>
  <c r="I970" s="1"/>
  <c r="I969" s="1"/>
  <c r="H971"/>
  <c r="H970" s="1"/>
  <c r="H969" s="1"/>
  <c r="H968" s="1"/>
  <c r="E27" i="48" s="1"/>
  <c r="H143" i="34"/>
  <c r="H142" s="1"/>
  <c r="H141" s="1"/>
  <c r="E20" i="48" s="1"/>
  <c r="H965" i="34"/>
  <c r="H964" s="1"/>
  <c r="H963" s="1"/>
  <c r="H962" s="1"/>
  <c r="I96"/>
  <c r="J67"/>
  <c r="H849"/>
  <c r="E50" i="48" s="1"/>
  <c r="H1223" i="34"/>
  <c r="H41"/>
  <c r="H1213"/>
  <c r="H49"/>
  <c r="H48" s="1"/>
  <c r="I41"/>
  <c r="I1213"/>
  <c r="H1209"/>
  <c r="H45"/>
  <c r="H1217"/>
  <c r="I1217"/>
  <c r="I1209"/>
  <c r="I26"/>
  <c r="H22"/>
  <c r="H26"/>
  <c r="H29"/>
  <c r="H33"/>
  <c r="H32" s="1"/>
  <c r="H15"/>
  <c r="H14" s="1"/>
  <c r="H13" s="1"/>
  <c r="H12" s="1"/>
  <c r="H11" s="1"/>
  <c r="E12" i="48" s="1"/>
  <c r="I15" i="34"/>
  <c r="I14" s="1"/>
  <c r="I13" s="1"/>
  <c r="I12" s="1"/>
  <c r="I11" s="1"/>
  <c r="H1187"/>
  <c r="H1186" s="1"/>
  <c r="H1185" s="1"/>
  <c r="H1165"/>
  <c r="H1164" s="1"/>
  <c r="E51" i="48" s="1"/>
  <c r="H1076" i="34"/>
  <c r="H1075" s="1"/>
  <c r="H1070"/>
  <c r="H1069" s="1"/>
  <c r="I296"/>
  <c r="F12" i="48" l="1"/>
  <c r="J11" i="34"/>
  <c r="H999"/>
  <c r="H990"/>
  <c r="H1036"/>
  <c r="H1140"/>
  <c r="H1090" s="1"/>
  <c r="H1049"/>
  <c r="J980"/>
  <c r="J981"/>
  <c r="H961"/>
  <c r="H1208"/>
  <c r="H1207" s="1"/>
  <c r="H21"/>
  <c r="H20" s="1"/>
  <c r="I1208"/>
  <c r="I1207" s="1"/>
  <c r="H40"/>
  <c r="H39" s="1"/>
  <c r="H38" s="1"/>
  <c r="H37" s="1"/>
  <c r="H1163"/>
  <c r="H1068"/>
  <c r="I903"/>
  <c r="I1006"/>
  <c r="I576"/>
  <c r="K963" l="1"/>
  <c r="H989"/>
  <c r="H988" s="1"/>
  <c r="E39" i="48" s="1"/>
  <c r="H1067" i="34"/>
  <c r="H1066" s="1"/>
  <c r="H903"/>
  <c r="I902"/>
  <c r="I901" s="1"/>
  <c r="I900" s="1"/>
  <c r="I899" s="1"/>
  <c r="I1005"/>
  <c r="I1004" s="1"/>
  <c r="I797"/>
  <c r="I575"/>
  <c r="I796" l="1"/>
  <c r="H902"/>
  <c r="H901" s="1"/>
  <c r="H900" s="1"/>
  <c r="H899" s="1"/>
  <c r="I579"/>
  <c r="I578" s="1"/>
  <c r="I461"/>
  <c r="I925" l="1"/>
  <c r="I924" l="1"/>
  <c r="I754"/>
  <c r="I753" l="1"/>
  <c r="I1172"/>
  <c r="I367"/>
  <c r="I1171" l="1"/>
  <c r="I1170" s="1"/>
  <c r="I752"/>
  <c r="I366"/>
  <c r="I495" l="1"/>
  <c r="I494" l="1"/>
  <c r="I758" l="1"/>
  <c r="I757" l="1"/>
  <c r="I756" s="1"/>
  <c r="I751" s="1"/>
  <c r="I470" l="1"/>
  <c r="I334"/>
  <c r="I333" l="1"/>
  <c r="I332" s="1"/>
  <c r="I331" s="1"/>
  <c r="I416" l="1"/>
  <c r="I415" l="1"/>
  <c r="I414" s="1"/>
  <c r="I413" l="1"/>
  <c r="H413" l="1"/>
  <c r="I259" l="1"/>
  <c r="I258" s="1"/>
  <c r="I693"/>
  <c r="I692" l="1"/>
  <c r="I691" s="1"/>
  <c r="I701"/>
  <c r="I700" l="1"/>
  <c r="I526"/>
  <c r="I699" l="1"/>
  <c r="I525"/>
  <c r="I725" l="1"/>
  <c r="I724" l="1"/>
  <c r="I723" s="1"/>
  <c r="I652" l="1"/>
  <c r="I1138"/>
  <c r="I651" l="1"/>
  <c r="I650" s="1"/>
  <c r="I645" s="1"/>
  <c r="I644" s="1"/>
  <c r="I1137"/>
  <c r="I397"/>
  <c r="I1136" l="1"/>
  <c r="I396"/>
  <c r="I395" s="1"/>
  <c r="I1135" l="1"/>
  <c r="I770" l="1"/>
  <c r="I637"/>
  <c r="I636" l="1"/>
  <c r="I635" s="1"/>
  <c r="I634" s="1"/>
  <c r="I769"/>
  <c r="I532" l="1"/>
  <c r="I768"/>
  <c r="I523"/>
  <c r="I839"/>
  <c r="I838" l="1"/>
  <c r="I837" s="1"/>
  <c r="I836" s="1"/>
  <c r="I531"/>
  <c r="H768"/>
  <c r="H767" s="1"/>
  <c r="H760" s="1"/>
  <c r="E42" i="48" s="1"/>
  <c r="I767" i="34"/>
  <c r="I522"/>
  <c r="H634" l="1"/>
  <c r="H628" s="1"/>
  <c r="H627" l="1"/>
  <c r="E37" i="48"/>
  <c r="E36" s="1"/>
  <c r="I1197" i="34"/>
  <c r="G15" i="48" l="1"/>
  <c r="I831" i="34"/>
  <c r="I1196"/>
  <c r="I1117"/>
  <c r="I830" l="1"/>
  <c r="I198" l="1"/>
  <c r="I197" l="1"/>
  <c r="I292"/>
  <c r="I291" l="1"/>
  <c r="I1052" l="1"/>
  <c r="I888"/>
  <c r="I1051" l="1"/>
  <c r="I1050" s="1"/>
  <c r="I887"/>
  <c r="I886" s="1"/>
  <c r="I820" l="1"/>
  <c r="I944"/>
  <c r="I632"/>
  <c r="I201"/>
  <c r="I200" s="1"/>
  <c r="I631" l="1"/>
  <c r="I630" s="1"/>
  <c r="I629" s="1"/>
  <c r="I628" s="1"/>
  <c r="I819"/>
  <c r="I818" s="1"/>
  <c r="I943"/>
  <c r="I959"/>
  <c r="I958" s="1"/>
  <c r="I211"/>
  <c r="I1155"/>
  <c r="I1158"/>
  <c r="I1151"/>
  <c r="I616"/>
  <c r="I520"/>
  <c r="I627" l="1"/>
  <c r="F37" i="48"/>
  <c r="I1157" i="34"/>
  <c r="I1154"/>
  <c r="I615"/>
  <c r="I614" s="1"/>
  <c r="I519"/>
  <c r="I518" s="1"/>
  <c r="H819"/>
  <c r="H818"/>
  <c r="H811" s="1"/>
  <c r="E45" i="48" s="1"/>
  <c r="H820" i="34"/>
  <c r="I351"/>
  <c r="I213"/>
  <c r="H211"/>
  <c r="I1150"/>
  <c r="I918"/>
  <c r="I914"/>
  <c r="I827"/>
  <c r="I1153" l="1"/>
  <c r="I350"/>
  <c r="I349" s="1"/>
  <c r="I826"/>
  <c r="I825" s="1"/>
  <c r="I913"/>
  <c r="I912" s="1"/>
  <c r="I917"/>
  <c r="H213"/>
  <c r="I210"/>
  <c r="H200"/>
  <c r="H201"/>
  <c r="I1149"/>
  <c r="I1124"/>
  <c r="I1140" l="1"/>
  <c r="H210"/>
  <c r="H205" s="1"/>
  <c r="H181" s="1"/>
  <c r="H180" s="1"/>
  <c r="E22" i="48" s="1"/>
  <c r="I205" i="34"/>
  <c r="H913"/>
  <c r="H914"/>
  <c r="H912"/>
  <c r="H911" s="1"/>
  <c r="H910" s="1"/>
  <c r="E54" i="48" s="1"/>
  <c r="I1201" i="34"/>
  <c r="I721"/>
  <c r="I717"/>
  <c r="I716" s="1"/>
  <c r="I715" s="1"/>
  <c r="I339"/>
  <c r="I720" l="1"/>
  <c r="I719" s="1"/>
  <c r="I714" s="1"/>
  <c r="I713" s="1"/>
  <c r="I338"/>
  <c r="I337" s="1"/>
  <c r="I345"/>
  <c r="I344" l="1"/>
  <c r="I343" s="1"/>
  <c r="I336" s="1"/>
  <c r="I765"/>
  <c r="I364"/>
  <c r="I764" l="1"/>
  <c r="I763" s="1"/>
  <c r="I363"/>
  <c r="I362" s="1"/>
  <c r="I853"/>
  <c r="I897"/>
  <c r="I710"/>
  <c r="H363" l="1"/>
  <c r="I896"/>
  <c r="I895" s="1"/>
  <c r="I762"/>
  <c r="H362"/>
  <c r="H364"/>
  <c r="I852"/>
  <c r="I907"/>
  <c r="I621"/>
  <c r="I563"/>
  <c r="I705"/>
  <c r="I734"/>
  <c r="I733" s="1"/>
  <c r="I732" s="1"/>
  <c r="I620" l="1"/>
  <c r="I619" s="1"/>
  <c r="H618"/>
  <c r="H705"/>
  <c r="I704"/>
  <c r="I703" s="1"/>
  <c r="I761"/>
  <c r="I760" s="1"/>
  <c r="I906"/>
  <c r="I562"/>
  <c r="H734"/>
  <c r="H733" s="1"/>
  <c r="H732" s="1"/>
  <c r="I118"/>
  <c r="I117" s="1"/>
  <c r="I116" s="1"/>
  <c r="I115" s="1"/>
  <c r="I95" s="1"/>
  <c r="I312"/>
  <c r="J760" l="1"/>
  <c r="J95"/>
  <c r="F18" i="48"/>
  <c r="H704" i="34"/>
  <c r="H703" s="1"/>
  <c r="I905"/>
  <c r="I894" s="1"/>
  <c r="I1034"/>
  <c r="I441"/>
  <c r="I311"/>
  <c r="I1056"/>
  <c r="I1011"/>
  <c r="I1002"/>
  <c r="I809"/>
  <c r="I709"/>
  <c r="I708" s="1"/>
  <c r="I707" s="1"/>
  <c r="I483"/>
  <c r="I667"/>
  <c r="I966"/>
  <c r="I477"/>
  <c r="I666" l="1"/>
  <c r="I665" s="1"/>
  <c r="I664" s="1"/>
  <c r="I1033"/>
  <c r="I1032" s="1"/>
  <c r="H1032" s="1"/>
  <c r="H1015" s="1"/>
  <c r="H1014" s="1"/>
  <c r="H1013" s="1"/>
  <c r="H987" s="1"/>
  <c r="H953" s="1"/>
  <c r="I1010"/>
  <c r="I1009" s="1"/>
  <c r="I482"/>
  <c r="I440"/>
  <c r="I439" s="1"/>
  <c r="I438" s="1"/>
  <c r="I965"/>
  <c r="I964" s="1"/>
  <c r="I963" s="1"/>
  <c r="I962" s="1"/>
  <c r="I808"/>
  <c r="I807" s="1"/>
  <c r="I806" s="1"/>
  <c r="I310"/>
  <c r="I309" s="1"/>
  <c r="I744"/>
  <c r="I1047"/>
  <c r="I1055"/>
  <c r="I1001"/>
  <c r="I476"/>
  <c r="I743" l="1"/>
  <c r="I1046"/>
  <c r="I1045" s="1"/>
  <c r="J962"/>
  <c r="I1008"/>
  <c r="I802"/>
  <c r="I437"/>
  <c r="I1054"/>
  <c r="I1049" s="1"/>
  <c r="I1000"/>
  <c r="I999" s="1"/>
  <c r="I663"/>
  <c r="I801" l="1"/>
  <c r="I795" s="1"/>
  <c r="H802"/>
  <c r="H801" l="1"/>
  <c r="H795" s="1"/>
  <c r="I660" l="1"/>
  <c r="I928" l="1"/>
  <c r="I921"/>
  <c r="I515"/>
  <c r="I659"/>
  <c r="I514" l="1"/>
  <c r="I513" s="1"/>
  <c r="I927"/>
  <c r="I920"/>
  <c r="I916" s="1"/>
  <c r="I856"/>
  <c r="I658"/>
  <c r="I855" l="1"/>
  <c r="I851" s="1"/>
  <c r="I850" s="1"/>
  <c r="I657"/>
  <c r="I643" s="1"/>
  <c r="J643" l="1"/>
  <c r="I498" l="1"/>
  <c r="I497" l="1"/>
  <c r="I493" s="1"/>
  <c r="I435"/>
  <c r="I489"/>
  <c r="I468"/>
  <c r="I467" l="1"/>
  <c r="I466" s="1"/>
  <c r="I465" s="1"/>
  <c r="I434"/>
  <c r="I433" s="1"/>
  <c r="I488"/>
  <c r="I610" l="1"/>
  <c r="I596"/>
  <c r="I173"/>
  <c r="I453"/>
  <c r="I246"/>
  <c r="I459" l="1"/>
  <c r="I475"/>
  <c r="I1200" l="1"/>
  <c r="I1199" s="1"/>
  <c r="I1073"/>
  <c r="I457"/>
  <c r="I451"/>
  <c r="I456" l="1"/>
  <c r="I455" s="1"/>
  <c r="I450"/>
  <c r="I449" s="1"/>
  <c r="I448" l="1"/>
  <c r="I834" l="1"/>
  <c r="I833" l="1"/>
  <c r="I829" s="1"/>
  <c r="I824" s="1"/>
  <c r="I823" s="1"/>
  <c r="I822" l="1"/>
  <c r="F47" i="48" s="1"/>
  <c r="J823" i="34"/>
  <c r="J822" l="1"/>
  <c r="F46" i="48"/>
  <c r="G46" s="1"/>
  <c r="I951" i="34"/>
  <c r="I555"/>
  <c r="I777"/>
  <c r="G47" i="48" l="1"/>
  <c r="I554" i="34"/>
  <c r="I553" s="1"/>
  <c r="I689"/>
  <c r="I551"/>
  <c r="I356"/>
  <c r="I559" l="1"/>
  <c r="I550"/>
  <c r="I1088"/>
  <c r="I749"/>
  <c r="I1087" l="1"/>
  <c r="I558"/>
  <c r="I549"/>
  <c r="H749"/>
  <c r="H746" l="1"/>
  <c r="H742" s="1"/>
  <c r="H736" s="1"/>
  <c r="I557"/>
  <c r="I1086"/>
  <c r="I1085" s="1"/>
  <c r="I431" l="1"/>
  <c r="I1083"/>
  <c r="I873"/>
  <c r="I222"/>
  <c r="I195"/>
  <c r="I511"/>
  <c r="I684"/>
  <c r="I793"/>
  <c r="I507"/>
  <c r="I491"/>
  <c r="I487" s="1"/>
  <c r="I288"/>
  <c r="I1082" l="1"/>
  <c r="I1081" s="1"/>
  <c r="I683"/>
  <c r="I682" s="1"/>
  <c r="I287"/>
  <c r="I286" s="1"/>
  <c r="I792"/>
  <c r="I791" s="1"/>
  <c r="I221"/>
  <c r="I220" s="1"/>
  <c r="I430"/>
  <c r="I429" s="1"/>
  <c r="I872"/>
  <c r="I194"/>
  <c r="I193" s="1"/>
  <c r="I510"/>
  <c r="I190" l="1"/>
  <c r="I189" s="1"/>
  <c r="I181" s="1"/>
  <c r="I871"/>
  <c r="I509"/>
  <c r="E58" i="48" l="1"/>
  <c r="I1193" i="34" l="1"/>
  <c r="I1189"/>
  <c r="I1183"/>
  <c r="I1179"/>
  <c r="I1176"/>
  <c r="I1168"/>
  <c r="I1133"/>
  <c r="I1126"/>
  <c r="I1119"/>
  <c r="I1095"/>
  <c r="I1079"/>
  <c r="I1077"/>
  <c r="I1071"/>
  <c r="I1039"/>
  <c r="I1043"/>
  <c r="I1022"/>
  <c r="I1021" s="1"/>
  <c r="I1030"/>
  <c r="I1026"/>
  <c r="I993"/>
  <c r="I997"/>
  <c r="I892"/>
  <c r="I865"/>
  <c r="I869"/>
  <c r="I878"/>
  <c r="I847"/>
  <c r="I747"/>
  <c r="I697"/>
  <c r="I680"/>
  <c r="I625"/>
  <c r="I582"/>
  <c r="I581" s="1"/>
  <c r="I574" s="1"/>
  <c r="I592"/>
  <c r="I588"/>
  <c r="I571"/>
  <c r="I566"/>
  <c r="I529"/>
  <c r="I528" s="1"/>
  <c r="I517" s="1"/>
  <c r="I503"/>
  <c r="I485"/>
  <c r="I479"/>
  <c r="I426"/>
  <c r="I425" s="1"/>
  <c r="I423"/>
  <c r="I746" l="1"/>
  <c r="I742" s="1"/>
  <c r="I736" s="1"/>
  <c r="I1070"/>
  <c r="I1069" s="1"/>
  <c r="I1123"/>
  <c r="I1116"/>
  <c r="I1115" s="1"/>
  <c r="I565"/>
  <c r="I561" s="1"/>
  <c r="I1175"/>
  <c r="I882"/>
  <c r="I481"/>
  <c r="I474" s="1"/>
  <c r="I587"/>
  <c r="I591"/>
  <c r="I595"/>
  <c r="I846"/>
  <c r="I845" s="1"/>
  <c r="I844" s="1"/>
  <c r="I843" s="1"/>
  <c r="I891"/>
  <c r="I890" s="1"/>
  <c r="I885" s="1"/>
  <c r="I1188"/>
  <c r="I1192"/>
  <c r="I1130"/>
  <c r="I1129" s="1"/>
  <c r="I602"/>
  <c r="I1025"/>
  <c r="I1029"/>
  <c r="I606"/>
  <c r="I1076"/>
  <c r="I1075" s="1"/>
  <c r="I422"/>
  <c r="I1167"/>
  <c r="I624"/>
  <c r="I623" s="1"/>
  <c r="I618" s="1"/>
  <c r="I1038"/>
  <c r="I1037" s="1"/>
  <c r="I877"/>
  <c r="I876" s="1"/>
  <c r="I541"/>
  <c r="H586"/>
  <c r="H585" s="1"/>
  <c r="H584" s="1"/>
  <c r="I1020"/>
  <c r="I506"/>
  <c r="I505" s="1"/>
  <c r="I996"/>
  <c r="I992"/>
  <c r="I1042"/>
  <c r="I1094"/>
  <c r="I1178"/>
  <c r="I1182"/>
  <c r="I868"/>
  <c r="I867" s="1"/>
  <c r="I864"/>
  <c r="I863" s="1"/>
  <c r="I446"/>
  <c r="I502"/>
  <c r="I570"/>
  <c r="I679"/>
  <c r="I696"/>
  <c r="I730"/>
  <c r="I609"/>
  <c r="I1068" l="1"/>
  <c r="I1067" s="1"/>
  <c r="I1066" s="1"/>
  <c r="J1066" s="1"/>
  <c r="I1174"/>
  <c r="I881"/>
  <c r="I880" s="1"/>
  <c r="I875" s="1"/>
  <c r="J885"/>
  <c r="I884"/>
  <c r="I1187"/>
  <c r="I1186" s="1"/>
  <c r="I1185" s="1"/>
  <c r="I586"/>
  <c r="I585" s="1"/>
  <c r="I584" s="1"/>
  <c r="I842"/>
  <c r="F49" i="48" s="1"/>
  <c r="I605" i="34"/>
  <c r="H599"/>
  <c r="H573" s="1"/>
  <c r="I688"/>
  <c r="I687" s="1"/>
  <c r="I1166"/>
  <c r="I421"/>
  <c r="I420" s="1"/>
  <c r="I540"/>
  <c r="I539" s="1"/>
  <c r="I601"/>
  <c r="I1028"/>
  <c r="I1024"/>
  <c r="I1181"/>
  <c r="I1128"/>
  <c r="I991"/>
  <c r="I1122"/>
  <c r="I1121" s="1"/>
  <c r="I1114"/>
  <c r="I995"/>
  <c r="I1093"/>
  <c r="I1092" s="1"/>
  <c r="I1041"/>
  <c r="I1036" s="1"/>
  <c r="H729"/>
  <c r="H728" s="1"/>
  <c r="H727" s="1"/>
  <c r="H712" s="1"/>
  <c r="E41" i="48" s="1"/>
  <c r="I729" i="34"/>
  <c r="I728" s="1"/>
  <c r="H671"/>
  <c r="H670" s="1"/>
  <c r="H669" s="1"/>
  <c r="H662" s="1"/>
  <c r="E40" i="48" s="1"/>
  <c r="I695" i="34"/>
  <c r="I501"/>
  <c r="I500" s="1"/>
  <c r="I473" s="1"/>
  <c r="F33" i="48" s="1"/>
  <c r="G33" s="1"/>
  <c r="I445" i="34"/>
  <c r="I613"/>
  <c r="I678"/>
  <c r="I669" s="1"/>
  <c r="I569"/>
  <c r="J1185" l="1"/>
  <c r="F52" i="48"/>
  <c r="J884" i="34"/>
  <c r="H418"/>
  <c r="E35" i="48"/>
  <c r="I600" i="34"/>
  <c r="I599" s="1"/>
  <c r="I573" s="1"/>
  <c r="F35" i="48" s="1"/>
  <c r="J473" i="34"/>
  <c r="H642"/>
  <c r="I686"/>
  <c r="I662" s="1"/>
  <c r="J842"/>
  <c r="I1015"/>
  <c r="I1014" s="1"/>
  <c r="I1013" s="1"/>
  <c r="J1013" s="1"/>
  <c r="I1165"/>
  <c r="L963" s="1"/>
  <c r="I1091"/>
  <c r="I1090" s="1"/>
  <c r="I990"/>
  <c r="I989" s="1"/>
  <c r="I988" s="1"/>
  <c r="F39" i="48" s="1"/>
  <c r="I974" i="34"/>
  <c r="J974" s="1"/>
  <c r="I968"/>
  <c r="I444"/>
  <c r="I727"/>
  <c r="I712" s="1"/>
  <c r="I568"/>
  <c r="I538"/>
  <c r="J1090" l="1"/>
  <c r="F42" i="48"/>
  <c r="J712" i="34"/>
  <c r="F41" i="48"/>
  <c r="F40"/>
  <c r="J573" i="34"/>
  <c r="J662"/>
  <c r="I642"/>
  <c r="J642" s="1"/>
  <c r="J988"/>
  <c r="I987"/>
  <c r="J968"/>
  <c r="I961"/>
  <c r="J961" s="1"/>
  <c r="I861"/>
  <c r="I1164"/>
  <c r="F51" i="48" s="1"/>
  <c r="I443" i="34"/>
  <c r="I419" s="1"/>
  <c r="F32" i="48" s="1"/>
  <c r="G35" l="1"/>
  <c r="E38"/>
  <c r="G51"/>
  <c r="I860" i="34"/>
  <c r="I859" s="1"/>
  <c r="I858" s="1"/>
  <c r="I849" s="1"/>
  <c r="J419"/>
  <c r="J1164"/>
  <c r="I1163"/>
  <c r="J1163" s="1"/>
  <c r="J987"/>
  <c r="I957"/>
  <c r="J849" l="1"/>
  <c r="F50" i="48"/>
  <c r="G50" s="1"/>
  <c r="G41"/>
  <c r="G40"/>
  <c r="G42"/>
  <c r="G32"/>
  <c r="G49"/>
  <c r="I841" i="34"/>
  <c r="I956"/>
  <c r="I955" s="1"/>
  <c r="F48" i="48" l="1"/>
  <c r="J955" i="34"/>
  <c r="I954"/>
  <c r="J954" l="1"/>
  <c r="I953"/>
  <c r="J953" s="1"/>
  <c r="G39" i="48" l="1"/>
  <c r="F38"/>
  <c r="G38" s="1"/>
  <c r="I941" i="34" l="1"/>
  <c r="I940" l="1"/>
  <c r="I939" s="1"/>
  <c r="I938" l="1"/>
  <c r="I937" s="1"/>
  <c r="F55" i="48" s="1"/>
  <c r="H329" i="34" l="1"/>
  <c r="I329"/>
  <c r="H328" l="1"/>
  <c r="H327" s="1"/>
  <c r="H326" s="1"/>
  <c r="I328"/>
  <c r="I326" s="1"/>
  <c r="I1230"/>
  <c r="I1224"/>
  <c r="I327" l="1"/>
  <c r="I1223"/>
  <c r="I1229"/>
  <c r="I1228" s="1"/>
  <c r="I1227" s="1"/>
  <c r="F59" i="48" s="1"/>
  <c r="G59" l="1"/>
  <c r="F58"/>
  <c r="G58" s="1"/>
  <c r="I1226" i="34"/>
  <c r="J1226" s="1"/>
  <c r="J1227"/>
  <c r="H351"/>
  <c r="I272"/>
  <c r="I271"/>
  <c r="I252"/>
  <c r="I251" s="1"/>
  <c r="I250" s="1"/>
  <c r="H350" l="1"/>
  <c r="H349" s="1"/>
  <c r="H336" s="1"/>
  <c r="I268"/>
  <c r="I267" s="1"/>
  <c r="I266" s="1"/>
  <c r="I270"/>
  <c r="I265" l="1"/>
  <c r="I1222"/>
  <c r="I1221" s="1"/>
  <c r="F17" i="48" l="1"/>
  <c r="J265" i="34"/>
  <c r="F26" i="48"/>
  <c r="G26" s="1"/>
  <c r="H1222" i="34"/>
  <c r="H1221" s="1"/>
  <c r="E17" i="48" s="1"/>
  <c r="I256" i="34"/>
  <c r="I255" s="1"/>
  <c r="I178"/>
  <c r="I816"/>
  <c r="I50"/>
  <c r="I34"/>
  <c r="I30"/>
  <c r="I23"/>
  <c r="G17" i="48" l="1"/>
  <c r="J1221" i="34"/>
  <c r="I22"/>
  <c r="I177"/>
  <c r="I176" s="1"/>
  <c r="I370"/>
  <c r="H370" s="1"/>
  <c r="I29"/>
  <c r="I33"/>
  <c r="I32" s="1"/>
  <c r="I45"/>
  <c r="I40" s="1"/>
  <c r="I49"/>
  <c r="I815"/>
  <c r="I814" s="1"/>
  <c r="I813" s="1"/>
  <c r="I812" s="1"/>
  <c r="I811" s="1"/>
  <c r="I21" l="1"/>
  <c r="I20" s="1"/>
  <c r="J811"/>
  <c r="F45" i="48"/>
  <c r="G45" s="1"/>
  <c r="H162" i="34"/>
  <c r="H161" s="1"/>
  <c r="E21" i="48" s="1"/>
  <c r="I48" i="34"/>
  <c r="I39" s="1"/>
  <c r="I38" s="1"/>
  <c r="I143" l="1"/>
  <c r="I54" l="1"/>
  <c r="I142"/>
  <c r="I19" l="1"/>
  <c r="I18" s="1"/>
  <c r="H19"/>
  <c r="H18" s="1"/>
  <c r="E13" i="48" s="1"/>
  <c r="I245" i="34"/>
  <c r="I141"/>
  <c r="F20" i="48" s="1"/>
  <c r="H54" i="34"/>
  <c r="J54" s="1"/>
  <c r="F13" i="48" l="1"/>
  <c r="G13" s="1"/>
  <c r="J18" i="34"/>
  <c r="G20" i="48"/>
  <c r="I244" i="34"/>
  <c r="J141"/>
  <c r="H232"/>
  <c r="H231" s="1"/>
  <c r="H230" s="1"/>
  <c r="E24" i="48" s="1"/>
  <c r="I37" i="34"/>
  <c r="J37" s="1"/>
  <c r="G12" i="48" l="1"/>
  <c r="H10" i="34"/>
  <c r="H9" s="1"/>
  <c r="I10"/>
  <c r="J10" l="1"/>
  <c r="I9"/>
  <c r="J9" s="1"/>
  <c r="G14" i="48" l="1"/>
  <c r="I1206" i="34"/>
  <c r="F16" i="48" s="1"/>
  <c r="I411" i="34"/>
  <c r="I406"/>
  <c r="I401"/>
  <c r="F11" i="48" l="1"/>
  <c r="I1205" i="34"/>
  <c r="I405"/>
  <c r="I404" s="1"/>
  <c r="I410"/>
  <c r="I400"/>
  <c r="I399" s="1"/>
  <c r="I1204" l="1"/>
  <c r="I409"/>
  <c r="I403"/>
  <c r="I408" l="1"/>
  <c r="I169"/>
  <c r="I165"/>
  <c r="I318"/>
  <c r="I781"/>
  <c r="I789"/>
  <c r="I547"/>
  <c r="I788" l="1"/>
  <c r="I787" s="1"/>
  <c r="I164"/>
  <c r="I780"/>
  <c r="I168"/>
  <c r="I172"/>
  <c r="I546"/>
  <c r="I545" s="1"/>
  <c r="I544" s="1"/>
  <c r="I543" s="1"/>
  <c r="I537" s="1"/>
  <c r="F34" i="48" s="1"/>
  <c r="I776" i="34"/>
  <c r="J537" l="1"/>
  <c r="I418"/>
  <c r="J418" s="1"/>
  <c r="I163"/>
  <c r="I162" s="1"/>
  <c r="I161" s="1"/>
  <c r="I779"/>
  <c r="F21" i="48" l="1"/>
  <c r="J161" i="34"/>
  <c r="E19" i="48"/>
  <c r="I950" i="34"/>
  <c r="E31" i="48" l="1"/>
  <c r="I949" i="34"/>
  <c r="I321"/>
  <c r="I355"/>
  <c r="I354" s="1"/>
  <c r="I353" s="1"/>
  <c r="I263"/>
  <c r="I931"/>
  <c r="I785"/>
  <c r="I284"/>
  <c r="I218"/>
  <c r="G21" i="48" l="1"/>
  <c r="G34"/>
  <c r="F31"/>
  <c r="G31" s="1"/>
  <c r="I784" i="34"/>
  <c r="I783" s="1"/>
  <c r="I217"/>
  <c r="I216" s="1"/>
  <c r="I215" s="1"/>
  <c r="I232"/>
  <c r="I231" s="1"/>
  <c r="I230" s="1"/>
  <c r="I262"/>
  <c r="I261" s="1"/>
  <c r="I254" s="1"/>
  <c r="I249" s="1"/>
  <c r="I930"/>
  <c r="I923" s="1"/>
  <c r="I911" s="1"/>
  <c r="I910" s="1"/>
  <c r="F54" i="48" s="1"/>
  <c r="G54" s="1"/>
  <c r="I948" i="34"/>
  <c r="I384"/>
  <c r="H356"/>
  <c r="I323"/>
  <c r="I227"/>
  <c r="H777"/>
  <c r="I279"/>
  <c r="I278" s="1"/>
  <c r="I277" s="1"/>
  <c r="I283"/>
  <c r="I282" s="1"/>
  <c r="F24" i="48" l="1"/>
  <c r="G24" s="1"/>
  <c r="J249" i="34"/>
  <c r="F25" i="48"/>
  <c r="H355" i="34"/>
  <c r="H354" s="1"/>
  <c r="H353" s="1"/>
  <c r="H325" s="1"/>
  <c r="E30" i="48" s="1"/>
  <c r="I383" i="34"/>
  <c r="I382" s="1"/>
  <c r="I381" s="1"/>
  <c r="I380" s="1"/>
  <c r="I325" s="1"/>
  <c r="F30" i="48" s="1"/>
  <c r="I226" i="34"/>
  <c r="I225" s="1"/>
  <c r="I224" s="1"/>
  <c r="I180" s="1"/>
  <c r="F22" i="48" s="1"/>
  <c r="J230" i="34"/>
  <c r="I909"/>
  <c r="J910"/>
  <c r="I947"/>
  <c r="F57" i="48" s="1"/>
  <c r="G57" s="1"/>
  <c r="I317" i="34"/>
  <c r="I320"/>
  <c r="I775"/>
  <c r="I774" s="1"/>
  <c r="I773" s="1"/>
  <c r="F44" i="48" s="1"/>
  <c r="F43" s="1"/>
  <c r="G25" l="1"/>
  <c r="J325" i="34"/>
  <c r="J180"/>
  <c r="I140"/>
  <c r="I772"/>
  <c r="I946"/>
  <c r="J947"/>
  <c r="J946" s="1"/>
  <c r="F56" i="48"/>
  <c r="H776" i="34"/>
  <c r="H775" s="1"/>
  <c r="H774" s="1"/>
  <c r="H773" s="1"/>
  <c r="I316"/>
  <c r="I315" s="1"/>
  <c r="I314" s="1"/>
  <c r="F29" i="48" s="1"/>
  <c r="H946" i="34"/>
  <c r="H772" l="1"/>
  <c r="E44" i="48"/>
  <c r="E43" s="1"/>
  <c r="G43" s="1"/>
  <c r="J314" i="34"/>
  <c r="G29" i="48"/>
  <c r="J772" i="34"/>
  <c r="J773"/>
  <c r="E23" i="48"/>
  <c r="E56"/>
  <c r="G56" s="1"/>
  <c r="G44" l="1"/>
  <c r="G30"/>
  <c r="G22"/>
  <c r="F19"/>
  <c r="G19" l="1"/>
  <c r="I295" i="34" l="1"/>
  <c r="I290" s="1"/>
  <c r="I276" s="1"/>
  <c r="H938"/>
  <c r="H937" s="1"/>
  <c r="F53" i="48"/>
  <c r="H909" i="34" l="1"/>
  <c r="J909" s="1"/>
  <c r="E55" i="48"/>
  <c r="I274" i="34"/>
  <c r="F27" i="48" s="1"/>
  <c r="E53" l="1"/>
  <c r="G53" s="1"/>
  <c r="G55"/>
  <c r="J274" i="34"/>
  <c r="G18" i="48"/>
  <c r="H907" i="34"/>
  <c r="H897"/>
  <c r="G27" i="48" l="1"/>
  <c r="F23"/>
  <c r="G23" s="1"/>
  <c r="H896" i="34"/>
  <c r="H895" s="1"/>
  <c r="I229"/>
  <c r="I53" s="1"/>
  <c r="I1232" s="1"/>
  <c r="H906"/>
  <c r="H229" l="1"/>
  <c r="J229" s="1"/>
  <c r="H905"/>
  <c r="H894" s="1"/>
  <c r="E52" i="48" s="1"/>
  <c r="G52" s="1"/>
  <c r="E48" l="1"/>
  <c r="G48" s="1"/>
  <c r="J894" i="34"/>
  <c r="H841"/>
  <c r="J841" s="1"/>
  <c r="G28" i="48"/>
  <c r="F36" l="1"/>
  <c r="G37"/>
  <c r="G36" l="1"/>
  <c r="F60"/>
  <c r="H1206" i="34"/>
  <c r="E16" i="48" s="1"/>
  <c r="E11" s="1"/>
  <c r="G11" s="1"/>
  <c r="G16" l="1"/>
  <c r="E60"/>
  <c r="H1205" i="34"/>
  <c r="J1206"/>
  <c r="G60" i="48" l="1"/>
  <c r="H1204" i="34"/>
  <c r="J1204" s="1"/>
  <c r="J1205"/>
  <c r="J937"/>
  <c r="J628"/>
  <c r="J627"/>
  <c r="H769"/>
  <c r="H140" l="1"/>
  <c r="J140" l="1"/>
  <c r="H53"/>
  <c r="J53" l="1"/>
  <c r="H1232"/>
  <c r="J1232" l="1"/>
</calcChain>
</file>

<file path=xl/sharedStrings.xml><?xml version="1.0" encoding="utf-8"?>
<sst xmlns="http://schemas.openxmlformats.org/spreadsheetml/2006/main" count="6069" uniqueCount="832">
  <si>
    <t>ВСЕГО РАСХОДОВ</t>
  </si>
  <si>
    <t>№ п/п</t>
  </si>
  <si>
    <t>Национальная безопасность и правоохранительная деятельность</t>
  </si>
  <si>
    <t>Наименование</t>
  </si>
  <si>
    <t>Рз</t>
  </si>
  <si>
    <t>ПР</t>
  </si>
  <si>
    <t>ЦСР</t>
  </si>
  <si>
    <t>ВР</t>
  </si>
  <si>
    <t>Вед</t>
  </si>
  <si>
    <t xml:space="preserve">                                          </t>
  </si>
  <si>
    <t>01</t>
  </si>
  <si>
    <t>00</t>
  </si>
  <si>
    <t>02</t>
  </si>
  <si>
    <t>03</t>
  </si>
  <si>
    <t>04</t>
  </si>
  <si>
    <t>05</t>
  </si>
  <si>
    <t>07</t>
  </si>
  <si>
    <t>09</t>
  </si>
  <si>
    <t>Сельское хозяйство и рыболовство</t>
  </si>
  <si>
    <t>08</t>
  </si>
  <si>
    <t>Другие вопросы в области национальной экономики</t>
  </si>
  <si>
    <t>Жилищно-коммунальное хозяйство</t>
  </si>
  <si>
    <t>Жилищное хозяйство</t>
  </si>
  <si>
    <t>Коммунальное хозяйство</t>
  </si>
  <si>
    <t>Другие вопросы в области жилищно-коммунального хозяйства</t>
  </si>
  <si>
    <t>Образование</t>
  </si>
  <si>
    <t>Общее образование</t>
  </si>
  <si>
    <t>Молодежная политика и оздоровление детей</t>
  </si>
  <si>
    <t>Периодическая печать и издательства</t>
  </si>
  <si>
    <t>10</t>
  </si>
  <si>
    <t xml:space="preserve">Культура </t>
  </si>
  <si>
    <t>Бюджетные инвестиции</t>
  </si>
  <si>
    <t>Физическая культура и спорт</t>
  </si>
  <si>
    <t>Благоустройство</t>
  </si>
  <si>
    <t>12</t>
  </si>
  <si>
    <t>14</t>
  </si>
  <si>
    <t>Национальная  экономика</t>
  </si>
  <si>
    <t>11</t>
  </si>
  <si>
    <t>Связь и информатика</t>
  </si>
  <si>
    <t>Дорожное хозяйство</t>
  </si>
  <si>
    <t>Массовый спорт</t>
  </si>
  <si>
    <t>Другие вопросы в области национальной безопасности и правоохранительной деятельности</t>
  </si>
  <si>
    <t xml:space="preserve">Культура, кинематография </t>
  </si>
  <si>
    <t>Общеэкономические вопросы</t>
  </si>
  <si>
    <t>612</t>
  </si>
  <si>
    <t>600</t>
  </si>
  <si>
    <t>610</t>
  </si>
  <si>
    <t>Предоставление субсидий государственным (муниципальным)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</si>
  <si>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</si>
  <si>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</si>
  <si>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</si>
  <si>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Субсидии бюджетным учреждениям на иные цели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</si>
  <si>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</si>
  <si>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</si>
  <si>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</si>
  <si>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закупки товаров, работ и услуг для государственных (муниципальных) нужд</t>
  </si>
  <si>
    <t>240</t>
  </si>
  <si>
    <t>Прочая закупка товаров, работ и услуг для государственных (муниципальных) нужд</t>
  </si>
  <si>
    <t>244</t>
  </si>
  <si>
    <t>242</t>
  </si>
  <si>
    <t>Закупка товаров, работ, услуг в сфере информационно-коммуникационных технологий</t>
  </si>
  <si>
    <t>620</t>
  </si>
  <si>
    <t>621</t>
  </si>
  <si>
    <t>Субсидии автономным учреждениям</t>
  </si>
  <si>
    <t>Расходы на выплаты персоналу казенных учреждений</t>
  </si>
  <si>
    <t>110</t>
  </si>
  <si>
    <t>111</t>
  </si>
  <si>
    <t>112</t>
  </si>
  <si>
    <t>Иные бюджетные ассигнования</t>
  </si>
  <si>
    <t>800</t>
  </si>
  <si>
    <t xml:space="preserve">Уплата налогов, сборов и иных платежей </t>
  </si>
  <si>
    <t>850</t>
  </si>
  <si>
    <t>852</t>
  </si>
  <si>
    <t>400</t>
  </si>
  <si>
    <t>410</t>
  </si>
  <si>
    <t>810</t>
  </si>
  <si>
    <t>622</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</si>
  <si>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</si>
  <si>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автономным учреждениям на иные цели</t>
  </si>
  <si>
    <t xml:space="preserve">Средства массовой информации </t>
  </si>
  <si>
    <t>Закупка товаров, работ и услуг для государственных (муниципальных) нужд</t>
  </si>
  <si>
    <t xml:space="preserve">Фонд оплаты труда казенных учреждений и взносы по обязательному социальному страхованию </t>
  </si>
  <si>
    <t>Предоставление субсидий бюджетным, автономным учреждениям и иным некоммерческим организациям</t>
  </si>
  <si>
    <t xml:space="preserve">Субсидии автономным учреждениям на иные цели </t>
  </si>
  <si>
    <t>Фонд оплаты труда казенных учреждений и взносы по обязательному социальному страхованию</t>
  </si>
  <si>
    <t>Иные выплаты персоналу казенных учреждений, за исключением фонда оплаты труда</t>
  </si>
  <si>
    <t>Капитальные вложения в объекты недвижимого имущества государственной (муниципальной) собственности</t>
  </si>
  <si>
    <t>Бюджетные инвестиции в объекты капитального строительства государственной (муниципальной) собственности</t>
  </si>
  <si>
    <t>414</t>
  </si>
  <si>
    <t>в т.ч. дорожный фонд</t>
  </si>
  <si>
    <t>Дорожное хозяйство (в т.ч. дорожный фонд)</t>
  </si>
  <si>
    <t>Муниципальная программа "Защита населения и территории городского округа города Урай от чрезвычайных ситуаций, совершенствование гражданской обороны" на 2013-2018 годы</t>
  </si>
  <si>
    <t>Муниципальная программа "Укрепление пожарной безопасности в городе Урай на 2011-2015 годы"</t>
  </si>
  <si>
    <t>Муниципальная программа "Совершенствование и развитие сети автомобильных дорог местного значения в границах города Урай" на 2011-2015 годы</t>
  </si>
  <si>
    <t>Муниципальная программа "Информационное общество -Урай" на 2013-2015 годы</t>
  </si>
  <si>
    <t>Муниципальная программа "Капитальный ремонт многоквартирных домов в городе Урай на 2013-2015 годы"</t>
  </si>
  <si>
    <t>Муниципальная программа "Капитальный ремонт и реконструкция систем коммунальной инфраструктуры города Урай на 2014-2020 годы"</t>
  </si>
  <si>
    <t>Муниципальная программа "Энергосбережение и повышение энергетической эффективности в городе Урай на 2010-2015 годы"</t>
  </si>
  <si>
    <t>Муниципальная программа "Культура города Урай" на 2012-2016 годы</t>
  </si>
  <si>
    <t>Муниципальная программа "Молодежь города Урай" на 2011-2015 годы</t>
  </si>
  <si>
    <t xml:space="preserve">Муниципальная программа "Культура города Урай" на 2012-2016 годы </t>
  </si>
  <si>
    <t>Муниципальная программа "Развитие физической культуры и спорта в городе Урай" на 2013-2015 годы</t>
  </si>
  <si>
    <t>Муниципальная программа "Проектирование и строительство инженерных систем коммунальной инфраструктуры в городе Урай"на 2014-2020 годы</t>
  </si>
  <si>
    <t>Расходы на обеспечение деятельности (оказание муниципальных услуг) муниципальных учреждений в рамках реализации муниципальной программы "Культура города Урай" на 2012-2016 годы</t>
  </si>
  <si>
    <t xml:space="preserve">Расходы на обеспечение деятельности (оказание услуг) муниципальных учреждений в рамках реализации муниципальной программы "Культура города Урай" на 2012-2016 годы </t>
  </si>
  <si>
    <t xml:space="preserve">Реализация мероприятий муниципальной программы "Культура города Урай" на 2012-2016 годы </t>
  </si>
  <si>
    <t>Реализация мероприятий муниципальной программы "Развитие физической культуры и спорта в городе Урай" на 2013-2015 годы</t>
  </si>
  <si>
    <t>Субсидии на создание общественных спасательных постов в местах массового отдыха людей на водных объектах в рамках подпрограммы "Организация и обеспечение мероприятий в сфере гражданской обороны, защиты населения и территории Ханты-Мансийского автономного округа - Югры от чрезвычайных ситуаций"государственной программы "Защита населения и территорий от чрезвычайных ситуаций, обеспечение пожарной безопасности в Ханты-Мансийском автономном округе – Югре на 2014 – 2020 годы"</t>
  </si>
  <si>
    <t>Реализация мероприятий муниципальной программы "Укрепление пожарной безопасности в городе Урай на 2011-2015 годы"</t>
  </si>
  <si>
    <t xml:space="preserve">Иные межбюджетные трансферты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округе-Югре" на 2014-2020 годы </t>
  </si>
  <si>
    <t>Реализация мероприятий муниципальной программы "Информационное общество -Урай" на 2013-2015 годы</t>
  </si>
  <si>
    <t>Расходы на обеспечение деятельности(оказание муниципальных услуг услуг) муниципальных учреждений муниципальной программы "Информационное общество -Урай" на 2013-2015 годы</t>
  </si>
  <si>
    <t>Реализация мероприятий муниципальной программы "Энергосбережение и повышение энергетической эффективности в городе Урай на 2010-2015 годы"</t>
  </si>
  <si>
    <t>Расходы на обеспечение деятельности (оказание услуг) муниципальных учреждений в рамках реализации муниципальной программы "Развитие физической культуры и спорта города Урай" на 2013-2015 годы</t>
  </si>
  <si>
    <t xml:space="preserve">Расходы на обеспечение деятельности (оказание услуг) муниципальных учреждений в рамках муниципальной программы "Молодежь города Урай" на 2011-2015 годы </t>
  </si>
  <si>
    <t xml:space="preserve">Реализация мероприятий муниципальной программы "Молодежь города Урай" на 2011-2015 годы  </t>
  </si>
  <si>
    <t>Муниципальная программа "Совершенствование и развитие муниципального управления в городе Урай" на 2015-2017 год</t>
  </si>
  <si>
    <t>Субсидии на содействие развитию исторических и иных местных традиций в рамках подпрограммы "Поддержание устойчивого исполнения бюджетов муниципальных образований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2014–2020 годы"</t>
  </si>
  <si>
    <t>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№597 "О мероприятиях по реализации государственной социальной политики", 1 июня 2012 года №761 "О национальной стратегии действий в интересах детей на 2012-2017 годы" в рамках подпрограммы "Поддержание устойчивого исполнения бюджетов муниципальных образований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2014–2020 годы"</t>
  </si>
  <si>
    <t>Муниципальная программа "Обеспечение градостроительной деятельности на территории города Урай" на 2015-2017 годы</t>
  </si>
  <si>
    <t>Реализация мероприятий подпрограммы "Благоустройство и озеленение города Урай" муниципальной программы "Обеспечение градостроительной деятельности на территории города Урай" на 2015-2017 годы</t>
  </si>
  <si>
    <t>Подпрограмма "Благоустройство и озеленение города Урай" муниципальной программы "Обеспечение градостроительной деятельности на территории города Урай" на 2015-2017 годы</t>
  </si>
  <si>
    <t>Подпрограмма "Обеспечение территории города Урай документами градорегулирования" муниципальной программы "Обеспечение градостроительной деятельности на территории города Урай" на 2015-2017 годы</t>
  </si>
  <si>
    <t>Расходы на обеспечение деятельности (оказание муниципальных услуг) муниципальных учреждений в рамках реализации муниципальной программы "Обеспечение градостроительной деятельности на территории города Урай" на 2015-2017 годы</t>
  </si>
  <si>
    <t>Реализация мероприятий подпрограммы "Обеспечение территории города Урай документами градорегулирования" муниципальной программы "Обеспечение градостроительной деятельности на территории города Урай" на 2015-2017 годы</t>
  </si>
  <si>
    <t>Реализация мероприятий подпрограммы "Управление земельными ресурсами" муниципальной программы "Обеспечение градостроительной деятельности на территории города Урай" на 2015-2017 годы</t>
  </si>
  <si>
    <t>Реализация мероприятий подпрограммы "Развитие информационной системы градостроительной деятельности" муниципальной программы "Обеспечение градостроительной деятельности на территории города Урай" на 2015-2017 годы</t>
  </si>
  <si>
    <t>Подпрограмма "Управление земельными ресурсами" муниципальной программы "Обеспечение градостроительной деятельности на территории города Урай" на 2015-2017 годы</t>
  </si>
  <si>
    <t>Подпрограмма "Развитие информационной системы градостроительной деятельности" муниципальной программы "Обеспечение градостроительной деятельности на территории города Урай" на 2015-2017 годы</t>
  </si>
  <si>
    <t>Расходы на обеспечение деятельности (оказание муниципальных услуг) муниципальных учреждений в рамках реализации муниципальной программы "Защита населения и территории городского округа города Урай от чрезвычайных ситуаций, совершенствование гражданской обороны" на 2013-2018 годы</t>
  </si>
  <si>
    <t>Расходы на обеспечение деятельности (оказание муниципальных услуг) муниципальных учреждений в рамках реализации муниципальной программы "Совершенствование и развитие муниципального управления в городе Урай" на 2015-2017 год</t>
  </si>
  <si>
    <t>Защита населения и территории от последствий чрезвычайных ситуаций природного и техногенного характера, гражданская оборона</t>
  </si>
  <si>
    <t>1.</t>
  </si>
  <si>
    <t>Дума города Урай</t>
  </si>
  <si>
    <t>011</t>
  </si>
  <si>
    <t>Общегосударственные вопросы</t>
  </si>
  <si>
    <t xml:space="preserve">Функционирование высшего должностного лица субъекта Российской Федерации и муниципального образования </t>
  </si>
  <si>
    <t>Расходы на выплаты персоналу государственных (муниципальных) органов</t>
  </si>
  <si>
    <t>120</t>
  </si>
  <si>
    <t>Фонд оплаты труда государственных (муниципальных) органов и взносы по обязательному социальному страхованию</t>
  </si>
  <si>
    <t>121</t>
  </si>
  <si>
    <t>Иные выплаты персоналу государственных (муниципальных) органов, за исключением фонда оплаты труда</t>
  </si>
  <si>
    <t>122</t>
  </si>
  <si>
    <t>Функционирование законодательных (представительных) органов государственной власти и представительных органов муниципальных образований</t>
  </si>
  <si>
    <t>Иные закупки товаров, работ и услуг для обеспечения государственных (муниципальных) нужд</t>
  </si>
  <si>
    <t>Депутаты представительного органа муниципального образования</t>
  </si>
  <si>
    <t>Обеспечение деятельности финансовых, налоговых и таможенных органов и органов финансового (финансово-бюджетного) надзора</t>
  </si>
  <si>
    <t>06</t>
  </si>
  <si>
    <t>Руководитель контрольно-счетной палаты муниципального образования и его заместители</t>
  </si>
  <si>
    <t>2.</t>
  </si>
  <si>
    <t xml:space="preserve">администрация города Урай </t>
  </si>
  <si>
    <t>040</t>
  </si>
  <si>
    <t>Функционирование высшего должностного лица субъекта Российской Федерации и муниципального образования</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</si>
  <si>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</si>
  <si>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Глава местной администрации (исполнительно-распорядительного органа) муниципального образования или сити-менеджер</t>
  </si>
  <si>
    <t>Другие общегосударственные вопросы</t>
  </si>
  <si>
    <t>13</t>
  </si>
  <si>
    <t>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автономного округа</t>
  </si>
  <si>
    <t>Подпрограмма "Создание условий для совершенствования системы муниципального управления"</t>
  </si>
  <si>
    <t>210 0000</t>
  </si>
  <si>
    <t>211 0000</t>
  </si>
  <si>
    <t>Глава муниципального образования</t>
  </si>
  <si>
    <t>211 0203</t>
  </si>
  <si>
    <t>Расходы на обеспечение функций органов местного самоуправления</t>
  </si>
  <si>
    <t>211 0204</t>
  </si>
  <si>
    <t>211 0212</t>
  </si>
  <si>
    <t>211 0225</t>
  </si>
  <si>
    <t>211 0208</t>
  </si>
  <si>
    <t>к решению Думы города Урай</t>
  </si>
  <si>
    <t>Другие вопросы в области культуры, кинематографии"</t>
  </si>
  <si>
    <t>Муниципальная программа "Профилактика правонарушений на территории города Урай" на 2015-2017 годы</t>
  </si>
  <si>
    <t>130 0000</t>
  </si>
  <si>
    <t>Подпрограмма "Развитие муниципальной службы и резерва управленческих кадров"</t>
  </si>
  <si>
    <t>213 0000</t>
  </si>
  <si>
    <t>213 7000</t>
  </si>
  <si>
    <t>Подпрограмма "Управление и распоряжение муниципальным имуществом муниципального образования город Урай"</t>
  </si>
  <si>
    <t>214 0000</t>
  </si>
  <si>
    <t>214 7000</t>
  </si>
  <si>
    <t>Органы юстиции</t>
  </si>
  <si>
    <t>140 0000</t>
  </si>
  <si>
    <t>140 0059</t>
  </si>
  <si>
    <t xml:space="preserve">Реализация мероприятий в рамках муниципальной программы "Защита населения и территории городского округа города Урай от чрезвычайных ситуаций, совершенствование гражданской обороны" на 2013-2018 годы </t>
  </si>
  <si>
    <t>140 7000</t>
  </si>
  <si>
    <t>Муниципальная программа "Реализация национального проекта "Развитие агропромышленного комплекса" на территории города Урай" на 2011-2015 годы</t>
  </si>
  <si>
    <t>080 0000</t>
  </si>
  <si>
    <t>Реализация мероприятий муниципальной программы "Реализация национального проекта "Развитие агропромышленного комплекса" на территории города Урай" на 2011-2015 годы</t>
  </si>
  <si>
    <t>080 7000</t>
  </si>
  <si>
    <t>180 0000</t>
  </si>
  <si>
    <t>320 0000</t>
  </si>
  <si>
    <t>320 7000</t>
  </si>
  <si>
    <t xml:space="preserve">Транспорт            </t>
  </si>
  <si>
    <t>Реализация мероприятий муниципальной программы "Совершенствование и развитие сети автомобильных дорог местного значения в границах города Урай" на 2011-2015 годы</t>
  </si>
  <si>
    <t>180 7000</t>
  </si>
  <si>
    <t>Муниципальная программа "Повышение безопасности дорожного движения в городе Урай" на 2013-2017 годы</t>
  </si>
  <si>
    <t>260 0000</t>
  </si>
  <si>
    <t>Реализация мероприятий муниципальной программы "Повышение безопасности дорожного движения в городе Урай" на 2013-2017 годы</t>
  </si>
  <si>
    <t>260 7000</t>
  </si>
  <si>
    <t>250 0000</t>
  </si>
  <si>
    <t>250 7000</t>
  </si>
  <si>
    <t>170 0000</t>
  </si>
  <si>
    <t>170 7000</t>
  </si>
  <si>
    <t>170 0059</t>
  </si>
  <si>
    <t>270 0000</t>
  </si>
  <si>
    <t>271 0000</t>
  </si>
  <si>
    <t>271 0059</t>
  </si>
  <si>
    <t>271 7000</t>
  </si>
  <si>
    <t>272 0000</t>
  </si>
  <si>
    <t>272 7000</t>
  </si>
  <si>
    <t>273 0000</t>
  </si>
  <si>
    <t>273 7000</t>
  </si>
  <si>
    <t>120 0000</t>
  </si>
  <si>
    <t>4.</t>
  </si>
  <si>
    <t>Комитет по финансам администрации города Урай</t>
  </si>
  <si>
    <t>050</t>
  </si>
  <si>
    <t xml:space="preserve">Муниципальная программа "Создание условий для эффективного и ответственного управления муниципальными финансами, повышения устойчивости местного бюджета городского округа город Урай. Управление муниципальными финансами в городском округе город Урай" на период до 2020 года </t>
  </si>
  <si>
    <t>Резервные фонды</t>
  </si>
  <si>
    <t>Резервные фонды местных администраций</t>
  </si>
  <si>
    <t>Резервные средства</t>
  </si>
  <si>
    <t>870</t>
  </si>
  <si>
    <t>Обслуживание государственного и муниципального долга</t>
  </si>
  <si>
    <t>Обслуживание внутреннего государственного и муниципального долга</t>
  </si>
  <si>
    <t>Процентные платежи по муниципальному долгу</t>
  </si>
  <si>
    <t>Обслуживание государственного (муниципального) долга</t>
  </si>
  <si>
    <t>700</t>
  </si>
  <si>
    <t>730</t>
  </si>
  <si>
    <t>200 0000</t>
  </si>
  <si>
    <t>200 0204</t>
  </si>
  <si>
    <t>200 0074</t>
  </si>
  <si>
    <t>Реализация мероприятий муниципальной программы "Профилактика правонарушений на территории города Урай" на 2015-2017 годы</t>
  </si>
  <si>
    <t>130 7000</t>
  </si>
  <si>
    <t>800 0000</t>
  </si>
  <si>
    <t>Муниципальная программа "Развитие субъектов малого и среднего предпринимательства в городе Урай на 2011-2015 годы"</t>
  </si>
  <si>
    <t>Муниципальная программа "Обустройство городских лесов города Урай на 2009-2018 годы"</t>
  </si>
  <si>
    <t>Реализация мероприятий муниципальной  программы "Обустройство городских лесов города Урай на 2009-2018 годы"</t>
  </si>
  <si>
    <t>090 7000</t>
  </si>
  <si>
    <t>090 0000</t>
  </si>
  <si>
    <t>800 0060</t>
  </si>
  <si>
    <t>Прочие мероприятия</t>
  </si>
  <si>
    <t xml:space="preserve"> Субсидии на модернизацию общедоступных муниципальных библиотек в рамках реализации подпрограммы  "Обеспечение прав граждан на доступ к культурным ценностям и информации" государственной программы "Развитие культуры и туризма в ХМАО-Югре на 2014-2020 годы" </t>
  </si>
  <si>
    <t>050 0059</t>
  </si>
  <si>
    <t>050 0000</t>
  </si>
  <si>
    <t>050 7000</t>
  </si>
  <si>
    <t>Муниципальная программа "Стимулирование жилищного строительства на территории города Урай на 2013-2015"</t>
  </si>
  <si>
    <t>Бюджетные инвестиции на приобретение объектов недвижимого имущества в государственную (муниципальную) собственность</t>
  </si>
  <si>
    <t>412</t>
  </si>
  <si>
    <t>Расходы на выплаты персоналу учреждений</t>
  </si>
  <si>
    <t>Социальная политика</t>
  </si>
  <si>
    <t>Пенсионное обеспечение</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</si>
  <si>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</si>
  <si>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</si>
  <si>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</si>
  <si>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</si>
  <si>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321</t>
  </si>
  <si>
    <t>Социальное обеспечение населения</t>
  </si>
  <si>
    <t>Субсидии гражданам на приобретение жилья</t>
  </si>
  <si>
    <t>322</t>
  </si>
  <si>
    <t>Муниципальная программа "Обеспечение жильем молодых семей и молодых учителей" на 2013-2015 годы</t>
  </si>
  <si>
    <t>Охрана семьи и детства</t>
  </si>
  <si>
    <t>323</t>
  </si>
  <si>
    <t>Другие вопросы в области социальной политики</t>
  </si>
  <si>
    <t>Муниципальная программа "Поддержка социально ориентированных некоммерческих организаций в городе Урай" на 2015-2017 годы</t>
  </si>
  <si>
    <t>Субсидии отдельным общественным организациям и иным некоммерческим объединениям</t>
  </si>
  <si>
    <t>3.</t>
  </si>
  <si>
    <t xml:space="preserve">Управление образования администрации города Урай </t>
  </si>
  <si>
    <t>Дошкольное образование</t>
  </si>
  <si>
    <t>Муниципальная программа "Развитие образования города Урай" на 2014-2018 годы</t>
  </si>
  <si>
    <t>Расходы на обеспечение деятельности(оказание государственных и муниципальных услуг) муниципальных организаций</t>
  </si>
  <si>
    <t>Подпрограмма "Обеспечение условий для реализации образовательных программ"</t>
  </si>
  <si>
    <t>Другие вопросы в области образования</t>
  </si>
  <si>
    <t>Подпрограмма "Организация каникулярного отдыха детей и подростков"</t>
  </si>
  <si>
    <t>Публичные нормативные социальные выплаты гражданам</t>
  </si>
  <si>
    <t>310</t>
  </si>
  <si>
    <t>313</t>
  </si>
  <si>
    <t xml:space="preserve">Другие вопросы в области социальной политики </t>
  </si>
  <si>
    <t>Пенсии</t>
  </si>
  <si>
    <t>211 0069</t>
  </si>
  <si>
    <t>100 0000</t>
  </si>
  <si>
    <t>100 0070</t>
  </si>
  <si>
    <t>110 0000</t>
  </si>
  <si>
    <t>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№761 "О национальной стратегии действий в интересах детей на 2012-2017 годы" в рамках подпрограммы  "Поддержание устойчивого исполнения бюджетов муниципальных образований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2014–2020 годы"</t>
  </si>
  <si>
    <t>1.1.</t>
  </si>
  <si>
    <t>1.2.</t>
  </si>
  <si>
    <t>1.3.</t>
  </si>
  <si>
    <t>1.4.</t>
  </si>
  <si>
    <t>1.5.</t>
  </si>
  <si>
    <t>2.1.</t>
  </si>
  <si>
    <t>2.2.</t>
  </si>
  <si>
    <t>Предупреждение и ликвидация последствий чрезвычайных ситуаций природного и техногенного характера, гражданская оборона</t>
  </si>
  <si>
    <t>2.3.</t>
  </si>
  <si>
    <t>3.1.</t>
  </si>
  <si>
    <t>3.2.</t>
  </si>
  <si>
    <t>3.3.</t>
  </si>
  <si>
    <t>3.4.</t>
  </si>
  <si>
    <t>Дорожное хозяйство, всего</t>
  </si>
  <si>
    <t>3.4.1.</t>
  </si>
  <si>
    <t>в том числе средства дорожного фонда</t>
  </si>
  <si>
    <t>3.5.</t>
  </si>
  <si>
    <t>3.6.</t>
  </si>
  <si>
    <t>4.1.</t>
  </si>
  <si>
    <t>4.2.</t>
  </si>
  <si>
    <t>4.3.</t>
  </si>
  <si>
    <t>4.4.</t>
  </si>
  <si>
    <t>5.</t>
  </si>
  <si>
    <t>5.1.</t>
  </si>
  <si>
    <t>6.</t>
  </si>
  <si>
    <t>6.1.</t>
  </si>
  <si>
    <t>7.</t>
  </si>
  <si>
    <t>7.1.</t>
  </si>
  <si>
    <t>7.2.</t>
  </si>
  <si>
    <t>8.</t>
  </si>
  <si>
    <t>8.1.</t>
  </si>
  <si>
    <t>9.</t>
  </si>
  <si>
    <t>9.1.</t>
  </si>
  <si>
    <t>10.</t>
  </si>
  <si>
    <t>10.1.</t>
  </si>
  <si>
    <t>6.2.</t>
  </si>
  <si>
    <t>Реализация мероприятий муниципальной программы "Стимулирование жилищного строительства на территории города Урай на 2013-2015"</t>
  </si>
  <si>
    <t>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подпрограмма"Общее образование. Дополнительное образование детей" государственной программа Развитие образования в Ханты-Мансийском автономном округе-Югре" на 2014-2020 годы</t>
  </si>
  <si>
    <t>Субвенции на выплату единовременного пособия при всех формах устройства детей, лишенных родительского попечения, в семью подпрограммы "Дети Югры" государственная программа "Социальная поддержка жителей Ханты-Мансийского автономного округа – Югры" на 2014 – 2020 годы</t>
  </si>
  <si>
    <t>Субвенции на осуществление полномочий по образованию и организации деятельности комиссий по делам несовершеннолетних и защите их прав</t>
  </si>
  <si>
    <t>Субсидия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округа-Югры на 2014-2020 годы"</t>
  </si>
  <si>
    <t>Подпрограмма «Развитие кадрового потенциала» муниципальной программы «Развитие образования города Урай» на 2014-2018 годы</t>
  </si>
  <si>
    <t>160 7000</t>
  </si>
  <si>
    <t>110 7000</t>
  </si>
  <si>
    <t>340 0000</t>
  </si>
  <si>
    <t>360 0000</t>
  </si>
  <si>
    <t>274 0000</t>
  </si>
  <si>
    <t>274 7000</t>
  </si>
  <si>
    <t>211 0059</t>
  </si>
  <si>
    <t>250 0059</t>
  </si>
  <si>
    <t>350 0000</t>
  </si>
  <si>
    <t>350 7000</t>
  </si>
  <si>
    <t>021 0000</t>
  </si>
  <si>
    <t>020 0000</t>
  </si>
  <si>
    <t>022 0000</t>
  </si>
  <si>
    <t>021 0059</t>
  </si>
  <si>
    <t>060 0000</t>
  </si>
  <si>
    <t>060 0059</t>
  </si>
  <si>
    <t>023 0059</t>
  </si>
  <si>
    <t>060 7000</t>
  </si>
  <si>
    <t>300 0000</t>
  </si>
  <si>
    <t>300 0059</t>
  </si>
  <si>
    <t>300 7000</t>
  </si>
  <si>
    <t>021 0204</t>
  </si>
  <si>
    <t>021 7000</t>
  </si>
  <si>
    <t>022 7000</t>
  </si>
  <si>
    <t>023 0000</t>
  </si>
  <si>
    <t>023 7000</t>
  </si>
  <si>
    <t>024 0000</t>
  </si>
  <si>
    <t>024 7000</t>
  </si>
  <si>
    <t>4</t>
  </si>
  <si>
    <t>5</t>
  </si>
  <si>
    <t>11.</t>
  </si>
  <si>
    <t>12.</t>
  </si>
  <si>
    <r>
      <t>Расходы на обеспечение деятельности</t>
    </r>
    <r>
      <rPr>
        <sz val="9"/>
        <color theme="1"/>
        <rFont val="Times New Roman"/>
        <family val="1"/>
        <charset val="204"/>
      </rPr>
      <t>(оказание услуг</t>
    </r>
    <r>
      <rPr>
        <sz val="10"/>
        <color theme="1"/>
        <rFont val="Times New Roman"/>
        <family val="1"/>
        <charset val="204"/>
      </rPr>
      <t>) муниципальных организаций</t>
    </r>
  </si>
  <si>
    <t>200 0073</t>
  </si>
  <si>
    <t>130 5520</t>
  </si>
  <si>
    <t>130 5589</t>
  </si>
  <si>
    <t xml:space="preserve">Реализация мероприятий подпрограммы "Развитие муниципальной службы и резерва управленческих кадров"муниципальной программы "Совершенствование и развитие муниципального управления в городе Урай" на 2015-2017 годы </t>
  </si>
  <si>
    <t xml:space="preserve">Реализация мероприятий подпрограммы "Управление и распоряжение муниципальным имуществом муниципального образования город Урай"муниципальной программы "Совершенствование и развитие муниципального управления в городе Урай" на 2015-2017 годы  </t>
  </si>
  <si>
    <t>211 5930</t>
  </si>
  <si>
    <t>211 5931</t>
  </si>
  <si>
    <t>140 5414</t>
  </si>
  <si>
    <t>211 5604</t>
  </si>
  <si>
    <t>211 6604</t>
  </si>
  <si>
    <t>Непрограммные расходы</t>
  </si>
  <si>
    <t>800 5522</t>
  </si>
  <si>
    <t>800 5528</t>
  </si>
  <si>
    <t>180 5419</t>
  </si>
  <si>
    <t>180 5431</t>
  </si>
  <si>
    <t>Ведомственная программа "Содержание жилищного, дорожного хозяйства и объектов благоустройства города Урай" на 2015-2017 годы</t>
  </si>
  <si>
    <t xml:space="preserve">Реализация мероприятий ведомственной программы "Содержание жилищного, дорожного хозяйства и объектов благоустройства города Урай" на 2015-2017 годы </t>
  </si>
  <si>
    <t>Реализация мероприятий муниципальной программы "Развитие субъектов малого и среднего предпринимательства в городе Урай на 2011-2015 годы"</t>
  </si>
  <si>
    <t>211 5513</t>
  </si>
  <si>
    <t>110 5404</t>
  </si>
  <si>
    <t>110 5431</t>
  </si>
  <si>
    <t>Софинансирование из средств местного бюджета мероприятий по содействию трудоустройству граждан</t>
  </si>
  <si>
    <t xml:space="preserve">Реализация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округе-Югре" на 2014-2020 годы </t>
  </si>
  <si>
    <t>211 7000</t>
  </si>
  <si>
    <t>160 0000</t>
  </si>
  <si>
    <t>340 5431</t>
  </si>
  <si>
    <t>340 6431</t>
  </si>
  <si>
    <t>120 5430</t>
  </si>
  <si>
    <t>120 5431</t>
  </si>
  <si>
    <t>360 5404</t>
  </si>
  <si>
    <t>360 5431</t>
  </si>
  <si>
    <t xml:space="preserve">Расходы на обеспечение деятельности (оказание муниципальных услуг) муниципальных учреждений в рамках реализации  ведомственной программы "Содержание жилищного, дорожного хозяйства и объектов благоустройства города Урай" на 2015-2017 годы </t>
  </si>
  <si>
    <t>120 7000</t>
  </si>
  <si>
    <t>Реализация мероприятий муниципальной программы "Капитальный ремонт и реконструкция систем коммунальной инфраструктуры города Урай на 2014-2020 годы"</t>
  </si>
  <si>
    <t xml:space="preserve">05 </t>
  </si>
  <si>
    <t>Подпрограмма "Создание условий для совершенствования системы муниципального управления" муниципальной программы "Совершенствование и развитие муниципального управления в городе Урай" на 2015-2017 годы</t>
  </si>
  <si>
    <t>274 5431</t>
  </si>
  <si>
    <t xml:space="preserve">Непрограммные расходы </t>
  </si>
  <si>
    <t>800 5529</t>
  </si>
  <si>
    <t>800 5516</t>
  </si>
  <si>
    <t>050 5417</t>
  </si>
  <si>
    <t>Субсидия на обновление материально-технической базы муниципальных детских школ искусств (по видам искусств) в сфере культуры в рамках подпрограммы "Обеспечение прав граждан на доступ к культурным ценностям и информации" Государственная программа "Развитие культуры и туризма в Ханты-Мансийском автономном округе – Югре на 2014 – 2020 годы"</t>
  </si>
  <si>
    <t>050 5471</t>
  </si>
  <si>
    <t>060 5471</t>
  </si>
  <si>
    <t>Субвенции на реализацию дошкольными образовательными организациями основных общеобразовательных программ дошкольного образования в рамках подпрограммы "Общее образование. Дополнительное образование детей" государственной программы "Развитие образования в ХМАО-Югре" на 2014-2020 годы</t>
  </si>
  <si>
    <t>021 5503</t>
  </si>
  <si>
    <t>Подпрограмма "Модернизация образования" муниципальной программы "Развитие образования города Урай" на 2014-2018 годы</t>
  </si>
  <si>
    <t>Субвенции на реализацию основных общеобразовательных программ в рамках подпрограммы "Общее образование. Дополнительное образование детей" государственной программы "Развитие образования в ХМАО-Югре" на 2014-2020 годы</t>
  </si>
  <si>
    <t>021 5502</t>
  </si>
  <si>
    <t xml:space="preserve"> Субвенции на информационное обеспечение общеобразовательных организаций в части доступа к образовательным ресурсам сети "Интернет" в рамках подпрограммы "Общее образование. Дополнительное образование детей" государственной программы "Развитие образования в ХМАО-Югре" на 2014-2020 годы</t>
  </si>
  <si>
    <t>021 5506</t>
  </si>
  <si>
    <t>021 5471</t>
  </si>
  <si>
    <t xml:space="preserve"> Субвенции на предоставление обучающимся муниципальных общеобразовательных организаций и частных общеобразовательных организаций, имеющих государственную аккредитацию, социальной поддержки в виде предоставления завтраков и обедов в рамках подпрограммы "Общее образование. Дополнительное образование детей" государственной программы "Развитие образования в ХМАО-Югре" на 2014-2020 годы</t>
  </si>
  <si>
    <t>023 5504</t>
  </si>
  <si>
    <t>Реализация мероприятий подпрограммы "Обеспечение условий для реализации образовательных программ" муниципальной программы "Развитие образования города Урай" на 2014-2018 годы</t>
  </si>
  <si>
    <t>Субсидии на оплату стоимости питания детям школьного возраста в оздоровительных лагерях с дневным пребыванием детей в рамках подпрограммы "Дети Югры" государственной программы "Социальная поддержка жителей Ханты-Мансийского автономного округа – Югры" на 2014 – 2020 годы</t>
  </si>
  <si>
    <t>024 5407</t>
  </si>
  <si>
    <t>Субвенция на организацию отдыха и оздоровление детей  в рамках подпрограммы "Дети Югры" государственной программы "Социальная поддержка жителей Ханты-Мансийского автономного округа – Югры" на 2014 – 2020 годы</t>
  </si>
  <si>
    <t>024 5510</t>
  </si>
  <si>
    <t>Реализация мероприятий подпрограммы "Организация каникулярного отдыха детей и подростков" муниципальной программы «Развитие образования города Урай» на 2014-2018 годы</t>
  </si>
  <si>
    <t>800 5507</t>
  </si>
  <si>
    <t>050 5144</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</si>
  <si>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2014–2020 годы" за счет средств федерального бюджета</t>
  </si>
  <si>
    <t>050 5418</t>
  </si>
  <si>
    <t>211 5517</t>
  </si>
  <si>
    <t>060 5530</t>
  </si>
  <si>
    <t>800 5260</t>
  </si>
  <si>
    <t>800 5508</t>
  </si>
  <si>
    <t>800 5512</t>
  </si>
  <si>
    <t>800 5509</t>
  </si>
  <si>
    <t>800 5511</t>
  </si>
  <si>
    <t>800 5135</t>
  </si>
  <si>
    <t>370 0000</t>
  </si>
  <si>
    <t>370 5440</t>
  </si>
  <si>
    <t>370 5431</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</si>
  <si>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</si>
  <si>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</si>
  <si>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Другие вопросы в области физической культуры и спорта</t>
  </si>
  <si>
    <t xml:space="preserve">Субсидии на реконструкцию, расширение, модернизацию, строительство и капитальный ремонт объектов коммунального комплекса в рамках реализации  подпрограммы "Создание условий для обеспечения качественными коммунальными услугами"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2014 – 2020 годы </t>
  </si>
  <si>
    <t>023 6404</t>
  </si>
  <si>
    <t xml:space="preserve">Софинансирование расходов на оплату стоимости питания детей школьного возраста в оздоровительных лагерях с дневным пребыванием детей из средств местного бюджета </t>
  </si>
  <si>
    <t xml:space="preserve">Софинансирование расходов на создание условий для деятельности добровольных формирований населения по охране общественного порядка из средств местного бюджета </t>
  </si>
  <si>
    <t>130 6443</t>
  </si>
  <si>
    <t xml:space="preserve">Софинансирование расходов на создание общественных  спасательных постов в местах массового отдыха людей на водных объектах  из средств местного бюджета </t>
  </si>
  <si>
    <t>140 6414</t>
  </si>
  <si>
    <t>Софинансирование расходов на строительство (реконструкцию), капитальный ремонт и ремонт автомобильных дорог общего пользования местного значения за счет субсидии на развитие общественной инфраструктуры и реализацию приоритетных направлений развития</t>
  </si>
  <si>
    <t xml:space="preserve">Софинансирование расходов на строительство (реконструкцию), капитальный ремонт и ремонт автомобильных дорог общего пользования местного значения из средств местного бюджета </t>
  </si>
  <si>
    <t>180 6419</t>
  </si>
  <si>
    <t xml:space="preserve">Софинансирование расходов на приобретение жилья, проектирование и строительство объектов инженерной инфраструктуры территорий, предназначенных для жилищного строительства, за счет субсидии на развитие общественной инфраструктуры и реализацию приоритетных направлений развития </t>
  </si>
  <si>
    <t>Софинансирование расходов на приобретение жилья, проектирование и строительство объектов инженерной инфраструктуры территорий, предназначенных для жилищного строительства, из средств местного бюджета</t>
  </si>
  <si>
    <t>110 6404</t>
  </si>
  <si>
    <t>Софинансирование расходов на капитальный ремонт многоквартирных домов за счет субсидии на развитие общественной инфраструктуры и реализацию приоритетных направлений развития</t>
  </si>
  <si>
    <t>Софинансирование расходов на капитальный ремонт многоквартирных домов из средств местного бюджета</t>
  </si>
  <si>
    <t>Софинансирование расходов на реконструкцию, расширение, модернизацию, строительство объектов коммунального комплекса за счет субсидии на развитие общественной инфраструктуры и реализацию приоритетных направлений развития</t>
  </si>
  <si>
    <t xml:space="preserve">Софинансирование расходов на реконструкцию, расширение, модернизацию, строительство объектов коммунального комплекса из средств местного бюджета </t>
  </si>
  <si>
    <t>120 6430</t>
  </si>
  <si>
    <t>Софинансирование расходов на приобретение жилья, проектирование и строительство объектов инженерной инфраструктуры территорий, предназначенных для жилищного строительства, за счет субсидии на развитие общественной инфраструктуры и реализацию приоритетных направлений развития</t>
  </si>
  <si>
    <t xml:space="preserve">Софинансирование расходов на приобретение жилья, проектирование и строительство объектов инженерной инфраструктуры территорий, предназначенных для жилищного строительства, из средств местного бюджета </t>
  </si>
  <si>
    <t>360 6404</t>
  </si>
  <si>
    <t xml:space="preserve">Софинансирование расходов на благоустройство домовых территорий за счет субсидии на развитие общественной инфраструктуры и реализацию приоритетных направлений развития </t>
  </si>
  <si>
    <t xml:space="preserve">Софинансирование расходов на благоустройство домовых территорий из средств местного бюджета </t>
  </si>
  <si>
    <t>274 6432</t>
  </si>
  <si>
    <t>Софинансирование расходов на обновление материально-технической базы муниципальных детских школ искусств (по видам искусств) в сфере культуры из средств местного бюджета</t>
  </si>
  <si>
    <t>050 6417</t>
  </si>
  <si>
    <t>Софинансирование расходов на модернизацию общедоступных муниципальных библиотек из средств местного бюджета</t>
  </si>
  <si>
    <t>050 6418</t>
  </si>
  <si>
    <t>Софинансирование мероприятия подпрограммы «Обеспечение жильем молодых семей» федеральной целевой программы «Жилище» на 2011-2015 годы за счет субсидии на развитие общественной инфраструктуры и реализацию приоритетных направлений развития</t>
  </si>
  <si>
    <t>Софинансирование расходов на мероприятия подпрограммы «Обеспечение жильем молодых семей» федеральной целевой программы «Жилище» на 2011-2015 годы из средств местного бюджета</t>
  </si>
  <si>
    <t>370 6440</t>
  </si>
  <si>
    <t>024 6407</t>
  </si>
  <si>
    <t>Софинансирование расходов на содействие развитию исторических и иных местных традиций из средств местного бюджета</t>
  </si>
  <si>
    <t>Субвенция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в рамках подпрограммы «Дети Югры» государственной программы «Социальная поддержка жителей ХМАО – Югры» на 2014–2020 годы</t>
  </si>
  <si>
    <t>Субвенция на осуществление деятельности по опеке и попечительству в рамках подпрограммы «Дети Югры» государственной программы «Социальная поддержка жителей ХМАО – Югры» на 2014–2020 годы</t>
  </si>
  <si>
    <t>Субвенция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«Преодоление социальной исключенности» государственной программы «Социальная поддержка жителей ХМАО – Югры» на 2014–2020 годы</t>
  </si>
  <si>
    <t>Субвенция на обеспечение дополнительных гарантий прав на жилое помещение детей-сирот и детей, оставшихся без попечения родителей, лиц из числа детей-сирот, детей, оставшихся без попечения родителей в рамках подпрограммы «Преодоление социальной исключенности» государственной программы «Социальная поддержка жителей ХМАО – Югры» на 2014–2020 годы</t>
  </si>
  <si>
    <t xml:space="preserve">Субвенция на возмещение недополученных доходов организациям,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социально-ориентированным розничным тарифам и сжиженного газа по социально-ориентированным розничным ценам,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ХМАО – Югре на 2014 – 2020 годы»   </t>
  </si>
  <si>
    <t>Субвенция на поддержку животноводства, переработки и реализации продукции животноводства рамках подпрограммы «Развитие животноводства, переработки и реализации продукции животноводства» государственной программы «Развитие агропромышленного комплекса и рынков сельскохозяйственной продукции, сырья и продовольствия в ХМАО-Югре в 2014-2020 годах»</t>
  </si>
  <si>
    <t>Субвенция на проведение мероприятий по предупреждению и ликвидации болезней животных, их лечению, защите населения от болезней, общих для человека и животных, в рамках подпрограммы «Обеспечение стабильной благополучной эпизоотической обстановки в автономном округе и защита населения от болезней, общих для человека и животных» государственной программы «Развитие агропромышленного комплекса и рынков сельскохозяйственной продукции, сырья и продовольствия в ХМАО-Югре в 2014-2020 годах»</t>
  </si>
  <si>
    <t>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жильем жителей ХМАО-Югры в 2014-2020 годах»</t>
  </si>
  <si>
    <t>243</t>
  </si>
  <si>
    <t>Закупка товаров, работ, услуг в целях капитального ремонта государственного (муниципального ) имущества</t>
  </si>
  <si>
    <t>274 5402</t>
  </si>
  <si>
    <t>274 6402</t>
  </si>
  <si>
    <t xml:space="preserve">Реализация мероприятий подпрограммы "Модернизация образования" муниципальной программы "Развитие образования города Урай" на 2014-2018 годы </t>
  </si>
  <si>
    <t>Здравоохранение</t>
  </si>
  <si>
    <t>Другие вопросы в области здравоохранения</t>
  </si>
  <si>
    <t>010 6447</t>
  </si>
  <si>
    <t>Подпрограмма "Обеспечение условий для реализации образовательных программ" муниципальной программы "Развитие образования города Урай" на 2014-2018 годы</t>
  </si>
  <si>
    <t xml:space="preserve">Реализация мероприятий муниципальной программы "Развитие образования города Урай" на 2014-2018 годы подпрограммы "Обеспечение условий для реализации образовательных программ" </t>
  </si>
  <si>
    <t>Прочие меприятия</t>
  </si>
  <si>
    <t xml:space="preserve">Реализация мероприятий муниципальной программы "Проектирование и строительство инженерных систем коммунальной инфраструктуры в городе Урай"на 2014-2020 годы </t>
  </si>
  <si>
    <t>360 7000</t>
  </si>
  <si>
    <t>060 6409</t>
  </si>
  <si>
    <t>800 5683</t>
  </si>
  <si>
    <t>Иные межбюджетные трансферты в рамках реализации наказов избирателей депутатам Думы ХМАО-Югры</t>
  </si>
  <si>
    <t>800 5608</t>
  </si>
  <si>
    <t>Софинансирование расходов на обеспечение комплексной безопасности и комфортных условий образовательного процесса из средств местного бюджета</t>
  </si>
  <si>
    <t>630</t>
  </si>
  <si>
    <t>Субсидии некоммерческим организациям (за исключением государственных (муниципальных) учреждений)</t>
  </si>
  <si>
    <t>9.2.</t>
  </si>
  <si>
    <t>11.1.</t>
  </si>
  <si>
    <t xml:space="preserve">Реализация мероприятий подпрограммы "Создание условий для совершенствования системы муниципального управления" муниципальной программы "Совершенствование и развитие муниципального управления в городе Урай" на 2015-2017 годы </t>
  </si>
  <si>
    <t xml:space="preserve">Подпрограмма "Создание условий для совершенствования системы муниципального управления" Муниципальная программа "Совершенствование и развитие муниципального управления в городе Урай" на 2015-2017 годы </t>
  </si>
  <si>
    <t xml:space="preserve">Уплата налога на имущество организаций и земельного налога </t>
  </si>
  <si>
    <t>851</t>
  </si>
  <si>
    <t>170 5427</t>
  </si>
  <si>
    <t>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выполнения функций, направленных на обеспечение прав и законных интересов жителей Ханты-Мансийского автономного округа – Югры в отдельных сферах жизнедеятельности" государственной программы "О государственной политики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округе-Югре в 2014-2020 годах"(федеральный бюджет)</t>
  </si>
  <si>
    <t>Субсидии на государственную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инвестиции и инновации Ханты-Мансийского автономного округа – Югры на 2014–2020 годы"</t>
  </si>
  <si>
    <t>160 5428</t>
  </si>
  <si>
    <t>Софинансирование расходов на государственную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инвестиции и инновации Ханты-Мансийского автономного округа – Югры на 2014–2020 годы"</t>
  </si>
  <si>
    <t>160 6428</t>
  </si>
  <si>
    <t xml:space="preserve">Субсидии на реализацию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2014 – 2020 годы"  </t>
  </si>
  <si>
    <t>060 5409</t>
  </si>
  <si>
    <t>800 5614</t>
  </si>
  <si>
    <t>130 6444</t>
  </si>
  <si>
    <t>Охрана окружающей среды</t>
  </si>
  <si>
    <t>Другие вопросы в области охраны окружающей среды</t>
  </si>
  <si>
    <t>Муниципальная программа "Охрана окружающей среды в границах города Урай на 2012-2016 годы"</t>
  </si>
  <si>
    <t>Реализация мероприятий муниципальной программы "Охрана окружающей среды в границах города Урай на 2012-2016 годы"</t>
  </si>
  <si>
    <t>1507000</t>
  </si>
  <si>
    <t>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выполнения функций, направленных на обеспечение прав и законных интересов жителей Ханты-Мансийского автономного округа – Югры в отдельных сферах жизнедеятельности" государственной программы "О государственной политики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округе-Югре в 2014-2020 годах"(окружной бюджет)</t>
  </si>
  <si>
    <t xml:space="preserve">Субвенция на обеспечение жильем отдельных категорий граждан, установленных Федеральным законом от 12.01.1995 года №5-ФЗ "О ветеранах",  в соответствии с Указом Президента Российской Федерации от 7 мая 2008 года №714 "Об обеспечением жильем ветеранов Великой Отечественной войны 1941-1945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жильем жителей Ханты-Мансийского автономного округа-Югры в 2014-2020 годах" </t>
  </si>
  <si>
    <t>800 5534</t>
  </si>
  <si>
    <t>Софинансирование расходов на размещение систем видеообзора, модернизацию, обеспечение функционирования систем видеонаблюдения по направлению безопасности дорожного движения и информирования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округе-Югре в 2014-2020 годах".</t>
  </si>
  <si>
    <t>010 5447</t>
  </si>
  <si>
    <t>Субвенции на осуществление полномочий по созданию и обеспечению деятельности административных комиссий в рамках подпрограммы "Профилактика правонарушений" государственной программы "О государственной политики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округе-Югре в 2014-2020 годах"</t>
  </si>
  <si>
    <t>Обслуживание муниципального долга</t>
  </si>
  <si>
    <t>Пособия, компенсации и иные социальные выплаты гражданам, кроме публичных нормативных обязательств</t>
  </si>
  <si>
    <t>Приобретение товаров, работ, услуг в пользу граждан в целях их социального обеспечения</t>
  </si>
  <si>
    <t>Пособия, компенсации, меры социальной поддержки по публичным нормативным обязательствам</t>
  </si>
  <si>
    <t>Предоставление субсидий бюджетным, автономным учреждениям и иным не коммерческим организациям</t>
  </si>
  <si>
    <t xml:space="preserve">Уплата прочих налогов, сборов </t>
  </si>
  <si>
    <t>Уплата прочих налогов, сборов</t>
  </si>
  <si>
    <t>Иные межбюджетные трансферты на реализацию мероприятий по поддержке российского казачества в рамках подпрограммы "Содействие укреплению гражданского единства, развитию российского казачества" государственной программы "Реализация государственной политики в сфере обеспечения общественного порядка, отдельных прав и законных интересов граждан, межнационального согласия и антинаркотической деятельности в Ханты-Мансийском автономном округе - Югре на 2014-2020 годы"</t>
  </si>
  <si>
    <t>800 5622</t>
  </si>
  <si>
    <t>6.3.</t>
  </si>
  <si>
    <t>6.4.</t>
  </si>
  <si>
    <t>9.3.</t>
  </si>
  <si>
    <t>9.4.</t>
  </si>
  <si>
    <t>10.2.</t>
  </si>
  <si>
    <t>12.1.</t>
  </si>
  <si>
    <t>370 5020</t>
  </si>
  <si>
    <t>Субсидии на реализацию подпрограммы "Обеспечение жильем молодых семей" федеральной целевой программы "Жилище" на 2011-2015 годы в рамках подпрограммы "Обеспечение мерами государственной поддержкой по улучшению жилищных условий отдельных категорий граждан"государственной программы "Обеспечение доступным и комфортным жильем жителей Ханты-Мансийского автономного округа-Югры в 2014-2020 годах" (федеральный бюджет)</t>
  </si>
  <si>
    <t xml:space="preserve">Субсидии на мероприятия подпрограммы "Обеспечение жильем молодых семей" федеральной целевой программы "Жилище" на 2011-2015 годы в рамках подпрограммы "Обеспечения мерами государственной поддержкой по улучшению жилищных условий отдельных категорий граждан"государственной программы "Обеспечение доступным и комфортным жильем жителей Ханты-Мансийского автономного округа-Югры в 2014-2020 годах" </t>
  </si>
  <si>
    <t>Реализация мероприятий "Совершенствование и развитие сети автомобильных дорог местного значения в границах города Урай" на 2011-2015 годы</t>
  </si>
  <si>
    <t xml:space="preserve">01 </t>
  </si>
  <si>
    <t xml:space="preserve">211 0204 </t>
  </si>
  <si>
    <t>Судебная система</t>
  </si>
  <si>
    <t>Подпрограмма "Создание условий для совершенствования системы муниципального управления"муниципальной программы "Совершенствование и развитие муниципального управления в городе Урай" на 2015-2017 годы</t>
  </si>
  <si>
    <t>Субвенция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2014–2020 годах" за счет средств федерального бюджета</t>
  </si>
  <si>
    <t>211 5120</t>
  </si>
  <si>
    <t>Субсидия на возмещение части затрат на уплату процентов по привлекаемым заемным средствам на оплату задолженности за энергоресурсы,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в 2014–2020 годах"</t>
  </si>
  <si>
    <t>800 5433</t>
  </si>
  <si>
    <t>Софинансирование расходов на возмещение части затрат на уплату процентов по привлекаемым заемным средствам на оплату задолженности за энергоресурсы,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в 2014–2020 годах"</t>
  </si>
  <si>
    <t>800 6433</t>
  </si>
  <si>
    <t>800 5620</t>
  </si>
  <si>
    <t>Иные межбюджетные трансферты на допризывную подготовку молодежи в рамках подпрограммы "Допризывная подготовка молодежи" государственной программы "Развитие образования в Ханты-Мансийском автономном округе - Югре на 2014-2020 годы"</t>
  </si>
  <si>
    <t>800 5600</t>
  </si>
  <si>
    <t>800 5616</t>
  </si>
  <si>
    <t>800 5615</t>
  </si>
  <si>
    <t>Субсидии на реализацию подпрограммы "Содействие развитию градостроительной деятельности" государственной программы "Обеспечение доступным и комфортным жильём жителей ХМАО - Югры в 2014-2020 годах"</t>
  </si>
  <si>
    <t>271 5437</t>
  </si>
  <si>
    <t>1.7.</t>
  </si>
  <si>
    <t>800 5472</t>
  </si>
  <si>
    <t>Субсидия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получаемой ранее в соответствии с постановлением Правительства Ханты-Мансийского автономного округа – Югры от 26 ноября 2010 года № 313-п, в рамках подпрограммы "Поддержка частных инвестиций в жилищно-коммунальном комплексе"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2014–2020 годы"</t>
  </si>
  <si>
    <t>Субсидия окружного бюджета на софинансирование расходов муниципальных образований по обеспечению учащихся спортивных школ спортивным оборудованием, экипировкой и инвентарем, проведению тренировочных сборов и участию в соревнованиях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2014–2020 годы"</t>
  </si>
  <si>
    <t>060 5453</t>
  </si>
  <si>
    <t>Софинансирование расходов по обеспечению учащихся спортивных школ спортивным оборудованием, экипировкой и инвентарем, проведению тренировочных сборов и участию в соревнованиях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2014–2020 годы"</t>
  </si>
  <si>
    <t>060 6453</t>
  </si>
  <si>
    <t>Субвенция окружного бюджета на  поддержку малых форм хозяйствования в рамках подпрограммы "Поддержка малых форм хозяйствования"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в 2014–2020 годах"</t>
  </si>
  <si>
    <t>800 5525</t>
  </si>
  <si>
    <t>Иные межбюджетные трансферты на оказание финансовой поддержки в виде грантов победителям конкурса "Лучший оздоровительный лагерь ХМАО-Югры" в рамках подпрограммы "Дети Югры" государственной программы "Социальная поддержка жителей ХМАО-Югры на 2014-2020 годы"</t>
  </si>
  <si>
    <t>Субсидия для создания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2014-2020 годах»</t>
  </si>
  <si>
    <t>130 5463</t>
  </si>
  <si>
    <t>130 5464</t>
  </si>
  <si>
    <t>Софинансирование расходов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получаемой ранее в соответствии с постановлением Правительства ХМАО – Югры от 26 ноября 2010 года №313-п из средств местного бюджета</t>
  </si>
  <si>
    <t xml:space="preserve">800 6472 </t>
  </si>
  <si>
    <t>800 5610</t>
  </si>
  <si>
    <t>Предоставление субсидий муниципальным бюджетным, автономным учреждениям и иным не коммерческим организациям</t>
  </si>
  <si>
    <t xml:space="preserve">Капитальные вложения в объекты государственной (муниципальной) собственности
</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</si>
  <si>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</si>
  <si>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Субсидии на приобретение объектов недвижимого имущества в государственную (муниципальную) собственность автономным учреждениям</t>
  </si>
  <si>
    <t>Субсидии на развитие многофункциональных центров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2014-2020 годы"</t>
  </si>
  <si>
    <t>170 5426</t>
  </si>
  <si>
    <t>Софинансирование из средств местного бюджета субсидии на  развитие многофункциональных центров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2014-2020 годы""</t>
  </si>
  <si>
    <t>170 6426</t>
  </si>
  <si>
    <t>Реализация мероприятий муниципальной программы "Капитальный ремонт многоквартирных домов в городе Урай на 2013-2015 годы"</t>
  </si>
  <si>
    <t>340 7000</t>
  </si>
  <si>
    <t>Софинансирование расходов на капитальный ремонт и реконструкцию систем коммунальной инфраструктуры города за счет субсидии на развитие общественной инфраструктуры и реализацию приоритетных направлений развития</t>
  </si>
  <si>
    <t>Софинансирование расходов  на капитальный ремонт и реконструкцию систем коммунальной инфраструктуры города  из средств местного бюджета</t>
  </si>
  <si>
    <t xml:space="preserve">Наименование показателя </t>
  </si>
  <si>
    <t>Код источника финансирования по КИВФ,КИВнФ</t>
  </si>
  <si>
    <t>Источники финансирования дефицита бюджета - всего</t>
  </si>
  <si>
    <t>000 90 00 00 00 00 0000 000</t>
  </si>
  <si>
    <t>в том числе по видам источников</t>
  </si>
  <si>
    <t>ИСТОЧНИКИ ВНУТРЕННЕГО ФИНАНСИРОВАНИЯ ДЕФИЦИТОВ  БЮДЖЕТОВ</t>
  </si>
  <si>
    <t>000 01  00  00  00  00  0000  000</t>
  </si>
  <si>
    <t>Кредиты кредитных организаций в валюте Российской Федерации</t>
  </si>
  <si>
    <t>000 01  02  00  00  00  0000  000</t>
  </si>
  <si>
    <t>Получение кредитов от кредитных организаций бюджетами городских округов в валюте Российской Федерации</t>
  </si>
  <si>
    <t>000 01  02  00  00  04  0000  710</t>
  </si>
  <si>
    <t>000 01  03  01  00  04  0000  710</t>
  </si>
  <si>
    <t xml:space="preserve">Изменение остатков средств на счетах по учету средств бюджета </t>
  </si>
  <si>
    <t>000 01  05  00  00  00  0000  000</t>
  </si>
  <si>
    <t>Увеличение прочих остатков денежных средств бюджетов городских округов</t>
  </si>
  <si>
    <t>000 01  05  02  01  04  0000  510</t>
  </si>
  <si>
    <t>Уменьшение прочих остатков денежных средств бюджетов городских округов</t>
  </si>
  <si>
    <t>000 01  05  02  01  04  0000  610</t>
  </si>
  <si>
    <t>Бюджетные кредиты от других бюджетов бюджетной системы Российской Федерации</t>
  </si>
  <si>
    <t>000 01  03  00  00  00  0000  000</t>
  </si>
  <si>
    <t>План на 2015 год</t>
  </si>
  <si>
    <t>Исполнено на 01.01.2016 г.</t>
  </si>
  <si>
    <t>Исполнено на 01.01.2016</t>
  </si>
  <si>
    <t>% исполнения</t>
  </si>
  <si>
    <t>Получение кредитов от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</si>
  <si>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</si>
  <si>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000 01  03  01  00  04  0000  810</t>
  </si>
  <si>
    <t xml:space="preserve">Реализация мероприятий подпрограммы "Благоустройство и озеленение города Урай" муниципальной программы "Обеспечение градостроительной деятельности на территории города Урай" на 2015-2017 годы </t>
  </si>
  <si>
    <t>Расходы бюджета городского округа город Урай за 2015 год  по разделам и подразделам</t>
  </si>
  <si>
    <t xml:space="preserve"> классификации расходов бюджетов </t>
  </si>
  <si>
    <t>Приложение № 3</t>
  </si>
  <si>
    <t xml:space="preserve">      Приложение № 1 </t>
  </si>
  <si>
    <t xml:space="preserve">                                           к решению Думы города Урай</t>
  </si>
  <si>
    <t xml:space="preserve">Доходы бюджета городского округа город Урай за  2015 год </t>
  </si>
  <si>
    <t xml:space="preserve">по кодам классификации доходов бюджетов </t>
  </si>
  <si>
    <t>тыс.руб.</t>
  </si>
  <si>
    <t>Наименование кода администратора поступлений в бюджет, группы, подгруппы, статьи, подстатьи, элемента, программы (подпрограммы), кода экономической классификации доходов</t>
  </si>
  <si>
    <t>Код</t>
  </si>
  <si>
    <t xml:space="preserve">Исполнено на 01.01.2016 г. </t>
  </si>
  <si>
    <t>040 Администрация города Урай</t>
  </si>
  <si>
    <t>Государственная пошлина за выдачу разрешения на установку рекламной конструкции</t>
  </si>
  <si>
    <t>040 1 08 07150 01 1000 110</t>
  </si>
  <si>
    <t>040 1 08 07173 01 0000 110</t>
  </si>
  <si>
    <t>040 1 11 01040 04 0000 120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</si>
  <si>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</si>
  <si>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040 1 11 05012 04  0000 120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</si>
  <si>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
</t>
  </si>
  <si>
    <t>040 1 11 05024 04 0000 120</t>
  </si>
  <si>
    <t xml:space="preserve"> Доходы от перечисления части прибыли, оставшейся после уплаты налогов и обязательных платежей муниципальных унитарных предприятий, созданных городскими округами</t>
  </si>
  <si>
    <t>040 1 11 07014 04 0000 120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</si>
  <si>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</si>
  <si>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040 1 11 09044 04 0000 120</t>
  </si>
  <si>
    <t>Прочие доходы от оказания платных услуг (работ) получателями средств бюджетов городских округов</t>
  </si>
  <si>
    <t>040 1 13 01994 04 0000 130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</si>
  <si>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</si>
  <si>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040 1 14 02043 04 0000 410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</si>
  <si>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</si>
  <si>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040 1 14 06012 04 0000 430</t>
  </si>
  <si>
    <t>040 1 14 06024 04 0000 430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</si>
  <si>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</si>
  <si>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040 1 14 06312 04 0000 430</t>
  </si>
  <si>
    <t>040 1 16 37030 04 0000 140</t>
  </si>
  <si>
    <t>Прочие поступления от денежных взысканий (штрафов) и иных сумм в возмещение ущерба, зачисляемые в бюджеты городских округов</t>
  </si>
  <si>
    <t>040 1 16 90040 04 0000 140</t>
  </si>
  <si>
    <t>Прочие неналоговые доходы бюджетов городских округов</t>
  </si>
  <si>
    <t>040 117 05040 04 0000 180</t>
  </si>
  <si>
    <t xml:space="preserve">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  </t>
  </si>
  <si>
    <t>040 2 07 04010 04 0000 180</t>
  </si>
  <si>
    <t xml:space="preserve">048 Управление Федеральной службы по надзору в сфере природопользования (Росприроднадзора) по Ханты-Мансийскому автономному округу-Югре                    </t>
  </si>
  <si>
    <t>Плата за выбросы загрязняющих веществ в атмосферный воздух стационарными объектами</t>
  </si>
  <si>
    <t>048 1 12 01010 01 0000 120</t>
  </si>
  <si>
    <t>Плата за выбросы загрязняющих веществ в атмосферный воздух передвижными объектами</t>
  </si>
  <si>
    <t>048 1 12 01020 01 0000 120</t>
  </si>
  <si>
    <t>Плата за сбросы загрязняющих веществ в водные объекты</t>
  </si>
  <si>
    <t>048 1 12 01030 01 0000 120</t>
  </si>
  <si>
    <t>Плата за размещение отходов производства и потребления</t>
  </si>
  <si>
    <t>048 1 12 01040 01 0000 120</t>
  </si>
  <si>
    <t>Плата за иные виды негативного воздействия на окружающую среду</t>
  </si>
  <si>
    <t>048 1 12 01050 01 0000 120</t>
  </si>
  <si>
    <t>Денежные взыскания (штрафы) за нарушение земельного законодательства</t>
  </si>
  <si>
    <t>048 116 25060 01 0000 140</t>
  </si>
  <si>
    <t>050 Комитет по финансам администрации города Урай</t>
  </si>
  <si>
    <t>Прочие доходы от компенсации затрат бюджетов городских округов</t>
  </si>
  <si>
    <t>050 1 13 02994 04 0000 130</t>
  </si>
  <si>
    <t>050 1 17 05040 04 0000 180</t>
  </si>
  <si>
    <t>Дотации бюджетам городских округов на выравнивание бюджетной обеспеченности</t>
  </si>
  <si>
    <t>050 2 02 01001 04 0000 151</t>
  </si>
  <si>
    <t>Дотации бюджетам городских округов на поддержку мер по обеспечению сбалансированности бюджетов</t>
  </si>
  <si>
    <t>050 2 02 01003 04 0000 151</t>
  </si>
  <si>
    <t>Дотации бюджетам городских округов на поощрение достижения наилучших показателей деятельности органов местного самоуправления</t>
  </si>
  <si>
    <t>050 2 02 01009 04 0000 151</t>
  </si>
  <si>
    <t>Субсидии бюджетам городских округов на обеспечение жильем молодых семей</t>
  </si>
  <si>
    <t>050 2 02 02008 04 0000 151</t>
  </si>
  <si>
    <t>Субсидии бюджетам городских округов на реализацию федеральных целевых программ</t>
  </si>
  <si>
    <t>050 2 02 02051 04 0000 151</t>
  </si>
  <si>
    <t>Субсидии бюджетам городских округов на софинансирование капитальных вложений в объекты муниципальной собственности</t>
  </si>
  <si>
    <t>050 2 02 02077 04 0000 151</t>
  </si>
  <si>
    <t>Прочие субсидии бюджетам городских округов</t>
  </si>
  <si>
    <t>050 2 02 02999 04 0000 151</t>
  </si>
  <si>
    <t xml:space="preserve">Субвенции бюджетам городских округов на государственную регистрацию актов гражданского  состояния                       </t>
  </si>
  <si>
    <t>050 2 02 03003 04 0000 151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</si>
  <si>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</si>
  <si>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050 2 02 03007 04 0000 151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</si>
  <si>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</si>
  <si>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050 2 02 03020 04 0000 151</t>
  </si>
  <si>
    <t>Субвенции бюджетам городских округов на выполнение передаваемых полномочий субъектов Российской Федерации</t>
  </si>
  <si>
    <t>050 2 02 03024 04 0000 151</t>
  </si>
  <si>
    <t>Субвенции бюджетам городских округов на обеспечение жильем отдельных категорий граждан, установленных Федеральными законами от 12 января 1995 года №5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</si>
  <si>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050 202 03069 04 0000 151</t>
  </si>
  <si>
    <t>Субвенции бюджетам городских округов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t>
  </si>
  <si>
    <t>050 2 02 03070 04 0000 151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</si>
  <si>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</si>
  <si>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050 2 02 03119 04 0000 151</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</si>
  <si>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</si>
  <si>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050 202 04025 04 0000 151</t>
  </si>
  <si>
    <t>Межбюджетные трансферты, передаваемые бюджетам городских округов на реализацию дополнительных мероприятий в сфере занятости населения</t>
  </si>
  <si>
    <t>000 2 02 04029 04 0000 151</t>
  </si>
  <si>
    <t>Прочие межбюджетные трансферты, передаваемые бюджетам городских округов</t>
  </si>
  <si>
    <t>050 2 02 04999 04 0000 151</t>
  </si>
  <si>
    <t>Прочие безвозмездные поступления в бюджеты городских округов</t>
  </si>
  <si>
    <t>050 2 07 04050 04 0000 180</t>
  </si>
  <si>
    <t>Возврат остатков субсидий, субвенций и иных межбюджетных трансфертов, имеющих целевое назначение, прошлых лет из бюджетов городских округов</t>
  </si>
  <si>
    <t>050 2 19 04000 04 0000 151</t>
  </si>
  <si>
    <t>060 Территориальный орган Федеральной службы по надзору в сфере здравоохранения и социального развития по Ханты-Мансийскому автономному округу - Югре и Ямало-Ненецкому автономному округу</t>
  </si>
  <si>
    <t>060 1 16 90040 04 0000 140</t>
  </si>
  <si>
    <t>076 Нижнеобское территориальное управление Федерального агенства по рыболовству</t>
  </si>
  <si>
    <t>Суммы по искам о возмещении вреда, причиненного окружающей среде, подлежащие зачислению в бюджеты городских округов</t>
  </si>
  <si>
    <t>076 116 35020 04 0000 140</t>
  </si>
  <si>
    <t>076 1 16 90040 04 0000 140</t>
  </si>
  <si>
    <t>100 Управление федерального казначейства по Ханты-Мансийскому  автономному округу – Югре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</si>
  <si>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</si>
  <si>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</si>
  <si>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</si>
  <si>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</si>
  <si>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</si>
  <si>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</si>
  <si>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</si>
  <si>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</si>
  <si>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106 Межрегиональное управление государственного автодорожного надзора по Тюменской области, Ханты-Мансийскому автономному округу-Югре и Ямало-Ненецкому автономному округу Федеральной службы по надзору в сфере транспорта</t>
  </si>
  <si>
    <t>106 1 16 90040 04 0000 140</t>
  </si>
  <si>
    <t>130 Служба по контролю и надзору в сфере здравоохранения Ханты-Мансийского автономного округа – Югры</t>
  </si>
  <si>
    <t>130 1 16 90040 04 0000 140</t>
  </si>
  <si>
    <t>141 Управление Федеральной службы по надзору в сфере защиты прав потребителей и благополучия человека по Ханты-Мансийскому автономному округу – Югре</t>
  </si>
  <si>
    <t>Денежные взыскания (штрафы) за нарушение законодательства в области обеспечения санитарно-эпидимиологического благополучия человека и законодательства в сфере защиты прав потребителей</t>
  </si>
  <si>
    <t>141 1 16 28000 01 0000 140</t>
  </si>
  <si>
    <t xml:space="preserve">170 Служба государственного надзора за техническим состоянием самоходных машин и  других видов техники Ханты-Мансийского   
автономного округа - Югры    </t>
  </si>
  <si>
    <t>170 1 16 90040 04 0000 140</t>
  </si>
  <si>
    <t>177 Управление федерального казначейства по Ханты-Мансийскому  автономному округу – Югре</t>
  </si>
  <si>
    <t>Денежные взыскания (штрафы) за нарушение законодательства РФ об административных правонарушениях, предусмотренные статьей 20.25 Кодекса РФ об административных правонарушениях</t>
  </si>
  <si>
    <t>177 116 43000 01 0000 140</t>
  </si>
  <si>
    <t xml:space="preserve">182  Управление Федеральной налоговой службы по Ханты-Мансийскому  автономному округу – Югре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</si>
  <si>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</si>
  <si>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</si>
  <si>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</si>
  <si>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</si>
  <si>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</si>
  <si>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</si>
  <si>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</si>
  <si>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182 1 01 02040 01 0000 110</t>
  </si>
  <si>
    <t>Налог, взимаемый с налогоплательщиков, выбравших в качестве объекта налогообложения доходы</t>
  </si>
  <si>
    <t>182 1 05 01010 01 0000 110</t>
  </si>
  <si>
    <t>Налог, взимаемый с налогоплательщиков, выбравших в качестве объекта налогообложения доходы, уменьшенные на величину расходов</t>
  </si>
  <si>
    <t>182 1 05 01020 01 0000 110</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</si>
  <si>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</si>
  <si>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</si>
  <si>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t>
  </si>
  <si>
    <t>182 1 05 02000 02 0000 110</t>
  </si>
  <si>
    <t>Единый сельскохозяйственный налог</t>
  </si>
  <si>
    <t>182 1 05 03010 01 0000 110</t>
  </si>
  <si>
    <t>Налог, взимаемый в связи с применением патентной системы налогообложения</t>
  </si>
  <si>
    <t>182 1 05 04010 02 0000 110</t>
  </si>
  <si>
    <t>Налог на имущество физических лиц, взимаемый по ставке, применяемой к объекту налогообложения, расположенным в границах  городских округов</t>
  </si>
  <si>
    <t>182 1 06 01020 04 0000 110</t>
  </si>
  <si>
    <t>Земельный налогс организаций, обладающих земельным участком, расположенным в границах городских округов</t>
  </si>
  <si>
    <t>182 106 06032 04 0000 110</t>
  </si>
  <si>
    <t>Земельный налог с физических лиц, обладающих земельным участком, расположенным в границах городских округов</t>
  </si>
  <si>
    <t>182 106 06042 04 0000 110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</si>
  <si>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</si>
  <si>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</si>
  <si>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Задолженность и перерасчеты по отмененным налогам, сборам и иным обязательным платежам</t>
  </si>
  <si>
    <t>182 109 04050 04 0000 110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</si>
  <si>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</si>
  <si>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</si>
  <si>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</si>
  <si>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</si>
  <si>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</si>
  <si>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</si>
  <si>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188 Управление Министерства внутренних дел Российской Федерации по Ханты-Мансийскому  автономному округу – Югре</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</si>
  <si>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</si>
  <si>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188  1 16 08010 01 0000 140</t>
  </si>
  <si>
    <t>Денежные взыскания (штрафы) за нарушение законодательства об охране и использовании животного мира</t>
  </si>
  <si>
    <t>188 116 25030 01 0000 140</t>
  </si>
  <si>
    <t>Денежные взыскания (штрафы) за нарушение законодательства в области охраны окружающей среды</t>
  </si>
  <si>
    <t>188 1 16 25050 01 0000 140</t>
  </si>
  <si>
    <t>188 116 28000 01 0000 140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</si>
  <si>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</si>
  <si>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188 116 30013 01 0000 140</t>
  </si>
  <si>
    <t>Прочие денежные взыскания (штрафы) за правонарушения в области дорожного движения</t>
  </si>
  <si>
    <t>188 1 16 30030 01 0000 140</t>
  </si>
  <si>
    <t>188 1 16 43000 01 0000 140</t>
  </si>
  <si>
    <t>188 1 16 90040 04 0000 140</t>
  </si>
  <si>
    <t>321 Федеральная служба государственной регистрации кадастра и картографии</t>
  </si>
  <si>
    <t>321 1 16 25060 01 0000 140</t>
  </si>
  <si>
    <t>321 1 16 90040 04 0000 140</t>
  </si>
  <si>
    <t>410 Служба по контролю и надзору в сфере образования Ханты-Мансийского автономного округа – Югры</t>
  </si>
  <si>
    <t>410 1 16 90040 04 0000 140</t>
  </si>
  <si>
    <t xml:space="preserve">530 Служба по контролю и надзору в сфере охраны окружающей среды, объектов животного мира и лесных отношений Ханты-Мансийского автономного округа - Югры    
</t>
  </si>
  <si>
    <t>Денежные взыскания (штрафы) за нарушение законодательства Российской Федерации об охране и использовании животного мира</t>
  </si>
  <si>
    <t>530 1 16 25030 01 0000 140</t>
  </si>
  <si>
    <t>530 1 16 25050 01 0000 140</t>
  </si>
  <si>
    <t xml:space="preserve">630  Ветеринарная служба Ханты-Мансийского автономного округа - Югры           
</t>
  </si>
  <si>
    <t>630 1 16 90040 04 0000 140</t>
  </si>
  <si>
    <t xml:space="preserve">660  Служба контроля Ханты-Мансийского автономного округа - Югры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</si>
  <si>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</si>
  <si>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660 116 33040 04 0000 140</t>
  </si>
  <si>
    <t>ВСЕГО</t>
  </si>
  <si>
    <t xml:space="preserve">      Приложение № 2 </t>
  </si>
  <si>
    <t>Субсидии на размещение систем видеообзора, модернизацию, обеспечение функционирования систем видеонаблюдения по направлению безопасности дорожного движения и информирования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округе-Югре в 2014-2020 годах"</t>
  </si>
  <si>
    <t>Субсидия на предоставление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округа-Югры на 2014-2020 годы"</t>
  </si>
  <si>
    <t>Субвенция на осуществление отдельных государственных полномочий в сфере трудовых отношений и государственного управления охраной труда в рамках подпрограммы "Улучшение условий и охраны труда в автономном округе" государственной программы "Содействие занятости населения в Ханты-Мансийском автономном округе – Югре на 2014–2020 годы"</t>
  </si>
  <si>
    <t>Субсидия на приобретение жилья, проектирование и строительство объектов инженерной инфраструктуры территорий,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жильем жителей Ханты-Мансийского автономного округа-Югры в 2014-2020 годах"</t>
  </si>
  <si>
    <t>Иные межбюджетные трансферты на осуществление финансовой поддержки победителям конкурсов в сфере отношений, связанных с охраной окружающей среды, в рамках подпрограммы "Регулирования качества окружающей среды в автономном округе" государственной программы "Обеспечение экологической безопасности Ханты-Мансийского автономного округа-Югры на 2014-2020 годы"</t>
  </si>
  <si>
    <t>Реализация мероприятий подпрограммы "Организация каникулярного отдыха детей и подростков"</t>
  </si>
  <si>
    <t>Иные межбюджетные трансферты на реализацию мероприятий в сфере молодёжной политики в рамках подпрограммы "Молодёжь Югры" государственной программы "Развитие образования в Ханты - Мансийском автономном округе - Югре на 2014-2020 годы"</t>
  </si>
  <si>
    <t>Муниципальная программа "Модернизация здравоохранения муниципального образования городской округ город Урай" на 2013-2017 годы</t>
  </si>
  <si>
    <t>Субсидия на строительство и реконструкцию объектов здравоохранения в рамках подпрограммы "Территориальное планирование учреждений здравоохранения автономного округа" государственной программы "Развитие здравоохранения на 2014-2020 годы"</t>
  </si>
  <si>
    <t>Софинансирование из средств местного бюджета субсидии на строительство и реконструкцию объектов здравоохранения в рамках  подпрограммы "Территориальное планирование учреждений здравоохранения автономного округа" государственной программы "Развитие здравоохранения на 2014-2020 годы"</t>
  </si>
  <si>
    <t xml:space="preserve">Субвенция на осуществление полномочий пр. обеспечению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жильем жителей Ханты-Мансийского автономного округа-Югры в 2014-2020 годах" </t>
  </si>
  <si>
    <t>Софинансирование из средств местного бюджета субсидии на реализацию подпрограммы "Развитие массовой физической культуры и спорта" государственной программы "Развитие физической культуры и спорта в ХМАО-Югре на 2014-2020 годы"</t>
  </si>
  <si>
    <t>Субвенция на осуществление отдельного государственного полномочия Ханты-Мансийского автономного округа-Югры по присвоению спортивных разрядов и квалификационных категорий спортивных судей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округе-Югре на 2014-2020 годы"</t>
  </si>
  <si>
    <t xml:space="preserve">Иные межбюджетные трансферты на реализацию дополнительных  мероприятий в сфере занятости населения в рамках подпрограммы "Дополнительные мероприятия в области содействия занятости населения" государственной программы "Содействие занятости населения в Ханты-Мансийском автономном округе-Югре" на 2014-2020 годы </t>
  </si>
  <si>
    <t>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программы "Общее образование. Дополнительное образование детей" государственной программы "Развитие образования в ХМАО-Югре на 2014-2020 годы"</t>
  </si>
  <si>
    <t>Иные межбюджетные трансферты на организацию и проведение единого государственного экзамена в рамках подпрограммы "Система оценки качества образования и информационная прозрачность системы образования" государственной программы "Развитие образования в Ханты-Мансийском автономном округе - Югре на 2014-2020 годы"</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</si>
  <si>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</si>
  <si>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</si>
  <si>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</si>
  <si>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городских округов</t>
  </si>
  <si>
    <t>Денежные взыскания (штрафов)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</si>
  <si>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 xml:space="preserve">Расходы бюджета городского округа город Урай  за 2015 год по ведомственной структуре расходов    </t>
  </si>
  <si>
    <t>1.6.</t>
  </si>
  <si>
    <t>Приложение №4</t>
  </si>
  <si>
    <t>010 0000</t>
  </si>
  <si>
    <t>Источники  финансирования дефицита бюджета городского округа город Урай за 2015 год по кодам классификации источников финансирования дефицитов бюджетов</t>
  </si>
  <si>
    <t>Субсидии юридическим лицам (кроме некоммерческих организаций), индивидуальным предпринимателям, физическим лицам-производителям товаров, работ, услуг</t>
  </si>
  <si>
    <t>Реализация мероприятий подпрограммы «Развитие кадрового потенциала» муниципальной программы «Развитие образования города Урай» на 2014-2018 годы</t>
  </si>
  <si>
    <t xml:space="preserve">                                    от 26 мая 2016  №34</t>
  </si>
  <si>
    <t xml:space="preserve"> от 26 мая 2016  №34</t>
  </si>
</sst>
</file>

<file path=xl/styles.xml><?xml version="1.0" encoding="utf-8"?>
<styleSheet xmlns="http://schemas.openxmlformats.org/spreadsheetml/2006/main">
  <numFmts count="6">
    <numFmt numFmtId="164" formatCode="_-* #,##0.00\ _₽_-;\-* #,##0.00\ _₽_-;_-* &quot;-&quot;??\ _₽_-;_-@_-"/>
    <numFmt numFmtId="165" formatCode="#,##0.0"/>
    <numFmt numFmtId="166" formatCode="0.0"/>
    <numFmt numFmtId="167" formatCode="#,##0.0;[Red]\-#,##0.0;0.0"/>
    <numFmt numFmtId="168" formatCode="&quot;+&quot;\ #,##0.0;&quot;-&quot;\ #,##0.0;&quot;&quot;\ 0.0"/>
    <numFmt numFmtId="169" formatCode="_(* #,##0.00_);_(* \(#,##0.00\);_(* &quot;-&quot;??_);_(@_)"/>
  </numFmts>
  <fonts count="30">
    <font>
      <sz val="10"/>
      <name val="Arial"/>
    </font>
    <font>
      <sz val="11"/>
      <color theme="1"/>
      <name val="Calibri"/>
      <family val="2"/>
      <charset val="204"/>
      <scheme val="minor"/>
    </font>
    <font>
      <sz val="10"/>
      <name val="Arial"/>
      <family val="2"/>
      <charset val="204"/>
    </font>
    <font>
      <sz val="12"/>
      <name val="Times New Roman"/>
      <family val="1"/>
      <charset val="204"/>
    </font>
    <font>
      <sz val="10"/>
      <name val="Arial"/>
      <family val="2"/>
      <charset val="204"/>
    </font>
    <font>
      <sz val="10"/>
      <name val="Times New Roman"/>
      <family val="1"/>
      <charset val="204"/>
    </font>
    <font>
      <b/>
      <sz val="10"/>
      <name val="Times New Roman"/>
      <family val="1"/>
      <charset val="204"/>
    </font>
    <font>
      <b/>
      <sz val="12"/>
      <name val="Times New Roman"/>
      <family val="1"/>
      <charset val="204"/>
    </font>
    <font>
      <b/>
      <sz val="11"/>
      <name val="Times New Roman"/>
      <family val="1"/>
      <charset val="204"/>
    </font>
    <font>
      <sz val="8"/>
      <name val="Arial"/>
      <family val="2"/>
      <charset val="204"/>
    </font>
    <font>
      <sz val="8"/>
      <name val="Times New Roman"/>
      <family val="1"/>
      <charset val="204"/>
    </font>
    <font>
      <sz val="10"/>
      <name val="Arial Cyr"/>
      <charset val="204"/>
    </font>
    <font>
      <sz val="10"/>
      <color theme="1"/>
      <name val="Times New Roman"/>
      <family val="1"/>
      <charset val="204"/>
    </font>
    <font>
      <b/>
      <sz val="10"/>
      <color theme="1"/>
      <name val="Times New Roman"/>
      <family val="1"/>
      <charset val="204"/>
    </font>
    <font>
      <sz val="12"/>
      <name val="Arial"/>
      <family val="2"/>
      <charset val="204"/>
    </font>
    <font>
      <b/>
      <sz val="11"/>
      <color theme="1"/>
      <name val="Times New Roman"/>
      <family val="1"/>
      <charset val="204"/>
    </font>
    <font>
      <sz val="8"/>
      <color theme="1"/>
      <name val="Times New Roman"/>
      <family val="1"/>
      <charset val="204"/>
    </font>
    <font>
      <i/>
      <sz val="11"/>
      <color theme="1"/>
      <name val="Times New Roman"/>
      <family val="1"/>
      <charset val="204"/>
    </font>
    <font>
      <sz val="11"/>
      <color theme="1"/>
      <name val="Times New Roman"/>
      <family val="1"/>
      <charset val="204"/>
    </font>
    <font>
      <b/>
      <sz val="12"/>
      <color theme="1"/>
      <name val="Times New Roman"/>
      <family val="1"/>
      <charset val="204"/>
    </font>
    <font>
      <sz val="12"/>
      <color theme="1"/>
      <name val="Times New Roman"/>
      <family val="1"/>
      <charset val="204"/>
    </font>
    <font>
      <sz val="9"/>
      <color theme="1"/>
      <name val="Times New Roman"/>
      <family val="1"/>
      <charset val="204"/>
    </font>
    <font>
      <sz val="10"/>
      <color theme="1"/>
      <name val="Arial"/>
      <family val="2"/>
      <charset val="204"/>
    </font>
    <font>
      <sz val="12"/>
      <color theme="1"/>
      <name val="Arial"/>
      <family val="2"/>
      <charset val="204"/>
    </font>
    <font>
      <b/>
      <sz val="10"/>
      <color theme="1"/>
      <name val="Arial"/>
      <family val="2"/>
      <charset val="204"/>
    </font>
    <font>
      <sz val="8"/>
      <color theme="1"/>
      <name val="Arial"/>
      <family val="2"/>
      <charset val="204"/>
    </font>
    <font>
      <b/>
      <sz val="12"/>
      <color theme="1"/>
      <name val="Arial"/>
      <family val="2"/>
      <charset val="204"/>
    </font>
    <font>
      <sz val="10"/>
      <name val="Arial"/>
      <family val="2"/>
      <charset val="204"/>
    </font>
    <font>
      <sz val="10"/>
      <color theme="1"/>
      <name val="Arial Cyr"/>
      <charset val="204"/>
    </font>
    <font>
      <b/>
      <sz val="10"/>
      <color theme="1"/>
      <name val="Arial Cyr"/>
      <charset val="204"/>
    </font>
  </fonts>
  <fills count="5">
    <fill>
      <patternFill patternType="none"/>
    </fill>
    <fill>
      <patternFill patternType="gray125"/>
    </fill>
    <fill>
      <patternFill patternType="solid">
        <fgColor indexed="41"/>
      </patternFill>
    </fill>
    <fill>
      <patternFill patternType="solid">
        <fgColor theme="0"/>
        <bgColor indexed="64"/>
      </patternFill>
    </fill>
    <fill>
      <patternFill patternType="solid">
        <fgColor indexed="9"/>
        <bgColor indexed="64"/>
      </patternFill>
    </fill>
  </fills>
  <borders count="9">
    <border>
      <left/>
      <right/>
      <top/>
      <bottom/>
      <diagonal/>
    </border>
    <border>
      <left style="thin">
        <color indexed="64"/>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2">
    <xf numFmtId="0" fontId="0" fillId="0" borderId="0"/>
    <xf numFmtId="0" fontId="4" fillId="0" borderId="0"/>
    <xf numFmtId="9" fontId="2" fillId="0" borderId="0" applyFont="0" applyFill="0" applyBorder="0" applyAlignment="0" applyProtection="0"/>
    <xf numFmtId="0" fontId="11" fillId="2" borderId="1">
      <alignment horizontal="left" vertical="top" wrapText="1"/>
    </xf>
    <xf numFmtId="0" fontId="2" fillId="0" borderId="0"/>
    <xf numFmtId="9" fontId="1"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1" fillId="0" borderId="0"/>
    <xf numFmtId="164" fontId="2" fillId="0" borderId="0" applyFont="0" applyFill="0" applyBorder="0" applyAlignment="0" applyProtection="0"/>
    <xf numFmtId="164" fontId="27" fillId="0" borderId="0" applyFont="0" applyFill="0" applyBorder="0" applyAlignment="0" applyProtection="0"/>
  </cellStyleXfs>
  <cellXfs count="271">
    <xf numFmtId="0" fontId="0" fillId="0" borderId="0" xfId="0"/>
    <xf numFmtId="49" fontId="12" fillId="3" borderId="3" xfId="0" applyNumberFormat="1" applyFont="1" applyFill="1" applyBorder="1" applyAlignment="1">
      <alignment horizontal="center" wrapText="1"/>
    </xf>
    <xf numFmtId="165" fontId="12" fillId="3" borderId="3" xfId="0" applyNumberFormat="1" applyFont="1" applyFill="1" applyBorder="1" applyAlignment="1">
      <alignment wrapText="1"/>
    </xf>
    <xf numFmtId="0" fontId="12" fillId="3" borderId="3" xfId="0" applyFont="1" applyFill="1" applyBorder="1" applyAlignment="1">
      <alignment horizontal="left" wrapText="1"/>
    </xf>
    <xf numFmtId="49" fontId="12" fillId="3" borderId="3" xfId="0" applyNumberFormat="1" applyFont="1" applyFill="1" applyBorder="1" applyAlignment="1">
      <alignment horizontal="left" wrapText="1"/>
    </xf>
    <xf numFmtId="49" fontId="12" fillId="3" borderId="3" xfId="0" applyNumberFormat="1" applyFont="1" applyFill="1" applyBorder="1" applyAlignment="1">
      <alignment horizontal="right" wrapText="1"/>
    </xf>
    <xf numFmtId="0" fontId="12" fillId="3" borderId="3" xfId="0" applyNumberFormat="1" applyFont="1" applyFill="1" applyBorder="1" applyAlignment="1">
      <alignment horizontal="left" wrapText="1"/>
    </xf>
    <xf numFmtId="166" fontId="13" fillId="3" borderId="3" xfId="0" applyNumberFormat="1" applyFont="1" applyFill="1" applyBorder="1"/>
    <xf numFmtId="0" fontId="12" fillId="3" borderId="3" xfId="0" applyNumberFormat="1" applyFont="1" applyFill="1" applyBorder="1" applyAlignment="1">
      <alignment wrapText="1"/>
    </xf>
    <xf numFmtId="0" fontId="13" fillId="3" borderId="4" xfId="0" applyFont="1" applyFill="1" applyBorder="1" applyAlignment="1">
      <alignment wrapText="1"/>
    </xf>
    <xf numFmtId="49" fontId="12" fillId="3" borderId="3" xfId="1" applyNumberFormat="1" applyFont="1" applyFill="1" applyBorder="1" applyAlignment="1" applyProtection="1">
      <alignment horizontal="left" vertical="center" wrapText="1"/>
      <protection hidden="1"/>
    </xf>
    <xf numFmtId="167" fontId="12" fillId="3" borderId="3" xfId="1" applyNumberFormat="1" applyFont="1" applyFill="1" applyBorder="1" applyAlignment="1" applyProtection="1">
      <alignment horizontal="left" vertical="center" wrapText="1"/>
      <protection hidden="1"/>
    </xf>
    <xf numFmtId="167" fontId="12" fillId="3" borderId="3" xfId="1" applyNumberFormat="1" applyFont="1" applyFill="1" applyBorder="1" applyAlignment="1" applyProtection="1">
      <alignment horizontal="left" wrapText="1"/>
      <protection hidden="1"/>
    </xf>
    <xf numFmtId="165" fontId="12" fillId="3" borderId="3" xfId="0" applyNumberFormat="1" applyFont="1" applyFill="1" applyBorder="1" applyAlignment="1">
      <alignment horizontal="right"/>
    </xf>
    <xf numFmtId="0" fontId="12" fillId="3" borderId="3" xfId="1" applyNumberFormat="1" applyFont="1" applyFill="1" applyBorder="1" applyAlignment="1" applyProtection="1">
      <alignment horizontal="left" vertical="center" wrapText="1"/>
      <protection hidden="1"/>
    </xf>
    <xf numFmtId="0" fontId="13" fillId="3" borderId="0" xfId="0" applyFont="1" applyFill="1" applyAlignment="1">
      <alignment wrapText="1"/>
    </xf>
    <xf numFmtId="165" fontId="12" fillId="3" borderId="0" xfId="0" applyNumberFormat="1" applyFont="1" applyFill="1"/>
    <xf numFmtId="0" fontId="13" fillId="3" borderId="0" xfId="0" applyFont="1" applyFill="1"/>
    <xf numFmtId="165" fontId="12" fillId="3" borderId="0" xfId="0" applyNumberFormat="1" applyFont="1" applyFill="1" applyAlignment="1">
      <alignment wrapText="1"/>
    </xf>
    <xf numFmtId="0" fontId="16" fillId="3" borderId="3" xfId="0" applyFont="1" applyFill="1" applyBorder="1" applyAlignment="1">
      <alignment horizontal="center"/>
    </xf>
    <xf numFmtId="0" fontId="13" fillId="3" borderId="3" xfId="0" applyFont="1" applyFill="1" applyBorder="1" applyAlignment="1">
      <alignment horizontal="center" wrapText="1"/>
    </xf>
    <xf numFmtId="0" fontId="16" fillId="3" borderId="0" xfId="0" applyFont="1" applyFill="1"/>
    <xf numFmtId="165" fontId="13" fillId="3" borderId="0" xfId="0" applyNumberFormat="1" applyFont="1" applyFill="1" applyAlignment="1">
      <alignment wrapText="1"/>
    </xf>
    <xf numFmtId="0" fontId="12" fillId="3" borderId="3" xfId="0" applyFont="1" applyFill="1" applyBorder="1" applyAlignment="1">
      <alignment horizontal="right" wrapText="1"/>
    </xf>
    <xf numFmtId="165" fontId="13" fillId="3" borderId="3" xfId="0" applyNumberFormat="1" applyFont="1" applyFill="1" applyBorder="1" applyAlignment="1">
      <alignment wrapText="1"/>
    </xf>
    <xf numFmtId="0" fontId="13" fillId="3" borderId="3" xfId="0" applyFont="1" applyFill="1" applyBorder="1" applyAlignment="1">
      <alignment horizontal="right" wrapText="1"/>
    </xf>
    <xf numFmtId="49" fontId="13" fillId="3" borderId="3" xfId="0" applyNumberFormat="1" applyFont="1" applyFill="1" applyBorder="1" applyAlignment="1">
      <alignment horizontal="center" wrapText="1"/>
    </xf>
    <xf numFmtId="49" fontId="12" fillId="3" borderId="4" xfId="0" applyNumberFormat="1" applyFont="1" applyFill="1" applyBorder="1" applyAlignment="1">
      <alignment horizontal="right" wrapText="1"/>
    </xf>
    <xf numFmtId="0" fontId="15" fillId="3" borderId="3" xfId="0" applyFont="1" applyFill="1" applyBorder="1" applyAlignment="1">
      <alignment horizontal="center"/>
    </xf>
    <xf numFmtId="166" fontId="13" fillId="3" borderId="0" xfId="0" applyNumberFormat="1" applyFont="1" applyFill="1" applyAlignment="1">
      <alignment wrapText="1"/>
    </xf>
    <xf numFmtId="9" fontId="13" fillId="3" borderId="3" xfId="2" applyFont="1" applyFill="1" applyBorder="1" applyAlignment="1">
      <alignment horizontal="center"/>
    </xf>
    <xf numFmtId="0" fontId="15" fillId="3" borderId="3" xfId="0" applyFont="1" applyFill="1" applyBorder="1" applyAlignment="1">
      <alignment horizontal="center" wrapText="1"/>
    </xf>
    <xf numFmtId="0" fontId="13" fillId="3" borderId="3" xfId="0" applyFont="1" applyFill="1" applyBorder="1" applyAlignment="1">
      <alignment horizontal="center"/>
    </xf>
    <xf numFmtId="49" fontId="17" fillId="3" borderId="3" xfId="0" applyNumberFormat="1" applyFont="1" applyFill="1" applyBorder="1" applyAlignment="1">
      <alignment horizontal="right" wrapText="1"/>
    </xf>
    <xf numFmtId="168" fontId="13" fillId="3" borderId="0" xfId="0" applyNumberFormat="1" applyFont="1" applyFill="1" applyAlignment="1">
      <alignment wrapText="1"/>
    </xf>
    <xf numFmtId="0" fontId="22" fillId="3" borderId="0" xfId="0" applyFont="1" applyFill="1" applyAlignment="1">
      <alignment wrapText="1"/>
    </xf>
    <xf numFmtId="49" fontId="13" fillId="3" borderId="3" xfId="0" applyNumberFormat="1" applyFont="1" applyFill="1" applyBorder="1" applyAlignment="1">
      <alignment horizontal="center"/>
    </xf>
    <xf numFmtId="0" fontId="13" fillId="3" borderId="3" xfId="0" applyFont="1" applyFill="1" applyBorder="1" applyAlignment="1">
      <alignment horizontal="right"/>
    </xf>
    <xf numFmtId="0" fontId="13" fillId="3" borderId="3" xfId="0" applyFont="1" applyFill="1" applyBorder="1" applyAlignment="1">
      <alignment wrapText="1"/>
    </xf>
    <xf numFmtId="0" fontId="13" fillId="3" borderId="2" xfId="0" applyFont="1" applyFill="1" applyBorder="1" applyAlignment="1">
      <alignment horizontal="right"/>
    </xf>
    <xf numFmtId="0" fontId="12" fillId="3" borderId="2" xfId="0" applyFont="1" applyFill="1" applyBorder="1" applyAlignment="1">
      <alignment horizontal="right"/>
    </xf>
    <xf numFmtId="0" fontId="12" fillId="3" borderId="4" xfId="0" applyFont="1" applyFill="1" applyBorder="1" applyAlignment="1">
      <alignment wrapText="1"/>
    </xf>
    <xf numFmtId="0" fontId="12" fillId="3" borderId="3" xfId="0" applyFont="1" applyFill="1" applyBorder="1"/>
    <xf numFmtId="0" fontId="12" fillId="3" borderId="0" xfId="0" applyFont="1" applyFill="1"/>
    <xf numFmtId="166" fontId="12" fillId="3" borderId="0" xfId="0" applyNumberFormat="1" applyFont="1" applyFill="1"/>
    <xf numFmtId="0" fontId="12" fillId="3" borderId="3" xfId="0" applyFont="1" applyFill="1" applyBorder="1" applyAlignment="1">
      <alignment horizontal="center" wrapText="1"/>
    </xf>
    <xf numFmtId="0" fontId="12" fillId="3" borderId="3" xfId="4" applyNumberFormat="1" applyFont="1" applyFill="1" applyBorder="1" applyAlignment="1" applyProtection="1">
      <alignment wrapText="1"/>
      <protection hidden="1"/>
    </xf>
    <xf numFmtId="0" fontId="12" fillId="3" borderId="3" xfId="6" applyFont="1" applyFill="1" applyBorder="1" applyAlignment="1">
      <alignment wrapText="1"/>
    </xf>
    <xf numFmtId="49" fontId="12" fillId="3" borderId="3" xfId="6" applyNumberFormat="1" applyFont="1" applyFill="1" applyBorder="1" applyAlignment="1">
      <alignment horizontal="center"/>
    </xf>
    <xf numFmtId="0" fontId="12" fillId="3" borderId="3" xfId="0" applyFont="1" applyFill="1" applyBorder="1" applyAlignment="1">
      <alignment horizontal="right"/>
    </xf>
    <xf numFmtId="0" fontId="12" fillId="3" borderId="3" xfId="0" applyFont="1" applyFill="1" applyBorder="1" applyAlignment="1">
      <alignment wrapText="1"/>
    </xf>
    <xf numFmtId="49" fontId="13" fillId="3" borderId="3" xfId="0" applyNumberFormat="1" applyFont="1" applyFill="1" applyBorder="1" applyAlignment="1">
      <alignment horizontal="right" wrapText="1"/>
    </xf>
    <xf numFmtId="49" fontId="12" fillId="3" borderId="3" xfId="0" applyNumberFormat="1" applyFont="1" applyFill="1" applyBorder="1" applyAlignment="1">
      <alignment horizontal="center"/>
    </xf>
    <xf numFmtId="0" fontId="12" fillId="3" borderId="0" xfId="0" applyFont="1" applyFill="1" applyAlignment="1">
      <alignment wrapText="1"/>
    </xf>
    <xf numFmtId="168" fontId="12" fillId="3" borderId="3" xfId="0" applyNumberFormat="1" applyFont="1" applyFill="1" applyBorder="1"/>
    <xf numFmtId="0" fontId="13" fillId="3" borderId="3" xfId="0" applyFont="1" applyFill="1" applyBorder="1"/>
    <xf numFmtId="165" fontId="13" fillId="3" borderId="3" xfId="0" applyNumberFormat="1" applyFont="1" applyFill="1" applyBorder="1"/>
    <xf numFmtId="165" fontId="12" fillId="3" borderId="3" xfId="0" applyNumberFormat="1" applyFont="1" applyFill="1" applyBorder="1"/>
    <xf numFmtId="0" fontId="13" fillId="3" borderId="3" xfId="0" applyNumberFormat="1" applyFont="1" applyFill="1" applyBorder="1" applyAlignment="1">
      <alignment horizontal="right"/>
    </xf>
    <xf numFmtId="0" fontId="13" fillId="3" borderId="3" xfId="0" applyNumberFormat="1" applyFont="1" applyFill="1" applyBorder="1" applyAlignment="1">
      <alignment wrapText="1"/>
    </xf>
    <xf numFmtId="0" fontId="13" fillId="3" borderId="3" xfId="0" applyNumberFormat="1" applyFont="1" applyFill="1" applyBorder="1"/>
    <xf numFmtId="0" fontId="12" fillId="3" borderId="3" xfId="0" applyNumberFormat="1" applyFont="1" applyFill="1" applyBorder="1" applyAlignment="1">
      <alignment horizontal="right"/>
    </xf>
    <xf numFmtId="49" fontId="13" fillId="3" borderId="3" xfId="0" applyNumberFormat="1" applyFont="1" applyFill="1" applyBorder="1" applyAlignment="1">
      <alignment wrapText="1"/>
    </xf>
    <xf numFmtId="49" fontId="12" fillId="3" borderId="3" xfId="0" applyNumberFormat="1" applyFont="1" applyFill="1" applyBorder="1" applyAlignment="1">
      <alignment wrapText="1"/>
    </xf>
    <xf numFmtId="49" fontId="12" fillId="3" borderId="3" xfId="4" applyNumberFormat="1" applyFont="1" applyFill="1" applyBorder="1" applyAlignment="1" applyProtection="1">
      <alignment wrapText="1"/>
      <protection hidden="1"/>
    </xf>
    <xf numFmtId="49" fontId="13" fillId="3" borderId="3" xfId="0" applyNumberFormat="1" applyFont="1" applyFill="1" applyBorder="1"/>
    <xf numFmtId="168" fontId="12" fillId="3" borderId="0" xfId="0" applyNumberFormat="1" applyFont="1" applyFill="1" applyAlignment="1">
      <alignment wrapText="1"/>
    </xf>
    <xf numFmtId="168" fontId="12" fillId="3" borderId="0" xfId="0" applyNumberFormat="1" applyFont="1" applyFill="1"/>
    <xf numFmtId="0" fontId="18" fillId="3" borderId="3" xfId="0" applyFont="1" applyFill="1" applyBorder="1" applyAlignment="1">
      <alignment wrapText="1"/>
    </xf>
    <xf numFmtId="49" fontId="18" fillId="3" borderId="3" xfId="0" applyNumberFormat="1" applyFont="1" applyFill="1" applyBorder="1" applyAlignment="1">
      <alignment horizontal="center"/>
    </xf>
    <xf numFmtId="0" fontId="12" fillId="3" borderId="3" xfId="0" applyFont="1" applyFill="1" applyBorder="1" applyAlignment="1">
      <alignment horizontal="center"/>
    </xf>
    <xf numFmtId="0" fontId="24" fillId="3" borderId="0" xfId="0" applyFont="1" applyFill="1" applyAlignment="1">
      <alignment wrapText="1"/>
    </xf>
    <xf numFmtId="0" fontId="0" fillId="0" borderId="0" xfId="0" applyAlignment="1"/>
    <xf numFmtId="0" fontId="0" fillId="0" borderId="0" xfId="0" applyAlignment="1">
      <alignment horizontal="center"/>
    </xf>
    <xf numFmtId="0" fontId="7" fillId="0" borderId="0" xfId="0" applyFont="1" applyAlignment="1">
      <alignment horizontal="center"/>
    </xf>
    <xf numFmtId="0" fontId="0" fillId="0" borderId="0" xfId="0" applyAlignment="1">
      <alignment horizontal="left"/>
    </xf>
    <xf numFmtId="0" fontId="8" fillId="0" borderId="3" xfId="0" applyFont="1" applyBorder="1" applyAlignment="1">
      <alignment horizontal="center"/>
    </xf>
    <xf numFmtId="0" fontId="6" fillId="0" borderId="3" xfId="0" applyFont="1" applyBorder="1" applyAlignment="1">
      <alignment horizontal="center" wrapText="1"/>
    </xf>
    <xf numFmtId="0" fontId="10" fillId="0" borderId="3" xfId="0" applyFont="1" applyBorder="1" applyAlignment="1">
      <alignment horizontal="center"/>
    </xf>
    <xf numFmtId="0" fontId="6" fillId="0" borderId="3" xfId="0" applyFont="1" applyBorder="1"/>
    <xf numFmtId="49" fontId="6" fillId="0" borderId="3" xfId="0" applyNumberFormat="1" applyFont="1" applyBorder="1" applyAlignment="1">
      <alignment horizontal="center"/>
    </xf>
    <xf numFmtId="165" fontId="6" fillId="0" borderId="3" xfId="0" applyNumberFormat="1" applyFont="1" applyBorder="1" applyAlignment="1">
      <alignment horizontal="right"/>
    </xf>
    <xf numFmtId="0" fontId="5" fillId="0" borderId="3" xfId="0" applyFont="1" applyBorder="1"/>
    <xf numFmtId="49" fontId="5" fillId="0" borderId="3" xfId="0" applyNumberFormat="1" applyFont="1" applyBorder="1" applyAlignment="1">
      <alignment horizontal="center"/>
    </xf>
    <xf numFmtId="165" fontId="5" fillId="0" borderId="3" xfId="0" applyNumberFormat="1" applyFont="1" applyBorder="1" applyAlignment="1">
      <alignment horizontal="right"/>
    </xf>
    <xf numFmtId="0" fontId="5" fillId="0" borderId="3" xfId="0" applyFont="1" applyBorder="1" applyAlignment="1">
      <alignment wrapText="1"/>
    </xf>
    <xf numFmtId="0" fontId="5" fillId="0" borderId="0" xfId="0" applyFont="1"/>
    <xf numFmtId="49" fontId="5" fillId="0" borderId="0" xfId="0" applyNumberFormat="1" applyFont="1"/>
    <xf numFmtId="49" fontId="0" fillId="0" borderId="0" xfId="0" applyNumberFormat="1"/>
    <xf numFmtId="0" fontId="13" fillId="0" borderId="3" xfId="0" applyFont="1" applyBorder="1" applyAlignment="1">
      <alignment horizontal="center" vertical="center" wrapText="1"/>
    </xf>
    <xf numFmtId="0" fontId="12" fillId="0" borderId="3" xfId="0" applyFont="1" applyBorder="1" applyAlignment="1">
      <alignment vertical="top" wrapText="1"/>
    </xf>
    <xf numFmtId="0" fontId="3" fillId="0" borderId="0" xfId="0" applyFont="1" applyAlignment="1">
      <alignment horizontal="right"/>
    </xf>
    <xf numFmtId="0" fontId="14" fillId="0" borderId="0" xfId="0" applyFont="1" applyAlignment="1">
      <alignment horizontal="right"/>
    </xf>
    <xf numFmtId="0" fontId="15" fillId="3" borderId="3" xfId="0" applyFont="1" applyFill="1" applyBorder="1" applyAlignment="1">
      <alignment wrapText="1" shrinkToFit="1"/>
    </xf>
    <xf numFmtId="0" fontId="15" fillId="3" borderId="3" xfId="0" applyFont="1" applyFill="1" applyBorder="1"/>
    <xf numFmtId="49" fontId="15" fillId="3" borderId="3" xfId="0" applyNumberFormat="1" applyFont="1" applyFill="1" applyBorder="1" applyAlignment="1">
      <alignment horizontal="center"/>
    </xf>
    <xf numFmtId="165" fontId="15" fillId="3" borderId="3" xfId="0" applyNumberFormat="1" applyFont="1" applyFill="1" applyBorder="1"/>
    <xf numFmtId="0" fontId="15" fillId="3" borderId="4" xfId="0" applyFont="1" applyFill="1" applyBorder="1" applyAlignment="1">
      <alignment wrapText="1"/>
    </xf>
    <xf numFmtId="165" fontId="18" fillId="3" borderId="3" xfId="0" applyNumberFormat="1" applyFont="1" applyFill="1" applyBorder="1"/>
    <xf numFmtId="0" fontId="15" fillId="3" borderId="3" xfId="0" applyFont="1" applyFill="1" applyBorder="1" applyAlignment="1">
      <alignment horizontal="right"/>
    </xf>
    <xf numFmtId="0" fontId="12" fillId="0" borderId="3" xfId="0" applyFont="1" applyFill="1" applyBorder="1" applyAlignment="1">
      <alignment vertical="center" wrapText="1"/>
    </xf>
    <xf numFmtId="2" fontId="12" fillId="3" borderId="3" xfId="0" applyNumberFormat="1" applyFont="1" applyFill="1" applyBorder="1"/>
    <xf numFmtId="2" fontId="12" fillId="3" borderId="3" xfId="0" applyNumberFormat="1" applyFont="1" applyFill="1" applyBorder="1" applyAlignment="1">
      <alignment wrapText="1"/>
    </xf>
    <xf numFmtId="2" fontId="18" fillId="3" borderId="3" xfId="0" applyNumberFormat="1" applyFont="1" applyFill="1" applyBorder="1"/>
    <xf numFmtId="49" fontId="13" fillId="3" borderId="3" xfId="6" applyNumberFormat="1" applyFont="1" applyFill="1" applyBorder="1" applyAlignment="1">
      <alignment horizontal="center"/>
    </xf>
    <xf numFmtId="0" fontId="13" fillId="3" borderId="4" xfId="0" applyFont="1" applyFill="1" applyBorder="1"/>
    <xf numFmtId="49" fontId="13" fillId="3" borderId="4" xfId="0" applyNumberFormat="1" applyFont="1" applyFill="1" applyBorder="1" applyAlignment="1">
      <alignment horizontal="right" wrapText="1"/>
    </xf>
    <xf numFmtId="0" fontId="18" fillId="3" borderId="3" xfId="0" applyFont="1" applyFill="1" applyBorder="1" applyAlignment="1">
      <alignment horizontal="right"/>
    </xf>
    <xf numFmtId="0" fontId="15" fillId="3" borderId="3" xfId="0" applyFont="1" applyFill="1" applyBorder="1" applyAlignment="1">
      <alignment wrapText="1"/>
    </xf>
    <xf numFmtId="49" fontId="18" fillId="3" borderId="3" xfId="0" applyNumberFormat="1" applyFont="1" applyFill="1" applyBorder="1" applyAlignment="1">
      <alignment horizontal="center" wrapText="1"/>
    </xf>
    <xf numFmtId="0" fontId="18" fillId="3" borderId="3" xfId="0" applyFont="1" applyFill="1" applyBorder="1"/>
    <xf numFmtId="0" fontId="18" fillId="3" borderId="3" xfId="0" applyNumberFormat="1" applyFont="1" applyFill="1" applyBorder="1" applyAlignment="1">
      <alignment horizontal="left" wrapText="1"/>
    </xf>
    <xf numFmtId="49" fontId="15" fillId="3" borderId="4" xfId="0" applyNumberFormat="1" applyFont="1" applyFill="1" applyBorder="1" applyAlignment="1">
      <alignment horizontal="right" wrapText="1"/>
    </xf>
    <xf numFmtId="49" fontId="15" fillId="3" borderId="3" xfId="0" applyNumberFormat="1" applyFont="1" applyFill="1" applyBorder="1" applyAlignment="1">
      <alignment horizontal="right" wrapText="1"/>
    </xf>
    <xf numFmtId="168" fontId="13" fillId="3" borderId="3" xfId="0" applyNumberFormat="1" applyFont="1" applyFill="1" applyBorder="1" applyAlignment="1">
      <alignment horizontal="center"/>
    </xf>
    <xf numFmtId="0" fontId="25" fillId="3" borderId="0" xfId="0" applyFont="1" applyFill="1"/>
    <xf numFmtId="0" fontId="18" fillId="3" borderId="3" xfId="4" applyNumberFormat="1" applyFont="1" applyFill="1" applyBorder="1" applyAlignment="1" applyProtection="1">
      <alignment wrapText="1"/>
      <protection hidden="1"/>
    </xf>
    <xf numFmtId="0" fontId="12" fillId="3" borderId="4" xfId="0" applyFont="1" applyFill="1" applyBorder="1"/>
    <xf numFmtId="0" fontId="12" fillId="3" borderId="3" xfId="9" applyFont="1" applyFill="1" applyBorder="1" applyAlignment="1">
      <alignment wrapText="1"/>
    </xf>
    <xf numFmtId="0" fontId="18" fillId="3" borderId="0" xfId="0" applyFont="1" applyFill="1" applyAlignment="1">
      <alignment wrapText="1"/>
    </xf>
    <xf numFmtId="165" fontId="20" fillId="0" borderId="3" xfId="0" applyNumberFormat="1" applyFont="1" applyFill="1" applyBorder="1"/>
    <xf numFmtId="165" fontId="20" fillId="0" borderId="3" xfId="0" applyNumberFormat="1" applyFont="1" applyFill="1" applyBorder="1" applyAlignment="1">
      <alignment wrapText="1"/>
    </xf>
    <xf numFmtId="165" fontId="19" fillId="0" borderId="3" xfId="0" applyNumberFormat="1" applyFont="1" applyFill="1" applyBorder="1"/>
    <xf numFmtId="165" fontId="19" fillId="0" borderId="3" xfId="0" applyNumberFormat="1" applyFont="1" applyFill="1" applyBorder="1" applyAlignment="1">
      <alignment wrapText="1"/>
    </xf>
    <xf numFmtId="0" fontId="28" fillId="0" borderId="0" xfId="0" applyFont="1" applyAlignment="1">
      <alignment horizontal="right"/>
    </xf>
    <xf numFmtId="0" fontId="22" fillId="0" borderId="0" xfId="0" applyFont="1"/>
    <xf numFmtId="0" fontId="28" fillId="0" borderId="0" xfId="0" applyFont="1"/>
    <xf numFmtId="0" fontId="20" fillId="0" borderId="0" xfId="0" applyFont="1" applyAlignment="1">
      <alignment horizontal="center" vertical="top"/>
    </xf>
    <xf numFmtId="0" fontId="20" fillId="0" borderId="0" xfId="0" applyFont="1" applyFill="1" applyAlignment="1">
      <alignment horizontal="center" vertical="top"/>
    </xf>
    <xf numFmtId="0" fontId="28" fillId="0" borderId="0" xfId="0" applyFont="1" applyAlignment="1">
      <alignment vertical="top"/>
    </xf>
    <xf numFmtId="165" fontId="28" fillId="0" borderId="0" xfId="0" applyNumberFormat="1" applyFont="1" applyAlignment="1">
      <alignment horizontal="right" vertical="top"/>
    </xf>
    <xf numFmtId="0" fontId="28" fillId="0" borderId="0" xfId="0" applyFont="1" applyFill="1" applyAlignment="1">
      <alignment horizontal="right" vertical="top"/>
    </xf>
    <xf numFmtId="0" fontId="28" fillId="0" borderId="0" xfId="0" applyFont="1" applyAlignment="1">
      <alignment horizontal="right" vertical="top"/>
    </xf>
    <xf numFmtId="0" fontId="19" fillId="0" borderId="0" xfId="0" applyFont="1" applyBorder="1" applyAlignment="1">
      <alignment vertical="top" wrapText="1"/>
    </xf>
    <xf numFmtId="0" fontId="22" fillId="0" borderId="0" xfId="0" applyFont="1" applyBorder="1"/>
    <xf numFmtId="0" fontId="19" fillId="0" borderId="8" xfId="0" applyFont="1" applyBorder="1" applyAlignment="1">
      <alignment horizontal="center" vertical="top"/>
    </xf>
    <xf numFmtId="0" fontId="19" fillId="0" borderId="8" xfId="0" applyFont="1" applyFill="1" applyBorder="1" applyAlignment="1">
      <alignment horizontal="center" vertical="top"/>
    </xf>
    <xf numFmtId="0" fontId="20" fillId="0" borderId="8" xfId="0" applyFont="1" applyBorder="1" applyAlignment="1">
      <alignment horizontal="right" vertical="top"/>
    </xf>
    <xf numFmtId="0" fontId="13" fillId="0" borderId="3" xfId="0" applyFont="1" applyFill="1" applyBorder="1" applyAlignment="1">
      <alignment horizontal="center" vertical="center" wrapText="1"/>
    </xf>
    <xf numFmtId="165" fontId="19" fillId="0" borderId="3" xfId="0" applyNumberFormat="1" applyFont="1" applyFill="1" applyBorder="1" applyAlignment="1">
      <alignment horizontal="center" vertical="center"/>
    </xf>
    <xf numFmtId="0" fontId="12" fillId="0" borderId="2" xfId="0" applyFont="1" applyBorder="1" applyAlignment="1">
      <alignment horizontal="left" vertical="center" wrapText="1"/>
    </xf>
    <xf numFmtId="0" fontId="12" fillId="0" borderId="3" xfId="0" applyFont="1" applyBorder="1" applyAlignment="1">
      <alignment horizontal="center" vertical="center"/>
    </xf>
    <xf numFmtId="165" fontId="12" fillId="0" borderId="3" xfId="0" applyNumberFormat="1" applyFont="1" applyFill="1" applyBorder="1" applyAlignment="1">
      <alignment horizontal="center" vertical="center"/>
    </xf>
    <xf numFmtId="0" fontId="12" fillId="0" borderId="3" xfId="0" applyFont="1" applyBorder="1" applyAlignment="1">
      <alignment horizontal="center" vertical="center" wrapText="1"/>
    </xf>
    <xf numFmtId="165" fontId="12" fillId="0" borderId="3" xfId="0" applyNumberFormat="1" applyFont="1" applyBorder="1" applyAlignment="1">
      <alignment horizontal="center" vertical="center"/>
    </xf>
    <xf numFmtId="0" fontId="12" fillId="0" borderId="3" xfId="0" applyFont="1" applyBorder="1" applyAlignment="1">
      <alignment vertical="center" wrapText="1"/>
    </xf>
    <xf numFmtId="0" fontId="12" fillId="0" borderId="3" xfId="0" applyFont="1" applyFill="1" applyBorder="1" applyAlignment="1">
      <alignment horizontal="center" vertical="center"/>
    </xf>
    <xf numFmtId="0" fontId="22" fillId="0" borderId="0" xfId="0" applyFont="1" applyFill="1" applyBorder="1"/>
    <xf numFmtId="0" fontId="12" fillId="0" borderId="3" xfId="0" applyFont="1" applyFill="1" applyBorder="1" applyAlignment="1">
      <alignment horizontal="left" vertical="center" wrapText="1"/>
    </xf>
    <xf numFmtId="0" fontId="22" fillId="0" borderId="0" xfId="0" applyFont="1" applyFill="1"/>
    <xf numFmtId="0" fontId="24" fillId="0" borderId="0" xfId="0" applyFont="1" applyFill="1"/>
    <xf numFmtId="165" fontId="19" fillId="0" borderId="3" xfId="0" applyNumberFormat="1" applyFont="1" applyBorder="1" applyAlignment="1">
      <alignment horizontal="center" vertical="center"/>
    </xf>
    <xf numFmtId="0" fontId="23" fillId="0" borderId="0" xfId="0" applyFont="1"/>
    <xf numFmtId="0" fontId="12" fillId="0" borderId="4" xfId="0" applyFont="1" applyFill="1" applyBorder="1" applyAlignment="1">
      <alignment horizontal="center" vertical="center"/>
    </xf>
    <xf numFmtId="165" fontId="7" fillId="0" borderId="3" xfId="0" applyNumberFormat="1" applyFont="1" applyFill="1" applyBorder="1" applyAlignment="1">
      <alignment horizontal="center" vertical="center"/>
    </xf>
    <xf numFmtId="0" fontId="26" fillId="0" borderId="0" xfId="0" applyFont="1"/>
    <xf numFmtId="165" fontId="24" fillId="0" borderId="0" xfId="0" applyNumberFormat="1" applyFont="1"/>
    <xf numFmtId="0" fontId="24" fillId="0" borderId="0" xfId="0" applyFont="1"/>
    <xf numFmtId="165" fontId="5" fillId="0" borderId="3" xfId="0" applyNumberFormat="1" applyFont="1" applyFill="1" applyBorder="1" applyAlignment="1">
      <alignment horizontal="center" vertical="center"/>
    </xf>
    <xf numFmtId="165" fontId="22" fillId="0" borderId="0" xfId="0" applyNumberFormat="1" applyFont="1"/>
    <xf numFmtId="0" fontId="12" fillId="4" borderId="3" xfId="0" applyFont="1" applyFill="1" applyBorder="1" applyAlignment="1">
      <alignment vertical="center" wrapText="1"/>
    </xf>
    <xf numFmtId="0" fontId="12" fillId="4" borderId="3" xfId="0" applyFont="1" applyFill="1" applyBorder="1" applyAlignment="1">
      <alignment horizontal="center" vertical="center"/>
    </xf>
    <xf numFmtId="165" fontId="12" fillId="4" borderId="3" xfId="0" applyNumberFormat="1" applyFont="1" applyFill="1" applyBorder="1" applyAlignment="1">
      <alignment horizontal="center" vertical="center"/>
    </xf>
    <xf numFmtId="0" fontId="12" fillId="0" borderId="0" xfId="0" applyFont="1" applyFill="1" applyAlignment="1">
      <alignment horizontal="center" vertical="center"/>
    </xf>
    <xf numFmtId="0" fontId="29" fillId="0" borderId="0" xfId="0" applyFont="1"/>
    <xf numFmtId="0" fontId="12" fillId="0" borderId="6" xfId="0" applyFont="1" applyFill="1" applyBorder="1" applyAlignment="1">
      <alignment horizontal="left" vertical="center" wrapText="1"/>
    </xf>
    <xf numFmtId="165" fontId="19" fillId="0" borderId="3" xfId="0" applyNumberFormat="1" applyFont="1" applyBorder="1" applyAlignment="1">
      <alignment horizontal="center" vertical="center" wrapText="1"/>
    </xf>
    <xf numFmtId="165" fontId="19" fillId="0" borderId="3" xfId="0" applyNumberFormat="1" applyFont="1" applyFill="1" applyBorder="1" applyAlignment="1">
      <alignment horizontal="center" vertical="center" wrapText="1"/>
    </xf>
    <xf numFmtId="1" fontId="12" fillId="0" borderId="2" xfId="0" applyNumberFormat="1" applyFont="1" applyFill="1" applyBorder="1" applyAlignment="1">
      <alignment horizontal="left" vertical="center" wrapText="1"/>
    </xf>
    <xf numFmtId="1" fontId="12" fillId="0" borderId="3" xfId="0" applyNumberFormat="1" applyFont="1" applyFill="1" applyBorder="1" applyAlignment="1">
      <alignment horizontal="center" vertical="center" wrapText="1"/>
    </xf>
    <xf numFmtId="165" fontId="13" fillId="0" borderId="3" xfId="0" applyNumberFormat="1" applyFont="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3" fillId="0" borderId="3" xfId="0" applyNumberFormat="1" applyFont="1" applyFill="1" applyBorder="1" applyAlignment="1">
      <alignment horizontal="center" vertical="center"/>
    </xf>
    <xf numFmtId="0" fontId="20" fillId="0" borderId="0" xfId="0" applyFont="1" applyBorder="1" applyAlignment="1">
      <alignment horizontal="center" vertical="center" wrapText="1"/>
    </xf>
    <xf numFmtId="0" fontId="12" fillId="0" borderId="3"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xf>
    <xf numFmtId="0" fontId="23" fillId="0" borderId="0" xfId="0" applyFont="1" applyAlignment="1">
      <alignment wrapText="1"/>
    </xf>
    <xf numFmtId="0" fontId="12" fillId="0" borderId="3" xfId="0" applyFont="1" applyFill="1" applyBorder="1" applyAlignment="1">
      <alignment vertical="top" wrapText="1"/>
    </xf>
    <xf numFmtId="0" fontId="19" fillId="0" borderId="0" xfId="0" applyFont="1" applyBorder="1"/>
    <xf numFmtId="0" fontId="12" fillId="0" borderId="2" xfId="0" applyFont="1" applyFill="1" applyBorder="1" applyAlignment="1">
      <alignment vertical="center" wrapText="1"/>
    </xf>
    <xf numFmtId="0" fontId="12" fillId="0" borderId="0" xfId="0" applyFont="1" applyBorder="1"/>
    <xf numFmtId="0" fontId="28" fillId="0" borderId="0" xfId="0" applyFont="1" applyBorder="1"/>
    <xf numFmtId="0" fontId="28" fillId="0" borderId="0" xfId="0" applyFont="1" applyBorder="1" applyAlignment="1">
      <alignment horizontal="center"/>
    </xf>
    <xf numFmtId="165" fontId="28" fillId="0" borderId="0" xfId="0" applyNumberFormat="1" applyFont="1" applyBorder="1"/>
    <xf numFmtId="165" fontId="28" fillId="0" borderId="0" xfId="0" applyNumberFormat="1" applyFont="1" applyFill="1" applyBorder="1"/>
    <xf numFmtId="165" fontId="22" fillId="0" borderId="0" xfId="0" applyNumberFormat="1" applyFont="1" applyFill="1"/>
    <xf numFmtId="169" fontId="28" fillId="0" borderId="0" xfId="11" applyNumberFormat="1" applyFont="1" applyFill="1" applyBorder="1"/>
    <xf numFmtId="0" fontId="28" fillId="0" borderId="0" xfId="0" applyFont="1" applyFill="1" applyBorder="1"/>
    <xf numFmtId="165" fontId="12" fillId="0" borderId="0" xfId="0" applyNumberFormat="1" applyFont="1" applyBorder="1"/>
    <xf numFmtId="0" fontId="28" fillId="0" borderId="0" xfId="0" applyFont="1" applyAlignment="1">
      <alignment horizontal="center"/>
    </xf>
    <xf numFmtId="0" fontId="28" fillId="0" borderId="0" xfId="0" applyFont="1" applyFill="1"/>
    <xf numFmtId="166" fontId="12" fillId="3" borderId="0" xfId="0" applyNumberFormat="1" applyFont="1" applyFill="1" applyAlignment="1">
      <alignment wrapText="1"/>
    </xf>
    <xf numFmtId="166" fontId="13" fillId="3" borderId="0" xfId="0" applyNumberFormat="1" applyFont="1" applyFill="1"/>
    <xf numFmtId="4" fontId="13" fillId="3" borderId="0" xfId="0" applyNumberFormat="1" applyFont="1" applyFill="1"/>
    <xf numFmtId="4" fontId="12" fillId="3" borderId="0" xfId="0" applyNumberFormat="1" applyFont="1" applyFill="1"/>
    <xf numFmtId="0" fontId="5" fillId="0" borderId="0" xfId="0" applyFont="1" applyAlignment="1">
      <alignment horizontal="right"/>
    </xf>
    <xf numFmtId="0" fontId="20" fillId="0" borderId="0" xfId="0" applyFont="1" applyFill="1" applyAlignment="1">
      <alignment horizontal="center"/>
    </xf>
    <xf numFmtId="0" fontId="20" fillId="0" borderId="0" xfId="0" applyFont="1" applyFill="1"/>
    <xf numFmtId="0" fontId="19" fillId="0" borderId="0" xfId="0" applyFont="1" applyFill="1" applyAlignment="1"/>
    <xf numFmtId="0" fontId="23" fillId="0" borderId="0" xfId="0" applyFont="1" applyFill="1"/>
    <xf numFmtId="166" fontId="23" fillId="0" borderId="0" xfId="0" applyNumberFormat="1" applyFont="1" applyFill="1"/>
    <xf numFmtId="0" fontId="19" fillId="0" borderId="0" xfId="0" applyFont="1" applyFill="1"/>
    <xf numFmtId="0" fontId="19" fillId="0" borderId="0" xfId="0" applyFont="1" applyFill="1" applyAlignment="1">
      <alignment horizontal="center"/>
    </xf>
    <xf numFmtId="0" fontId="20" fillId="0" borderId="0" xfId="0" applyFont="1" applyFill="1" applyAlignment="1">
      <alignment wrapText="1"/>
    </xf>
    <xf numFmtId="0" fontId="26" fillId="0" borderId="0" xfId="0" applyFont="1" applyFill="1" applyAlignment="1">
      <alignment horizontal="center"/>
    </xf>
    <xf numFmtId="0" fontId="20" fillId="0" borderId="0" xfId="0" applyFont="1" applyFill="1" applyAlignment="1">
      <alignment horizontal="right"/>
    </xf>
    <xf numFmtId="0" fontId="19" fillId="0" borderId="3" xfId="0" applyFont="1" applyFill="1" applyBorder="1" applyAlignment="1">
      <alignment horizontal="center" wrapText="1"/>
    </xf>
    <xf numFmtId="0" fontId="19" fillId="0" borderId="3" xfId="0" applyFont="1" applyFill="1" applyBorder="1" applyAlignment="1">
      <alignment horizontal="center"/>
    </xf>
    <xf numFmtId="49" fontId="21" fillId="0" borderId="3" xfId="0" applyNumberFormat="1" applyFont="1" applyFill="1" applyBorder="1" applyAlignment="1">
      <alignment horizontal="center"/>
    </xf>
    <xf numFmtId="0" fontId="21" fillId="0" borderId="3" xfId="0" applyFont="1" applyFill="1" applyBorder="1" applyAlignment="1">
      <alignment horizontal="center"/>
    </xf>
    <xf numFmtId="0" fontId="23" fillId="0" borderId="0" xfId="0" applyFont="1" applyFill="1" applyAlignment="1">
      <alignment horizontal="center"/>
    </xf>
    <xf numFmtId="166" fontId="23" fillId="0" borderId="0" xfId="0" applyNumberFormat="1" applyFont="1" applyFill="1" applyAlignment="1">
      <alignment horizontal="center"/>
    </xf>
    <xf numFmtId="49" fontId="19" fillId="0" borderId="3" xfId="0" applyNumberFormat="1" applyFont="1" applyFill="1" applyBorder="1" applyAlignment="1">
      <alignment horizontal="center" wrapText="1"/>
    </xf>
    <xf numFmtId="0" fontId="19" fillId="0" borderId="3" xfId="0" applyFont="1" applyFill="1" applyBorder="1" applyAlignment="1">
      <alignment wrapText="1"/>
    </xf>
    <xf numFmtId="0" fontId="23" fillId="0" borderId="0" xfId="0" applyFont="1" applyFill="1" applyAlignment="1">
      <alignment wrapText="1"/>
    </xf>
    <xf numFmtId="166" fontId="23" fillId="0" borderId="0" xfId="0" applyNumberFormat="1" applyFont="1" applyFill="1" applyAlignment="1">
      <alignment wrapText="1"/>
    </xf>
    <xf numFmtId="49" fontId="20" fillId="0" borderId="3" xfId="0" applyNumberFormat="1" applyFont="1" applyFill="1" applyBorder="1" applyAlignment="1">
      <alignment horizontal="center" wrapText="1"/>
    </xf>
    <xf numFmtId="0" fontId="20" fillId="0" borderId="3" xfId="0" applyFont="1" applyFill="1" applyBorder="1" applyAlignment="1">
      <alignment wrapText="1"/>
    </xf>
    <xf numFmtId="49" fontId="20" fillId="0" borderId="3" xfId="0" applyNumberFormat="1" applyFont="1" applyFill="1" applyBorder="1" applyAlignment="1">
      <alignment horizontal="center"/>
    </xf>
    <xf numFmtId="0" fontId="20" fillId="0" borderId="3" xfId="0" applyFont="1" applyFill="1" applyBorder="1"/>
    <xf numFmtId="49" fontId="19" fillId="0" borderId="3" xfId="0" applyNumberFormat="1" applyFont="1" applyFill="1" applyBorder="1" applyAlignment="1">
      <alignment horizontal="center"/>
    </xf>
    <xf numFmtId="0" fontId="19" fillId="0" borderId="3" xfId="0" applyFont="1" applyFill="1" applyBorder="1"/>
    <xf numFmtId="0" fontId="20" fillId="0" borderId="0" xfId="0" applyFont="1" applyFill="1" applyBorder="1" applyAlignment="1">
      <alignment wrapText="1"/>
    </xf>
    <xf numFmtId="0" fontId="20" fillId="0" borderId="5" xfId="0" applyFont="1" applyFill="1" applyBorder="1" applyAlignment="1">
      <alignment wrapText="1"/>
    </xf>
    <xf numFmtId="49" fontId="20" fillId="0" borderId="6" xfId="0" applyNumberFormat="1" applyFont="1" applyFill="1" applyBorder="1" applyAlignment="1">
      <alignment horizontal="center"/>
    </xf>
    <xf numFmtId="0" fontId="26" fillId="0" borderId="0" xfId="0" applyFont="1" applyFill="1" applyAlignment="1">
      <alignment wrapText="1"/>
    </xf>
    <xf numFmtId="166" fontId="26" fillId="0" borderId="0" xfId="0" applyNumberFormat="1" applyFont="1" applyFill="1" applyAlignment="1">
      <alignment wrapText="1"/>
    </xf>
    <xf numFmtId="49" fontId="19" fillId="0" borderId="0" xfId="0" applyNumberFormat="1" applyFont="1" applyFill="1" applyBorder="1" applyAlignment="1">
      <alignment horizontal="center"/>
    </xf>
    <xf numFmtId="0" fontId="19" fillId="0" borderId="0" xfId="0" applyFont="1" applyFill="1" applyBorder="1"/>
    <xf numFmtId="166" fontId="19" fillId="0" borderId="0" xfId="0" applyNumberFormat="1" applyFont="1" applyFill="1"/>
    <xf numFmtId="166" fontId="20" fillId="0" borderId="0" xfId="0" applyNumberFormat="1" applyFont="1" applyFill="1"/>
    <xf numFmtId="49" fontId="23" fillId="0" borderId="0" xfId="0" applyNumberFormat="1" applyFont="1" applyFill="1" applyAlignment="1">
      <alignment horizontal="center"/>
    </xf>
    <xf numFmtId="166" fontId="26" fillId="0" borderId="0" xfId="0" applyNumberFormat="1" applyFont="1" applyFill="1"/>
    <xf numFmtId="4" fontId="19" fillId="0" borderId="0" xfId="0" applyNumberFormat="1" applyFont="1" applyFill="1"/>
    <xf numFmtId="4" fontId="20" fillId="0" borderId="0" xfId="0" applyNumberFormat="1" applyFont="1" applyFill="1"/>
    <xf numFmtId="2" fontId="26" fillId="0" borderId="0" xfId="0" applyNumberFormat="1" applyFont="1" applyFill="1"/>
    <xf numFmtId="2" fontId="23" fillId="0" borderId="0" xfId="0" applyNumberFormat="1" applyFont="1" applyFill="1"/>
    <xf numFmtId="0" fontId="26" fillId="0" borderId="0" xfId="0" applyFont="1" applyFill="1"/>
    <xf numFmtId="0" fontId="28" fillId="3" borderId="0" xfId="0" applyFont="1" applyFill="1"/>
    <xf numFmtId="0" fontId="12" fillId="3" borderId="7" xfId="0" applyFont="1" applyFill="1" applyBorder="1" applyAlignment="1">
      <alignment vertical="center" wrapText="1"/>
    </xf>
    <xf numFmtId="0" fontId="12" fillId="3" borderId="3" xfId="0" applyFont="1" applyFill="1" applyBorder="1" applyAlignment="1">
      <alignment vertical="center" wrapText="1"/>
    </xf>
    <xf numFmtId="0" fontId="13" fillId="3" borderId="2" xfId="0" applyFont="1" applyFill="1" applyBorder="1" applyAlignment="1">
      <alignment horizontal="right" wrapText="1"/>
    </xf>
    <xf numFmtId="0" fontId="19" fillId="0" borderId="2"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1" fontId="19" fillId="0" borderId="2" xfId="0" applyNumberFormat="1" applyFont="1" applyFill="1" applyBorder="1" applyAlignment="1">
      <alignment horizontal="center" vertical="center" wrapText="1"/>
    </xf>
    <xf numFmtId="1" fontId="19" fillId="0" borderId="4" xfId="0" applyNumberFormat="1" applyFont="1" applyFill="1" applyBorder="1" applyAlignment="1">
      <alignment horizontal="center" vertical="center" wrapText="1"/>
    </xf>
    <xf numFmtId="1" fontId="19" fillId="0" borderId="2" xfId="0" applyNumberFormat="1" applyFont="1" applyBorder="1" applyAlignment="1">
      <alignment horizontal="center" vertical="center" wrapText="1"/>
    </xf>
    <xf numFmtId="1" fontId="19" fillId="0" borderId="4" xfId="0" applyNumberFormat="1" applyFont="1" applyBorder="1" applyAlignment="1">
      <alignment horizontal="center" vertical="center" wrapText="1"/>
    </xf>
    <xf numFmtId="0" fontId="19" fillId="0" borderId="0" xfId="0" applyFont="1" applyBorder="1" applyAlignment="1">
      <alignment horizontal="center" vertical="top"/>
    </xf>
    <xf numFmtId="0" fontId="20" fillId="0" borderId="0" xfId="0" applyFont="1" applyAlignment="1">
      <alignment horizontal="right" vertical="top"/>
    </xf>
    <xf numFmtId="0" fontId="20" fillId="0" borderId="0" xfId="0" applyFont="1" applyAlignment="1">
      <alignment horizontal="center" vertical="top"/>
    </xf>
    <xf numFmtId="0" fontId="19" fillId="0" borderId="0" xfId="0" applyFont="1" applyBorder="1" applyAlignment="1">
      <alignment horizontal="center" vertical="top" wrapText="1"/>
    </xf>
    <xf numFmtId="0" fontId="20" fillId="3" borderId="0" xfId="0" applyFont="1" applyFill="1" applyAlignment="1">
      <alignment horizontal="right" vertical="top"/>
    </xf>
    <xf numFmtId="0" fontId="20" fillId="3" borderId="8" xfId="0" applyFont="1" applyFill="1" applyBorder="1" applyAlignment="1">
      <alignment horizontal="right"/>
    </xf>
    <xf numFmtId="0" fontId="19" fillId="3" borderId="0" xfId="0" applyFont="1" applyFill="1" applyAlignment="1">
      <alignment horizontal="center" wrapText="1"/>
    </xf>
    <xf numFmtId="0" fontId="20" fillId="3" borderId="0" xfId="0" applyFont="1" applyFill="1" applyAlignment="1">
      <alignment horizontal="center" wrapText="1"/>
    </xf>
    <xf numFmtId="0" fontId="19" fillId="3" borderId="0" xfId="0" applyFont="1" applyFill="1" applyAlignment="1">
      <alignment horizontal="center"/>
    </xf>
    <xf numFmtId="0" fontId="12" fillId="3" borderId="0" xfId="0" applyFont="1" applyFill="1" applyAlignment="1">
      <alignment horizontal="center"/>
    </xf>
    <xf numFmtId="0" fontId="19" fillId="0" borderId="0" xfId="0" applyFont="1" applyFill="1" applyAlignment="1">
      <alignment horizontal="center"/>
    </xf>
    <xf numFmtId="0" fontId="20" fillId="0" borderId="0" xfId="0" applyFont="1" applyFill="1" applyAlignment="1">
      <alignment horizontal="right"/>
    </xf>
    <xf numFmtId="0" fontId="23" fillId="0" borderId="0" xfId="0" applyFont="1" applyFill="1" applyAlignment="1">
      <alignment horizontal="right"/>
    </xf>
    <xf numFmtId="0" fontId="22" fillId="0" borderId="0" xfId="0" applyFont="1" applyFill="1" applyAlignment="1">
      <alignment horizontal="right"/>
    </xf>
    <xf numFmtId="0" fontId="3" fillId="0" borderId="0" xfId="0" applyFont="1" applyAlignment="1">
      <alignment horizontal="right"/>
    </xf>
    <xf numFmtId="0" fontId="14" fillId="0" borderId="0" xfId="0" applyFont="1" applyAlignment="1">
      <alignment horizontal="right"/>
    </xf>
    <xf numFmtId="0" fontId="0" fillId="0" borderId="0" xfId="0" applyAlignment="1"/>
    <xf numFmtId="0" fontId="7" fillId="0" borderId="0" xfId="0" applyFont="1" applyAlignment="1">
      <alignment horizontal="center" wrapText="1"/>
    </xf>
    <xf numFmtId="0" fontId="0" fillId="0" borderId="0" xfId="0" applyAlignment="1">
      <alignment horizontal="center" wrapText="1"/>
    </xf>
  </cellXfs>
  <cellStyles count="12">
    <cellStyle name="Обычный" xfId="0" builtinId="0"/>
    <cellStyle name="Обычный 2" xfId="1"/>
    <cellStyle name="Обычный 2 2" xfId="6"/>
    <cellStyle name="Обычный 3" xfId="9"/>
    <cellStyle name="Обычный 3 2" xfId="7"/>
    <cellStyle name="Обычный_Tmp7" xfId="4"/>
    <cellStyle name="Процентный" xfId="2" builtinId="5"/>
    <cellStyle name="Процентный 2" xfId="5"/>
    <cellStyle name="Финансовый" xfId="11" builtinId="3"/>
    <cellStyle name="Финансовый 2" xfId="10"/>
    <cellStyle name="Финансовый 3" xfId="8"/>
    <cellStyle name="Элементы осей" xfId="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G222"/>
  <sheetViews>
    <sheetView tabSelected="1" topLeftCell="A73" workbookViewId="0">
      <selection activeCell="A17" sqref="A17"/>
    </sheetView>
  </sheetViews>
  <sheetFormatPr defaultRowHeight="12.75"/>
  <cols>
    <col min="1" max="1" width="47.5703125" style="126" customWidth="1"/>
    <col min="2" max="2" width="22.140625" style="189" customWidth="1"/>
    <col min="3" max="3" width="13.7109375" style="126" customWidth="1"/>
    <col min="4" max="4" width="16.28515625" style="190" customWidth="1"/>
    <col min="5" max="5" width="11.140625" style="126" customWidth="1"/>
    <col min="6" max="7" width="10.7109375" style="125" bestFit="1" customWidth="1"/>
    <col min="8" max="256" width="9.140625" style="125"/>
    <col min="257" max="257" width="47.5703125" style="125" customWidth="1"/>
    <col min="258" max="258" width="22.140625" style="125" customWidth="1"/>
    <col min="259" max="259" width="13.7109375" style="125" customWidth="1"/>
    <col min="260" max="260" width="16.28515625" style="125" customWidth="1"/>
    <col min="261" max="261" width="11.140625" style="125" customWidth="1"/>
    <col min="262" max="263" width="10.7109375" style="125" bestFit="1" customWidth="1"/>
    <col min="264" max="512" width="9.140625" style="125"/>
    <col min="513" max="513" width="47.5703125" style="125" customWidth="1"/>
    <col min="514" max="514" width="22.140625" style="125" customWidth="1"/>
    <col min="515" max="515" width="13.7109375" style="125" customWidth="1"/>
    <col min="516" max="516" width="16.28515625" style="125" customWidth="1"/>
    <col min="517" max="517" width="11.140625" style="125" customWidth="1"/>
    <col min="518" max="519" width="10.7109375" style="125" bestFit="1" customWidth="1"/>
    <col min="520" max="768" width="9.140625" style="125"/>
    <col min="769" max="769" width="47.5703125" style="125" customWidth="1"/>
    <col min="770" max="770" width="22.140625" style="125" customWidth="1"/>
    <col min="771" max="771" width="13.7109375" style="125" customWidth="1"/>
    <col min="772" max="772" width="16.28515625" style="125" customWidth="1"/>
    <col min="773" max="773" width="11.140625" style="125" customWidth="1"/>
    <col min="774" max="775" width="10.7109375" style="125" bestFit="1" customWidth="1"/>
    <col min="776" max="1024" width="9.140625" style="125"/>
    <col min="1025" max="1025" width="47.5703125" style="125" customWidth="1"/>
    <col min="1026" max="1026" width="22.140625" style="125" customWidth="1"/>
    <col min="1027" max="1027" width="13.7109375" style="125" customWidth="1"/>
    <col min="1028" max="1028" width="16.28515625" style="125" customWidth="1"/>
    <col min="1029" max="1029" width="11.140625" style="125" customWidth="1"/>
    <col min="1030" max="1031" width="10.7109375" style="125" bestFit="1" customWidth="1"/>
    <col min="1032" max="1280" width="9.140625" style="125"/>
    <col min="1281" max="1281" width="47.5703125" style="125" customWidth="1"/>
    <col min="1282" max="1282" width="22.140625" style="125" customWidth="1"/>
    <col min="1283" max="1283" width="13.7109375" style="125" customWidth="1"/>
    <col min="1284" max="1284" width="16.28515625" style="125" customWidth="1"/>
    <col min="1285" max="1285" width="11.140625" style="125" customWidth="1"/>
    <col min="1286" max="1287" width="10.7109375" style="125" bestFit="1" customWidth="1"/>
    <col min="1288" max="1536" width="9.140625" style="125"/>
    <col min="1537" max="1537" width="47.5703125" style="125" customWidth="1"/>
    <col min="1538" max="1538" width="22.140625" style="125" customWidth="1"/>
    <col min="1539" max="1539" width="13.7109375" style="125" customWidth="1"/>
    <col min="1540" max="1540" width="16.28515625" style="125" customWidth="1"/>
    <col min="1541" max="1541" width="11.140625" style="125" customWidth="1"/>
    <col min="1542" max="1543" width="10.7109375" style="125" bestFit="1" customWidth="1"/>
    <col min="1544" max="1792" width="9.140625" style="125"/>
    <col min="1793" max="1793" width="47.5703125" style="125" customWidth="1"/>
    <col min="1794" max="1794" width="22.140625" style="125" customWidth="1"/>
    <col min="1795" max="1795" width="13.7109375" style="125" customWidth="1"/>
    <col min="1796" max="1796" width="16.28515625" style="125" customWidth="1"/>
    <col min="1797" max="1797" width="11.140625" style="125" customWidth="1"/>
    <col min="1798" max="1799" width="10.7109375" style="125" bestFit="1" customWidth="1"/>
    <col min="1800" max="2048" width="9.140625" style="125"/>
    <col min="2049" max="2049" width="47.5703125" style="125" customWidth="1"/>
    <col min="2050" max="2050" width="22.140625" style="125" customWidth="1"/>
    <col min="2051" max="2051" width="13.7109375" style="125" customWidth="1"/>
    <col min="2052" max="2052" width="16.28515625" style="125" customWidth="1"/>
    <col min="2053" max="2053" width="11.140625" style="125" customWidth="1"/>
    <col min="2054" max="2055" width="10.7109375" style="125" bestFit="1" customWidth="1"/>
    <col min="2056" max="2304" width="9.140625" style="125"/>
    <col min="2305" max="2305" width="47.5703125" style="125" customWidth="1"/>
    <col min="2306" max="2306" width="22.140625" style="125" customWidth="1"/>
    <col min="2307" max="2307" width="13.7109375" style="125" customWidth="1"/>
    <col min="2308" max="2308" width="16.28515625" style="125" customWidth="1"/>
    <col min="2309" max="2309" width="11.140625" style="125" customWidth="1"/>
    <col min="2310" max="2311" width="10.7109375" style="125" bestFit="1" customWidth="1"/>
    <col min="2312" max="2560" width="9.140625" style="125"/>
    <col min="2561" max="2561" width="47.5703125" style="125" customWidth="1"/>
    <col min="2562" max="2562" width="22.140625" style="125" customWidth="1"/>
    <col min="2563" max="2563" width="13.7109375" style="125" customWidth="1"/>
    <col min="2564" max="2564" width="16.28515625" style="125" customWidth="1"/>
    <col min="2565" max="2565" width="11.140625" style="125" customWidth="1"/>
    <col min="2566" max="2567" width="10.7109375" style="125" bestFit="1" customWidth="1"/>
    <col min="2568" max="2816" width="9.140625" style="125"/>
    <col min="2817" max="2817" width="47.5703125" style="125" customWidth="1"/>
    <col min="2818" max="2818" width="22.140625" style="125" customWidth="1"/>
    <col min="2819" max="2819" width="13.7109375" style="125" customWidth="1"/>
    <col min="2820" max="2820" width="16.28515625" style="125" customWidth="1"/>
    <col min="2821" max="2821" width="11.140625" style="125" customWidth="1"/>
    <col min="2822" max="2823" width="10.7109375" style="125" bestFit="1" customWidth="1"/>
    <col min="2824" max="3072" width="9.140625" style="125"/>
    <col min="3073" max="3073" width="47.5703125" style="125" customWidth="1"/>
    <col min="3074" max="3074" width="22.140625" style="125" customWidth="1"/>
    <col min="3075" max="3075" width="13.7109375" style="125" customWidth="1"/>
    <col min="3076" max="3076" width="16.28515625" style="125" customWidth="1"/>
    <col min="3077" max="3077" width="11.140625" style="125" customWidth="1"/>
    <col min="3078" max="3079" width="10.7109375" style="125" bestFit="1" customWidth="1"/>
    <col min="3080" max="3328" width="9.140625" style="125"/>
    <col min="3329" max="3329" width="47.5703125" style="125" customWidth="1"/>
    <col min="3330" max="3330" width="22.140625" style="125" customWidth="1"/>
    <col min="3331" max="3331" width="13.7109375" style="125" customWidth="1"/>
    <col min="3332" max="3332" width="16.28515625" style="125" customWidth="1"/>
    <col min="3333" max="3333" width="11.140625" style="125" customWidth="1"/>
    <col min="3334" max="3335" width="10.7109375" style="125" bestFit="1" customWidth="1"/>
    <col min="3336" max="3584" width="9.140625" style="125"/>
    <col min="3585" max="3585" width="47.5703125" style="125" customWidth="1"/>
    <col min="3586" max="3586" width="22.140625" style="125" customWidth="1"/>
    <col min="3587" max="3587" width="13.7109375" style="125" customWidth="1"/>
    <col min="3588" max="3588" width="16.28515625" style="125" customWidth="1"/>
    <col min="3589" max="3589" width="11.140625" style="125" customWidth="1"/>
    <col min="3590" max="3591" width="10.7109375" style="125" bestFit="1" customWidth="1"/>
    <col min="3592" max="3840" width="9.140625" style="125"/>
    <col min="3841" max="3841" width="47.5703125" style="125" customWidth="1"/>
    <col min="3842" max="3842" width="22.140625" style="125" customWidth="1"/>
    <col min="3843" max="3843" width="13.7109375" style="125" customWidth="1"/>
    <col min="3844" max="3844" width="16.28515625" style="125" customWidth="1"/>
    <col min="3845" max="3845" width="11.140625" style="125" customWidth="1"/>
    <col min="3846" max="3847" width="10.7109375" style="125" bestFit="1" customWidth="1"/>
    <col min="3848" max="4096" width="9.140625" style="125"/>
    <col min="4097" max="4097" width="47.5703125" style="125" customWidth="1"/>
    <col min="4098" max="4098" width="22.140625" style="125" customWidth="1"/>
    <col min="4099" max="4099" width="13.7109375" style="125" customWidth="1"/>
    <col min="4100" max="4100" width="16.28515625" style="125" customWidth="1"/>
    <col min="4101" max="4101" width="11.140625" style="125" customWidth="1"/>
    <col min="4102" max="4103" width="10.7109375" style="125" bestFit="1" customWidth="1"/>
    <col min="4104" max="4352" width="9.140625" style="125"/>
    <col min="4353" max="4353" width="47.5703125" style="125" customWidth="1"/>
    <col min="4354" max="4354" width="22.140625" style="125" customWidth="1"/>
    <col min="4355" max="4355" width="13.7109375" style="125" customWidth="1"/>
    <col min="4356" max="4356" width="16.28515625" style="125" customWidth="1"/>
    <col min="4357" max="4357" width="11.140625" style="125" customWidth="1"/>
    <col min="4358" max="4359" width="10.7109375" style="125" bestFit="1" customWidth="1"/>
    <col min="4360" max="4608" width="9.140625" style="125"/>
    <col min="4609" max="4609" width="47.5703125" style="125" customWidth="1"/>
    <col min="4610" max="4610" width="22.140625" style="125" customWidth="1"/>
    <col min="4611" max="4611" width="13.7109375" style="125" customWidth="1"/>
    <col min="4612" max="4612" width="16.28515625" style="125" customWidth="1"/>
    <col min="4613" max="4613" width="11.140625" style="125" customWidth="1"/>
    <col min="4614" max="4615" width="10.7109375" style="125" bestFit="1" customWidth="1"/>
    <col min="4616" max="4864" width="9.140625" style="125"/>
    <col min="4865" max="4865" width="47.5703125" style="125" customWidth="1"/>
    <col min="4866" max="4866" width="22.140625" style="125" customWidth="1"/>
    <col min="4867" max="4867" width="13.7109375" style="125" customWidth="1"/>
    <col min="4868" max="4868" width="16.28515625" style="125" customWidth="1"/>
    <col min="4869" max="4869" width="11.140625" style="125" customWidth="1"/>
    <col min="4870" max="4871" width="10.7109375" style="125" bestFit="1" customWidth="1"/>
    <col min="4872" max="5120" width="9.140625" style="125"/>
    <col min="5121" max="5121" width="47.5703125" style="125" customWidth="1"/>
    <col min="5122" max="5122" width="22.140625" style="125" customWidth="1"/>
    <col min="5123" max="5123" width="13.7109375" style="125" customWidth="1"/>
    <col min="5124" max="5124" width="16.28515625" style="125" customWidth="1"/>
    <col min="5125" max="5125" width="11.140625" style="125" customWidth="1"/>
    <col min="5126" max="5127" width="10.7109375" style="125" bestFit="1" customWidth="1"/>
    <col min="5128" max="5376" width="9.140625" style="125"/>
    <col min="5377" max="5377" width="47.5703125" style="125" customWidth="1"/>
    <col min="5378" max="5378" width="22.140625" style="125" customWidth="1"/>
    <col min="5379" max="5379" width="13.7109375" style="125" customWidth="1"/>
    <col min="5380" max="5380" width="16.28515625" style="125" customWidth="1"/>
    <col min="5381" max="5381" width="11.140625" style="125" customWidth="1"/>
    <col min="5382" max="5383" width="10.7109375" style="125" bestFit="1" customWidth="1"/>
    <col min="5384" max="5632" width="9.140625" style="125"/>
    <col min="5633" max="5633" width="47.5703125" style="125" customWidth="1"/>
    <col min="5634" max="5634" width="22.140625" style="125" customWidth="1"/>
    <col min="5635" max="5635" width="13.7109375" style="125" customWidth="1"/>
    <col min="5636" max="5636" width="16.28515625" style="125" customWidth="1"/>
    <col min="5637" max="5637" width="11.140625" style="125" customWidth="1"/>
    <col min="5638" max="5639" width="10.7109375" style="125" bestFit="1" customWidth="1"/>
    <col min="5640" max="5888" width="9.140625" style="125"/>
    <col min="5889" max="5889" width="47.5703125" style="125" customWidth="1"/>
    <col min="5890" max="5890" width="22.140625" style="125" customWidth="1"/>
    <col min="5891" max="5891" width="13.7109375" style="125" customWidth="1"/>
    <col min="5892" max="5892" width="16.28515625" style="125" customWidth="1"/>
    <col min="5893" max="5893" width="11.140625" style="125" customWidth="1"/>
    <col min="5894" max="5895" width="10.7109375" style="125" bestFit="1" customWidth="1"/>
    <col min="5896" max="6144" width="9.140625" style="125"/>
    <col min="6145" max="6145" width="47.5703125" style="125" customWidth="1"/>
    <col min="6146" max="6146" width="22.140625" style="125" customWidth="1"/>
    <col min="6147" max="6147" width="13.7109375" style="125" customWidth="1"/>
    <col min="6148" max="6148" width="16.28515625" style="125" customWidth="1"/>
    <col min="6149" max="6149" width="11.140625" style="125" customWidth="1"/>
    <col min="6150" max="6151" width="10.7109375" style="125" bestFit="1" customWidth="1"/>
    <col min="6152" max="6400" width="9.140625" style="125"/>
    <col min="6401" max="6401" width="47.5703125" style="125" customWidth="1"/>
    <col min="6402" max="6402" width="22.140625" style="125" customWidth="1"/>
    <col min="6403" max="6403" width="13.7109375" style="125" customWidth="1"/>
    <col min="6404" max="6404" width="16.28515625" style="125" customWidth="1"/>
    <col min="6405" max="6405" width="11.140625" style="125" customWidth="1"/>
    <col min="6406" max="6407" width="10.7109375" style="125" bestFit="1" customWidth="1"/>
    <col min="6408" max="6656" width="9.140625" style="125"/>
    <col min="6657" max="6657" width="47.5703125" style="125" customWidth="1"/>
    <col min="6658" max="6658" width="22.140625" style="125" customWidth="1"/>
    <col min="6659" max="6659" width="13.7109375" style="125" customWidth="1"/>
    <col min="6660" max="6660" width="16.28515625" style="125" customWidth="1"/>
    <col min="6661" max="6661" width="11.140625" style="125" customWidth="1"/>
    <col min="6662" max="6663" width="10.7109375" style="125" bestFit="1" customWidth="1"/>
    <col min="6664" max="6912" width="9.140625" style="125"/>
    <col min="6913" max="6913" width="47.5703125" style="125" customWidth="1"/>
    <col min="6914" max="6914" width="22.140625" style="125" customWidth="1"/>
    <col min="6915" max="6915" width="13.7109375" style="125" customWidth="1"/>
    <col min="6916" max="6916" width="16.28515625" style="125" customWidth="1"/>
    <col min="6917" max="6917" width="11.140625" style="125" customWidth="1"/>
    <col min="6918" max="6919" width="10.7109375" style="125" bestFit="1" customWidth="1"/>
    <col min="6920" max="7168" width="9.140625" style="125"/>
    <col min="7169" max="7169" width="47.5703125" style="125" customWidth="1"/>
    <col min="7170" max="7170" width="22.140625" style="125" customWidth="1"/>
    <col min="7171" max="7171" width="13.7109375" style="125" customWidth="1"/>
    <col min="7172" max="7172" width="16.28515625" style="125" customWidth="1"/>
    <col min="7173" max="7173" width="11.140625" style="125" customWidth="1"/>
    <col min="7174" max="7175" width="10.7109375" style="125" bestFit="1" customWidth="1"/>
    <col min="7176" max="7424" width="9.140625" style="125"/>
    <col min="7425" max="7425" width="47.5703125" style="125" customWidth="1"/>
    <col min="7426" max="7426" width="22.140625" style="125" customWidth="1"/>
    <col min="7427" max="7427" width="13.7109375" style="125" customWidth="1"/>
    <col min="7428" max="7428" width="16.28515625" style="125" customWidth="1"/>
    <col min="7429" max="7429" width="11.140625" style="125" customWidth="1"/>
    <col min="7430" max="7431" width="10.7109375" style="125" bestFit="1" customWidth="1"/>
    <col min="7432" max="7680" width="9.140625" style="125"/>
    <col min="7681" max="7681" width="47.5703125" style="125" customWidth="1"/>
    <col min="7682" max="7682" width="22.140625" style="125" customWidth="1"/>
    <col min="7683" max="7683" width="13.7109375" style="125" customWidth="1"/>
    <col min="7684" max="7684" width="16.28515625" style="125" customWidth="1"/>
    <col min="7685" max="7685" width="11.140625" style="125" customWidth="1"/>
    <col min="7686" max="7687" width="10.7109375" style="125" bestFit="1" customWidth="1"/>
    <col min="7688" max="7936" width="9.140625" style="125"/>
    <col min="7937" max="7937" width="47.5703125" style="125" customWidth="1"/>
    <col min="7938" max="7938" width="22.140625" style="125" customWidth="1"/>
    <col min="7939" max="7939" width="13.7109375" style="125" customWidth="1"/>
    <col min="7940" max="7940" width="16.28515625" style="125" customWidth="1"/>
    <col min="7941" max="7941" width="11.140625" style="125" customWidth="1"/>
    <col min="7942" max="7943" width="10.7109375" style="125" bestFit="1" customWidth="1"/>
    <col min="7944" max="8192" width="9.140625" style="125"/>
    <col min="8193" max="8193" width="47.5703125" style="125" customWidth="1"/>
    <col min="8194" max="8194" width="22.140625" style="125" customWidth="1"/>
    <col min="8195" max="8195" width="13.7109375" style="125" customWidth="1"/>
    <col min="8196" max="8196" width="16.28515625" style="125" customWidth="1"/>
    <col min="8197" max="8197" width="11.140625" style="125" customWidth="1"/>
    <col min="8198" max="8199" width="10.7109375" style="125" bestFit="1" customWidth="1"/>
    <col min="8200" max="8448" width="9.140625" style="125"/>
    <col min="8449" max="8449" width="47.5703125" style="125" customWidth="1"/>
    <col min="8450" max="8450" width="22.140625" style="125" customWidth="1"/>
    <col min="8451" max="8451" width="13.7109375" style="125" customWidth="1"/>
    <col min="8452" max="8452" width="16.28515625" style="125" customWidth="1"/>
    <col min="8453" max="8453" width="11.140625" style="125" customWidth="1"/>
    <col min="8454" max="8455" width="10.7109375" style="125" bestFit="1" customWidth="1"/>
    <col min="8456" max="8704" width="9.140625" style="125"/>
    <col min="8705" max="8705" width="47.5703125" style="125" customWidth="1"/>
    <col min="8706" max="8706" width="22.140625" style="125" customWidth="1"/>
    <col min="8707" max="8707" width="13.7109375" style="125" customWidth="1"/>
    <col min="8708" max="8708" width="16.28515625" style="125" customWidth="1"/>
    <col min="8709" max="8709" width="11.140625" style="125" customWidth="1"/>
    <col min="8710" max="8711" width="10.7109375" style="125" bestFit="1" customWidth="1"/>
    <col min="8712" max="8960" width="9.140625" style="125"/>
    <col min="8961" max="8961" width="47.5703125" style="125" customWidth="1"/>
    <col min="8962" max="8962" width="22.140625" style="125" customWidth="1"/>
    <col min="8963" max="8963" width="13.7109375" style="125" customWidth="1"/>
    <col min="8964" max="8964" width="16.28515625" style="125" customWidth="1"/>
    <col min="8965" max="8965" width="11.140625" style="125" customWidth="1"/>
    <col min="8966" max="8967" width="10.7109375" style="125" bestFit="1" customWidth="1"/>
    <col min="8968" max="9216" width="9.140625" style="125"/>
    <col min="9217" max="9217" width="47.5703125" style="125" customWidth="1"/>
    <col min="9218" max="9218" width="22.140625" style="125" customWidth="1"/>
    <col min="9219" max="9219" width="13.7109375" style="125" customWidth="1"/>
    <col min="9220" max="9220" width="16.28515625" style="125" customWidth="1"/>
    <col min="9221" max="9221" width="11.140625" style="125" customWidth="1"/>
    <col min="9222" max="9223" width="10.7109375" style="125" bestFit="1" customWidth="1"/>
    <col min="9224" max="9472" width="9.140625" style="125"/>
    <col min="9473" max="9473" width="47.5703125" style="125" customWidth="1"/>
    <col min="9474" max="9474" width="22.140625" style="125" customWidth="1"/>
    <col min="9475" max="9475" width="13.7109375" style="125" customWidth="1"/>
    <col min="9476" max="9476" width="16.28515625" style="125" customWidth="1"/>
    <col min="9477" max="9477" width="11.140625" style="125" customWidth="1"/>
    <col min="9478" max="9479" width="10.7109375" style="125" bestFit="1" customWidth="1"/>
    <col min="9480" max="9728" width="9.140625" style="125"/>
    <col min="9729" max="9729" width="47.5703125" style="125" customWidth="1"/>
    <col min="9730" max="9730" width="22.140625" style="125" customWidth="1"/>
    <col min="9731" max="9731" width="13.7109375" style="125" customWidth="1"/>
    <col min="9732" max="9732" width="16.28515625" style="125" customWidth="1"/>
    <col min="9733" max="9733" width="11.140625" style="125" customWidth="1"/>
    <col min="9734" max="9735" width="10.7109375" style="125" bestFit="1" customWidth="1"/>
    <col min="9736" max="9984" width="9.140625" style="125"/>
    <col min="9985" max="9985" width="47.5703125" style="125" customWidth="1"/>
    <col min="9986" max="9986" width="22.140625" style="125" customWidth="1"/>
    <col min="9987" max="9987" width="13.7109375" style="125" customWidth="1"/>
    <col min="9988" max="9988" width="16.28515625" style="125" customWidth="1"/>
    <col min="9989" max="9989" width="11.140625" style="125" customWidth="1"/>
    <col min="9990" max="9991" width="10.7109375" style="125" bestFit="1" customWidth="1"/>
    <col min="9992" max="10240" width="9.140625" style="125"/>
    <col min="10241" max="10241" width="47.5703125" style="125" customWidth="1"/>
    <col min="10242" max="10242" width="22.140625" style="125" customWidth="1"/>
    <col min="10243" max="10243" width="13.7109375" style="125" customWidth="1"/>
    <col min="10244" max="10244" width="16.28515625" style="125" customWidth="1"/>
    <col min="10245" max="10245" width="11.140625" style="125" customWidth="1"/>
    <col min="10246" max="10247" width="10.7109375" style="125" bestFit="1" customWidth="1"/>
    <col min="10248" max="10496" width="9.140625" style="125"/>
    <col min="10497" max="10497" width="47.5703125" style="125" customWidth="1"/>
    <col min="10498" max="10498" width="22.140625" style="125" customWidth="1"/>
    <col min="10499" max="10499" width="13.7109375" style="125" customWidth="1"/>
    <col min="10500" max="10500" width="16.28515625" style="125" customWidth="1"/>
    <col min="10501" max="10501" width="11.140625" style="125" customWidth="1"/>
    <col min="10502" max="10503" width="10.7109375" style="125" bestFit="1" customWidth="1"/>
    <col min="10504" max="10752" width="9.140625" style="125"/>
    <col min="10753" max="10753" width="47.5703125" style="125" customWidth="1"/>
    <col min="10754" max="10754" width="22.140625" style="125" customWidth="1"/>
    <col min="10755" max="10755" width="13.7109375" style="125" customWidth="1"/>
    <col min="10756" max="10756" width="16.28515625" style="125" customWidth="1"/>
    <col min="10757" max="10757" width="11.140625" style="125" customWidth="1"/>
    <col min="10758" max="10759" width="10.7109375" style="125" bestFit="1" customWidth="1"/>
    <col min="10760" max="11008" width="9.140625" style="125"/>
    <col min="11009" max="11009" width="47.5703125" style="125" customWidth="1"/>
    <col min="11010" max="11010" width="22.140625" style="125" customWidth="1"/>
    <col min="11011" max="11011" width="13.7109375" style="125" customWidth="1"/>
    <col min="11012" max="11012" width="16.28515625" style="125" customWidth="1"/>
    <col min="11013" max="11013" width="11.140625" style="125" customWidth="1"/>
    <col min="11014" max="11015" width="10.7109375" style="125" bestFit="1" customWidth="1"/>
    <col min="11016" max="11264" width="9.140625" style="125"/>
    <col min="11265" max="11265" width="47.5703125" style="125" customWidth="1"/>
    <col min="11266" max="11266" width="22.140625" style="125" customWidth="1"/>
    <col min="11267" max="11267" width="13.7109375" style="125" customWidth="1"/>
    <col min="11268" max="11268" width="16.28515625" style="125" customWidth="1"/>
    <col min="11269" max="11269" width="11.140625" style="125" customWidth="1"/>
    <col min="11270" max="11271" width="10.7109375" style="125" bestFit="1" customWidth="1"/>
    <col min="11272" max="11520" width="9.140625" style="125"/>
    <col min="11521" max="11521" width="47.5703125" style="125" customWidth="1"/>
    <col min="11522" max="11522" width="22.140625" style="125" customWidth="1"/>
    <col min="11523" max="11523" width="13.7109375" style="125" customWidth="1"/>
    <col min="11524" max="11524" width="16.28515625" style="125" customWidth="1"/>
    <col min="11525" max="11525" width="11.140625" style="125" customWidth="1"/>
    <col min="11526" max="11527" width="10.7109375" style="125" bestFit="1" customWidth="1"/>
    <col min="11528" max="11776" width="9.140625" style="125"/>
    <col min="11777" max="11777" width="47.5703125" style="125" customWidth="1"/>
    <col min="11778" max="11778" width="22.140625" style="125" customWidth="1"/>
    <col min="11779" max="11779" width="13.7109375" style="125" customWidth="1"/>
    <col min="11780" max="11780" width="16.28515625" style="125" customWidth="1"/>
    <col min="11781" max="11781" width="11.140625" style="125" customWidth="1"/>
    <col min="11782" max="11783" width="10.7109375" style="125" bestFit="1" customWidth="1"/>
    <col min="11784" max="12032" width="9.140625" style="125"/>
    <col min="12033" max="12033" width="47.5703125" style="125" customWidth="1"/>
    <col min="12034" max="12034" width="22.140625" style="125" customWidth="1"/>
    <col min="12035" max="12035" width="13.7109375" style="125" customWidth="1"/>
    <col min="12036" max="12036" width="16.28515625" style="125" customWidth="1"/>
    <col min="12037" max="12037" width="11.140625" style="125" customWidth="1"/>
    <col min="12038" max="12039" width="10.7109375" style="125" bestFit="1" customWidth="1"/>
    <col min="12040" max="12288" width="9.140625" style="125"/>
    <col min="12289" max="12289" width="47.5703125" style="125" customWidth="1"/>
    <col min="12290" max="12290" width="22.140625" style="125" customWidth="1"/>
    <col min="12291" max="12291" width="13.7109375" style="125" customWidth="1"/>
    <col min="12292" max="12292" width="16.28515625" style="125" customWidth="1"/>
    <col min="12293" max="12293" width="11.140625" style="125" customWidth="1"/>
    <col min="12294" max="12295" width="10.7109375" style="125" bestFit="1" customWidth="1"/>
    <col min="12296" max="12544" width="9.140625" style="125"/>
    <col min="12545" max="12545" width="47.5703125" style="125" customWidth="1"/>
    <col min="12546" max="12546" width="22.140625" style="125" customWidth="1"/>
    <col min="12547" max="12547" width="13.7109375" style="125" customWidth="1"/>
    <col min="12548" max="12548" width="16.28515625" style="125" customWidth="1"/>
    <col min="12549" max="12549" width="11.140625" style="125" customWidth="1"/>
    <col min="12550" max="12551" width="10.7109375" style="125" bestFit="1" customWidth="1"/>
    <col min="12552" max="12800" width="9.140625" style="125"/>
    <col min="12801" max="12801" width="47.5703125" style="125" customWidth="1"/>
    <col min="12802" max="12802" width="22.140625" style="125" customWidth="1"/>
    <col min="12803" max="12803" width="13.7109375" style="125" customWidth="1"/>
    <col min="12804" max="12804" width="16.28515625" style="125" customWidth="1"/>
    <col min="12805" max="12805" width="11.140625" style="125" customWidth="1"/>
    <col min="12806" max="12807" width="10.7109375" style="125" bestFit="1" customWidth="1"/>
    <col min="12808" max="13056" width="9.140625" style="125"/>
    <col min="13057" max="13057" width="47.5703125" style="125" customWidth="1"/>
    <col min="13058" max="13058" width="22.140625" style="125" customWidth="1"/>
    <col min="13059" max="13059" width="13.7109375" style="125" customWidth="1"/>
    <col min="13060" max="13060" width="16.28515625" style="125" customWidth="1"/>
    <col min="13061" max="13061" width="11.140625" style="125" customWidth="1"/>
    <col min="13062" max="13063" width="10.7109375" style="125" bestFit="1" customWidth="1"/>
    <col min="13064" max="13312" width="9.140625" style="125"/>
    <col min="13313" max="13313" width="47.5703125" style="125" customWidth="1"/>
    <col min="13314" max="13314" width="22.140625" style="125" customWidth="1"/>
    <col min="13315" max="13315" width="13.7109375" style="125" customWidth="1"/>
    <col min="13316" max="13316" width="16.28515625" style="125" customWidth="1"/>
    <col min="13317" max="13317" width="11.140625" style="125" customWidth="1"/>
    <col min="13318" max="13319" width="10.7109375" style="125" bestFit="1" customWidth="1"/>
    <col min="13320" max="13568" width="9.140625" style="125"/>
    <col min="13569" max="13569" width="47.5703125" style="125" customWidth="1"/>
    <col min="13570" max="13570" width="22.140625" style="125" customWidth="1"/>
    <col min="13571" max="13571" width="13.7109375" style="125" customWidth="1"/>
    <col min="13572" max="13572" width="16.28515625" style="125" customWidth="1"/>
    <col min="13573" max="13573" width="11.140625" style="125" customWidth="1"/>
    <col min="13574" max="13575" width="10.7109375" style="125" bestFit="1" customWidth="1"/>
    <col min="13576" max="13824" width="9.140625" style="125"/>
    <col min="13825" max="13825" width="47.5703125" style="125" customWidth="1"/>
    <col min="13826" max="13826" width="22.140625" style="125" customWidth="1"/>
    <col min="13827" max="13827" width="13.7109375" style="125" customWidth="1"/>
    <col min="13828" max="13828" width="16.28515625" style="125" customWidth="1"/>
    <col min="13829" max="13829" width="11.140625" style="125" customWidth="1"/>
    <col min="13830" max="13831" width="10.7109375" style="125" bestFit="1" customWidth="1"/>
    <col min="13832" max="14080" width="9.140625" style="125"/>
    <col min="14081" max="14081" width="47.5703125" style="125" customWidth="1"/>
    <col min="14082" max="14082" width="22.140625" style="125" customWidth="1"/>
    <col min="14083" max="14083" width="13.7109375" style="125" customWidth="1"/>
    <col min="14084" max="14084" width="16.28515625" style="125" customWidth="1"/>
    <col min="14085" max="14085" width="11.140625" style="125" customWidth="1"/>
    <col min="14086" max="14087" width="10.7109375" style="125" bestFit="1" customWidth="1"/>
    <col min="14088" max="14336" width="9.140625" style="125"/>
    <col min="14337" max="14337" width="47.5703125" style="125" customWidth="1"/>
    <col min="14338" max="14338" width="22.140625" style="125" customWidth="1"/>
    <col min="14339" max="14339" width="13.7109375" style="125" customWidth="1"/>
    <col min="14340" max="14340" width="16.28515625" style="125" customWidth="1"/>
    <col min="14341" max="14341" width="11.140625" style="125" customWidth="1"/>
    <col min="14342" max="14343" width="10.7109375" style="125" bestFit="1" customWidth="1"/>
    <col min="14344" max="14592" width="9.140625" style="125"/>
    <col min="14593" max="14593" width="47.5703125" style="125" customWidth="1"/>
    <col min="14594" max="14594" width="22.140625" style="125" customWidth="1"/>
    <col min="14595" max="14595" width="13.7109375" style="125" customWidth="1"/>
    <col min="14596" max="14596" width="16.28515625" style="125" customWidth="1"/>
    <col min="14597" max="14597" width="11.140625" style="125" customWidth="1"/>
    <col min="14598" max="14599" width="10.7109375" style="125" bestFit="1" customWidth="1"/>
    <col min="14600" max="14848" width="9.140625" style="125"/>
    <col min="14849" max="14849" width="47.5703125" style="125" customWidth="1"/>
    <col min="14850" max="14850" width="22.140625" style="125" customWidth="1"/>
    <col min="14851" max="14851" width="13.7109375" style="125" customWidth="1"/>
    <col min="14852" max="14852" width="16.28515625" style="125" customWidth="1"/>
    <col min="14853" max="14853" width="11.140625" style="125" customWidth="1"/>
    <col min="14854" max="14855" width="10.7109375" style="125" bestFit="1" customWidth="1"/>
    <col min="14856" max="15104" width="9.140625" style="125"/>
    <col min="15105" max="15105" width="47.5703125" style="125" customWidth="1"/>
    <col min="15106" max="15106" width="22.140625" style="125" customWidth="1"/>
    <col min="15107" max="15107" width="13.7109375" style="125" customWidth="1"/>
    <col min="15108" max="15108" width="16.28515625" style="125" customWidth="1"/>
    <col min="15109" max="15109" width="11.140625" style="125" customWidth="1"/>
    <col min="15110" max="15111" width="10.7109375" style="125" bestFit="1" customWidth="1"/>
    <col min="15112" max="15360" width="9.140625" style="125"/>
    <col min="15361" max="15361" width="47.5703125" style="125" customWidth="1"/>
    <col min="15362" max="15362" width="22.140625" style="125" customWidth="1"/>
    <col min="15363" max="15363" width="13.7109375" style="125" customWidth="1"/>
    <col min="15364" max="15364" width="16.28515625" style="125" customWidth="1"/>
    <col min="15365" max="15365" width="11.140625" style="125" customWidth="1"/>
    <col min="15366" max="15367" width="10.7109375" style="125" bestFit="1" customWidth="1"/>
    <col min="15368" max="15616" width="9.140625" style="125"/>
    <col min="15617" max="15617" width="47.5703125" style="125" customWidth="1"/>
    <col min="15618" max="15618" width="22.140625" style="125" customWidth="1"/>
    <col min="15619" max="15619" width="13.7109375" style="125" customWidth="1"/>
    <col min="15620" max="15620" width="16.28515625" style="125" customWidth="1"/>
    <col min="15621" max="15621" width="11.140625" style="125" customWidth="1"/>
    <col min="15622" max="15623" width="10.7109375" style="125" bestFit="1" customWidth="1"/>
    <col min="15624" max="15872" width="9.140625" style="125"/>
    <col min="15873" max="15873" width="47.5703125" style="125" customWidth="1"/>
    <col min="15874" max="15874" width="22.140625" style="125" customWidth="1"/>
    <col min="15875" max="15875" width="13.7109375" style="125" customWidth="1"/>
    <col min="15876" max="15876" width="16.28515625" style="125" customWidth="1"/>
    <col min="15877" max="15877" width="11.140625" style="125" customWidth="1"/>
    <col min="15878" max="15879" width="10.7109375" style="125" bestFit="1" customWidth="1"/>
    <col min="15880" max="16128" width="9.140625" style="125"/>
    <col min="16129" max="16129" width="47.5703125" style="125" customWidth="1"/>
    <col min="16130" max="16130" width="22.140625" style="125" customWidth="1"/>
    <col min="16131" max="16131" width="13.7109375" style="125" customWidth="1"/>
    <col min="16132" max="16132" width="16.28515625" style="125" customWidth="1"/>
    <col min="16133" max="16133" width="11.140625" style="125" customWidth="1"/>
    <col min="16134" max="16135" width="10.7109375" style="125" bestFit="1" customWidth="1"/>
    <col min="16136" max="16384" width="9.140625" style="125"/>
  </cols>
  <sheetData>
    <row r="1" spans="1:6" ht="15.75">
      <c r="A1" s="124"/>
      <c r="B1" s="253"/>
      <c r="C1" s="253"/>
      <c r="D1" s="253" t="s">
        <v>616</v>
      </c>
      <c r="E1" s="253"/>
    </row>
    <row r="2" spans="1:6" ht="15.75">
      <c r="B2" s="253" t="s">
        <v>617</v>
      </c>
      <c r="C2" s="253"/>
      <c r="D2" s="253"/>
      <c r="E2" s="253"/>
    </row>
    <row r="3" spans="1:6" ht="15.75">
      <c r="B3" s="126"/>
      <c r="C3" s="254" t="s">
        <v>830</v>
      </c>
      <c r="D3" s="254"/>
      <c r="E3" s="254"/>
    </row>
    <row r="4" spans="1:6" ht="15.75">
      <c r="B4" s="126"/>
      <c r="C4" s="127"/>
      <c r="D4" s="128"/>
      <c r="E4" s="127"/>
    </row>
    <row r="5" spans="1:6">
      <c r="B5" s="129"/>
      <c r="C5" s="130"/>
      <c r="D5" s="131"/>
      <c r="E5" s="132"/>
    </row>
    <row r="6" spans="1:6" s="134" customFormat="1" ht="15.75">
      <c r="A6" s="255" t="s">
        <v>618</v>
      </c>
      <c r="B6" s="255"/>
      <c r="C6" s="255"/>
      <c r="D6" s="255"/>
      <c r="E6" s="255"/>
      <c r="F6" s="133"/>
    </row>
    <row r="7" spans="1:6" ht="15.75">
      <c r="A7" s="252" t="s">
        <v>619</v>
      </c>
      <c r="B7" s="252"/>
      <c r="C7" s="252"/>
      <c r="D7" s="252"/>
      <c r="E7" s="252"/>
    </row>
    <row r="8" spans="1:6" ht="15.75">
      <c r="A8" s="135"/>
      <c r="B8" s="135"/>
      <c r="C8" s="135"/>
      <c r="D8" s="136"/>
      <c r="E8" s="137" t="s">
        <v>620</v>
      </c>
    </row>
    <row r="9" spans="1:6" ht="51">
      <c r="A9" s="89" t="s">
        <v>621</v>
      </c>
      <c r="B9" s="89" t="s">
        <v>622</v>
      </c>
      <c r="C9" s="89" t="s">
        <v>605</v>
      </c>
      <c r="D9" s="138" t="s">
        <v>623</v>
      </c>
      <c r="E9" s="89" t="s">
        <v>608</v>
      </c>
    </row>
    <row r="10" spans="1:6" ht="15.75">
      <c r="A10" s="246" t="s">
        <v>624</v>
      </c>
      <c r="B10" s="247"/>
      <c r="C10" s="139">
        <f>SUM(C11:C26)</f>
        <v>242575.39999999997</v>
      </c>
      <c r="D10" s="139">
        <f>SUM(D11:D26)</f>
        <v>258902.70000000004</v>
      </c>
      <c r="E10" s="139">
        <f t="shared" ref="E10:E57" si="0">D10/C10*100</f>
        <v>106.73081441893946</v>
      </c>
    </row>
    <row r="11" spans="1:6" ht="25.5">
      <c r="A11" s="140" t="s">
        <v>625</v>
      </c>
      <c r="B11" s="141" t="s">
        <v>626</v>
      </c>
      <c r="C11" s="142">
        <v>25</v>
      </c>
      <c r="D11" s="142">
        <v>25</v>
      </c>
      <c r="E11" s="142">
        <f>D11/C11*100</f>
        <v>100</v>
      </c>
    </row>
    <row r="12" spans="1:6" ht="76.5">
      <c r="A12" s="140" t="s">
        <v>818</v>
      </c>
      <c r="B12" s="143" t="s">
        <v>627</v>
      </c>
      <c r="C12" s="142">
        <v>37.799999999999997</v>
      </c>
      <c r="D12" s="142">
        <v>41</v>
      </c>
      <c r="E12" s="142">
        <f t="shared" si="0"/>
        <v>108.46560846560847</v>
      </c>
    </row>
    <row r="13" spans="1:6" ht="51">
      <c r="A13" s="140" t="s">
        <v>819</v>
      </c>
      <c r="B13" s="143" t="s">
        <v>628</v>
      </c>
      <c r="C13" s="144">
        <v>857.1</v>
      </c>
      <c r="D13" s="142">
        <v>857.1</v>
      </c>
      <c r="E13" s="142">
        <f t="shared" si="0"/>
        <v>100</v>
      </c>
    </row>
    <row r="14" spans="1:6" ht="76.5">
      <c r="A14" s="145" t="s">
        <v>629</v>
      </c>
      <c r="B14" s="141" t="s">
        <v>630</v>
      </c>
      <c r="C14" s="144">
        <v>99110.8</v>
      </c>
      <c r="D14" s="142">
        <v>101507.8</v>
      </c>
      <c r="E14" s="142">
        <f t="shared" si="0"/>
        <v>102.41850534956836</v>
      </c>
    </row>
    <row r="15" spans="1:6" ht="76.5">
      <c r="A15" s="90" t="s">
        <v>631</v>
      </c>
      <c r="B15" s="141" t="s">
        <v>632</v>
      </c>
      <c r="C15" s="144">
        <v>1967.2</v>
      </c>
      <c r="D15" s="142">
        <v>1949.4</v>
      </c>
      <c r="E15" s="142">
        <f t="shared" si="0"/>
        <v>99.095160634404237</v>
      </c>
    </row>
    <row r="16" spans="1:6" ht="51">
      <c r="A16" s="140" t="s">
        <v>633</v>
      </c>
      <c r="B16" s="143" t="s">
        <v>634</v>
      </c>
      <c r="C16" s="144">
        <v>58.3</v>
      </c>
      <c r="D16" s="142">
        <v>58.3</v>
      </c>
      <c r="E16" s="142">
        <f t="shared" si="0"/>
        <v>100</v>
      </c>
    </row>
    <row r="17" spans="1:6" ht="76.5">
      <c r="A17" s="145" t="s">
        <v>635</v>
      </c>
      <c r="B17" s="141" t="s">
        <v>636</v>
      </c>
      <c r="C17" s="144">
        <v>69049.399999999994</v>
      </c>
      <c r="D17" s="142">
        <v>72258</v>
      </c>
      <c r="E17" s="142">
        <f t="shared" si="0"/>
        <v>104.64681807517518</v>
      </c>
    </row>
    <row r="18" spans="1:6" s="147" customFormat="1" ht="25.5">
      <c r="A18" s="100" t="s">
        <v>637</v>
      </c>
      <c r="B18" s="146" t="s">
        <v>638</v>
      </c>
      <c r="C18" s="142">
        <v>382</v>
      </c>
      <c r="D18" s="142">
        <v>771.6</v>
      </c>
      <c r="E18" s="142">
        <f>D18/C18*100</f>
        <v>201.98952879581151</v>
      </c>
    </row>
    <row r="19" spans="1:6" ht="89.25">
      <c r="A19" s="145" t="s">
        <v>639</v>
      </c>
      <c r="B19" s="141" t="s">
        <v>640</v>
      </c>
      <c r="C19" s="144">
        <v>49800.3</v>
      </c>
      <c r="D19" s="142">
        <v>50817.2</v>
      </c>
      <c r="E19" s="142">
        <f t="shared" si="0"/>
        <v>102.04195557054877</v>
      </c>
    </row>
    <row r="20" spans="1:6" ht="51">
      <c r="A20" s="145" t="s">
        <v>641</v>
      </c>
      <c r="B20" s="141" t="s">
        <v>642</v>
      </c>
      <c r="C20" s="144">
        <v>6993.6</v>
      </c>
      <c r="D20" s="142">
        <v>7705.2</v>
      </c>
      <c r="E20" s="142">
        <f>D20/C20*100</f>
        <v>110.17501715854495</v>
      </c>
    </row>
    <row r="21" spans="1:6" ht="51">
      <c r="A21" s="145" t="s">
        <v>820</v>
      </c>
      <c r="B21" s="141" t="s">
        <v>643</v>
      </c>
      <c r="C21" s="144">
        <v>777</v>
      </c>
      <c r="D21" s="142">
        <v>733</v>
      </c>
      <c r="E21" s="142">
        <f>D21/C21*100</f>
        <v>94.337194337194347</v>
      </c>
    </row>
    <row r="22" spans="1:6" ht="76.5">
      <c r="A22" s="145" t="s">
        <v>644</v>
      </c>
      <c r="B22" s="141" t="s">
        <v>645</v>
      </c>
      <c r="C22" s="144">
        <v>0</v>
      </c>
      <c r="D22" s="142">
        <v>26</v>
      </c>
      <c r="E22" s="142">
        <v>0</v>
      </c>
    </row>
    <row r="23" spans="1:6" ht="63.75">
      <c r="A23" s="148" t="s">
        <v>821</v>
      </c>
      <c r="B23" s="146" t="s">
        <v>646</v>
      </c>
      <c r="C23" s="144">
        <v>120</v>
      </c>
      <c r="D23" s="142">
        <v>157.1</v>
      </c>
      <c r="E23" s="142">
        <f t="shared" si="0"/>
        <v>130.91666666666666</v>
      </c>
      <c r="F23" s="149"/>
    </row>
    <row r="24" spans="1:6" s="150" customFormat="1" ht="38.25">
      <c r="A24" s="100" t="s">
        <v>647</v>
      </c>
      <c r="B24" s="146" t="s">
        <v>648</v>
      </c>
      <c r="C24" s="142">
        <v>8725.5</v>
      </c>
      <c r="D24" s="142">
        <v>17324.599999999999</v>
      </c>
      <c r="E24" s="142">
        <f t="shared" si="0"/>
        <v>198.55137241418828</v>
      </c>
    </row>
    <row r="25" spans="1:6" s="150" customFormat="1" ht="25.5">
      <c r="A25" s="100" t="s">
        <v>649</v>
      </c>
      <c r="B25" s="146" t="s">
        <v>650</v>
      </c>
      <c r="C25" s="142">
        <v>416.4</v>
      </c>
      <c r="D25" s="142">
        <v>416.4</v>
      </c>
      <c r="E25" s="142">
        <f t="shared" si="0"/>
        <v>100</v>
      </c>
    </row>
    <row r="26" spans="1:6" s="150" customFormat="1" ht="76.5">
      <c r="A26" s="100" t="s">
        <v>651</v>
      </c>
      <c r="B26" s="146" t="s">
        <v>652</v>
      </c>
      <c r="C26" s="142">
        <v>4255</v>
      </c>
      <c r="D26" s="142">
        <v>4255</v>
      </c>
      <c r="E26" s="142">
        <f>D26/C26*100</f>
        <v>100</v>
      </c>
    </row>
    <row r="27" spans="1:6" s="152" customFormat="1" ht="48.75" customHeight="1">
      <c r="A27" s="244" t="s">
        <v>653</v>
      </c>
      <c r="B27" s="245"/>
      <c r="C27" s="151">
        <f>SUM(C28:C33)</f>
        <v>1840</v>
      </c>
      <c r="D27" s="139">
        <f>SUM(D28:D33)</f>
        <v>1950.7</v>
      </c>
      <c r="E27" s="139">
        <f t="shared" si="0"/>
        <v>106.01630434782609</v>
      </c>
    </row>
    <row r="28" spans="1:6" ht="25.5">
      <c r="A28" s="100" t="s">
        <v>654</v>
      </c>
      <c r="B28" s="146" t="s">
        <v>655</v>
      </c>
      <c r="C28" s="144">
        <v>236</v>
      </c>
      <c r="D28" s="142">
        <v>237.6</v>
      </c>
      <c r="E28" s="142">
        <f t="shared" si="0"/>
        <v>100.67796610169491</v>
      </c>
    </row>
    <row r="29" spans="1:6" ht="25.5">
      <c r="A29" s="100" t="s">
        <v>656</v>
      </c>
      <c r="B29" s="146" t="s">
        <v>657</v>
      </c>
      <c r="C29" s="144">
        <v>43.8</v>
      </c>
      <c r="D29" s="142">
        <v>45</v>
      </c>
      <c r="E29" s="142">
        <f>D29/C29*100</f>
        <v>102.73972602739727</v>
      </c>
    </row>
    <row r="30" spans="1:6" ht="25.5">
      <c r="A30" s="100" t="s">
        <v>658</v>
      </c>
      <c r="B30" s="146" t="s">
        <v>659</v>
      </c>
      <c r="C30" s="144">
        <v>306.10000000000002</v>
      </c>
      <c r="D30" s="142">
        <v>306.10000000000002</v>
      </c>
      <c r="E30" s="142">
        <f>D30/C30*100</f>
        <v>100</v>
      </c>
    </row>
    <row r="31" spans="1:6" ht="25.5">
      <c r="A31" s="100" t="s">
        <v>660</v>
      </c>
      <c r="B31" s="146" t="s">
        <v>661</v>
      </c>
      <c r="C31" s="144">
        <v>1214.0999999999999</v>
      </c>
      <c r="D31" s="142">
        <v>1321.8</v>
      </c>
      <c r="E31" s="142">
        <f>D31/C31*100</f>
        <v>108.87076847047197</v>
      </c>
    </row>
    <row r="32" spans="1:6" ht="25.5">
      <c r="A32" s="100" t="s">
        <v>662</v>
      </c>
      <c r="B32" s="146" t="s">
        <v>663</v>
      </c>
      <c r="C32" s="144">
        <v>0</v>
      </c>
      <c r="D32" s="142">
        <v>0.2</v>
      </c>
      <c r="E32" s="142">
        <v>0</v>
      </c>
    </row>
    <row r="33" spans="1:7" ht="25.5">
      <c r="A33" s="100" t="s">
        <v>664</v>
      </c>
      <c r="B33" s="153" t="s">
        <v>665</v>
      </c>
      <c r="C33" s="144">
        <v>40</v>
      </c>
      <c r="D33" s="142">
        <v>40</v>
      </c>
      <c r="E33" s="142">
        <f>D33/C33*100</f>
        <v>100</v>
      </c>
    </row>
    <row r="34" spans="1:7" s="155" customFormat="1" ht="15.75">
      <c r="A34" s="246" t="s">
        <v>666</v>
      </c>
      <c r="B34" s="247"/>
      <c r="C34" s="151">
        <f>SUM(C35:C55)</f>
        <v>2420775.4999999995</v>
      </c>
      <c r="D34" s="154">
        <f>SUM(D35:D55)</f>
        <v>2420700.8999999994</v>
      </c>
      <c r="E34" s="139">
        <f t="shared" si="0"/>
        <v>99.996918342902916</v>
      </c>
    </row>
    <row r="35" spans="1:7" s="149" customFormat="1" ht="25.5">
      <c r="A35" s="100" t="s">
        <v>667</v>
      </c>
      <c r="B35" s="146" t="s">
        <v>668</v>
      </c>
      <c r="C35" s="142">
        <v>1500</v>
      </c>
      <c r="D35" s="142">
        <v>2319.1</v>
      </c>
      <c r="E35" s="142">
        <f t="shared" si="0"/>
        <v>154.60666666666668</v>
      </c>
    </row>
    <row r="36" spans="1:7" s="150" customFormat="1" ht="25.5">
      <c r="A36" s="100" t="s">
        <v>649</v>
      </c>
      <c r="B36" s="146" t="s">
        <v>669</v>
      </c>
      <c r="C36" s="142">
        <v>51.8</v>
      </c>
      <c r="D36" s="142">
        <v>51.8</v>
      </c>
      <c r="E36" s="142">
        <f t="shared" si="0"/>
        <v>100</v>
      </c>
    </row>
    <row r="37" spans="1:7" s="157" customFormat="1" ht="25.5">
      <c r="A37" s="145" t="s">
        <v>670</v>
      </c>
      <c r="B37" s="141" t="s">
        <v>671</v>
      </c>
      <c r="C37" s="144">
        <v>332670.3</v>
      </c>
      <c r="D37" s="142">
        <v>332670.3</v>
      </c>
      <c r="E37" s="144">
        <f t="shared" si="0"/>
        <v>100</v>
      </c>
      <c r="F37" s="156"/>
      <c r="G37" s="156"/>
    </row>
    <row r="38" spans="1:7" s="157" customFormat="1" ht="25.5">
      <c r="A38" s="145" t="s">
        <v>672</v>
      </c>
      <c r="B38" s="141" t="s">
        <v>673</v>
      </c>
      <c r="C38" s="144">
        <v>259398.39999999999</v>
      </c>
      <c r="D38" s="158">
        <v>259398.39999999999</v>
      </c>
      <c r="E38" s="144">
        <f t="shared" si="0"/>
        <v>100</v>
      </c>
    </row>
    <row r="39" spans="1:7" s="157" customFormat="1" ht="38.25">
      <c r="A39" s="145" t="s">
        <v>674</v>
      </c>
      <c r="B39" s="141" t="s">
        <v>675</v>
      </c>
      <c r="C39" s="144">
        <v>32961.199999999997</v>
      </c>
      <c r="D39" s="142">
        <v>32961.199999999997</v>
      </c>
      <c r="E39" s="144">
        <f>D39/C39*100</f>
        <v>100</v>
      </c>
    </row>
    <row r="40" spans="1:7" ht="25.5">
      <c r="A40" s="145" t="s">
        <v>676</v>
      </c>
      <c r="B40" s="141" t="s">
        <v>677</v>
      </c>
      <c r="C40" s="144">
        <v>7070.1</v>
      </c>
      <c r="D40" s="158">
        <v>7070</v>
      </c>
      <c r="E40" s="144">
        <f t="shared" si="0"/>
        <v>99.998585592848755</v>
      </c>
      <c r="F40" s="159"/>
      <c r="G40" s="159"/>
    </row>
    <row r="41" spans="1:7" ht="25.5">
      <c r="A41" s="145" t="s">
        <v>678</v>
      </c>
      <c r="B41" s="141" t="s">
        <v>679</v>
      </c>
      <c r="C41" s="144">
        <v>822.5</v>
      </c>
      <c r="D41" s="142">
        <v>822.5</v>
      </c>
      <c r="E41" s="144">
        <f t="shared" si="0"/>
        <v>100</v>
      </c>
    </row>
    <row r="42" spans="1:7" ht="38.25">
      <c r="A42" s="160" t="s">
        <v>680</v>
      </c>
      <c r="B42" s="161" t="s">
        <v>681</v>
      </c>
      <c r="C42" s="162">
        <v>119651.9</v>
      </c>
      <c r="D42" s="142">
        <v>119650.5</v>
      </c>
      <c r="E42" s="144">
        <f t="shared" si="0"/>
        <v>99.998829939181917</v>
      </c>
    </row>
    <row r="43" spans="1:7">
      <c r="A43" s="145" t="s">
        <v>682</v>
      </c>
      <c r="B43" s="141" t="s">
        <v>683</v>
      </c>
      <c r="C43" s="144">
        <v>428457.4</v>
      </c>
      <c r="D43" s="142">
        <v>428441.7</v>
      </c>
      <c r="E43" s="144">
        <f t="shared" si="0"/>
        <v>99.996335691716382</v>
      </c>
    </row>
    <row r="44" spans="1:7" ht="38.25">
      <c r="A44" s="100" t="s">
        <v>684</v>
      </c>
      <c r="B44" s="146" t="s">
        <v>685</v>
      </c>
      <c r="C44" s="142">
        <v>6027.4</v>
      </c>
      <c r="D44" s="142">
        <v>6027.4</v>
      </c>
      <c r="E44" s="144">
        <f t="shared" si="0"/>
        <v>100</v>
      </c>
      <c r="F44" s="159"/>
      <c r="G44" s="159"/>
    </row>
    <row r="45" spans="1:7" ht="51">
      <c r="A45" s="160" t="s">
        <v>686</v>
      </c>
      <c r="B45" s="161" t="s">
        <v>687</v>
      </c>
      <c r="C45" s="142">
        <v>3.3</v>
      </c>
      <c r="D45" s="142">
        <v>3.3</v>
      </c>
      <c r="E45" s="144">
        <f t="shared" si="0"/>
        <v>100</v>
      </c>
    </row>
    <row r="46" spans="1:7" ht="38.25">
      <c r="A46" s="100" t="s">
        <v>688</v>
      </c>
      <c r="B46" s="146" t="s">
        <v>689</v>
      </c>
      <c r="C46" s="142">
        <v>701.2</v>
      </c>
      <c r="D46" s="142">
        <v>701.2</v>
      </c>
      <c r="E46" s="144">
        <f t="shared" si="0"/>
        <v>100</v>
      </c>
    </row>
    <row r="47" spans="1:7" ht="38.25">
      <c r="A47" s="100" t="s">
        <v>690</v>
      </c>
      <c r="B47" s="146" t="s">
        <v>691</v>
      </c>
      <c r="C47" s="142">
        <v>1147715.2</v>
      </c>
      <c r="D47" s="142">
        <v>1146944.6000000001</v>
      </c>
      <c r="E47" s="144">
        <f>D47/C47*100</f>
        <v>99.932857907606348</v>
      </c>
    </row>
    <row r="48" spans="1:7" ht="89.25">
      <c r="A48" s="100" t="s">
        <v>692</v>
      </c>
      <c r="B48" s="146" t="s">
        <v>693</v>
      </c>
      <c r="C48" s="142">
        <v>1936.9</v>
      </c>
      <c r="D48" s="142">
        <v>1936.9</v>
      </c>
      <c r="E48" s="144">
        <f>D48/C48*100</f>
        <v>100</v>
      </c>
    </row>
    <row r="49" spans="1:7" ht="76.5">
      <c r="A49" s="100" t="s">
        <v>694</v>
      </c>
      <c r="B49" s="146" t="s">
        <v>695</v>
      </c>
      <c r="C49" s="142">
        <v>2225.3000000000002</v>
      </c>
      <c r="D49" s="142">
        <v>2225.3000000000002</v>
      </c>
      <c r="E49" s="144">
        <f t="shared" ref="E49:E54" si="1">D49/C49*100</f>
        <v>100</v>
      </c>
    </row>
    <row r="50" spans="1:7" ht="63.75">
      <c r="A50" s="100" t="s">
        <v>696</v>
      </c>
      <c r="B50" s="146" t="s">
        <v>697</v>
      </c>
      <c r="C50" s="142">
        <v>22754.9</v>
      </c>
      <c r="D50" s="142">
        <v>22754.9</v>
      </c>
      <c r="E50" s="144">
        <f>D50/C50*100</f>
        <v>100</v>
      </c>
    </row>
    <row r="51" spans="1:7" ht="38.25">
      <c r="A51" s="100" t="s">
        <v>698</v>
      </c>
      <c r="B51" s="146" t="s">
        <v>699</v>
      </c>
      <c r="C51" s="142">
        <v>9.9</v>
      </c>
      <c r="D51" s="142">
        <v>9.9</v>
      </c>
      <c r="E51" s="144">
        <f t="shared" si="1"/>
        <v>100</v>
      </c>
      <c r="F51" s="159"/>
      <c r="G51" s="159"/>
    </row>
    <row r="52" spans="1:7" ht="38.25">
      <c r="A52" s="100" t="s">
        <v>700</v>
      </c>
      <c r="B52" s="146" t="s">
        <v>701</v>
      </c>
      <c r="C52" s="142">
        <v>145.4</v>
      </c>
      <c r="D52" s="142">
        <v>145.4</v>
      </c>
      <c r="E52" s="144">
        <f t="shared" si="1"/>
        <v>100</v>
      </c>
    </row>
    <row r="53" spans="1:7" ht="25.5">
      <c r="A53" s="148" t="s">
        <v>702</v>
      </c>
      <c r="B53" s="163" t="s">
        <v>703</v>
      </c>
      <c r="C53" s="142">
        <v>11193.4</v>
      </c>
      <c r="D53" s="142">
        <v>11193.1</v>
      </c>
      <c r="E53" s="144">
        <f t="shared" si="1"/>
        <v>99.997319849196856</v>
      </c>
    </row>
    <row r="54" spans="1:7" s="164" customFormat="1" ht="25.5">
      <c r="A54" s="145" t="s">
        <v>704</v>
      </c>
      <c r="B54" s="141" t="s">
        <v>705</v>
      </c>
      <c r="C54" s="144">
        <v>55237.4</v>
      </c>
      <c r="D54" s="142">
        <v>55237.4</v>
      </c>
      <c r="E54" s="144">
        <f t="shared" si="1"/>
        <v>100</v>
      </c>
      <c r="F54" s="125"/>
    </row>
    <row r="55" spans="1:7" ht="51">
      <c r="A55" s="165" t="s">
        <v>706</v>
      </c>
      <c r="B55" s="146" t="s">
        <v>707</v>
      </c>
      <c r="C55" s="142">
        <v>-9758.4</v>
      </c>
      <c r="D55" s="142">
        <v>-9864</v>
      </c>
      <c r="E55" s="144">
        <f t="shared" si="0"/>
        <v>101.08214461387112</v>
      </c>
    </row>
    <row r="56" spans="1:7" ht="65.25" customHeight="1">
      <c r="A56" s="248" t="s">
        <v>708</v>
      </c>
      <c r="B56" s="249"/>
      <c r="C56" s="166">
        <f>SUM(C57:C57)</f>
        <v>50</v>
      </c>
      <c r="D56" s="167">
        <f>SUM(D57:D57)</f>
        <v>50</v>
      </c>
      <c r="E56" s="151">
        <f t="shared" si="0"/>
        <v>100</v>
      </c>
    </row>
    <row r="57" spans="1:7" s="149" customFormat="1" ht="38.25">
      <c r="A57" s="100" t="s">
        <v>647</v>
      </c>
      <c r="B57" s="146" t="s">
        <v>709</v>
      </c>
      <c r="C57" s="142">
        <v>50</v>
      </c>
      <c r="D57" s="142">
        <v>50</v>
      </c>
      <c r="E57" s="144">
        <f t="shared" si="0"/>
        <v>100</v>
      </c>
    </row>
    <row r="58" spans="1:7" ht="45" customHeight="1">
      <c r="A58" s="248" t="s">
        <v>710</v>
      </c>
      <c r="B58" s="249"/>
      <c r="C58" s="166">
        <f>SUM(C59:C60)</f>
        <v>0</v>
      </c>
      <c r="D58" s="167">
        <f>SUM(D59:D60)</f>
        <v>5.1999999999999993</v>
      </c>
      <c r="E58" s="139">
        <v>0</v>
      </c>
    </row>
    <row r="59" spans="1:7" ht="38.25">
      <c r="A59" s="168" t="s">
        <v>711</v>
      </c>
      <c r="B59" s="169" t="s">
        <v>712</v>
      </c>
      <c r="C59" s="170">
        <v>0</v>
      </c>
      <c r="D59" s="171">
        <v>2.2999999999999998</v>
      </c>
      <c r="E59" s="172">
        <v>0</v>
      </c>
    </row>
    <row r="60" spans="1:7" s="149" customFormat="1" ht="38.25">
      <c r="A60" s="100" t="s">
        <v>647</v>
      </c>
      <c r="B60" s="146" t="s">
        <v>713</v>
      </c>
      <c r="C60" s="142">
        <v>0</v>
      </c>
      <c r="D60" s="142">
        <v>2.9</v>
      </c>
      <c r="E60" s="142">
        <v>0</v>
      </c>
    </row>
    <row r="61" spans="1:7" s="173" customFormat="1" ht="37.5" customHeight="1">
      <c r="A61" s="246" t="s">
        <v>714</v>
      </c>
      <c r="B61" s="247"/>
      <c r="C61" s="167">
        <f>SUM(C62:C65)</f>
        <v>9682.9</v>
      </c>
      <c r="D61" s="167">
        <f>SUM(D62:D65)</f>
        <v>9944.1</v>
      </c>
      <c r="E61" s="139">
        <f>D61/C61*100</f>
        <v>102.69753896043541</v>
      </c>
    </row>
    <row r="62" spans="1:7" s="149" customFormat="1" ht="76.5">
      <c r="A62" s="100" t="s">
        <v>715</v>
      </c>
      <c r="B62" s="146" t="s">
        <v>716</v>
      </c>
      <c r="C62" s="142">
        <v>3824.8</v>
      </c>
      <c r="D62" s="142">
        <v>3466.6</v>
      </c>
      <c r="E62" s="142">
        <f>D62/C62*100</f>
        <v>90.634804434218779</v>
      </c>
    </row>
    <row r="63" spans="1:7" s="149" customFormat="1" ht="89.25">
      <c r="A63" s="100" t="s">
        <v>717</v>
      </c>
      <c r="B63" s="146" t="s">
        <v>718</v>
      </c>
      <c r="C63" s="142">
        <v>77.400000000000006</v>
      </c>
      <c r="D63" s="142">
        <v>93.9</v>
      </c>
      <c r="E63" s="142">
        <f>D63/C63*100</f>
        <v>121.31782945736434</v>
      </c>
    </row>
    <row r="64" spans="1:7" s="149" customFormat="1" ht="76.5">
      <c r="A64" s="100" t="s">
        <v>719</v>
      </c>
      <c r="B64" s="146" t="s">
        <v>720</v>
      </c>
      <c r="C64" s="142">
        <v>5780.7</v>
      </c>
      <c r="D64" s="142">
        <v>6829.5</v>
      </c>
      <c r="E64" s="142">
        <f>D64/C64*100</f>
        <v>118.14313145466812</v>
      </c>
    </row>
    <row r="65" spans="1:7" s="149" customFormat="1" ht="76.5">
      <c r="A65" s="100" t="s">
        <v>721</v>
      </c>
      <c r="B65" s="146" t="s">
        <v>722</v>
      </c>
      <c r="C65" s="142">
        <v>0</v>
      </c>
      <c r="D65" s="142">
        <v>-445.9</v>
      </c>
      <c r="E65" s="142">
        <v>0</v>
      </c>
    </row>
    <row r="66" spans="1:7" s="152" customFormat="1" ht="90.75" customHeight="1">
      <c r="A66" s="244" t="s">
        <v>723</v>
      </c>
      <c r="B66" s="245"/>
      <c r="C66" s="139">
        <f>C67</f>
        <v>14.5</v>
      </c>
      <c r="D66" s="139">
        <f>D67</f>
        <v>14.5</v>
      </c>
      <c r="E66" s="139">
        <f t="shared" ref="E66:E105" si="2">D66/C66*100</f>
        <v>100</v>
      </c>
    </row>
    <row r="67" spans="1:7" ht="38.25">
      <c r="A67" s="100" t="s">
        <v>647</v>
      </c>
      <c r="B67" s="146" t="s">
        <v>724</v>
      </c>
      <c r="C67" s="144">
        <v>14.5</v>
      </c>
      <c r="D67" s="158">
        <v>14.5</v>
      </c>
      <c r="E67" s="142">
        <f t="shared" si="2"/>
        <v>100</v>
      </c>
      <c r="F67" s="149"/>
    </row>
    <row r="68" spans="1:7" ht="44.25" customHeight="1">
      <c r="A68" s="250" t="s">
        <v>725</v>
      </c>
      <c r="B68" s="251"/>
      <c r="C68" s="166">
        <f>SUM(C69:C69)</f>
        <v>70</v>
      </c>
      <c r="D68" s="167">
        <f>SUM(D69:D69)</f>
        <v>70</v>
      </c>
      <c r="E68" s="139">
        <f t="shared" si="2"/>
        <v>100</v>
      </c>
    </row>
    <row r="69" spans="1:7" s="149" customFormat="1" ht="38.25">
      <c r="A69" s="100" t="s">
        <v>647</v>
      </c>
      <c r="B69" s="146" t="s">
        <v>726</v>
      </c>
      <c r="C69" s="142">
        <v>70</v>
      </c>
      <c r="D69" s="142">
        <v>70</v>
      </c>
      <c r="E69" s="142">
        <f t="shared" si="2"/>
        <v>100</v>
      </c>
    </row>
    <row r="70" spans="1:7" s="152" customFormat="1" ht="54" customHeight="1">
      <c r="A70" s="244" t="s">
        <v>727</v>
      </c>
      <c r="B70" s="245"/>
      <c r="C70" s="139">
        <f>SUM(C71)</f>
        <v>1250</v>
      </c>
      <c r="D70" s="139">
        <f>SUM(D71)</f>
        <v>1430.1</v>
      </c>
      <c r="E70" s="139">
        <f t="shared" si="2"/>
        <v>114.408</v>
      </c>
    </row>
    <row r="71" spans="1:7" ht="51">
      <c r="A71" s="145" t="s">
        <v>728</v>
      </c>
      <c r="B71" s="141" t="s">
        <v>729</v>
      </c>
      <c r="C71" s="144">
        <v>1250</v>
      </c>
      <c r="D71" s="142">
        <v>1430.1</v>
      </c>
      <c r="E71" s="142">
        <f t="shared" si="2"/>
        <v>114.408</v>
      </c>
    </row>
    <row r="72" spans="1:7" s="152" customFormat="1" ht="54" customHeight="1">
      <c r="A72" s="246" t="s">
        <v>730</v>
      </c>
      <c r="B72" s="247"/>
      <c r="C72" s="166">
        <f>SUM(C73:C73)</f>
        <v>110</v>
      </c>
      <c r="D72" s="167">
        <f>SUM(D73:D73)</f>
        <v>138.19999999999999</v>
      </c>
      <c r="E72" s="139">
        <f t="shared" si="2"/>
        <v>125.63636363636364</v>
      </c>
    </row>
    <row r="73" spans="1:7" s="149" customFormat="1" ht="38.25">
      <c r="A73" s="100" t="s">
        <v>647</v>
      </c>
      <c r="B73" s="146" t="s">
        <v>731</v>
      </c>
      <c r="C73" s="142">
        <v>110</v>
      </c>
      <c r="D73" s="142">
        <v>138.19999999999999</v>
      </c>
      <c r="E73" s="142">
        <f t="shared" si="2"/>
        <v>125.63636363636364</v>
      </c>
    </row>
    <row r="74" spans="1:7" s="149" customFormat="1" ht="38.25" customHeight="1">
      <c r="A74" s="246" t="s">
        <v>732</v>
      </c>
      <c r="B74" s="247"/>
      <c r="C74" s="167">
        <f>SUM(C75:C75)</f>
        <v>0</v>
      </c>
      <c r="D74" s="167">
        <f>SUM(D75:D75)</f>
        <v>1</v>
      </c>
      <c r="E74" s="139">
        <v>0</v>
      </c>
    </row>
    <row r="75" spans="1:7" s="149" customFormat="1" ht="51">
      <c r="A75" s="100" t="s">
        <v>733</v>
      </c>
      <c r="B75" s="146" t="s">
        <v>734</v>
      </c>
      <c r="C75" s="142">
        <v>0</v>
      </c>
      <c r="D75" s="142">
        <v>1</v>
      </c>
      <c r="E75" s="142">
        <v>0</v>
      </c>
    </row>
    <row r="76" spans="1:7" s="152" customFormat="1" ht="38.25" customHeight="1">
      <c r="A76" s="244" t="s">
        <v>735</v>
      </c>
      <c r="B76" s="245"/>
      <c r="C76" s="139">
        <f>SUM(C77:C94)</f>
        <v>617630.6</v>
      </c>
      <c r="D76" s="139">
        <f>SUM(D77:D94)</f>
        <v>621602.4</v>
      </c>
      <c r="E76" s="139">
        <f t="shared" si="2"/>
        <v>100.64307046963023</v>
      </c>
    </row>
    <row r="77" spans="1:7" ht="63.75">
      <c r="A77" s="100" t="s">
        <v>736</v>
      </c>
      <c r="B77" s="141" t="s">
        <v>737</v>
      </c>
      <c r="C77" s="144">
        <v>450823</v>
      </c>
      <c r="D77" s="142">
        <v>452350.6</v>
      </c>
      <c r="E77" s="142">
        <f t="shared" si="2"/>
        <v>100.33884695323884</v>
      </c>
      <c r="F77" s="159"/>
      <c r="G77" s="159"/>
    </row>
    <row r="78" spans="1:7" ht="102">
      <c r="A78" s="100" t="s">
        <v>738</v>
      </c>
      <c r="B78" s="146" t="s">
        <v>739</v>
      </c>
      <c r="C78" s="144">
        <v>3400</v>
      </c>
      <c r="D78" s="142">
        <v>3357.3</v>
      </c>
      <c r="E78" s="142">
        <f t="shared" si="2"/>
        <v>98.744117647058829</v>
      </c>
    </row>
    <row r="79" spans="1:7" ht="38.25">
      <c r="A79" s="100" t="s">
        <v>740</v>
      </c>
      <c r="B79" s="174" t="s">
        <v>741</v>
      </c>
      <c r="C79" s="144">
        <v>5367</v>
      </c>
      <c r="D79" s="142">
        <v>5519.8</v>
      </c>
      <c r="E79" s="142">
        <f t="shared" si="2"/>
        <v>102.84702813489845</v>
      </c>
    </row>
    <row r="80" spans="1:7" ht="89.25">
      <c r="A80" s="100" t="s">
        <v>742</v>
      </c>
      <c r="B80" s="146" t="s">
        <v>743</v>
      </c>
      <c r="C80" s="144">
        <v>2000</v>
      </c>
      <c r="D80" s="142">
        <v>2222</v>
      </c>
      <c r="E80" s="142">
        <f t="shared" si="2"/>
        <v>111.1</v>
      </c>
    </row>
    <row r="81" spans="1:7" ht="25.5">
      <c r="A81" s="145" t="s">
        <v>744</v>
      </c>
      <c r="B81" s="141" t="s">
        <v>745</v>
      </c>
      <c r="C81" s="144">
        <v>59680</v>
      </c>
      <c r="D81" s="142">
        <v>60449.7</v>
      </c>
      <c r="E81" s="142">
        <f t="shared" si="2"/>
        <v>101.28971179624664</v>
      </c>
      <c r="F81" s="159"/>
      <c r="G81" s="159"/>
    </row>
    <row r="82" spans="1:7" ht="38.25">
      <c r="A82" s="145" t="s">
        <v>746</v>
      </c>
      <c r="B82" s="141" t="s">
        <v>747</v>
      </c>
      <c r="C82" s="144">
        <v>6067.1</v>
      </c>
      <c r="D82" s="142">
        <v>6042.1</v>
      </c>
      <c r="E82" s="142">
        <f t="shared" si="2"/>
        <v>99.587941520660621</v>
      </c>
    </row>
    <row r="83" spans="1:7" ht="25.5">
      <c r="A83" s="100" t="s">
        <v>748</v>
      </c>
      <c r="B83" s="146" t="s">
        <v>749</v>
      </c>
      <c r="C83" s="142">
        <v>3820</v>
      </c>
      <c r="D83" s="142">
        <v>3810.7</v>
      </c>
      <c r="E83" s="144">
        <f t="shared" si="2"/>
        <v>99.7565445026178</v>
      </c>
    </row>
    <row r="84" spans="1:7" ht="25.5">
      <c r="A84" s="145" t="s">
        <v>750</v>
      </c>
      <c r="B84" s="141" t="s">
        <v>751</v>
      </c>
      <c r="C84" s="144">
        <v>48890</v>
      </c>
      <c r="D84" s="142">
        <v>48817.7</v>
      </c>
      <c r="E84" s="142">
        <f t="shared" si="2"/>
        <v>99.852116997340971</v>
      </c>
    </row>
    <row r="85" spans="1:7">
      <c r="A85" s="145" t="s">
        <v>752</v>
      </c>
      <c r="B85" s="141" t="s">
        <v>753</v>
      </c>
      <c r="C85" s="144">
        <v>650</v>
      </c>
      <c r="D85" s="142">
        <v>650.79999999999995</v>
      </c>
      <c r="E85" s="142">
        <f t="shared" si="2"/>
        <v>100.12307692307691</v>
      </c>
    </row>
    <row r="86" spans="1:7" ht="25.5">
      <c r="A86" s="145" t="s">
        <v>754</v>
      </c>
      <c r="B86" s="141" t="s">
        <v>755</v>
      </c>
      <c r="C86" s="144">
        <v>4200</v>
      </c>
      <c r="D86" s="142">
        <v>4860.6000000000004</v>
      </c>
      <c r="E86" s="142">
        <f t="shared" si="2"/>
        <v>115.72857142857144</v>
      </c>
    </row>
    <row r="87" spans="1:7" ht="38.25">
      <c r="A87" s="145" t="s">
        <v>756</v>
      </c>
      <c r="B87" s="141" t="s">
        <v>757</v>
      </c>
      <c r="C87" s="144">
        <v>8500</v>
      </c>
      <c r="D87" s="142">
        <v>8962.2999999999993</v>
      </c>
      <c r="E87" s="142">
        <f t="shared" si="2"/>
        <v>105.43882352941176</v>
      </c>
    </row>
    <row r="88" spans="1:7" ht="38.25">
      <c r="A88" s="145" t="s">
        <v>758</v>
      </c>
      <c r="B88" s="141" t="s">
        <v>759</v>
      </c>
      <c r="C88" s="144">
        <v>12350</v>
      </c>
      <c r="D88" s="142">
        <v>12451.7</v>
      </c>
      <c r="E88" s="142">
        <f t="shared" si="2"/>
        <v>100.82348178137653</v>
      </c>
      <c r="F88" s="159"/>
      <c r="G88" s="159"/>
    </row>
    <row r="89" spans="1:7" ht="38.25">
      <c r="A89" s="145" t="s">
        <v>760</v>
      </c>
      <c r="B89" s="141" t="s">
        <v>761</v>
      </c>
      <c r="C89" s="144">
        <v>5650</v>
      </c>
      <c r="D89" s="142">
        <v>5751.9</v>
      </c>
      <c r="E89" s="142">
        <f t="shared" si="2"/>
        <v>101.80353982300885</v>
      </c>
    </row>
    <row r="90" spans="1:7" ht="38.25">
      <c r="A90" s="145" t="s">
        <v>762</v>
      </c>
      <c r="B90" s="146" t="s">
        <v>763</v>
      </c>
      <c r="C90" s="144">
        <v>5768.4</v>
      </c>
      <c r="D90" s="142">
        <v>5808.8</v>
      </c>
      <c r="E90" s="142">
        <f t="shared" si="2"/>
        <v>100.70036751958951</v>
      </c>
    </row>
    <row r="91" spans="1:7" ht="25.5">
      <c r="A91" s="145" t="s">
        <v>764</v>
      </c>
      <c r="B91" s="146" t="s">
        <v>765</v>
      </c>
      <c r="C91" s="144">
        <v>0.1</v>
      </c>
      <c r="D91" s="142">
        <v>0.1</v>
      </c>
      <c r="E91" s="142">
        <f t="shared" si="2"/>
        <v>100</v>
      </c>
    </row>
    <row r="92" spans="1:7" ht="63.75">
      <c r="A92" s="145" t="s">
        <v>766</v>
      </c>
      <c r="B92" s="141" t="s">
        <v>767</v>
      </c>
      <c r="C92" s="144">
        <v>110</v>
      </c>
      <c r="D92" s="142">
        <v>121.2</v>
      </c>
      <c r="E92" s="142">
        <f t="shared" si="2"/>
        <v>110.18181818181819</v>
      </c>
    </row>
    <row r="93" spans="1:7" ht="51">
      <c r="A93" s="145" t="s">
        <v>768</v>
      </c>
      <c r="B93" s="175" t="s">
        <v>769</v>
      </c>
      <c r="C93" s="144">
        <v>30</v>
      </c>
      <c r="D93" s="142">
        <v>31.8</v>
      </c>
      <c r="E93" s="142">
        <f t="shared" si="2"/>
        <v>106</v>
      </c>
    </row>
    <row r="94" spans="1:7" ht="63.75">
      <c r="A94" s="145" t="s">
        <v>770</v>
      </c>
      <c r="B94" s="175" t="s">
        <v>771</v>
      </c>
      <c r="C94" s="144">
        <v>325</v>
      </c>
      <c r="D94" s="142">
        <v>393.3</v>
      </c>
      <c r="E94" s="142">
        <f t="shared" si="2"/>
        <v>121.01538461538462</v>
      </c>
    </row>
    <row r="95" spans="1:7" s="176" customFormat="1" ht="43.5" customHeight="1">
      <c r="A95" s="244" t="s">
        <v>772</v>
      </c>
      <c r="B95" s="245"/>
      <c r="C95" s="167">
        <f>SUM(C96:C103)</f>
        <v>2438.1999999999998</v>
      </c>
      <c r="D95" s="167">
        <f>SUM(D96:D103)</f>
        <v>2210.5</v>
      </c>
      <c r="E95" s="139">
        <f>D95/C95*100</f>
        <v>90.66114346649168</v>
      </c>
    </row>
    <row r="96" spans="1:7" ht="63.75">
      <c r="A96" s="145" t="s">
        <v>773</v>
      </c>
      <c r="B96" s="175" t="s">
        <v>774</v>
      </c>
      <c r="C96" s="144">
        <v>17.7</v>
      </c>
      <c r="D96" s="142">
        <v>17.3</v>
      </c>
      <c r="E96" s="142">
        <f>D96/C96*100</f>
        <v>97.740112994350298</v>
      </c>
    </row>
    <row r="97" spans="1:5" s="149" customFormat="1" ht="38.25">
      <c r="A97" s="100" t="s">
        <v>775</v>
      </c>
      <c r="B97" s="146" t="s">
        <v>776</v>
      </c>
      <c r="C97" s="142">
        <v>0</v>
      </c>
      <c r="D97" s="142">
        <v>15</v>
      </c>
      <c r="E97" s="142">
        <v>0</v>
      </c>
    </row>
    <row r="98" spans="1:5" s="149" customFormat="1" ht="25.5">
      <c r="A98" s="100" t="s">
        <v>777</v>
      </c>
      <c r="B98" s="146" t="s">
        <v>778</v>
      </c>
      <c r="C98" s="142">
        <v>0</v>
      </c>
      <c r="D98" s="142">
        <v>-15.5</v>
      </c>
      <c r="E98" s="142">
        <v>0</v>
      </c>
    </row>
    <row r="99" spans="1:5" s="149" customFormat="1" ht="51">
      <c r="A99" s="100" t="s">
        <v>728</v>
      </c>
      <c r="B99" s="146" t="s">
        <v>779</v>
      </c>
      <c r="C99" s="142">
        <v>0</v>
      </c>
      <c r="D99" s="142">
        <v>1</v>
      </c>
      <c r="E99" s="142">
        <v>0</v>
      </c>
    </row>
    <row r="100" spans="1:5" s="149" customFormat="1" ht="51">
      <c r="A100" s="100" t="s">
        <v>780</v>
      </c>
      <c r="B100" s="146" t="s">
        <v>781</v>
      </c>
      <c r="C100" s="142">
        <v>138.5</v>
      </c>
      <c r="D100" s="142">
        <v>152.5</v>
      </c>
      <c r="E100" s="142">
        <f t="shared" si="2"/>
        <v>110.10830324909749</v>
      </c>
    </row>
    <row r="101" spans="1:5" s="149" customFormat="1" ht="25.5">
      <c r="A101" s="100" t="s">
        <v>782</v>
      </c>
      <c r="B101" s="146" t="s">
        <v>783</v>
      </c>
      <c r="C101" s="142">
        <v>0</v>
      </c>
      <c r="D101" s="142">
        <v>1</v>
      </c>
      <c r="E101" s="142">
        <v>0</v>
      </c>
    </row>
    <row r="102" spans="1:5" s="149" customFormat="1" ht="63.75">
      <c r="A102" s="100" t="s">
        <v>822</v>
      </c>
      <c r="B102" s="146" t="s">
        <v>784</v>
      </c>
      <c r="C102" s="142">
        <v>900</v>
      </c>
      <c r="D102" s="158">
        <v>1045.5</v>
      </c>
      <c r="E102" s="142">
        <f t="shared" si="2"/>
        <v>116.16666666666666</v>
      </c>
    </row>
    <row r="103" spans="1:5" s="150" customFormat="1" ht="38.25">
      <c r="A103" s="100" t="s">
        <v>647</v>
      </c>
      <c r="B103" s="146" t="s">
        <v>785</v>
      </c>
      <c r="C103" s="142">
        <v>1382</v>
      </c>
      <c r="D103" s="142">
        <v>993.7</v>
      </c>
      <c r="E103" s="142">
        <f t="shared" si="2"/>
        <v>71.903039073806085</v>
      </c>
    </row>
    <row r="104" spans="1:5" s="152" customFormat="1" ht="36" customHeight="1">
      <c r="A104" s="244" t="s">
        <v>786</v>
      </c>
      <c r="B104" s="245"/>
      <c r="C104" s="151">
        <f>SUM(C105:C106)</f>
        <v>52</v>
      </c>
      <c r="D104" s="139">
        <f>SUM(D105:D106)</f>
        <v>63.8</v>
      </c>
      <c r="E104" s="139">
        <f>D104/C104*100</f>
        <v>122.69230769230768</v>
      </c>
    </row>
    <row r="105" spans="1:5" s="149" customFormat="1" ht="25.5">
      <c r="A105" s="177" t="s">
        <v>664</v>
      </c>
      <c r="B105" s="146" t="s">
        <v>787</v>
      </c>
      <c r="C105" s="142">
        <v>52</v>
      </c>
      <c r="D105" s="142">
        <v>62</v>
      </c>
      <c r="E105" s="142">
        <f t="shared" si="2"/>
        <v>119.23076923076923</v>
      </c>
    </row>
    <row r="106" spans="1:5" s="150" customFormat="1" ht="38.25">
      <c r="A106" s="100" t="s">
        <v>647</v>
      </c>
      <c r="B106" s="146" t="s">
        <v>788</v>
      </c>
      <c r="C106" s="142">
        <v>0</v>
      </c>
      <c r="D106" s="142">
        <v>1.8</v>
      </c>
      <c r="E106" s="142">
        <v>0</v>
      </c>
    </row>
    <row r="107" spans="1:5" s="152" customFormat="1" ht="36" customHeight="1">
      <c r="A107" s="246" t="s">
        <v>789</v>
      </c>
      <c r="B107" s="247"/>
      <c r="C107" s="151">
        <f>SUM(C108)</f>
        <v>100</v>
      </c>
      <c r="D107" s="139">
        <f>SUM(D108)</f>
        <v>100</v>
      </c>
      <c r="E107" s="139">
        <f t="shared" ref="E107:E115" si="3">D107/C107*100</f>
        <v>100</v>
      </c>
    </row>
    <row r="108" spans="1:5" s="149" customFormat="1" ht="38.25">
      <c r="A108" s="100" t="s">
        <v>647</v>
      </c>
      <c r="B108" s="146" t="s">
        <v>790</v>
      </c>
      <c r="C108" s="142">
        <v>100</v>
      </c>
      <c r="D108" s="142">
        <v>100</v>
      </c>
      <c r="E108" s="142">
        <f t="shared" si="3"/>
        <v>100</v>
      </c>
    </row>
    <row r="109" spans="1:5" s="178" customFormat="1" ht="54" customHeight="1">
      <c r="A109" s="246" t="s">
        <v>791</v>
      </c>
      <c r="B109" s="247"/>
      <c r="C109" s="166">
        <f>SUM(C110:C111)</f>
        <v>1310</v>
      </c>
      <c r="D109" s="167">
        <f>SUM(D110:D111)</f>
        <v>1301.9000000000001</v>
      </c>
      <c r="E109" s="139">
        <f t="shared" si="3"/>
        <v>99.381679389312978</v>
      </c>
    </row>
    <row r="110" spans="1:5" s="149" customFormat="1" ht="38.25">
      <c r="A110" s="179" t="s">
        <v>792</v>
      </c>
      <c r="B110" s="146" t="s">
        <v>793</v>
      </c>
      <c r="C110" s="142">
        <v>160</v>
      </c>
      <c r="D110" s="142">
        <v>164.9</v>
      </c>
      <c r="E110" s="142">
        <f t="shared" si="3"/>
        <v>103.06250000000001</v>
      </c>
    </row>
    <row r="111" spans="1:5" s="149" customFormat="1" ht="25.5">
      <c r="A111" s="179" t="s">
        <v>777</v>
      </c>
      <c r="B111" s="146" t="s">
        <v>794</v>
      </c>
      <c r="C111" s="142">
        <v>1150</v>
      </c>
      <c r="D111" s="158">
        <v>1137</v>
      </c>
      <c r="E111" s="142">
        <f t="shared" si="3"/>
        <v>98.869565217391312</v>
      </c>
    </row>
    <row r="112" spans="1:5" s="173" customFormat="1" ht="35.25" customHeight="1">
      <c r="A112" s="246" t="s">
        <v>795</v>
      </c>
      <c r="B112" s="247"/>
      <c r="C112" s="167">
        <f>SUM(C113)</f>
        <v>15</v>
      </c>
      <c r="D112" s="167">
        <f>SUM(D113)</f>
        <v>15</v>
      </c>
      <c r="E112" s="139">
        <f t="shared" si="3"/>
        <v>100</v>
      </c>
    </row>
    <row r="113" spans="1:5" s="149" customFormat="1" ht="38.25">
      <c r="A113" s="100" t="s">
        <v>647</v>
      </c>
      <c r="B113" s="146" t="s">
        <v>796</v>
      </c>
      <c r="C113" s="142">
        <v>15</v>
      </c>
      <c r="D113" s="142">
        <v>15</v>
      </c>
      <c r="E113" s="142">
        <f t="shared" si="3"/>
        <v>100</v>
      </c>
    </row>
    <row r="114" spans="1:5" s="173" customFormat="1" ht="36.75" customHeight="1">
      <c r="A114" s="246" t="s">
        <v>797</v>
      </c>
      <c r="B114" s="247"/>
      <c r="C114" s="167">
        <f>SUM(C115)</f>
        <v>15</v>
      </c>
      <c r="D114" s="167">
        <f>SUM(D115)</f>
        <v>15</v>
      </c>
      <c r="E114" s="139">
        <f t="shared" si="3"/>
        <v>100</v>
      </c>
    </row>
    <row r="115" spans="1:5" s="149" customFormat="1" ht="63.75">
      <c r="A115" s="100" t="s">
        <v>798</v>
      </c>
      <c r="B115" s="146" t="s">
        <v>799</v>
      </c>
      <c r="C115" s="142">
        <v>15</v>
      </c>
      <c r="D115" s="142">
        <v>15</v>
      </c>
      <c r="E115" s="142">
        <f t="shared" si="3"/>
        <v>100</v>
      </c>
    </row>
    <row r="116" spans="1:5" s="180" customFormat="1" ht="20.25" customHeight="1">
      <c r="A116" s="242" t="s">
        <v>800</v>
      </c>
      <c r="B116" s="243"/>
      <c r="C116" s="166">
        <f>C10+C27+C34+C56+C58+C61+C66+C68+C70+C72+C74+C76+C95+C104+C107+C109+C112+C114</f>
        <v>3297929.0999999996</v>
      </c>
      <c r="D116" s="167">
        <f>D10+D27+D34+D56+D58+D61+D66+D68+D70+D72+D74+D76+D95+D104+D107+D109+D112+D114</f>
        <v>3318515.9999999995</v>
      </c>
      <c r="E116" s="139">
        <f>D116/C116*100</f>
        <v>100.6242371917577</v>
      </c>
    </row>
    <row r="117" spans="1:5" s="134" customFormat="1">
      <c r="A117" s="181"/>
      <c r="B117" s="182"/>
      <c r="C117" s="183"/>
      <c r="D117" s="184"/>
      <c r="E117" s="185"/>
    </row>
    <row r="118" spans="1:5" s="134" customFormat="1">
      <c r="A118" s="181"/>
      <c r="B118" s="182"/>
      <c r="C118" s="183"/>
      <c r="D118" s="186"/>
      <c r="E118" s="180"/>
    </row>
    <row r="119" spans="1:5" s="134" customFormat="1">
      <c r="A119" s="181"/>
      <c r="B119" s="182"/>
      <c r="C119" s="181"/>
      <c r="D119" s="187"/>
      <c r="E119" s="188"/>
    </row>
    <row r="120" spans="1:5" s="134" customFormat="1">
      <c r="A120" s="181"/>
      <c r="B120" s="182"/>
      <c r="C120" s="181"/>
      <c r="D120" s="187"/>
      <c r="E120" s="181"/>
    </row>
    <row r="121" spans="1:5" s="134" customFormat="1">
      <c r="A121" s="181"/>
      <c r="B121" s="182"/>
      <c r="C121" s="181"/>
      <c r="D121" s="187"/>
      <c r="E121" s="181"/>
    </row>
    <row r="122" spans="1:5" s="134" customFormat="1">
      <c r="A122" s="181"/>
      <c r="B122" s="182"/>
      <c r="C122" s="181"/>
      <c r="D122" s="187"/>
      <c r="E122" s="181"/>
    </row>
    <row r="123" spans="1:5" s="134" customFormat="1">
      <c r="A123" s="181"/>
      <c r="B123" s="182"/>
      <c r="C123" s="181"/>
      <c r="D123" s="187"/>
      <c r="E123" s="181"/>
    </row>
    <row r="124" spans="1:5" s="134" customFormat="1">
      <c r="A124" s="181"/>
      <c r="B124" s="182"/>
      <c r="C124" s="181"/>
      <c r="D124" s="187"/>
      <c r="E124" s="181"/>
    </row>
    <row r="125" spans="1:5" s="134" customFormat="1">
      <c r="A125" s="181"/>
      <c r="B125" s="182"/>
      <c r="C125" s="181"/>
      <c r="D125" s="187"/>
      <c r="E125" s="181"/>
    </row>
    <row r="126" spans="1:5" s="134" customFormat="1">
      <c r="A126" s="181"/>
      <c r="B126" s="182"/>
      <c r="C126" s="181"/>
      <c r="D126" s="187"/>
      <c r="E126" s="181"/>
    </row>
    <row r="127" spans="1:5" s="134" customFormat="1">
      <c r="A127" s="181"/>
      <c r="B127" s="182"/>
      <c r="C127" s="181"/>
      <c r="D127" s="187"/>
      <c r="E127" s="181"/>
    </row>
    <row r="128" spans="1:5" s="134" customFormat="1">
      <c r="A128" s="181"/>
      <c r="B128" s="182"/>
      <c r="C128" s="181"/>
      <c r="D128" s="187"/>
      <c r="E128" s="181"/>
    </row>
    <row r="129" spans="1:5" s="134" customFormat="1">
      <c r="A129" s="181"/>
      <c r="B129" s="182"/>
      <c r="C129" s="181"/>
      <c r="D129" s="187"/>
      <c r="E129" s="181"/>
    </row>
    <row r="130" spans="1:5" s="134" customFormat="1">
      <c r="A130" s="181"/>
      <c r="B130" s="182"/>
      <c r="C130" s="181"/>
      <c r="D130" s="187"/>
      <c r="E130" s="181"/>
    </row>
    <row r="131" spans="1:5" s="134" customFormat="1">
      <c r="A131" s="181"/>
      <c r="B131" s="182"/>
      <c r="C131" s="181"/>
      <c r="D131" s="187"/>
      <c r="E131" s="181"/>
    </row>
    <row r="132" spans="1:5" s="134" customFormat="1">
      <c r="A132" s="181"/>
      <c r="B132" s="182"/>
      <c r="C132" s="181"/>
      <c r="D132" s="187"/>
      <c r="E132" s="181"/>
    </row>
    <row r="133" spans="1:5" s="134" customFormat="1">
      <c r="A133" s="181"/>
      <c r="B133" s="182"/>
      <c r="C133" s="181"/>
      <c r="D133" s="187"/>
      <c r="E133" s="181"/>
    </row>
    <row r="134" spans="1:5" s="134" customFormat="1">
      <c r="A134" s="181"/>
      <c r="B134" s="182"/>
      <c r="C134" s="181"/>
      <c r="D134" s="187"/>
      <c r="E134" s="181"/>
    </row>
    <row r="135" spans="1:5" s="134" customFormat="1">
      <c r="A135" s="181"/>
      <c r="B135" s="182"/>
      <c r="C135" s="181"/>
      <c r="D135" s="187"/>
      <c r="E135" s="181"/>
    </row>
    <row r="136" spans="1:5" s="134" customFormat="1">
      <c r="A136" s="181"/>
      <c r="B136" s="182"/>
      <c r="C136" s="181"/>
      <c r="D136" s="187"/>
      <c r="E136" s="181"/>
    </row>
    <row r="137" spans="1:5" s="134" customFormat="1">
      <c r="A137" s="181"/>
      <c r="B137" s="182"/>
      <c r="C137" s="181"/>
      <c r="D137" s="187"/>
      <c r="E137" s="181"/>
    </row>
    <row r="138" spans="1:5" s="134" customFormat="1">
      <c r="A138" s="181"/>
      <c r="B138" s="182"/>
      <c r="C138" s="181"/>
      <c r="D138" s="187"/>
      <c r="E138" s="181"/>
    </row>
    <row r="139" spans="1:5" s="134" customFormat="1">
      <c r="A139" s="181"/>
      <c r="B139" s="182"/>
      <c r="C139" s="181"/>
      <c r="D139" s="187"/>
      <c r="E139" s="181"/>
    </row>
    <row r="140" spans="1:5" s="134" customFormat="1">
      <c r="A140" s="181"/>
      <c r="B140" s="182"/>
      <c r="C140" s="181"/>
      <c r="D140" s="187"/>
      <c r="E140" s="181"/>
    </row>
    <row r="141" spans="1:5" s="134" customFormat="1">
      <c r="A141" s="181"/>
      <c r="B141" s="182"/>
      <c r="C141" s="181"/>
      <c r="D141" s="187"/>
      <c r="E141" s="181"/>
    </row>
    <row r="142" spans="1:5" s="134" customFormat="1">
      <c r="A142" s="181"/>
      <c r="B142" s="182"/>
      <c r="C142" s="181"/>
      <c r="D142" s="187"/>
      <c r="E142" s="181"/>
    </row>
    <row r="143" spans="1:5" s="134" customFormat="1">
      <c r="A143" s="181"/>
      <c r="B143" s="182"/>
      <c r="C143" s="181"/>
      <c r="D143" s="187"/>
      <c r="E143" s="181"/>
    </row>
    <row r="144" spans="1:5" s="134" customFormat="1">
      <c r="A144" s="181"/>
      <c r="B144" s="182"/>
      <c r="C144" s="181"/>
      <c r="D144" s="187"/>
      <c r="E144" s="181"/>
    </row>
    <row r="145" spans="1:5" s="134" customFormat="1">
      <c r="A145" s="181"/>
      <c r="B145" s="182"/>
      <c r="C145" s="181"/>
      <c r="D145" s="187"/>
      <c r="E145" s="181"/>
    </row>
    <row r="146" spans="1:5" s="134" customFormat="1">
      <c r="A146" s="181"/>
      <c r="B146" s="182"/>
      <c r="C146" s="181"/>
      <c r="D146" s="187"/>
      <c r="E146" s="181"/>
    </row>
    <row r="147" spans="1:5" s="134" customFormat="1">
      <c r="A147" s="181"/>
      <c r="B147" s="182"/>
      <c r="C147" s="181"/>
      <c r="D147" s="187"/>
      <c r="E147" s="181"/>
    </row>
    <row r="148" spans="1:5" s="134" customFormat="1">
      <c r="A148" s="181"/>
      <c r="B148" s="182"/>
      <c r="C148" s="181"/>
      <c r="D148" s="187"/>
      <c r="E148" s="181"/>
    </row>
    <row r="149" spans="1:5" s="134" customFormat="1">
      <c r="A149" s="181"/>
      <c r="B149" s="182"/>
      <c r="C149" s="181"/>
      <c r="D149" s="187"/>
      <c r="E149" s="181"/>
    </row>
    <row r="150" spans="1:5" s="134" customFormat="1">
      <c r="A150" s="181"/>
      <c r="B150" s="182"/>
      <c r="C150" s="181"/>
      <c r="D150" s="187"/>
      <c r="E150" s="181"/>
    </row>
    <row r="151" spans="1:5" s="134" customFormat="1">
      <c r="A151" s="181"/>
      <c r="B151" s="182"/>
      <c r="C151" s="181"/>
      <c r="D151" s="187"/>
      <c r="E151" s="181"/>
    </row>
    <row r="152" spans="1:5" s="134" customFormat="1">
      <c r="A152" s="181"/>
      <c r="B152" s="182"/>
      <c r="C152" s="181"/>
      <c r="D152" s="187"/>
      <c r="E152" s="181"/>
    </row>
    <row r="153" spans="1:5" s="134" customFormat="1">
      <c r="A153" s="181"/>
      <c r="B153" s="182"/>
      <c r="C153" s="181"/>
      <c r="D153" s="187"/>
      <c r="E153" s="181"/>
    </row>
    <row r="154" spans="1:5" s="134" customFormat="1">
      <c r="A154" s="181"/>
      <c r="B154" s="182"/>
      <c r="C154" s="181"/>
      <c r="D154" s="187"/>
      <c r="E154" s="181"/>
    </row>
    <row r="155" spans="1:5" s="134" customFormat="1">
      <c r="A155" s="181"/>
      <c r="B155" s="182"/>
      <c r="C155" s="181"/>
      <c r="D155" s="187"/>
      <c r="E155" s="181"/>
    </row>
    <row r="156" spans="1:5" s="134" customFormat="1">
      <c r="A156" s="181"/>
      <c r="B156" s="182"/>
      <c r="C156" s="181"/>
      <c r="D156" s="187"/>
      <c r="E156" s="181"/>
    </row>
    <row r="157" spans="1:5" s="134" customFormat="1">
      <c r="A157" s="181"/>
      <c r="B157" s="182"/>
      <c r="C157" s="181"/>
      <c r="D157" s="187"/>
      <c r="E157" s="181"/>
    </row>
    <row r="158" spans="1:5" s="134" customFormat="1">
      <c r="A158" s="181"/>
      <c r="B158" s="182"/>
      <c r="C158" s="181"/>
      <c r="D158" s="187"/>
      <c r="E158" s="181"/>
    </row>
    <row r="159" spans="1:5" s="134" customFormat="1">
      <c r="A159" s="181"/>
      <c r="B159" s="182"/>
      <c r="C159" s="181"/>
      <c r="D159" s="187"/>
      <c r="E159" s="181"/>
    </row>
    <row r="160" spans="1:5" s="134" customFormat="1">
      <c r="A160" s="181"/>
      <c r="B160" s="182"/>
      <c r="C160" s="181"/>
      <c r="D160" s="187"/>
      <c r="E160" s="181"/>
    </row>
    <row r="161" spans="1:5" s="134" customFormat="1">
      <c r="A161" s="181"/>
      <c r="B161" s="182"/>
      <c r="C161" s="181"/>
      <c r="D161" s="187"/>
      <c r="E161" s="181"/>
    </row>
    <row r="162" spans="1:5" s="134" customFormat="1">
      <c r="A162" s="181"/>
      <c r="B162" s="182"/>
      <c r="C162" s="181"/>
      <c r="D162" s="187"/>
      <c r="E162" s="181"/>
    </row>
    <row r="163" spans="1:5" s="134" customFormat="1">
      <c r="A163" s="181"/>
      <c r="B163" s="182"/>
      <c r="C163" s="181"/>
      <c r="D163" s="187"/>
      <c r="E163" s="181"/>
    </row>
    <row r="164" spans="1:5" s="134" customFormat="1">
      <c r="A164" s="181"/>
      <c r="B164" s="182"/>
      <c r="C164" s="181"/>
      <c r="D164" s="187"/>
      <c r="E164" s="181"/>
    </row>
    <row r="165" spans="1:5" s="134" customFormat="1">
      <c r="A165" s="181"/>
      <c r="B165" s="182"/>
      <c r="C165" s="181"/>
      <c r="D165" s="187"/>
      <c r="E165" s="181"/>
    </row>
    <row r="166" spans="1:5" s="134" customFormat="1">
      <c r="A166" s="181"/>
      <c r="B166" s="182"/>
      <c r="C166" s="181"/>
      <c r="D166" s="187"/>
      <c r="E166" s="181"/>
    </row>
    <row r="167" spans="1:5" s="134" customFormat="1">
      <c r="A167" s="181"/>
      <c r="B167" s="182"/>
      <c r="C167" s="181"/>
      <c r="D167" s="187"/>
      <c r="E167" s="181"/>
    </row>
    <row r="168" spans="1:5" s="134" customFormat="1">
      <c r="A168" s="181"/>
      <c r="B168" s="182"/>
      <c r="C168" s="181"/>
      <c r="D168" s="187"/>
      <c r="E168" s="181"/>
    </row>
    <row r="169" spans="1:5" s="134" customFormat="1">
      <c r="A169" s="181"/>
      <c r="B169" s="182"/>
      <c r="C169" s="181"/>
      <c r="D169" s="187"/>
      <c r="E169" s="181"/>
    </row>
    <row r="170" spans="1:5" s="134" customFormat="1">
      <c r="A170" s="181"/>
      <c r="B170" s="182"/>
      <c r="C170" s="181"/>
      <c r="D170" s="187"/>
      <c r="E170" s="181"/>
    </row>
    <row r="171" spans="1:5" s="134" customFormat="1">
      <c r="A171" s="181"/>
      <c r="B171" s="182"/>
      <c r="C171" s="181"/>
      <c r="D171" s="187"/>
      <c r="E171" s="181"/>
    </row>
    <row r="172" spans="1:5" s="134" customFormat="1">
      <c r="A172" s="181"/>
      <c r="B172" s="182"/>
      <c r="C172" s="181"/>
      <c r="D172" s="187"/>
      <c r="E172" s="181"/>
    </row>
    <row r="173" spans="1:5" s="134" customFormat="1">
      <c r="A173" s="181"/>
      <c r="B173" s="182"/>
      <c r="C173" s="181"/>
      <c r="D173" s="187"/>
      <c r="E173" s="181"/>
    </row>
    <row r="174" spans="1:5" s="134" customFormat="1">
      <c r="A174" s="181"/>
      <c r="B174" s="182"/>
      <c r="C174" s="181"/>
      <c r="D174" s="187"/>
      <c r="E174" s="181"/>
    </row>
    <row r="175" spans="1:5" s="134" customFormat="1">
      <c r="A175" s="181"/>
      <c r="B175" s="182"/>
      <c r="C175" s="181"/>
      <c r="D175" s="187"/>
      <c r="E175" s="181"/>
    </row>
    <row r="176" spans="1:5" s="134" customFormat="1">
      <c r="A176" s="181"/>
      <c r="B176" s="182"/>
      <c r="C176" s="181"/>
      <c r="D176" s="187"/>
      <c r="E176" s="181"/>
    </row>
    <row r="177" spans="1:5" s="134" customFormat="1">
      <c r="A177" s="181"/>
      <c r="B177" s="182"/>
      <c r="C177" s="181"/>
      <c r="D177" s="187"/>
      <c r="E177" s="181"/>
    </row>
    <row r="178" spans="1:5" s="134" customFormat="1">
      <c r="A178" s="181"/>
      <c r="B178" s="182"/>
      <c r="C178" s="181"/>
      <c r="D178" s="187"/>
      <c r="E178" s="181"/>
    </row>
    <row r="179" spans="1:5" s="134" customFormat="1">
      <c r="A179" s="181"/>
      <c r="B179" s="182"/>
      <c r="C179" s="181"/>
      <c r="D179" s="187"/>
      <c r="E179" s="181"/>
    </row>
    <row r="180" spans="1:5" s="134" customFormat="1">
      <c r="A180" s="181"/>
      <c r="B180" s="182"/>
      <c r="C180" s="181"/>
      <c r="D180" s="187"/>
      <c r="E180" s="181"/>
    </row>
    <row r="181" spans="1:5" s="134" customFormat="1">
      <c r="A181" s="181"/>
      <c r="B181" s="182"/>
      <c r="C181" s="181"/>
      <c r="D181" s="187"/>
      <c r="E181" s="181"/>
    </row>
    <row r="182" spans="1:5" s="134" customFormat="1">
      <c r="A182" s="181"/>
      <c r="B182" s="182"/>
      <c r="C182" s="181"/>
      <c r="D182" s="187"/>
      <c r="E182" s="181"/>
    </row>
    <row r="183" spans="1:5" s="134" customFormat="1">
      <c r="A183" s="181"/>
      <c r="B183" s="182"/>
      <c r="C183" s="181"/>
      <c r="D183" s="187"/>
      <c r="E183" s="181"/>
    </row>
    <row r="184" spans="1:5" s="134" customFormat="1">
      <c r="A184" s="181"/>
      <c r="B184" s="182"/>
      <c r="C184" s="181"/>
      <c r="D184" s="187"/>
      <c r="E184" s="181"/>
    </row>
    <row r="185" spans="1:5" s="134" customFormat="1">
      <c r="A185" s="181"/>
      <c r="B185" s="182"/>
      <c r="C185" s="181"/>
      <c r="D185" s="187"/>
      <c r="E185" s="181"/>
    </row>
    <row r="186" spans="1:5" s="134" customFormat="1">
      <c r="A186" s="181"/>
      <c r="B186" s="182"/>
      <c r="C186" s="181"/>
      <c r="D186" s="187"/>
      <c r="E186" s="181"/>
    </row>
    <row r="187" spans="1:5" s="134" customFormat="1">
      <c r="A187" s="181"/>
      <c r="B187" s="182"/>
      <c r="C187" s="181"/>
      <c r="D187" s="187"/>
      <c r="E187" s="181"/>
    </row>
    <row r="188" spans="1:5" s="134" customFormat="1">
      <c r="A188" s="181"/>
      <c r="B188" s="182"/>
      <c r="C188" s="181"/>
      <c r="D188" s="187"/>
      <c r="E188" s="181"/>
    </row>
    <row r="189" spans="1:5" s="134" customFormat="1">
      <c r="A189" s="181"/>
      <c r="B189" s="182"/>
      <c r="C189" s="181"/>
      <c r="D189" s="187"/>
      <c r="E189" s="181"/>
    </row>
    <row r="190" spans="1:5" s="134" customFormat="1">
      <c r="A190" s="181"/>
      <c r="B190" s="182"/>
      <c r="C190" s="181"/>
      <c r="D190" s="187"/>
      <c r="E190" s="181"/>
    </row>
    <row r="191" spans="1:5" s="134" customFormat="1">
      <c r="A191" s="181"/>
      <c r="B191" s="182"/>
      <c r="C191" s="181"/>
      <c r="D191" s="187"/>
      <c r="E191" s="181"/>
    </row>
    <row r="192" spans="1:5" s="134" customFormat="1">
      <c r="A192" s="181"/>
      <c r="B192" s="182"/>
      <c r="C192" s="181"/>
      <c r="D192" s="187"/>
      <c r="E192" s="181"/>
    </row>
    <row r="193" spans="1:5" s="134" customFormat="1">
      <c r="A193" s="181"/>
      <c r="B193" s="182"/>
      <c r="C193" s="181"/>
      <c r="D193" s="187"/>
      <c r="E193" s="181"/>
    </row>
    <row r="194" spans="1:5" s="134" customFormat="1">
      <c r="A194" s="181"/>
      <c r="B194" s="182"/>
      <c r="C194" s="181"/>
      <c r="D194" s="187"/>
      <c r="E194" s="181"/>
    </row>
    <row r="195" spans="1:5" s="134" customFormat="1">
      <c r="A195" s="181"/>
      <c r="B195" s="182"/>
      <c r="C195" s="181"/>
      <c r="D195" s="187"/>
      <c r="E195" s="181"/>
    </row>
    <row r="196" spans="1:5" s="134" customFormat="1">
      <c r="A196" s="181"/>
      <c r="B196" s="182"/>
      <c r="C196" s="181"/>
      <c r="D196" s="187"/>
      <c r="E196" s="181"/>
    </row>
    <row r="197" spans="1:5" s="134" customFormat="1">
      <c r="A197" s="181"/>
      <c r="B197" s="182"/>
      <c r="C197" s="181"/>
      <c r="D197" s="187"/>
      <c r="E197" s="181"/>
    </row>
    <row r="198" spans="1:5" s="134" customFormat="1">
      <c r="A198" s="181"/>
      <c r="B198" s="182"/>
      <c r="C198" s="181"/>
      <c r="D198" s="187"/>
      <c r="E198" s="181"/>
    </row>
    <row r="199" spans="1:5" s="134" customFormat="1">
      <c r="A199" s="181"/>
      <c r="B199" s="182"/>
      <c r="C199" s="181"/>
      <c r="D199" s="187"/>
      <c r="E199" s="181"/>
    </row>
    <row r="200" spans="1:5" s="134" customFormat="1">
      <c r="A200" s="181"/>
      <c r="B200" s="182"/>
      <c r="C200" s="181"/>
      <c r="D200" s="187"/>
      <c r="E200" s="181"/>
    </row>
    <row r="201" spans="1:5" s="134" customFormat="1">
      <c r="A201" s="181"/>
      <c r="B201" s="182"/>
      <c r="C201" s="181"/>
      <c r="D201" s="187"/>
      <c r="E201" s="181"/>
    </row>
    <row r="202" spans="1:5" s="134" customFormat="1">
      <c r="A202" s="181"/>
      <c r="B202" s="182"/>
      <c r="C202" s="181"/>
      <c r="D202" s="187"/>
      <c r="E202" s="181"/>
    </row>
    <row r="203" spans="1:5" s="134" customFormat="1">
      <c r="A203" s="181"/>
      <c r="B203" s="182"/>
      <c r="C203" s="181"/>
      <c r="D203" s="187"/>
      <c r="E203" s="181"/>
    </row>
    <row r="204" spans="1:5" s="134" customFormat="1">
      <c r="A204" s="181"/>
      <c r="B204" s="182"/>
      <c r="C204" s="181"/>
      <c r="D204" s="187"/>
      <c r="E204" s="181"/>
    </row>
    <row r="205" spans="1:5" s="134" customFormat="1">
      <c r="A205" s="181"/>
      <c r="B205" s="182"/>
      <c r="C205" s="181"/>
      <c r="D205" s="187"/>
      <c r="E205" s="181"/>
    </row>
    <row r="206" spans="1:5" s="134" customFormat="1">
      <c r="A206" s="181"/>
      <c r="B206" s="182"/>
      <c r="C206" s="181"/>
      <c r="D206" s="187"/>
      <c r="E206" s="181"/>
    </row>
    <row r="207" spans="1:5" s="134" customFormat="1">
      <c r="A207" s="181"/>
      <c r="B207" s="182"/>
      <c r="C207" s="181"/>
      <c r="D207" s="187"/>
      <c r="E207" s="181"/>
    </row>
    <row r="208" spans="1:5" s="134" customFormat="1">
      <c r="A208" s="181"/>
      <c r="B208" s="182"/>
      <c r="C208" s="181"/>
      <c r="D208" s="187"/>
      <c r="E208" s="181"/>
    </row>
    <row r="209" spans="1:5" s="134" customFormat="1">
      <c r="A209" s="181"/>
      <c r="B209" s="182"/>
      <c r="C209" s="181"/>
      <c r="D209" s="187"/>
      <c r="E209" s="181"/>
    </row>
    <row r="210" spans="1:5" s="134" customFormat="1">
      <c r="A210" s="181"/>
      <c r="B210" s="182"/>
      <c r="C210" s="181"/>
      <c r="D210" s="187"/>
      <c r="E210" s="181"/>
    </row>
    <row r="211" spans="1:5" s="134" customFormat="1">
      <c r="A211" s="181"/>
      <c r="B211" s="182"/>
      <c r="C211" s="181"/>
      <c r="D211" s="187"/>
      <c r="E211" s="181"/>
    </row>
    <row r="212" spans="1:5" s="134" customFormat="1">
      <c r="A212" s="181"/>
      <c r="B212" s="182"/>
      <c r="C212" s="181"/>
      <c r="D212" s="187"/>
      <c r="E212" s="181"/>
    </row>
    <row r="213" spans="1:5" s="134" customFormat="1">
      <c r="A213" s="181"/>
      <c r="B213" s="182"/>
      <c r="C213" s="181"/>
      <c r="D213" s="187"/>
      <c r="E213" s="181"/>
    </row>
    <row r="214" spans="1:5" s="134" customFormat="1">
      <c r="A214" s="181"/>
      <c r="B214" s="182"/>
      <c r="C214" s="181"/>
      <c r="D214" s="187"/>
      <c r="E214" s="181"/>
    </row>
    <row r="215" spans="1:5" s="134" customFormat="1">
      <c r="A215" s="181"/>
      <c r="B215" s="182"/>
      <c r="C215" s="181"/>
      <c r="D215" s="187"/>
      <c r="E215" s="181"/>
    </row>
    <row r="216" spans="1:5" s="134" customFormat="1">
      <c r="A216" s="181"/>
      <c r="B216" s="182"/>
      <c r="C216" s="181"/>
      <c r="D216" s="187"/>
      <c r="E216" s="181"/>
    </row>
    <row r="217" spans="1:5" s="134" customFormat="1">
      <c r="A217" s="181"/>
      <c r="B217" s="182"/>
      <c r="C217" s="181"/>
      <c r="D217" s="187"/>
      <c r="E217" s="181"/>
    </row>
    <row r="218" spans="1:5" s="134" customFormat="1">
      <c r="A218" s="181"/>
      <c r="B218" s="182"/>
      <c r="C218" s="181"/>
      <c r="D218" s="187"/>
      <c r="E218" s="181"/>
    </row>
    <row r="219" spans="1:5" s="134" customFormat="1">
      <c r="A219" s="181"/>
      <c r="B219" s="182"/>
      <c r="C219" s="181"/>
      <c r="D219" s="187"/>
      <c r="E219" s="181"/>
    </row>
    <row r="220" spans="1:5" s="134" customFormat="1">
      <c r="A220" s="181"/>
      <c r="B220" s="182"/>
      <c r="C220" s="181"/>
      <c r="D220" s="187"/>
      <c r="E220" s="181"/>
    </row>
    <row r="221" spans="1:5" s="134" customFormat="1">
      <c r="A221" s="181"/>
      <c r="B221" s="182"/>
      <c r="C221" s="181"/>
      <c r="D221" s="187"/>
      <c r="E221" s="181"/>
    </row>
    <row r="222" spans="1:5" s="134" customFormat="1">
      <c r="A222" s="181"/>
      <c r="B222" s="182"/>
      <c r="C222" s="181"/>
      <c r="D222" s="187"/>
      <c r="E222" s="181"/>
    </row>
  </sheetData>
  <mergeCells count="25">
    <mergeCell ref="A7:E7"/>
    <mergeCell ref="B1:C1"/>
    <mergeCell ref="D1:E1"/>
    <mergeCell ref="B2:E2"/>
    <mergeCell ref="C3:E3"/>
    <mergeCell ref="A6:E6"/>
    <mergeCell ref="A76:B76"/>
    <mergeCell ref="A10:B10"/>
    <mergeCell ref="A27:B27"/>
    <mergeCell ref="A34:B34"/>
    <mergeCell ref="A56:B56"/>
    <mergeCell ref="A58:B58"/>
    <mergeCell ref="A61:B61"/>
    <mergeCell ref="A66:B66"/>
    <mergeCell ref="A68:B68"/>
    <mergeCell ref="A70:B70"/>
    <mergeCell ref="A72:B72"/>
    <mergeCell ref="A74:B74"/>
    <mergeCell ref="A116:B116"/>
    <mergeCell ref="A95:B95"/>
    <mergeCell ref="A104:B104"/>
    <mergeCell ref="A107:B107"/>
    <mergeCell ref="A109:B109"/>
    <mergeCell ref="A112:B112"/>
    <mergeCell ref="A114:B114"/>
  </mergeCells>
  <pageMargins left="0.31496062992125984" right="0.31496062992125984" top="0.35433070866141736" bottom="0.35433070866141736" header="0.31496062992125984" footer="0.31496062992125984"/>
  <pageSetup paperSize="9" scale="89" fitToHeight="7" orientation="portrait" r:id="rId1"/>
</worksheet>
</file>

<file path=xl/worksheets/sheet2.xml><?xml version="1.0" encoding="utf-8"?>
<worksheet xmlns="http://schemas.openxmlformats.org/spreadsheetml/2006/main" xmlns:r="http://schemas.openxmlformats.org/officeDocument/2006/relationships">
  <sheetPr>
    <tabColor rgb="FF7030A0"/>
  </sheetPr>
  <dimension ref="A1:Q1250"/>
  <sheetViews>
    <sheetView view="pageBreakPreview" zoomScale="80" zoomScaleNormal="80" zoomScaleSheetLayoutView="80" workbookViewId="0">
      <pane ySplit="8" topLeftCell="A1217" activePane="bottomLeft" state="frozen"/>
      <selection pane="bottomLeft" activeCell="I8" sqref="I8"/>
    </sheetView>
  </sheetViews>
  <sheetFormatPr defaultColWidth="9.140625" defaultRowHeight="12.75"/>
  <cols>
    <col min="1" max="1" width="4.140625" style="43" customWidth="1"/>
    <col min="2" max="2" width="47.28515625" style="43" customWidth="1"/>
    <col min="3" max="3" width="4.42578125" style="43" customWidth="1"/>
    <col min="4" max="4" width="4.85546875" style="43" customWidth="1"/>
    <col min="5" max="5" width="4.28515625" style="43" customWidth="1"/>
    <col min="6" max="6" width="10.7109375" style="43" customWidth="1"/>
    <col min="7" max="7" width="5.7109375" style="43" customWidth="1"/>
    <col min="8" max="8" width="14.5703125" style="17" customWidth="1"/>
    <col min="9" max="9" width="15.5703125" style="43" customWidth="1"/>
    <col min="10" max="10" width="13.85546875" style="43" customWidth="1"/>
    <col min="11" max="11" width="11.28515625" style="43" bestFit="1" customWidth="1"/>
    <col min="12" max="12" width="9.7109375" style="43" bestFit="1" customWidth="1"/>
    <col min="13" max="13" width="9.28515625" style="43" bestFit="1" customWidth="1"/>
    <col min="14" max="17" width="9.140625" style="43"/>
    <col min="18" max="18" width="9.28515625" style="43" bestFit="1" customWidth="1"/>
    <col min="19" max="16384" width="9.140625" style="43"/>
  </cols>
  <sheetData>
    <row r="1" spans="1:11" ht="15.75">
      <c r="G1" s="256"/>
      <c r="H1" s="256"/>
      <c r="I1" s="256" t="s">
        <v>801</v>
      </c>
      <c r="J1" s="256"/>
    </row>
    <row r="2" spans="1:11" ht="15.75">
      <c r="G2" s="256" t="s">
        <v>617</v>
      </c>
      <c r="H2" s="256"/>
      <c r="I2" s="256"/>
      <c r="J2" s="256"/>
    </row>
    <row r="3" spans="1:11" ht="15.75">
      <c r="G3" s="238"/>
      <c r="H3" s="256" t="s">
        <v>831</v>
      </c>
      <c r="I3" s="256"/>
      <c r="J3" s="256"/>
    </row>
    <row r="4" spans="1:11" ht="15.75">
      <c r="A4" s="258"/>
      <c r="B4" s="259"/>
      <c r="C4" s="259"/>
      <c r="D4" s="259"/>
      <c r="E4" s="259"/>
      <c r="F4" s="259"/>
      <c r="G4" s="259"/>
      <c r="H4" s="259"/>
      <c r="I4" s="259"/>
      <c r="J4" s="259"/>
    </row>
    <row r="5" spans="1:11" ht="15.75">
      <c r="A5" s="260" t="s">
        <v>823</v>
      </c>
      <c r="B5" s="261"/>
      <c r="C5" s="261"/>
      <c r="D5" s="261"/>
      <c r="E5" s="261"/>
      <c r="F5" s="261"/>
      <c r="G5" s="261"/>
      <c r="H5" s="261"/>
      <c r="I5" s="261"/>
      <c r="J5" s="261"/>
    </row>
    <row r="6" spans="1:11" ht="15.75">
      <c r="A6" s="257" t="s">
        <v>620</v>
      </c>
      <c r="B6" s="257"/>
      <c r="C6" s="257"/>
      <c r="D6" s="257"/>
      <c r="E6" s="257"/>
      <c r="F6" s="257"/>
      <c r="G6" s="257"/>
      <c r="H6" s="257"/>
      <c r="I6" s="257"/>
      <c r="J6" s="257"/>
    </row>
    <row r="7" spans="1:11" ht="28.5">
      <c r="A7" s="31" t="s">
        <v>1</v>
      </c>
      <c r="B7" s="28" t="s">
        <v>3</v>
      </c>
      <c r="C7" s="32" t="s">
        <v>8</v>
      </c>
      <c r="D7" s="32" t="s">
        <v>4</v>
      </c>
      <c r="E7" s="32" t="s">
        <v>5</v>
      </c>
      <c r="F7" s="32" t="s">
        <v>6</v>
      </c>
      <c r="G7" s="30" t="s">
        <v>7</v>
      </c>
      <c r="H7" s="20" t="s">
        <v>605</v>
      </c>
      <c r="I7" s="20" t="s">
        <v>607</v>
      </c>
      <c r="J7" s="20" t="s">
        <v>608</v>
      </c>
    </row>
    <row r="8" spans="1:11" s="21" customFormat="1">
      <c r="A8" s="19">
        <v>1</v>
      </c>
      <c r="B8" s="19">
        <v>2</v>
      </c>
      <c r="C8" s="19">
        <v>3</v>
      </c>
      <c r="D8" s="52" t="s">
        <v>350</v>
      </c>
      <c r="E8" s="52" t="s">
        <v>351</v>
      </c>
      <c r="F8" s="19">
        <v>6</v>
      </c>
      <c r="G8" s="19">
        <v>7</v>
      </c>
      <c r="H8" s="19">
        <v>8</v>
      </c>
      <c r="I8" s="19">
        <v>9</v>
      </c>
      <c r="J8" s="19">
        <v>10</v>
      </c>
    </row>
    <row r="9" spans="1:11" s="17" customFormat="1">
      <c r="A9" s="37" t="s">
        <v>132</v>
      </c>
      <c r="B9" s="38" t="s">
        <v>133</v>
      </c>
      <c r="C9" s="51" t="s">
        <v>134</v>
      </c>
      <c r="D9" s="36"/>
      <c r="E9" s="36"/>
      <c r="F9" s="36"/>
      <c r="G9" s="36"/>
      <c r="H9" s="56">
        <f>H10</f>
        <v>27799.5</v>
      </c>
      <c r="I9" s="56">
        <f>I10</f>
        <v>27782</v>
      </c>
      <c r="J9" s="56">
        <f>I9/H9*100</f>
        <v>99.93704922750409</v>
      </c>
    </row>
    <row r="10" spans="1:11" s="15" customFormat="1">
      <c r="A10" s="25"/>
      <c r="B10" s="38" t="s">
        <v>135</v>
      </c>
      <c r="C10" s="38"/>
      <c r="D10" s="26" t="s">
        <v>10</v>
      </c>
      <c r="E10" s="26" t="s">
        <v>11</v>
      </c>
      <c r="F10" s="26"/>
      <c r="G10" s="26"/>
      <c r="H10" s="24">
        <f>H11+H18+H37</f>
        <v>27799.5</v>
      </c>
      <c r="I10" s="24">
        <f>I11+I18+I37</f>
        <v>27782</v>
      </c>
      <c r="J10" s="24">
        <f>I10/H10*100</f>
        <v>99.93704922750409</v>
      </c>
      <c r="K10" s="22"/>
    </row>
    <row r="11" spans="1:11" s="15" customFormat="1" ht="38.25">
      <c r="A11" s="25"/>
      <c r="B11" s="38" t="s">
        <v>136</v>
      </c>
      <c r="C11" s="38"/>
      <c r="D11" s="26" t="s">
        <v>10</v>
      </c>
      <c r="E11" s="26" t="s">
        <v>12</v>
      </c>
      <c r="F11" s="26"/>
      <c r="G11" s="26"/>
      <c r="H11" s="24">
        <f t="shared" ref="H11:I16" si="0">H12</f>
        <v>3954.8</v>
      </c>
      <c r="I11" s="24">
        <f t="shared" si="0"/>
        <v>3954.8</v>
      </c>
      <c r="J11" s="24">
        <f>I11/H11*100</f>
        <v>100</v>
      </c>
    </row>
    <row r="12" spans="1:11" s="53" customFormat="1" ht="38.25">
      <c r="A12" s="23"/>
      <c r="B12" s="50" t="s">
        <v>116</v>
      </c>
      <c r="C12" s="50"/>
      <c r="D12" s="1" t="s">
        <v>10</v>
      </c>
      <c r="E12" s="1" t="s">
        <v>12</v>
      </c>
      <c r="F12" s="1" t="s">
        <v>159</v>
      </c>
      <c r="G12" s="1"/>
      <c r="H12" s="24">
        <f t="shared" si="0"/>
        <v>3954.8</v>
      </c>
      <c r="I12" s="2">
        <f t="shared" si="0"/>
        <v>3954.8</v>
      </c>
      <c r="J12" s="2"/>
      <c r="K12" s="18"/>
    </row>
    <row r="13" spans="1:11" s="53" customFormat="1" ht="38.25">
      <c r="A13" s="23"/>
      <c r="B13" s="50" t="s">
        <v>158</v>
      </c>
      <c r="C13" s="50"/>
      <c r="D13" s="1" t="s">
        <v>10</v>
      </c>
      <c r="E13" s="1" t="s">
        <v>12</v>
      </c>
      <c r="F13" s="1" t="s">
        <v>160</v>
      </c>
      <c r="G13" s="1"/>
      <c r="H13" s="24">
        <f t="shared" si="0"/>
        <v>3954.8</v>
      </c>
      <c r="I13" s="2">
        <f t="shared" si="0"/>
        <v>3954.8</v>
      </c>
      <c r="J13" s="2"/>
      <c r="K13" s="18"/>
    </row>
    <row r="14" spans="1:11" s="53" customFormat="1">
      <c r="A14" s="23"/>
      <c r="B14" s="50" t="s">
        <v>161</v>
      </c>
      <c r="C14" s="50"/>
      <c r="D14" s="1" t="s">
        <v>10</v>
      </c>
      <c r="E14" s="1" t="s">
        <v>12</v>
      </c>
      <c r="F14" s="1" t="s">
        <v>162</v>
      </c>
      <c r="G14" s="1"/>
      <c r="H14" s="24">
        <f t="shared" si="0"/>
        <v>3954.8</v>
      </c>
      <c r="I14" s="2">
        <f t="shared" si="0"/>
        <v>3954.8</v>
      </c>
      <c r="J14" s="2"/>
    </row>
    <row r="15" spans="1:11" s="53" customFormat="1" ht="63.75">
      <c r="A15" s="23"/>
      <c r="B15" s="50" t="s">
        <v>52</v>
      </c>
      <c r="C15" s="50"/>
      <c r="D15" s="1" t="s">
        <v>10</v>
      </c>
      <c r="E15" s="1" t="s">
        <v>12</v>
      </c>
      <c r="F15" s="1" t="s">
        <v>162</v>
      </c>
      <c r="G15" s="1" t="s">
        <v>53</v>
      </c>
      <c r="H15" s="24">
        <f t="shared" si="0"/>
        <v>3954.8</v>
      </c>
      <c r="I15" s="2">
        <f t="shared" si="0"/>
        <v>3954.8</v>
      </c>
      <c r="J15" s="2"/>
    </row>
    <row r="16" spans="1:11" s="53" customFormat="1" ht="25.5">
      <c r="A16" s="23"/>
      <c r="B16" s="50" t="s">
        <v>137</v>
      </c>
      <c r="C16" s="50"/>
      <c r="D16" s="1" t="s">
        <v>10</v>
      </c>
      <c r="E16" s="1" t="s">
        <v>12</v>
      </c>
      <c r="F16" s="1" t="s">
        <v>162</v>
      </c>
      <c r="G16" s="1" t="s">
        <v>138</v>
      </c>
      <c r="H16" s="24">
        <f t="shared" si="0"/>
        <v>3954.8</v>
      </c>
      <c r="I16" s="2">
        <f t="shared" si="0"/>
        <v>3954.8</v>
      </c>
      <c r="J16" s="2"/>
    </row>
    <row r="17" spans="1:11" s="53" customFormat="1" ht="38.25">
      <c r="A17" s="23"/>
      <c r="B17" s="50" t="s">
        <v>139</v>
      </c>
      <c r="C17" s="50"/>
      <c r="D17" s="1" t="s">
        <v>10</v>
      </c>
      <c r="E17" s="1" t="s">
        <v>12</v>
      </c>
      <c r="F17" s="1" t="s">
        <v>162</v>
      </c>
      <c r="G17" s="1" t="s">
        <v>140</v>
      </c>
      <c r="H17" s="24">
        <v>3954.8</v>
      </c>
      <c r="I17" s="2">
        <v>3954.8</v>
      </c>
      <c r="J17" s="2"/>
    </row>
    <row r="18" spans="1:11" s="15" customFormat="1" ht="51">
      <c r="A18" s="25"/>
      <c r="B18" s="38" t="s">
        <v>143</v>
      </c>
      <c r="C18" s="38"/>
      <c r="D18" s="26" t="s">
        <v>10</v>
      </c>
      <c r="E18" s="26" t="s">
        <v>13</v>
      </c>
      <c r="F18" s="26"/>
      <c r="G18" s="26"/>
      <c r="H18" s="24">
        <f>H19</f>
        <v>16144.6</v>
      </c>
      <c r="I18" s="24">
        <f>I19</f>
        <v>16135.2</v>
      </c>
      <c r="J18" s="24">
        <f>I18/H18*100</f>
        <v>99.941776197614061</v>
      </c>
      <c r="K18" s="22"/>
    </row>
    <row r="19" spans="1:11" s="53" customFormat="1" ht="38.25">
      <c r="A19" s="23"/>
      <c r="B19" s="50" t="s">
        <v>116</v>
      </c>
      <c r="C19" s="38"/>
      <c r="D19" s="1" t="s">
        <v>10</v>
      </c>
      <c r="E19" s="1" t="s">
        <v>13</v>
      </c>
      <c r="F19" s="1" t="s">
        <v>159</v>
      </c>
      <c r="G19" s="26"/>
      <c r="H19" s="24">
        <f>H20</f>
        <v>16144.6</v>
      </c>
      <c r="I19" s="2">
        <f t="shared" ref="I19" si="1">I20</f>
        <v>16135.2</v>
      </c>
      <c r="J19" s="2"/>
    </row>
    <row r="20" spans="1:11" s="53" customFormat="1" ht="38.25">
      <c r="A20" s="23"/>
      <c r="B20" s="50" t="s">
        <v>158</v>
      </c>
      <c r="C20" s="50"/>
      <c r="D20" s="1" t="s">
        <v>10</v>
      </c>
      <c r="E20" s="1" t="s">
        <v>13</v>
      </c>
      <c r="F20" s="1" t="s">
        <v>160</v>
      </c>
      <c r="G20" s="1"/>
      <c r="H20" s="24">
        <f>H21+H32</f>
        <v>16144.6</v>
      </c>
      <c r="I20" s="2">
        <f>I21+I32</f>
        <v>16135.2</v>
      </c>
      <c r="J20" s="2"/>
    </row>
    <row r="21" spans="1:11" s="53" customFormat="1" ht="25.5">
      <c r="A21" s="23"/>
      <c r="B21" s="50" t="s">
        <v>163</v>
      </c>
      <c r="C21" s="50"/>
      <c r="D21" s="1" t="s">
        <v>10</v>
      </c>
      <c r="E21" s="1" t="s">
        <v>13</v>
      </c>
      <c r="F21" s="1" t="s">
        <v>164</v>
      </c>
      <c r="G21" s="1"/>
      <c r="H21" s="24">
        <f>H22+H26+H29</f>
        <v>10313.5</v>
      </c>
      <c r="I21" s="2">
        <f>I22+I26+I29</f>
        <v>10304.300000000001</v>
      </c>
      <c r="J21" s="2"/>
    </row>
    <row r="22" spans="1:11" s="53" customFormat="1" ht="63.75">
      <c r="A22" s="23"/>
      <c r="B22" s="50" t="s">
        <v>52</v>
      </c>
      <c r="C22" s="50"/>
      <c r="D22" s="1" t="s">
        <v>10</v>
      </c>
      <c r="E22" s="1" t="s">
        <v>13</v>
      </c>
      <c r="F22" s="1" t="s">
        <v>164</v>
      </c>
      <c r="G22" s="1" t="s">
        <v>53</v>
      </c>
      <c r="H22" s="24">
        <f>H23</f>
        <v>10019.1</v>
      </c>
      <c r="I22" s="2">
        <f>I23</f>
        <v>10009.900000000001</v>
      </c>
      <c r="J22" s="2"/>
    </row>
    <row r="23" spans="1:11" s="53" customFormat="1" ht="25.5">
      <c r="A23" s="23"/>
      <c r="B23" s="50" t="s">
        <v>137</v>
      </c>
      <c r="C23" s="50"/>
      <c r="D23" s="1" t="s">
        <v>10</v>
      </c>
      <c r="E23" s="1" t="s">
        <v>13</v>
      </c>
      <c r="F23" s="1" t="s">
        <v>164</v>
      </c>
      <c r="G23" s="1" t="s">
        <v>138</v>
      </c>
      <c r="H23" s="24">
        <f>H24+H25</f>
        <v>10019.1</v>
      </c>
      <c r="I23" s="2">
        <f>I24+I25</f>
        <v>10009.900000000001</v>
      </c>
      <c r="J23" s="2"/>
    </row>
    <row r="24" spans="1:11" s="53" customFormat="1" ht="38.25">
      <c r="A24" s="23"/>
      <c r="B24" s="50" t="s">
        <v>139</v>
      </c>
      <c r="C24" s="50"/>
      <c r="D24" s="1" t="s">
        <v>10</v>
      </c>
      <c r="E24" s="1" t="s">
        <v>13</v>
      </c>
      <c r="F24" s="1" t="s">
        <v>164</v>
      </c>
      <c r="G24" s="1" t="s">
        <v>140</v>
      </c>
      <c r="H24" s="24">
        <v>9671.9</v>
      </c>
      <c r="I24" s="2">
        <v>9662.7000000000007</v>
      </c>
      <c r="J24" s="2"/>
    </row>
    <row r="25" spans="1:11" s="53" customFormat="1" ht="38.25">
      <c r="A25" s="23"/>
      <c r="B25" s="50" t="s">
        <v>141</v>
      </c>
      <c r="C25" s="50"/>
      <c r="D25" s="1" t="s">
        <v>10</v>
      </c>
      <c r="E25" s="1" t="s">
        <v>13</v>
      </c>
      <c r="F25" s="1" t="s">
        <v>164</v>
      </c>
      <c r="G25" s="1" t="s">
        <v>142</v>
      </c>
      <c r="H25" s="24">
        <v>347.2</v>
      </c>
      <c r="I25" s="2">
        <v>347.2</v>
      </c>
      <c r="J25" s="2"/>
    </row>
    <row r="26" spans="1:11" s="53" customFormat="1" ht="25.5">
      <c r="A26" s="23"/>
      <c r="B26" s="50" t="s">
        <v>80</v>
      </c>
      <c r="C26" s="50"/>
      <c r="D26" s="1" t="s">
        <v>10</v>
      </c>
      <c r="E26" s="1" t="s">
        <v>13</v>
      </c>
      <c r="F26" s="1" t="s">
        <v>164</v>
      </c>
      <c r="G26" s="1" t="s">
        <v>54</v>
      </c>
      <c r="H26" s="24">
        <f>H27</f>
        <v>275.39999999999998</v>
      </c>
      <c r="I26" s="2">
        <f>I27</f>
        <v>275.39999999999998</v>
      </c>
      <c r="J26" s="2"/>
    </row>
    <row r="27" spans="1:11" s="53" customFormat="1" ht="25.5">
      <c r="A27" s="23"/>
      <c r="B27" s="50" t="s">
        <v>144</v>
      </c>
      <c r="C27" s="50"/>
      <c r="D27" s="1" t="s">
        <v>10</v>
      </c>
      <c r="E27" s="1" t="s">
        <v>13</v>
      </c>
      <c r="F27" s="1" t="s">
        <v>164</v>
      </c>
      <c r="G27" s="1" t="s">
        <v>56</v>
      </c>
      <c r="H27" s="24">
        <f>H28</f>
        <v>275.39999999999998</v>
      </c>
      <c r="I27" s="2">
        <f>I28</f>
        <v>275.39999999999998</v>
      </c>
      <c r="J27" s="2"/>
    </row>
    <row r="28" spans="1:11" s="53" customFormat="1" ht="25.5">
      <c r="A28" s="23"/>
      <c r="B28" s="50" t="s">
        <v>57</v>
      </c>
      <c r="C28" s="50"/>
      <c r="D28" s="1" t="s">
        <v>10</v>
      </c>
      <c r="E28" s="1" t="s">
        <v>13</v>
      </c>
      <c r="F28" s="1" t="s">
        <v>164</v>
      </c>
      <c r="G28" s="1" t="s">
        <v>58</v>
      </c>
      <c r="H28" s="24">
        <v>275.39999999999998</v>
      </c>
      <c r="I28" s="2">
        <v>275.39999999999998</v>
      </c>
      <c r="J28" s="2"/>
    </row>
    <row r="29" spans="1:11" s="53" customFormat="1">
      <c r="A29" s="49"/>
      <c r="B29" s="46" t="s">
        <v>68</v>
      </c>
      <c r="C29" s="51"/>
      <c r="D29" s="1" t="s">
        <v>10</v>
      </c>
      <c r="E29" s="1" t="s">
        <v>13</v>
      </c>
      <c r="F29" s="1" t="s">
        <v>164</v>
      </c>
      <c r="G29" s="52" t="s">
        <v>69</v>
      </c>
      <c r="H29" s="56">
        <f>H30</f>
        <v>19</v>
      </c>
      <c r="I29" s="57">
        <f t="shared" ref="I29:I30" si="2">I30</f>
        <v>19</v>
      </c>
      <c r="J29" s="57"/>
    </row>
    <row r="30" spans="1:11" s="53" customFormat="1">
      <c r="A30" s="49"/>
      <c r="B30" s="46" t="s">
        <v>70</v>
      </c>
      <c r="C30" s="51"/>
      <c r="D30" s="1" t="s">
        <v>10</v>
      </c>
      <c r="E30" s="1" t="s">
        <v>13</v>
      </c>
      <c r="F30" s="1" t="s">
        <v>164</v>
      </c>
      <c r="G30" s="52" t="s">
        <v>71</v>
      </c>
      <c r="H30" s="56">
        <f>H31</f>
        <v>19</v>
      </c>
      <c r="I30" s="57">
        <f t="shared" si="2"/>
        <v>19</v>
      </c>
      <c r="J30" s="57"/>
    </row>
    <row r="31" spans="1:11" s="53" customFormat="1" ht="15">
      <c r="A31" s="49"/>
      <c r="B31" s="46" t="s">
        <v>527</v>
      </c>
      <c r="C31" s="33"/>
      <c r="D31" s="1" t="s">
        <v>10</v>
      </c>
      <c r="E31" s="1" t="s">
        <v>13</v>
      </c>
      <c r="F31" s="1" t="s">
        <v>164</v>
      </c>
      <c r="G31" s="52" t="s">
        <v>72</v>
      </c>
      <c r="H31" s="56">
        <v>19</v>
      </c>
      <c r="I31" s="57">
        <v>19</v>
      </c>
      <c r="J31" s="57"/>
    </row>
    <row r="32" spans="1:11" s="53" customFormat="1" ht="25.5">
      <c r="A32" s="23"/>
      <c r="B32" s="50" t="s">
        <v>145</v>
      </c>
      <c r="C32" s="50"/>
      <c r="D32" s="1" t="s">
        <v>10</v>
      </c>
      <c r="E32" s="1" t="s">
        <v>13</v>
      </c>
      <c r="F32" s="1" t="s">
        <v>165</v>
      </c>
      <c r="G32" s="1"/>
      <c r="H32" s="24">
        <f>H33</f>
        <v>5831.1</v>
      </c>
      <c r="I32" s="2">
        <f>I33</f>
        <v>5830.9</v>
      </c>
      <c r="J32" s="2"/>
    </row>
    <row r="33" spans="1:10" s="53" customFormat="1" ht="63.75">
      <c r="A33" s="23"/>
      <c r="B33" s="50" t="s">
        <v>52</v>
      </c>
      <c r="C33" s="50"/>
      <c r="D33" s="1" t="s">
        <v>10</v>
      </c>
      <c r="E33" s="1" t="s">
        <v>13</v>
      </c>
      <c r="F33" s="1" t="s">
        <v>165</v>
      </c>
      <c r="G33" s="1" t="s">
        <v>53</v>
      </c>
      <c r="H33" s="24">
        <f>H34</f>
        <v>5831.1</v>
      </c>
      <c r="I33" s="2">
        <f t="shared" ref="I33" si="3">I34</f>
        <v>5830.9</v>
      </c>
      <c r="J33" s="2"/>
    </row>
    <row r="34" spans="1:10" s="53" customFormat="1" ht="25.5">
      <c r="A34" s="23"/>
      <c r="B34" s="50" t="s">
        <v>137</v>
      </c>
      <c r="C34" s="50"/>
      <c r="D34" s="1" t="s">
        <v>10</v>
      </c>
      <c r="E34" s="1" t="s">
        <v>13</v>
      </c>
      <c r="F34" s="1" t="s">
        <v>165</v>
      </c>
      <c r="G34" s="1" t="s">
        <v>138</v>
      </c>
      <c r="H34" s="24">
        <f>H35+H36</f>
        <v>5831.1</v>
      </c>
      <c r="I34" s="2">
        <f>I35+I36</f>
        <v>5830.9</v>
      </c>
      <c r="J34" s="2"/>
    </row>
    <row r="35" spans="1:10" s="53" customFormat="1" ht="38.25">
      <c r="A35" s="23"/>
      <c r="B35" s="50" t="s">
        <v>139</v>
      </c>
      <c r="C35" s="50"/>
      <c r="D35" s="1" t="s">
        <v>10</v>
      </c>
      <c r="E35" s="1" t="s">
        <v>13</v>
      </c>
      <c r="F35" s="1" t="s">
        <v>165</v>
      </c>
      <c r="G35" s="1" t="s">
        <v>140</v>
      </c>
      <c r="H35" s="24">
        <v>5653.6</v>
      </c>
      <c r="I35" s="2">
        <v>5653.4</v>
      </c>
      <c r="J35" s="2"/>
    </row>
    <row r="36" spans="1:10" s="53" customFormat="1" ht="38.25">
      <c r="A36" s="23"/>
      <c r="B36" s="50" t="s">
        <v>141</v>
      </c>
      <c r="C36" s="50"/>
      <c r="D36" s="1" t="s">
        <v>10</v>
      </c>
      <c r="E36" s="1" t="s">
        <v>13</v>
      </c>
      <c r="F36" s="1" t="s">
        <v>165</v>
      </c>
      <c r="G36" s="1" t="s">
        <v>142</v>
      </c>
      <c r="H36" s="24">
        <v>177.5</v>
      </c>
      <c r="I36" s="2">
        <v>177.5</v>
      </c>
      <c r="J36" s="2"/>
    </row>
    <row r="37" spans="1:10" s="15" customFormat="1" ht="38.25">
      <c r="A37" s="25"/>
      <c r="B37" s="38" t="s">
        <v>146</v>
      </c>
      <c r="C37" s="38"/>
      <c r="D37" s="36" t="s">
        <v>10</v>
      </c>
      <c r="E37" s="36" t="s">
        <v>147</v>
      </c>
      <c r="F37" s="36"/>
      <c r="G37" s="36"/>
      <c r="H37" s="56">
        <f>H38</f>
        <v>7700.1</v>
      </c>
      <c r="I37" s="56">
        <f t="shared" ref="I37" si="4">I38</f>
        <v>7692</v>
      </c>
      <c r="J37" s="56">
        <f>I37/H37*100</f>
        <v>99.894806560953754</v>
      </c>
    </row>
    <row r="38" spans="1:10" s="15" customFormat="1" ht="38.25">
      <c r="A38" s="25"/>
      <c r="B38" s="50" t="s">
        <v>116</v>
      </c>
      <c r="C38" s="38"/>
      <c r="D38" s="1" t="s">
        <v>10</v>
      </c>
      <c r="E38" s="1" t="s">
        <v>147</v>
      </c>
      <c r="F38" s="1" t="s">
        <v>159</v>
      </c>
      <c r="G38" s="36"/>
      <c r="H38" s="56">
        <f>H39</f>
        <v>7700.1</v>
      </c>
      <c r="I38" s="57">
        <f>I39</f>
        <v>7692</v>
      </c>
      <c r="J38" s="57"/>
    </row>
    <row r="39" spans="1:10" s="15" customFormat="1" ht="38.25">
      <c r="A39" s="25"/>
      <c r="B39" s="50" t="s">
        <v>158</v>
      </c>
      <c r="C39" s="50"/>
      <c r="D39" s="1" t="s">
        <v>10</v>
      </c>
      <c r="E39" s="1" t="s">
        <v>147</v>
      </c>
      <c r="F39" s="1" t="s">
        <v>160</v>
      </c>
      <c r="G39" s="36"/>
      <c r="H39" s="56">
        <f>H40+H48</f>
        <v>7700.1</v>
      </c>
      <c r="I39" s="57">
        <f>I40+I48</f>
        <v>7692</v>
      </c>
      <c r="J39" s="57"/>
    </row>
    <row r="40" spans="1:10" s="15" customFormat="1" ht="25.5">
      <c r="A40" s="25"/>
      <c r="B40" s="50" t="s">
        <v>163</v>
      </c>
      <c r="C40" s="50"/>
      <c r="D40" s="1" t="s">
        <v>10</v>
      </c>
      <c r="E40" s="1" t="s">
        <v>147</v>
      </c>
      <c r="F40" s="1" t="s">
        <v>164</v>
      </c>
      <c r="G40" s="36"/>
      <c r="H40" s="56">
        <f>H41+H45</f>
        <v>5167</v>
      </c>
      <c r="I40" s="57">
        <f>I41+I45</f>
        <v>5162.0999999999995</v>
      </c>
      <c r="J40" s="57"/>
    </row>
    <row r="41" spans="1:10" s="53" customFormat="1" ht="63.75">
      <c r="A41" s="23"/>
      <c r="B41" s="50" t="s">
        <v>52</v>
      </c>
      <c r="C41" s="50"/>
      <c r="D41" s="1" t="s">
        <v>10</v>
      </c>
      <c r="E41" s="1" t="s">
        <v>147</v>
      </c>
      <c r="F41" s="1" t="s">
        <v>164</v>
      </c>
      <c r="G41" s="52" t="s">
        <v>53</v>
      </c>
      <c r="H41" s="56">
        <f>H42</f>
        <v>5145.5</v>
      </c>
      <c r="I41" s="57">
        <f>I42</f>
        <v>5140.5999999999995</v>
      </c>
      <c r="J41" s="57"/>
    </row>
    <row r="42" spans="1:10" s="53" customFormat="1" ht="25.5">
      <c r="A42" s="23"/>
      <c r="B42" s="50" t="s">
        <v>137</v>
      </c>
      <c r="C42" s="50"/>
      <c r="D42" s="1" t="s">
        <v>10</v>
      </c>
      <c r="E42" s="1" t="s">
        <v>147</v>
      </c>
      <c r="F42" s="1" t="s">
        <v>164</v>
      </c>
      <c r="G42" s="52" t="s">
        <v>138</v>
      </c>
      <c r="H42" s="56">
        <f>H43+H44</f>
        <v>5145.5</v>
      </c>
      <c r="I42" s="57">
        <f>I43+I44</f>
        <v>5140.5999999999995</v>
      </c>
      <c r="J42" s="57"/>
    </row>
    <row r="43" spans="1:10" s="53" customFormat="1" ht="38.25">
      <c r="A43" s="23"/>
      <c r="B43" s="50" t="s">
        <v>139</v>
      </c>
      <c r="C43" s="50"/>
      <c r="D43" s="1" t="s">
        <v>10</v>
      </c>
      <c r="E43" s="1" t="s">
        <v>147</v>
      </c>
      <c r="F43" s="1" t="s">
        <v>164</v>
      </c>
      <c r="G43" s="52" t="s">
        <v>140</v>
      </c>
      <c r="H43" s="56">
        <v>5055.3</v>
      </c>
      <c r="I43" s="57">
        <v>5050.3999999999996</v>
      </c>
      <c r="J43" s="2"/>
    </row>
    <row r="44" spans="1:10" s="53" customFormat="1" ht="38.25">
      <c r="A44" s="23"/>
      <c r="B44" s="50" t="s">
        <v>141</v>
      </c>
      <c r="C44" s="50"/>
      <c r="D44" s="1" t="s">
        <v>10</v>
      </c>
      <c r="E44" s="1" t="s">
        <v>147</v>
      </c>
      <c r="F44" s="1" t="s">
        <v>164</v>
      </c>
      <c r="G44" s="52" t="s">
        <v>142</v>
      </c>
      <c r="H44" s="56">
        <v>90.2</v>
      </c>
      <c r="I44" s="57">
        <v>90.2</v>
      </c>
      <c r="J44" s="2"/>
    </row>
    <row r="45" spans="1:10" s="53" customFormat="1" ht="25.5">
      <c r="A45" s="23"/>
      <c r="B45" s="50" t="s">
        <v>80</v>
      </c>
      <c r="C45" s="50"/>
      <c r="D45" s="1" t="s">
        <v>10</v>
      </c>
      <c r="E45" s="1" t="s">
        <v>147</v>
      </c>
      <c r="F45" s="1" t="s">
        <v>164</v>
      </c>
      <c r="G45" s="52" t="s">
        <v>54</v>
      </c>
      <c r="H45" s="56">
        <f>H46</f>
        <v>21.5</v>
      </c>
      <c r="I45" s="57">
        <f t="shared" ref="I45" si="5">I46</f>
        <v>21.5</v>
      </c>
      <c r="J45" s="57"/>
    </row>
    <row r="46" spans="1:10" s="53" customFormat="1" ht="25.5">
      <c r="A46" s="23"/>
      <c r="B46" s="50" t="s">
        <v>144</v>
      </c>
      <c r="C46" s="50"/>
      <c r="D46" s="1" t="s">
        <v>10</v>
      </c>
      <c r="E46" s="1" t="s">
        <v>147</v>
      </c>
      <c r="F46" s="1" t="s">
        <v>164</v>
      </c>
      <c r="G46" s="52" t="s">
        <v>56</v>
      </c>
      <c r="H46" s="56">
        <f>H47</f>
        <v>21.5</v>
      </c>
      <c r="I46" s="57">
        <f>I47</f>
        <v>21.5</v>
      </c>
      <c r="J46" s="57"/>
    </row>
    <row r="47" spans="1:10" s="53" customFormat="1" ht="25.5">
      <c r="A47" s="23"/>
      <c r="B47" s="50" t="s">
        <v>57</v>
      </c>
      <c r="C47" s="50"/>
      <c r="D47" s="1" t="s">
        <v>10</v>
      </c>
      <c r="E47" s="1" t="s">
        <v>147</v>
      </c>
      <c r="F47" s="1" t="s">
        <v>164</v>
      </c>
      <c r="G47" s="52" t="s">
        <v>58</v>
      </c>
      <c r="H47" s="56">
        <v>21.5</v>
      </c>
      <c r="I47" s="57">
        <v>21.5</v>
      </c>
      <c r="J47" s="2"/>
    </row>
    <row r="48" spans="1:10" s="53" customFormat="1" ht="25.5">
      <c r="A48" s="23"/>
      <c r="B48" s="50" t="s">
        <v>148</v>
      </c>
      <c r="C48" s="50"/>
      <c r="D48" s="52" t="s">
        <v>10</v>
      </c>
      <c r="E48" s="52" t="s">
        <v>147</v>
      </c>
      <c r="F48" s="52" t="s">
        <v>166</v>
      </c>
      <c r="G48" s="52"/>
      <c r="H48" s="56">
        <f>H49</f>
        <v>2533.1</v>
      </c>
      <c r="I48" s="57">
        <f t="shared" ref="I48:I49" si="6">I49</f>
        <v>2529.9</v>
      </c>
      <c r="J48" s="57"/>
    </row>
    <row r="49" spans="1:12" s="53" customFormat="1" ht="63.75">
      <c r="A49" s="23"/>
      <c r="B49" s="50" t="s">
        <v>52</v>
      </c>
      <c r="C49" s="50"/>
      <c r="D49" s="52" t="s">
        <v>10</v>
      </c>
      <c r="E49" s="52" t="s">
        <v>147</v>
      </c>
      <c r="F49" s="52" t="s">
        <v>166</v>
      </c>
      <c r="G49" s="52" t="s">
        <v>53</v>
      </c>
      <c r="H49" s="56">
        <f>H50</f>
        <v>2533.1</v>
      </c>
      <c r="I49" s="57">
        <f t="shared" si="6"/>
        <v>2529.9</v>
      </c>
      <c r="J49" s="57"/>
      <c r="L49" s="18"/>
    </row>
    <row r="50" spans="1:12" s="53" customFormat="1" ht="25.5">
      <c r="A50" s="23"/>
      <c r="B50" s="50" t="s">
        <v>137</v>
      </c>
      <c r="C50" s="50"/>
      <c r="D50" s="52" t="s">
        <v>10</v>
      </c>
      <c r="E50" s="52" t="s">
        <v>147</v>
      </c>
      <c r="F50" s="52" t="s">
        <v>166</v>
      </c>
      <c r="G50" s="52" t="s">
        <v>138</v>
      </c>
      <c r="H50" s="56">
        <f>H51+H52</f>
        <v>2533.1</v>
      </c>
      <c r="I50" s="57">
        <f>I51+I52</f>
        <v>2529.9</v>
      </c>
      <c r="J50" s="57"/>
    </row>
    <row r="51" spans="1:12" s="53" customFormat="1" ht="38.25">
      <c r="A51" s="23"/>
      <c r="B51" s="50" t="s">
        <v>139</v>
      </c>
      <c r="C51" s="50"/>
      <c r="D51" s="52" t="s">
        <v>10</v>
      </c>
      <c r="E51" s="52" t="s">
        <v>147</v>
      </c>
      <c r="F51" s="52" t="s">
        <v>166</v>
      </c>
      <c r="G51" s="52" t="s">
        <v>140</v>
      </c>
      <c r="H51" s="56">
        <v>2487.6</v>
      </c>
      <c r="I51" s="57">
        <v>2484.4</v>
      </c>
      <c r="J51" s="2"/>
    </row>
    <row r="52" spans="1:12" s="53" customFormat="1" ht="38.25">
      <c r="A52" s="23"/>
      <c r="B52" s="50" t="s">
        <v>141</v>
      </c>
      <c r="C52" s="50"/>
      <c r="D52" s="52" t="s">
        <v>10</v>
      </c>
      <c r="E52" s="52" t="s">
        <v>147</v>
      </c>
      <c r="F52" s="52" t="s">
        <v>166</v>
      </c>
      <c r="G52" s="52" t="s">
        <v>142</v>
      </c>
      <c r="H52" s="56">
        <v>45.5</v>
      </c>
      <c r="I52" s="57">
        <v>45.5</v>
      </c>
      <c r="J52" s="2"/>
    </row>
    <row r="53" spans="1:12" s="53" customFormat="1">
      <c r="A53" s="37" t="s">
        <v>149</v>
      </c>
      <c r="B53" s="38" t="s">
        <v>150</v>
      </c>
      <c r="C53" s="51" t="s">
        <v>151</v>
      </c>
      <c r="D53" s="36"/>
      <c r="E53" s="36"/>
      <c r="F53" s="36"/>
      <c r="G53" s="36"/>
      <c r="H53" s="56">
        <f>H54+H140+H229+H418+H627+H642+H772+H822+H841+H909+H946</f>
        <v>2095476.2</v>
      </c>
      <c r="I53" s="56">
        <f>I54+I140+I229+I418+I627+I642+I772+I822+I841+I909+I946</f>
        <v>1796428.7999999998</v>
      </c>
      <c r="J53" s="56">
        <f>I53/H53*100</f>
        <v>85.728904962032018</v>
      </c>
      <c r="L53" s="191"/>
    </row>
    <row r="54" spans="1:12" s="15" customFormat="1">
      <c r="A54" s="37"/>
      <c r="B54" s="55" t="s">
        <v>135</v>
      </c>
      <c r="C54" s="38"/>
      <c r="D54" s="36" t="s">
        <v>10</v>
      </c>
      <c r="E54" s="36" t="s">
        <v>11</v>
      </c>
      <c r="F54" s="36"/>
      <c r="G54" s="36"/>
      <c r="H54" s="56">
        <f>H55+H67+H88+H95</f>
        <v>215412.29999999993</v>
      </c>
      <c r="I54" s="56">
        <f>I55+I67+I88+I95</f>
        <v>214977.79999999996</v>
      </c>
      <c r="J54" s="56">
        <f>I54/H54*100</f>
        <v>99.798293783595469</v>
      </c>
    </row>
    <row r="55" spans="1:12" s="15" customFormat="1" ht="38.25">
      <c r="A55" s="37"/>
      <c r="B55" s="38" t="s">
        <v>152</v>
      </c>
      <c r="C55" s="51"/>
      <c r="D55" s="36" t="s">
        <v>10</v>
      </c>
      <c r="E55" s="36" t="s">
        <v>12</v>
      </c>
      <c r="F55" s="36"/>
      <c r="G55" s="36"/>
      <c r="H55" s="56">
        <f t="shared" ref="H55:I57" si="7">H56</f>
        <v>20306.199999999997</v>
      </c>
      <c r="I55" s="56">
        <f t="shared" si="7"/>
        <v>20302.399999999998</v>
      </c>
      <c r="J55" s="56">
        <f>I55/H55*100</f>
        <v>99.981286503629434</v>
      </c>
      <c r="K55" s="29"/>
    </row>
    <row r="56" spans="1:12" s="15" customFormat="1" ht="38.25">
      <c r="A56" s="37"/>
      <c r="B56" s="50" t="s">
        <v>116</v>
      </c>
      <c r="C56" s="38"/>
      <c r="D56" s="52" t="s">
        <v>10</v>
      </c>
      <c r="E56" s="52" t="s">
        <v>12</v>
      </c>
      <c r="F56" s="1" t="s">
        <v>159</v>
      </c>
      <c r="G56" s="36"/>
      <c r="H56" s="56">
        <f t="shared" si="7"/>
        <v>20306.199999999997</v>
      </c>
      <c r="I56" s="57">
        <f t="shared" si="7"/>
        <v>20302.399999999998</v>
      </c>
      <c r="J56" s="57"/>
      <c r="K56" s="29"/>
    </row>
    <row r="57" spans="1:12" s="15" customFormat="1" ht="38.25">
      <c r="A57" s="37"/>
      <c r="B57" s="50" t="s">
        <v>158</v>
      </c>
      <c r="C57" s="50"/>
      <c r="D57" s="52" t="s">
        <v>10</v>
      </c>
      <c r="E57" s="52" t="s">
        <v>12</v>
      </c>
      <c r="F57" s="1" t="s">
        <v>160</v>
      </c>
      <c r="G57" s="36"/>
      <c r="H57" s="56">
        <f t="shared" si="7"/>
        <v>20306.199999999997</v>
      </c>
      <c r="I57" s="57">
        <f t="shared" si="7"/>
        <v>20302.399999999998</v>
      </c>
      <c r="J57" s="57"/>
      <c r="K57" s="29"/>
    </row>
    <row r="58" spans="1:12" s="15" customFormat="1" ht="25.5">
      <c r="A58" s="37"/>
      <c r="B58" s="50" t="s">
        <v>163</v>
      </c>
      <c r="C58" s="50"/>
      <c r="D58" s="52" t="s">
        <v>10</v>
      </c>
      <c r="E58" s="52" t="s">
        <v>12</v>
      </c>
      <c r="F58" s="1" t="s">
        <v>164</v>
      </c>
      <c r="G58" s="36"/>
      <c r="H58" s="56">
        <f>H59+H63</f>
        <v>20306.199999999997</v>
      </c>
      <c r="I58" s="57">
        <f>I59+I63</f>
        <v>20302.399999999998</v>
      </c>
      <c r="J58" s="57"/>
      <c r="K58" s="29"/>
      <c r="L58" s="22"/>
    </row>
    <row r="59" spans="1:12" s="53" customFormat="1" ht="63.75">
      <c r="A59" s="49"/>
      <c r="B59" s="50" t="s">
        <v>52</v>
      </c>
      <c r="C59" s="51"/>
      <c r="D59" s="52" t="s">
        <v>10</v>
      </c>
      <c r="E59" s="52" t="s">
        <v>12</v>
      </c>
      <c r="F59" s="1" t="s">
        <v>164</v>
      </c>
      <c r="G59" s="52" t="s">
        <v>53</v>
      </c>
      <c r="H59" s="56">
        <f>H60</f>
        <v>20032.599999999999</v>
      </c>
      <c r="I59" s="57">
        <f>I60</f>
        <v>20030.599999999999</v>
      </c>
      <c r="J59" s="57"/>
    </row>
    <row r="60" spans="1:12" s="53" customFormat="1" ht="25.5">
      <c r="A60" s="49"/>
      <c r="B60" s="50" t="s">
        <v>137</v>
      </c>
      <c r="C60" s="51"/>
      <c r="D60" s="52" t="s">
        <v>10</v>
      </c>
      <c r="E60" s="52" t="s">
        <v>12</v>
      </c>
      <c r="F60" s="1" t="s">
        <v>164</v>
      </c>
      <c r="G60" s="52" t="s">
        <v>138</v>
      </c>
      <c r="H60" s="56">
        <f>H61+H62</f>
        <v>20032.599999999999</v>
      </c>
      <c r="I60" s="57">
        <f>I61+I62</f>
        <v>20030.599999999999</v>
      </c>
      <c r="J60" s="57"/>
    </row>
    <row r="61" spans="1:12" s="53" customFormat="1" ht="38.25">
      <c r="A61" s="49"/>
      <c r="B61" s="50" t="s">
        <v>139</v>
      </c>
      <c r="C61" s="51"/>
      <c r="D61" s="52" t="s">
        <v>10</v>
      </c>
      <c r="E61" s="52" t="s">
        <v>12</v>
      </c>
      <c r="F61" s="1" t="s">
        <v>164</v>
      </c>
      <c r="G61" s="52" t="s">
        <v>140</v>
      </c>
      <c r="H61" s="56">
        <v>19599</v>
      </c>
      <c r="I61" s="57">
        <v>19599</v>
      </c>
      <c r="J61" s="2"/>
    </row>
    <row r="62" spans="1:12" s="53" customFormat="1" ht="38.25">
      <c r="A62" s="49"/>
      <c r="B62" s="50" t="s">
        <v>141</v>
      </c>
      <c r="C62" s="51"/>
      <c r="D62" s="52" t="s">
        <v>10</v>
      </c>
      <c r="E62" s="52" t="s">
        <v>12</v>
      </c>
      <c r="F62" s="1" t="s">
        <v>164</v>
      </c>
      <c r="G62" s="52" t="s">
        <v>142</v>
      </c>
      <c r="H62" s="56">
        <v>433.6</v>
      </c>
      <c r="I62" s="57">
        <v>431.6</v>
      </c>
      <c r="J62" s="2"/>
    </row>
    <row r="63" spans="1:12" s="53" customFormat="1" ht="25.5">
      <c r="A63" s="49"/>
      <c r="B63" s="50" t="s">
        <v>80</v>
      </c>
      <c r="C63" s="51"/>
      <c r="D63" s="52" t="s">
        <v>10</v>
      </c>
      <c r="E63" s="52" t="s">
        <v>12</v>
      </c>
      <c r="F63" s="1" t="s">
        <v>164</v>
      </c>
      <c r="G63" s="52" t="s">
        <v>54</v>
      </c>
      <c r="H63" s="56">
        <f>H64</f>
        <v>273.60000000000002</v>
      </c>
      <c r="I63" s="57">
        <f>I64</f>
        <v>271.8</v>
      </c>
      <c r="J63" s="57"/>
    </row>
    <row r="64" spans="1:12" s="53" customFormat="1" ht="25.5">
      <c r="A64" s="49"/>
      <c r="B64" s="50" t="s">
        <v>55</v>
      </c>
      <c r="C64" s="51"/>
      <c r="D64" s="52" t="s">
        <v>10</v>
      </c>
      <c r="E64" s="52" t="s">
        <v>12</v>
      </c>
      <c r="F64" s="1" t="s">
        <v>164</v>
      </c>
      <c r="G64" s="52" t="s">
        <v>56</v>
      </c>
      <c r="H64" s="56">
        <f>H65+H66</f>
        <v>273.60000000000002</v>
      </c>
      <c r="I64" s="57">
        <f>I65+I66</f>
        <v>271.8</v>
      </c>
      <c r="J64" s="57"/>
    </row>
    <row r="65" spans="1:10" s="53" customFormat="1" ht="25.5">
      <c r="A65" s="49"/>
      <c r="B65" s="50" t="s">
        <v>60</v>
      </c>
      <c r="C65" s="51"/>
      <c r="D65" s="52" t="s">
        <v>10</v>
      </c>
      <c r="E65" s="52" t="s">
        <v>12</v>
      </c>
      <c r="F65" s="1" t="s">
        <v>164</v>
      </c>
      <c r="G65" s="52" t="s">
        <v>59</v>
      </c>
      <c r="H65" s="56">
        <v>40</v>
      </c>
      <c r="I65" s="57">
        <v>40</v>
      </c>
      <c r="J65" s="57"/>
    </row>
    <row r="66" spans="1:10" s="53" customFormat="1" ht="25.5">
      <c r="A66" s="49"/>
      <c r="B66" s="50" t="s">
        <v>57</v>
      </c>
      <c r="C66" s="51"/>
      <c r="D66" s="52" t="s">
        <v>10</v>
      </c>
      <c r="E66" s="52" t="s">
        <v>12</v>
      </c>
      <c r="F66" s="1" t="s">
        <v>164</v>
      </c>
      <c r="G66" s="52" t="s">
        <v>58</v>
      </c>
      <c r="H66" s="56">
        <v>233.6</v>
      </c>
      <c r="I66" s="57">
        <v>231.8</v>
      </c>
      <c r="J66" s="2"/>
    </row>
    <row r="67" spans="1:10" s="15" customFormat="1" ht="51">
      <c r="A67" s="37"/>
      <c r="B67" s="38" t="s">
        <v>153</v>
      </c>
      <c r="C67" s="51"/>
      <c r="D67" s="36" t="s">
        <v>10</v>
      </c>
      <c r="E67" s="36" t="s">
        <v>14</v>
      </c>
      <c r="F67" s="36"/>
      <c r="G67" s="36"/>
      <c r="H67" s="56">
        <f>H68</f>
        <v>182895.29999999996</v>
      </c>
      <c r="I67" s="56">
        <f>I68</f>
        <v>182697.8</v>
      </c>
      <c r="J67" s="56">
        <f>I67/H67*100</f>
        <v>99.892014720990659</v>
      </c>
    </row>
    <row r="68" spans="1:10" s="15" customFormat="1" ht="38.25">
      <c r="A68" s="37"/>
      <c r="B68" s="50" t="s">
        <v>116</v>
      </c>
      <c r="C68" s="38"/>
      <c r="D68" s="52" t="s">
        <v>10</v>
      </c>
      <c r="E68" s="52" t="s">
        <v>14</v>
      </c>
      <c r="F68" s="1" t="s">
        <v>159</v>
      </c>
      <c r="G68" s="36"/>
      <c r="H68" s="56">
        <f>H69</f>
        <v>182895.29999999996</v>
      </c>
      <c r="I68" s="57">
        <f>I69</f>
        <v>182697.8</v>
      </c>
      <c r="J68" s="57"/>
    </row>
    <row r="69" spans="1:10" s="15" customFormat="1" ht="38.25">
      <c r="A69" s="37"/>
      <c r="B69" s="50" t="s">
        <v>158</v>
      </c>
      <c r="C69" s="50"/>
      <c r="D69" s="52" t="s">
        <v>10</v>
      </c>
      <c r="E69" s="52" t="s">
        <v>14</v>
      </c>
      <c r="F69" s="1" t="s">
        <v>160</v>
      </c>
      <c r="G69" s="36"/>
      <c r="H69" s="56">
        <f>H70+H83</f>
        <v>182895.29999999996</v>
      </c>
      <c r="I69" s="57">
        <f>I70+I83</f>
        <v>182697.8</v>
      </c>
      <c r="J69" s="57"/>
    </row>
    <row r="70" spans="1:10" s="15" customFormat="1" ht="25.5">
      <c r="A70" s="37"/>
      <c r="B70" s="50" t="s">
        <v>163</v>
      </c>
      <c r="C70" s="50"/>
      <c r="D70" s="52" t="s">
        <v>10</v>
      </c>
      <c r="E70" s="52" t="s">
        <v>14</v>
      </c>
      <c r="F70" s="1" t="s">
        <v>164</v>
      </c>
      <c r="G70" s="36"/>
      <c r="H70" s="56">
        <f>H71+H75+H79</f>
        <v>178701.39999999997</v>
      </c>
      <c r="I70" s="57">
        <f>I71+I75+I79</f>
        <v>178503.9</v>
      </c>
      <c r="J70" s="57"/>
    </row>
    <row r="71" spans="1:10" s="53" customFormat="1" ht="63.75">
      <c r="A71" s="49"/>
      <c r="B71" s="50" t="s">
        <v>52</v>
      </c>
      <c r="C71" s="51"/>
      <c r="D71" s="52" t="s">
        <v>10</v>
      </c>
      <c r="E71" s="52" t="s">
        <v>14</v>
      </c>
      <c r="F71" s="1" t="s">
        <v>164</v>
      </c>
      <c r="G71" s="52" t="s">
        <v>53</v>
      </c>
      <c r="H71" s="56">
        <f>H72</f>
        <v>169005.3</v>
      </c>
      <c r="I71" s="57">
        <f>I72</f>
        <v>168995.9</v>
      </c>
      <c r="J71" s="57"/>
    </row>
    <row r="72" spans="1:10" s="53" customFormat="1" ht="25.5">
      <c r="A72" s="49"/>
      <c r="B72" s="50" t="s">
        <v>137</v>
      </c>
      <c r="C72" s="51"/>
      <c r="D72" s="52" t="s">
        <v>10</v>
      </c>
      <c r="E72" s="52" t="s">
        <v>14</v>
      </c>
      <c r="F72" s="1" t="s">
        <v>164</v>
      </c>
      <c r="G72" s="52" t="s">
        <v>138</v>
      </c>
      <c r="H72" s="56">
        <f>H73+H74</f>
        <v>169005.3</v>
      </c>
      <c r="I72" s="57">
        <f>I73+I74</f>
        <v>168995.9</v>
      </c>
      <c r="J72" s="57"/>
    </row>
    <row r="73" spans="1:10" s="53" customFormat="1" ht="38.25">
      <c r="A73" s="49"/>
      <c r="B73" s="50" t="s">
        <v>139</v>
      </c>
      <c r="C73" s="51"/>
      <c r="D73" s="52" t="s">
        <v>10</v>
      </c>
      <c r="E73" s="52" t="s">
        <v>14</v>
      </c>
      <c r="F73" s="1" t="s">
        <v>164</v>
      </c>
      <c r="G73" s="52" t="s">
        <v>140</v>
      </c>
      <c r="H73" s="56">
        <v>163528.4</v>
      </c>
      <c r="I73" s="57">
        <v>163522.1</v>
      </c>
      <c r="J73" s="2"/>
    </row>
    <row r="74" spans="1:10" s="53" customFormat="1" ht="38.25">
      <c r="A74" s="49"/>
      <c r="B74" s="50" t="s">
        <v>141</v>
      </c>
      <c r="C74" s="51"/>
      <c r="D74" s="52" t="s">
        <v>10</v>
      </c>
      <c r="E74" s="52" t="s">
        <v>14</v>
      </c>
      <c r="F74" s="1" t="s">
        <v>164</v>
      </c>
      <c r="G74" s="52" t="s">
        <v>142</v>
      </c>
      <c r="H74" s="56">
        <v>5476.9</v>
      </c>
      <c r="I74" s="57">
        <v>5473.8</v>
      </c>
      <c r="J74" s="2"/>
    </row>
    <row r="75" spans="1:10" s="53" customFormat="1" ht="25.5">
      <c r="A75" s="49"/>
      <c r="B75" s="50" t="s">
        <v>80</v>
      </c>
      <c r="C75" s="51"/>
      <c r="D75" s="52" t="s">
        <v>10</v>
      </c>
      <c r="E75" s="52" t="s">
        <v>14</v>
      </c>
      <c r="F75" s="1" t="s">
        <v>164</v>
      </c>
      <c r="G75" s="52" t="s">
        <v>54</v>
      </c>
      <c r="H75" s="56">
        <f>H76</f>
        <v>9348.2999999999993</v>
      </c>
      <c r="I75" s="57">
        <f>I76</f>
        <v>9160.2000000000007</v>
      </c>
      <c r="J75" s="57"/>
    </row>
    <row r="76" spans="1:10" s="53" customFormat="1" ht="25.5">
      <c r="A76" s="49"/>
      <c r="B76" s="50" t="s">
        <v>55</v>
      </c>
      <c r="C76" s="51"/>
      <c r="D76" s="52" t="s">
        <v>10</v>
      </c>
      <c r="E76" s="52" t="s">
        <v>14</v>
      </c>
      <c r="F76" s="1" t="s">
        <v>164</v>
      </c>
      <c r="G76" s="52" t="s">
        <v>56</v>
      </c>
      <c r="H76" s="56">
        <f>H77+H78</f>
        <v>9348.2999999999993</v>
      </c>
      <c r="I76" s="57">
        <f>I77+I78</f>
        <v>9160.2000000000007</v>
      </c>
      <c r="J76" s="57"/>
    </row>
    <row r="77" spans="1:10" s="53" customFormat="1" ht="25.5">
      <c r="A77" s="49"/>
      <c r="B77" s="50" t="s">
        <v>60</v>
      </c>
      <c r="C77" s="51"/>
      <c r="D77" s="52" t="s">
        <v>10</v>
      </c>
      <c r="E77" s="52" t="s">
        <v>14</v>
      </c>
      <c r="F77" s="1" t="s">
        <v>164</v>
      </c>
      <c r="G77" s="52" t="s">
        <v>59</v>
      </c>
      <c r="H77" s="56">
        <v>2969.3</v>
      </c>
      <c r="I77" s="57">
        <v>2830.6</v>
      </c>
      <c r="J77" s="57"/>
    </row>
    <row r="78" spans="1:10" s="53" customFormat="1" ht="25.5">
      <c r="A78" s="49"/>
      <c r="B78" s="50" t="s">
        <v>57</v>
      </c>
      <c r="C78" s="51"/>
      <c r="D78" s="52" t="s">
        <v>10</v>
      </c>
      <c r="E78" s="52" t="s">
        <v>14</v>
      </c>
      <c r="F78" s="1" t="s">
        <v>164</v>
      </c>
      <c r="G78" s="52" t="s">
        <v>58</v>
      </c>
      <c r="H78" s="56">
        <v>6379</v>
      </c>
      <c r="I78" s="57">
        <v>6329.6</v>
      </c>
      <c r="J78" s="2"/>
    </row>
    <row r="79" spans="1:10" s="53" customFormat="1">
      <c r="A79" s="49"/>
      <c r="B79" s="46" t="s">
        <v>68</v>
      </c>
      <c r="C79" s="51"/>
      <c r="D79" s="52" t="s">
        <v>10</v>
      </c>
      <c r="E79" s="52" t="s">
        <v>14</v>
      </c>
      <c r="F79" s="1" t="s">
        <v>164</v>
      </c>
      <c r="G79" s="52" t="s">
        <v>69</v>
      </c>
      <c r="H79" s="56">
        <f>H80</f>
        <v>347.8</v>
      </c>
      <c r="I79" s="57">
        <f>I80</f>
        <v>347.8</v>
      </c>
      <c r="J79" s="57"/>
    </row>
    <row r="80" spans="1:10" s="53" customFormat="1">
      <c r="A80" s="49"/>
      <c r="B80" s="46" t="s">
        <v>70</v>
      </c>
      <c r="C80" s="51"/>
      <c r="D80" s="52" t="s">
        <v>10</v>
      </c>
      <c r="E80" s="52" t="s">
        <v>14</v>
      </c>
      <c r="F80" s="1" t="s">
        <v>164</v>
      </c>
      <c r="G80" s="52" t="s">
        <v>71</v>
      </c>
      <c r="H80" s="56">
        <f>H81+H82</f>
        <v>347.8</v>
      </c>
      <c r="I80" s="57">
        <f>I81+I82</f>
        <v>347.8</v>
      </c>
      <c r="J80" s="57"/>
    </row>
    <row r="81" spans="1:10" s="53" customFormat="1" ht="25.5">
      <c r="A81" s="49"/>
      <c r="B81" s="50" t="s">
        <v>498</v>
      </c>
      <c r="C81" s="51"/>
      <c r="D81" s="52" t="s">
        <v>10</v>
      </c>
      <c r="E81" s="52" t="s">
        <v>14</v>
      </c>
      <c r="F81" s="1" t="s">
        <v>541</v>
      </c>
      <c r="G81" s="52" t="s">
        <v>499</v>
      </c>
      <c r="H81" s="56">
        <v>34.6</v>
      </c>
      <c r="I81" s="57">
        <v>34.6</v>
      </c>
      <c r="J81" s="57"/>
    </row>
    <row r="82" spans="1:10" s="53" customFormat="1">
      <c r="A82" s="49"/>
      <c r="B82" s="46" t="s">
        <v>527</v>
      </c>
      <c r="C82" s="51"/>
      <c r="D82" s="52" t="s">
        <v>10</v>
      </c>
      <c r="E82" s="52" t="s">
        <v>14</v>
      </c>
      <c r="F82" s="1" t="s">
        <v>164</v>
      </c>
      <c r="G82" s="52" t="s">
        <v>72</v>
      </c>
      <c r="H82" s="56">
        <v>313.2</v>
      </c>
      <c r="I82" s="57">
        <v>313.2</v>
      </c>
      <c r="J82" s="57"/>
    </row>
    <row r="83" spans="1:10" s="53" customFormat="1" ht="38.25">
      <c r="A83" s="49"/>
      <c r="B83" s="50" t="s">
        <v>154</v>
      </c>
      <c r="C83" s="51"/>
      <c r="D83" s="52" t="s">
        <v>10</v>
      </c>
      <c r="E83" s="52" t="s">
        <v>14</v>
      </c>
      <c r="F83" s="52" t="s">
        <v>167</v>
      </c>
      <c r="G83" s="52"/>
      <c r="H83" s="56">
        <f>H84</f>
        <v>4193.9000000000005</v>
      </c>
      <c r="I83" s="57">
        <f>I84</f>
        <v>4193.9000000000005</v>
      </c>
      <c r="J83" s="57"/>
    </row>
    <row r="84" spans="1:10" s="53" customFormat="1" ht="63.75">
      <c r="A84" s="49"/>
      <c r="B84" s="50" t="s">
        <v>52</v>
      </c>
      <c r="C84" s="51"/>
      <c r="D84" s="52" t="s">
        <v>10</v>
      </c>
      <c r="E84" s="52" t="s">
        <v>14</v>
      </c>
      <c r="F84" s="52" t="s">
        <v>167</v>
      </c>
      <c r="G84" s="52" t="s">
        <v>53</v>
      </c>
      <c r="H84" s="56">
        <f>H85</f>
        <v>4193.9000000000005</v>
      </c>
      <c r="I84" s="57">
        <f>I85</f>
        <v>4193.9000000000005</v>
      </c>
      <c r="J84" s="57"/>
    </row>
    <row r="85" spans="1:10" s="53" customFormat="1" ht="25.5">
      <c r="A85" s="49"/>
      <c r="B85" s="50" t="s">
        <v>137</v>
      </c>
      <c r="C85" s="51"/>
      <c r="D85" s="52" t="s">
        <v>10</v>
      </c>
      <c r="E85" s="52" t="s">
        <v>14</v>
      </c>
      <c r="F85" s="52" t="s">
        <v>167</v>
      </c>
      <c r="G85" s="52" t="s">
        <v>138</v>
      </c>
      <c r="H85" s="56">
        <f>H86+H87</f>
        <v>4193.9000000000005</v>
      </c>
      <c r="I85" s="57">
        <f>I86+I87</f>
        <v>4193.9000000000005</v>
      </c>
      <c r="J85" s="57"/>
    </row>
    <row r="86" spans="1:10" s="53" customFormat="1" ht="38.25">
      <c r="A86" s="49"/>
      <c r="B86" s="50" t="s">
        <v>139</v>
      </c>
      <c r="C86" s="51"/>
      <c r="D86" s="52" t="s">
        <v>10</v>
      </c>
      <c r="E86" s="52" t="s">
        <v>14</v>
      </c>
      <c r="F86" s="52" t="s">
        <v>167</v>
      </c>
      <c r="G86" s="52" t="s">
        <v>140</v>
      </c>
      <c r="H86" s="56">
        <v>4161.3</v>
      </c>
      <c r="I86" s="57">
        <v>4161.3</v>
      </c>
      <c r="J86" s="2"/>
    </row>
    <row r="87" spans="1:10" s="53" customFormat="1" ht="38.25">
      <c r="A87" s="49"/>
      <c r="B87" s="50" t="s">
        <v>141</v>
      </c>
      <c r="C87" s="51"/>
      <c r="D87" s="52" t="s">
        <v>10</v>
      </c>
      <c r="E87" s="52" t="s">
        <v>14</v>
      </c>
      <c r="F87" s="52" t="s">
        <v>167</v>
      </c>
      <c r="G87" s="52" t="s">
        <v>142</v>
      </c>
      <c r="H87" s="56">
        <v>32.6</v>
      </c>
      <c r="I87" s="57">
        <v>32.6</v>
      </c>
      <c r="J87" s="2"/>
    </row>
    <row r="88" spans="1:10" s="15" customFormat="1">
      <c r="A88" s="37"/>
      <c r="B88" s="38" t="s">
        <v>542</v>
      </c>
      <c r="C88" s="51"/>
      <c r="D88" s="36" t="s">
        <v>10</v>
      </c>
      <c r="E88" s="36" t="s">
        <v>15</v>
      </c>
      <c r="F88" s="36"/>
      <c r="G88" s="36"/>
      <c r="H88" s="56">
        <f t="shared" ref="H88:I93" si="8">H89</f>
        <v>3.3</v>
      </c>
      <c r="I88" s="56">
        <f t="shared" si="8"/>
        <v>3.3</v>
      </c>
      <c r="J88" s="56">
        <f>I88/H88*100</f>
        <v>100</v>
      </c>
    </row>
    <row r="89" spans="1:10" s="53" customFormat="1" ht="38.25">
      <c r="A89" s="49"/>
      <c r="B89" s="50" t="s">
        <v>116</v>
      </c>
      <c r="C89" s="38"/>
      <c r="D89" s="52" t="s">
        <v>10</v>
      </c>
      <c r="E89" s="52" t="s">
        <v>15</v>
      </c>
      <c r="F89" s="1" t="s">
        <v>159</v>
      </c>
      <c r="G89" s="52"/>
      <c r="H89" s="56">
        <f t="shared" si="8"/>
        <v>3.3</v>
      </c>
      <c r="I89" s="57">
        <f t="shared" si="8"/>
        <v>3.3</v>
      </c>
      <c r="J89" s="57"/>
    </row>
    <row r="90" spans="1:10" s="53" customFormat="1" ht="63.75">
      <c r="A90" s="49"/>
      <c r="B90" s="50" t="s">
        <v>543</v>
      </c>
      <c r="C90" s="51"/>
      <c r="D90" s="52" t="s">
        <v>10</v>
      </c>
      <c r="E90" s="52" t="s">
        <v>15</v>
      </c>
      <c r="F90" s="52" t="s">
        <v>160</v>
      </c>
      <c r="G90" s="52"/>
      <c r="H90" s="56">
        <f t="shared" si="8"/>
        <v>3.3</v>
      </c>
      <c r="I90" s="57">
        <f t="shared" si="8"/>
        <v>3.3</v>
      </c>
      <c r="J90" s="57"/>
    </row>
    <row r="91" spans="1:10" s="53" customFormat="1" ht="178.5">
      <c r="A91" s="49"/>
      <c r="B91" s="50" t="s">
        <v>544</v>
      </c>
      <c r="C91" s="51"/>
      <c r="D91" s="52" t="s">
        <v>10</v>
      </c>
      <c r="E91" s="52" t="s">
        <v>15</v>
      </c>
      <c r="F91" s="52" t="s">
        <v>545</v>
      </c>
      <c r="G91" s="52"/>
      <c r="H91" s="56">
        <f t="shared" si="8"/>
        <v>3.3</v>
      </c>
      <c r="I91" s="57">
        <f t="shared" si="8"/>
        <v>3.3</v>
      </c>
      <c r="J91" s="57"/>
    </row>
    <row r="92" spans="1:10" s="53" customFormat="1" ht="25.5">
      <c r="A92" s="49"/>
      <c r="B92" s="50" t="s">
        <v>80</v>
      </c>
      <c r="C92" s="51"/>
      <c r="D92" s="52" t="s">
        <v>10</v>
      </c>
      <c r="E92" s="52" t="s">
        <v>15</v>
      </c>
      <c r="F92" s="52" t="s">
        <v>545</v>
      </c>
      <c r="G92" s="52" t="s">
        <v>54</v>
      </c>
      <c r="H92" s="56">
        <f t="shared" si="8"/>
        <v>3.3</v>
      </c>
      <c r="I92" s="57">
        <f t="shared" si="8"/>
        <v>3.3</v>
      </c>
      <c r="J92" s="57"/>
    </row>
    <row r="93" spans="1:10" s="53" customFormat="1" ht="25.5">
      <c r="A93" s="49"/>
      <c r="B93" s="50" t="s">
        <v>55</v>
      </c>
      <c r="C93" s="51"/>
      <c r="D93" s="52" t="s">
        <v>10</v>
      </c>
      <c r="E93" s="52" t="s">
        <v>15</v>
      </c>
      <c r="F93" s="52" t="s">
        <v>545</v>
      </c>
      <c r="G93" s="52" t="s">
        <v>56</v>
      </c>
      <c r="H93" s="56">
        <f t="shared" si="8"/>
        <v>3.3</v>
      </c>
      <c r="I93" s="57">
        <f t="shared" si="8"/>
        <v>3.3</v>
      </c>
      <c r="J93" s="57"/>
    </row>
    <row r="94" spans="1:10" s="53" customFormat="1" ht="25.5">
      <c r="A94" s="49"/>
      <c r="B94" s="50" t="s">
        <v>57</v>
      </c>
      <c r="C94" s="51"/>
      <c r="D94" s="52" t="s">
        <v>10</v>
      </c>
      <c r="E94" s="52" t="s">
        <v>15</v>
      </c>
      <c r="F94" s="52" t="s">
        <v>545</v>
      </c>
      <c r="G94" s="52" t="s">
        <v>58</v>
      </c>
      <c r="H94" s="56">
        <v>3.3</v>
      </c>
      <c r="I94" s="57">
        <v>3.3</v>
      </c>
      <c r="J94" s="57"/>
    </row>
    <row r="95" spans="1:10" s="15" customFormat="1">
      <c r="A95" s="37"/>
      <c r="B95" s="38" t="s">
        <v>155</v>
      </c>
      <c r="C95" s="51"/>
      <c r="D95" s="36" t="s">
        <v>10</v>
      </c>
      <c r="E95" s="36" t="s">
        <v>156</v>
      </c>
      <c r="F95" s="36"/>
      <c r="G95" s="36"/>
      <c r="H95" s="56">
        <f>H96+H115+H131</f>
        <v>12207.5</v>
      </c>
      <c r="I95" s="56">
        <f>I96+I115+I131</f>
        <v>11974.3</v>
      </c>
      <c r="J95" s="56">
        <f>I95/H95*100</f>
        <v>98.089698955560095</v>
      </c>
    </row>
    <row r="96" spans="1:10" s="53" customFormat="1" ht="38.25">
      <c r="A96" s="40"/>
      <c r="B96" s="50" t="s">
        <v>170</v>
      </c>
      <c r="C96" s="27"/>
      <c r="D96" s="52" t="s">
        <v>10</v>
      </c>
      <c r="E96" s="52" t="s">
        <v>156</v>
      </c>
      <c r="F96" s="52" t="s">
        <v>171</v>
      </c>
      <c r="G96" s="52"/>
      <c r="H96" s="56">
        <f>H97+H106</f>
        <v>8987.5</v>
      </c>
      <c r="I96" s="57">
        <f>I97+I106</f>
        <v>8986.2999999999993</v>
      </c>
      <c r="J96" s="57"/>
    </row>
    <row r="97" spans="1:10" s="53" customFormat="1" ht="179.25" customHeight="1">
      <c r="A97" s="40"/>
      <c r="B97" s="6" t="s">
        <v>520</v>
      </c>
      <c r="C97" s="106"/>
      <c r="D97" s="52" t="s">
        <v>10</v>
      </c>
      <c r="E97" s="52" t="s">
        <v>156</v>
      </c>
      <c r="F97" s="52" t="s">
        <v>356</v>
      </c>
      <c r="G97" s="52"/>
      <c r="H97" s="56">
        <f>H98+H102</f>
        <v>1632.8</v>
      </c>
      <c r="I97" s="57">
        <f>I98+I102</f>
        <v>1632.5</v>
      </c>
      <c r="J97" s="57"/>
    </row>
    <row r="98" spans="1:10" s="53" customFormat="1" ht="63.75">
      <c r="A98" s="49"/>
      <c r="B98" s="50" t="s">
        <v>52</v>
      </c>
      <c r="C98" s="51"/>
      <c r="D98" s="52" t="s">
        <v>10</v>
      </c>
      <c r="E98" s="52" t="s">
        <v>156</v>
      </c>
      <c r="F98" s="52" t="s">
        <v>356</v>
      </c>
      <c r="G98" s="52" t="s">
        <v>53</v>
      </c>
      <c r="H98" s="56">
        <f>H99</f>
        <v>1473.5</v>
      </c>
      <c r="I98" s="57">
        <f>I99</f>
        <v>1473.2</v>
      </c>
      <c r="J98" s="57"/>
    </row>
    <row r="99" spans="1:10" s="53" customFormat="1" ht="25.5">
      <c r="A99" s="49"/>
      <c r="B99" s="50" t="s">
        <v>137</v>
      </c>
      <c r="C99" s="51"/>
      <c r="D99" s="52" t="s">
        <v>10</v>
      </c>
      <c r="E99" s="52" t="s">
        <v>156</v>
      </c>
      <c r="F99" s="52" t="s">
        <v>356</v>
      </c>
      <c r="G99" s="52" t="s">
        <v>138</v>
      </c>
      <c r="H99" s="56">
        <f>H100+H101</f>
        <v>1473.5</v>
      </c>
      <c r="I99" s="57">
        <f>I100+I101</f>
        <v>1473.2</v>
      </c>
      <c r="J99" s="57"/>
    </row>
    <row r="100" spans="1:10" s="53" customFormat="1" ht="38.25">
      <c r="A100" s="49"/>
      <c r="B100" s="50" t="s">
        <v>139</v>
      </c>
      <c r="C100" s="51"/>
      <c r="D100" s="52" t="s">
        <v>10</v>
      </c>
      <c r="E100" s="52" t="s">
        <v>156</v>
      </c>
      <c r="F100" s="52" t="s">
        <v>356</v>
      </c>
      <c r="G100" s="52" t="s">
        <v>140</v>
      </c>
      <c r="H100" s="56">
        <v>1404.5</v>
      </c>
      <c r="I100" s="57">
        <v>1404.4</v>
      </c>
      <c r="J100" s="57"/>
    </row>
    <row r="101" spans="1:10" s="53" customFormat="1" ht="38.25">
      <c r="A101" s="49"/>
      <c r="B101" s="50" t="s">
        <v>141</v>
      </c>
      <c r="C101" s="51"/>
      <c r="D101" s="52" t="s">
        <v>10</v>
      </c>
      <c r="E101" s="52" t="s">
        <v>156</v>
      </c>
      <c r="F101" s="52" t="s">
        <v>356</v>
      </c>
      <c r="G101" s="52" t="s">
        <v>142</v>
      </c>
      <c r="H101" s="56">
        <v>69</v>
      </c>
      <c r="I101" s="2">
        <v>68.8</v>
      </c>
      <c r="J101" s="57"/>
    </row>
    <row r="102" spans="1:10" s="53" customFormat="1" ht="25.5">
      <c r="A102" s="49"/>
      <c r="B102" s="50" t="s">
        <v>80</v>
      </c>
      <c r="C102" s="51"/>
      <c r="D102" s="52" t="s">
        <v>10</v>
      </c>
      <c r="E102" s="52" t="s">
        <v>156</v>
      </c>
      <c r="F102" s="52" t="s">
        <v>356</v>
      </c>
      <c r="G102" s="52" t="s">
        <v>54</v>
      </c>
      <c r="H102" s="56">
        <f>H103</f>
        <v>159.30000000000001</v>
      </c>
      <c r="I102" s="57">
        <f>I103</f>
        <v>159.30000000000001</v>
      </c>
      <c r="J102" s="57"/>
    </row>
    <row r="103" spans="1:10" s="53" customFormat="1" ht="25.5">
      <c r="A103" s="49"/>
      <c r="B103" s="50" t="s">
        <v>55</v>
      </c>
      <c r="C103" s="51"/>
      <c r="D103" s="52" t="s">
        <v>10</v>
      </c>
      <c r="E103" s="52" t="s">
        <v>156</v>
      </c>
      <c r="F103" s="52" t="s">
        <v>356</v>
      </c>
      <c r="G103" s="52" t="s">
        <v>56</v>
      </c>
      <c r="H103" s="56">
        <f>H104+H105</f>
        <v>159.30000000000001</v>
      </c>
      <c r="I103" s="57">
        <f>I104+I105</f>
        <v>159.30000000000001</v>
      </c>
      <c r="J103" s="57"/>
    </row>
    <row r="104" spans="1:10" s="53" customFormat="1" ht="25.5">
      <c r="A104" s="49"/>
      <c r="B104" s="50" t="s">
        <v>60</v>
      </c>
      <c r="C104" s="51"/>
      <c r="D104" s="52" t="s">
        <v>10</v>
      </c>
      <c r="E104" s="52" t="s">
        <v>156</v>
      </c>
      <c r="F104" s="52" t="s">
        <v>356</v>
      </c>
      <c r="G104" s="52" t="s">
        <v>59</v>
      </c>
      <c r="H104" s="56">
        <v>11</v>
      </c>
      <c r="I104" s="57">
        <v>11</v>
      </c>
      <c r="J104" s="57"/>
    </row>
    <row r="105" spans="1:10" s="53" customFormat="1" ht="25.5">
      <c r="A105" s="49"/>
      <c r="B105" s="50" t="s">
        <v>57</v>
      </c>
      <c r="C105" s="51"/>
      <c r="D105" s="52" t="s">
        <v>10</v>
      </c>
      <c r="E105" s="52" t="s">
        <v>156</v>
      </c>
      <c r="F105" s="52" t="s">
        <v>356</v>
      </c>
      <c r="G105" s="52" t="s">
        <v>58</v>
      </c>
      <c r="H105" s="56">
        <v>148.30000000000001</v>
      </c>
      <c r="I105" s="2">
        <v>148.30000000000001</v>
      </c>
      <c r="J105" s="57"/>
    </row>
    <row r="106" spans="1:10" s="53" customFormat="1" ht="38.25">
      <c r="A106" s="40"/>
      <c r="B106" s="4" t="s">
        <v>319</v>
      </c>
      <c r="C106" s="41"/>
      <c r="D106" s="52" t="s">
        <v>10</v>
      </c>
      <c r="E106" s="45">
        <v>13</v>
      </c>
      <c r="F106" s="52" t="s">
        <v>357</v>
      </c>
      <c r="G106" s="52"/>
      <c r="H106" s="56">
        <f>H107+H111</f>
        <v>7354.7</v>
      </c>
      <c r="I106" s="57">
        <f>I107+I111</f>
        <v>7353.8</v>
      </c>
      <c r="J106" s="57"/>
    </row>
    <row r="107" spans="1:10" s="53" customFormat="1" ht="63.75">
      <c r="A107" s="49"/>
      <c r="B107" s="50" t="s">
        <v>52</v>
      </c>
      <c r="C107" s="51"/>
      <c r="D107" s="52" t="s">
        <v>10</v>
      </c>
      <c r="E107" s="45">
        <v>13</v>
      </c>
      <c r="F107" s="52" t="s">
        <v>357</v>
      </c>
      <c r="G107" s="52" t="s">
        <v>53</v>
      </c>
      <c r="H107" s="56">
        <f>H108</f>
        <v>6185.5</v>
      </c>
      <c r="I107" s="57">
        <f>I108</f>
        <v>6184.6</v>
      </c>
      <c r="J107" s="57"/>
    </row>
    <row r="108" spans="1:10" s="53" customFormat="1" ht="25.5">
      <c r="A108" s="49"/>
      <c r="B108" s="50" t="s">
        <v>137</v>
      </c>
      <c r="C108" s="51"/>
      <c r="D108" s="52" t="s">
        <v>10</v>
      </c>
      <c r="E108" s="45">
        <v>13</v>
      </c>
      <c r="F108" s="52" t="s">
        <v>357</v>
      </c>
      <c r="G108" s="52" t="s">
        <v>138</v>
      </c>
      <c r="H108" s="56">
        <f>H109+H110</f>
        <v>6185.5</v>
      </c>
      <c r="I108" s="57">
        <f>I109+I110</f>
        <v>6184.6</v>
      </c>
      <c r="J108" s="57"/>
    </row>
    <row r="109" spans="1:10" s="53" customFormat="1" ht="38.25">
      <c r="A109" s="49"/>
      <c r="B109" s="50" t="s">
        <v>139</v>
      </c>
      <c r="C109" s="51"/>
      <c r="D109" s="52" t="s">
        <v>10</v>
      </c>
      <c r="E109" s="45">
        <v>13</v>
      </c>
      <c r="F109" s="52" t="s">
        <v>357</v>
      </c>
      <c r="G109" s="52" t="s">
        <v>140</v>
      </c>
      <c r="H109" s="56">
        <v>5993.8</v>
      </c>
      <c r="I109" s="57">
        <v>5993.5</v>
      </c>
      <c r="J109" s="57"/>
    </row>
    <row r="110" spans="1:10" s="53" customFormat="1" ht="38.25">
      <c r="A110" s="49"/>
      <c r="B110" s="50" t="s">
        <v>141</v>
      </c>
      <c r="C110" s="51"/>
      <c r="D110" s="52" t="s">
        <v>10</v>
      </c>
      <c r="E110" s="45">
        <v>13</v>
      </c>
      <c r="F110" s="52" t="s">
        <v>357</v>
      </c>
      <c r="G110" s="52" t="s">
        <v>142</v>
      </c>
      <c r="H110" s="56">
        <v>191.7</v>
      </c>
      <c r="I110" s="2">
        <v>191.1</v>
      </c>
      <c r="J110" s="57"/>
    </row>
    <row r="111" spans="1:10" s="53" customFormat="1" ht="25.5">
      <c r="A111" s="49"/>
      <c r="B111" s="50" t="s">
        <v>80</v>
      </c>
      <c r="C111" s="51"/>
      <c r="D111" s="52" t="s">
        <v>10</v>
      </c>
      <c r="E111" s="45">
        <v>13</v>
      </c>
      <c r="F111" s="52" t="s">
        <v>357</v>
      </c>
      <c r="G111" s="52" t="s">
        <v>54</v>
      </c>
      <c r="H111" s="56">
        <f>H112</f>
        <v>1169.2</v>
      </c>
      <c r="I111" s="57">
        <f>I112</f>
        <v>1169.2</v>
      </c>
      <c r="J111" s="57"/>
    </row>
    <row r="112" spans="1:10" s="53" customFormat="1" ht="25.5">
      <c r="A112" s="49"/>
      <c r="B112" s="50" t="s">
        <v>55</v>
      </c>
      <c r="C112" s="51"/>
      <c r="D112" s="52" t="s">
        <v>10</v>
      </c>
      <c r="E112" s="45">
        <v>13</v>
      </c>
      <c r="F112" s="52" t="s">
        <v>357</v>
      </c>
      <c r="G112" s="52" t="s">
        <v>56</v>
      </c>
      <c r="H112" s="56">
        <f>H113+H114</f>
        <v>1169.2</v>
      </c>
      <c r="I112" s="57">
        <f>I113+I114</f>
        <v>1169.2</v>
      </c>
      <c r="J112" s="57"/>
    </row>
    <row r="113" spans="1:10" s="53" customFormat="1" ht="25.5">
      <c r="A113" s="49"/>
      <c r="B113" s="50" t="s">
        <v>60</v>
      </c>
      <c r="C113" s="51"/>
      <c r="D113" s="52" t="s">
        <v>10</v>
      </c>
      <c r="E113" s="45">
        <v>13</v>
      </c>
      <c r="F113" s="52" t="s">
        <v>357</v>
      </c>
      <c r="G113" s="52" t="s">
        <v>59</v>
      </c>
      <c r="H113" s="56">
        <v>15</v>
      </c>
      <c r="I113" s="57">
        <v>15</v>
      </c>
      <c r="J113" s="57"/>
    </row>
    <row r="114" spans="1:10" s="53" customFormat="1" ht="25.5">
      <c r="A114" s="49"/>
      <c r="B114" s="50" t="s">
        <v>57</v>
      </c>
      <c r="C114" s="51"/>
      <c r="D114" s="52" t="s">
        <v>10</v>
      </c>
      <c r="E114" s="45">
        <v>13</v>
      </c>
      <c r="F114" s="52" t="s">
        <v>357</v>
      </c>
      <c r="G114" s="52" t="s">
        <v>58</v>
      </c>
      <c r="H114" s="56">
        <v>1154.2</v>
      </c>
      <c r="I114" s="2">
        <v>1154.2</v>
      </c>
      <c r="J114" s="57"/>
    </row>
    <row r="115" spans="1:10" s="53" customFormat="1" ht="38.25">
      <c r="A115" s="49"/>
      <c r="B115" s="50" t="s">
        <v>116</v>
      </c>
      <c r="C115" s="51"/>
      <c r="D115" s="52" t="s">
        <v>10</v>
      </c>
      <c r="E115" s="52" t="s">
        <v>156</v>
      </c>
      <c r="F115" s="52" t="s">
        <v>159</v>
      </c>
      <c r="G115" s="52"/>
      <c r="H115" s="56">
        <f>H116</f>
        <v>1996.5</v>
      </c>
      <c r="I115" s="57">
        <f>I116</f>
        <v>1765.3</v>
      </c>
      <c r="J115" s="57"/>
    </row>
    <row r="116" spans="1:10" s="53" customFormat="1" ht="63.75">
      <c r="A116" s="49"/>
      <c r="B116" s="50" t="s">
        <v>497</v>
      </c>
      <c r="C116" s="51"/>
      <c r="D116" s="52" t="s">
        <v>10</v>
      </c>
      <c r="E116" s="52" t="s">
        <v>156</v>
      </c>
      <c r="F116" s="52" t="s">
        <v>160</v>
      </c>
      <c r="G116" s="52"/>
      <c r="H116" s="56">
        <f>H117+H122+H126</f>
        <v>1996.5</v>
      </c>
      <c r="I116" s="57">
        <f>I117+I122+I126</f>
        <v>1765.3</v>
      </c>
      <c r="J116" s="57"/>
    </row>
    <row r="117" spans="1:10" s="53" customFormat="1" ht="76.5">
      <c r="A117" s="49"/>
      <c r="B117" s="50" t="s">
        <v>496</v>
      </c>
      <c r="C117" s="51"/>
      <c r="D117" s="52" t="s">
        <v>10</v>
      </c>
      <c r="E117" s="52" t="s">
        <v>156</v>
      </c>
      <c r="F117" s="52" t="s">
        <v>378</v>
      </c>
      <c r="G117" s="36"/>
      <c r="H117" s="56">
        <f t="shared" ref="H117:I119" si="9">H118</f>
        <v>38.6</v>
      </c>
      <c r="I117" s="57">
        <f t="shared" si="9"/>
        <v>38.6</v>
      </c>
      <c r="J117" s="57"/>
    </row>
    <row r="118" spans="1:10" s="53" customFormat="1" ht="25.5">
      <c r="A118" s="49"/>
      <c r="B118" s="50" t="s">
        <v>80</v>
      </c>
      <c r="C118" s="51"/>
      <c r="D118" s="52" t="s">
        <v>10</v>
      </c>
      <c r="E118" s="52" t="s">
        <v>156</v>
      </c>
      <c r="F118" s="52" t="s">
        <v>378</v>
      </c>
      <c r="G118" s="52" t="s">
        <v>54</v>
      </c>
      <c r="H118" s="56">
        <f t="shared" si="9"/>
        <v>38.6</v>
      </c>
      <c r="I118" s="57">
        <f t="shared" si="9"/>
        <v>38.6</v>
      </c>
      <c r="J118" s="57"/>
    </row>
    <row r="119" spans="1:10" s="53" customFormat="1" ht="25.5">
      <c r="A119" s="49"/>
      <c r="B119" s="50" t="s">
        <v>55</v>
      </c>
      <c r="C119" s="51"/>
      <c r="D119" s="52" t="s">
        <v>10</v>
      </c>
      <c r="E119" s="52" t="s">
        <v>156</v>
      </c>
      <c r="F119" s="52" t="s">
        <v>378</v>
      </c>
      <c r="G119" s="52" t="s">
        <v>56</v>
      </c>
      <c r="H119" s="56">
        <f t="shared" si="9"/>
        <v>38.6</v>
      </c>
      <c r="I119" s="57">
        <f t="shared" si="9"/>
        <v>38.6</v>
      </c>
      <c r="J119" s="57"/>
    </row>
    <row r="120" spans="1:10" s="53" customFormat="1" ht="25.5">
      <c r="A120" s="49"/>
      <c r="B120" s="50" t="s">
        <v>57</v>
      </c>
      <c r="C120" s="51"/>
      <c r="D120" s="52" t="s">
        <v>10</v>
      </c>
      <c r="E120" s="52" t="s">
        <v>156</v>
      </c>
      <c r="F120" s="52" t="s">
        <v>378</v>
      </c>
      <c r="G120" s="52" t="s">
        <v>58</v>
      </c>
      <c r="H120" s="56">
        <v>38.6</v>
      </c>
      <c r="I120" s="2">
        <v>38.6</v>
      </c>
      <c r="J120" s="2"/>
    </row>
    <row r="121" spans="1:10" s="53" customFormat="1" ht="25.5">
      <c r="A121" s="49"/>
      <c r="B121" s="50" t="s">
        <v>172</v>
      </c>
      <c r="C121" s="51"/>
      <c r="D121" s="52" t="s">
        <v>10</v>
      </c>
      <c r="E121" s="52" t="s">
        <v>156</v>
      </c>
      <c r="F121" s="52" t="s">
        <v>173</v>
      </c>
      <c r="G121" s="52"/>
      <c r="H121" s="56">
        <f t="shared" ref="H121:I124" si="10">H122</f>
        <v>134.4</v>
      </c>
      <c r="I121" s="57">
        <f t="shared" si="10"/>
        <v>134.4</v>
      </c>
      <c r="J121" s="57"/>
    </row>
    <row r="122" spans="1:10" s="53" customFormat="1" ht="63.75">
      <c r="A122" s="49"/>
      <c r="B122" s="50" t="s">
        <v>358</v>
      </c>
      <c r="C122" s="51"/>
      <c r="D122" s="52" t="s">
        <v>10</v>
      </c>
      <c r="E122" s="52" t="s">
        <v>156</v>
      </c>
      <c r="F122" s="52" t="s">
        <v>174</v>
      </c>
      <c r="G122" s="52"/>
      <c r="H122" s="56">
        <f t="shared" si="10"/>
        <v>134.4</v>
      </c>
      <c r="I122" s="57">
        <f t="shared" si="10"/>
        <v>134.4</v>
      </c>
      <c r="J122" s="57"/>
    </row>
    <row r="123" spans="1:10" s="53" customFormat="1" ht="25.5">
      <c r="A123" s="49"/>
      <c r="B123" s="50" t="s">
        <v>80</v>
      </c>
      <c r="C123" s="5"/>
      <c r="D123" s="52" t="s">
        <v>10</v>
      </c>
      <c r="E123" s="52" t="s">
        <v>156</v>
      </c>
      <c r="F123" s="52" t="s">
        <v>174</v>
      </c>
      <c r="G123" s="52" t="s">
        <v>54</v>
      </c>
      <c r="H123" s="56">
        <f t="shared" si="10"/>
        <v>134.4</v>
      </c>
      <c r="I123" s="57">
        <f t="shared" si="10"/>
        <v>134.4</v>
      </c>
      <c r="J123" s="57"/>
    </row>
    <row r="124" spans="1:10" s="53" customFormat="1" ht="25.5">
      <c r="A124" s="49"/>
      <c r="B124" s="50" t="s">
        <v>55</v>
      </c>
      <c r="C124" s="5"/>
      <c r="D124" s="52" t="s">
        <v>10</v>
      </c>
      <c r="E124" s="52" t="s">
        <v>156</v>
      </c>
      <c r="F124" s="52" t="s">
        <v>174</v>
      </c>
      <c r="G124" s="52" t="s">
        <v>56</v>
      </c>
      <c r="H124" s="56">
        <f t="shared" si="10"/>
        <v>134.4</v>
      </c>
      <c r="I124" s="57">
        <f t="shared" si="10"/>
        <v>134.4</v>
      </c>
      <c r="J124" s="57"/>
    </row>
    <row r="125" spans="1:10" s="53" customFormat="1" ht="25.5">
      <c r="A125" s="49"/>
      <c r="B125" s="50" t="s">
        <v>57</v>
      </c>
      <c r="C125" s="5"/>
      <c r="D125" s="52" t="s">
        <v>10</v>
      </c>
      <c r="E125" s="52" t="s">
        <v>156</v>
      </c>
      <c r="F125" s="52" t="s">
        <v>174</v>
      </c>
      <c r="G125" s="52" t="s">
        <v>58</v>
      </c>
      <c r="H125" s="56">
        <v>134.4</v>
      </c>
      <c r="I125" s="57">
        <v>134.4</v>
      </c>
      <c r="J125" s="2"/>
    </row>
    <row r="126" spans="1:10" s="53" customFormat="1" ht="38.25">
      <c r="A126" s="49"/>
      <c r="B126" s="50" t="s">
        <v>175</v>
      </c>
      <c r="C126" s="51"/>
      <c r="D126" s="52" t="s">
        <v>10</v>
      </c>
      <c r="E126" s="45">
        <v>13</v>
      </c>
      <c r="F126" s="52" t="s">
        <v>176</v>
      </c>
      <c r="G126" s="52"/>
      <c r="H126" s="56">
        <f t="shared" ref="H126:I129" si="11">H127</f>
        <v>1823.5</v>
      </c>
      <c r="I126" s="57">
        <f t="shared" si="11"/>
        <v>1592.3</v>
      </c>
      <c r="J126" s="57"/>
    </row>
    <row r="127" spans="1:10" s="53" customFormat="1" ht="76.5">
      <c r="A127" s="49"/>
      <c r="B127" s="50" t="s">
        <v>359</v>
      </c>
      <c r="C127" s="51"/>
      <c r="D127" s="52" t="s">
        <v>10</v>
      </c>
      <c r="E127" s="45">
        <v>13</v>
      </c>
      <c r="F127" s="52" t="s">
        <v>177</v>
      </c>
      <c r="G127" s="52"/>
      <c r="H127" s="56">
        <f t="shared" si="11"/>
        <v>1823.5</v>
      </c>
      <c r="I127" s="57">
        <f t="shared" si="11"/>
        <v>1592.3</v>
      </c>
      <c r="J127" s="57"/>
    </row>
    <row r="128" spans="1:10" s="53" customFormat="1" ht="25.5">
      <c r="A128" s="49"/>
      <c r="B128" s="50" t="s">
        <v>80</v>
      </c>
      <c r="C128" s="51"/>
      <c r="D128" s="52" t="s">
        <v>10</v>
      </c>
      <c r="E128" s="45">
        <v>13</v>
      </c>
      <c r="F128" s="52" t="s">
        <v>177</v>
      </c>
      <c r="G128" s="52" t="s">
        <v>54</v>
      </c>
      <c r="H128" s="56">
        <f t="shared" si="11"/>
        <v>1823.5</v>
      </c>
      <c r="I128" s="57">
        <f t="shared" si="11"/>
        <v>1592.3</v>
      </c>
      <c r="J128" s="57"/>
    </row>
    <row r="129" spans="1:10" s="53" customFormat="1" ht="25.5">
      <c r="A129" s="49"/>
      <c r="B129" s="50" t="s">
        <v>55</v>
      </c>
      <c r="C129" s="51"/>
      <c r="D129" s="52" t="s">
        <v>10</v>
      </c>
      <c r="E129" s="45">
        <v>13</v>
      </c>
      <c r="F129" s="52" t="s">
        <v>177</v>
      </c>
      <c r="G129" s="52" t="s">
        <v>56</v>
      </c>
      <c r="H129" s="56">
        <f t="shared" si="11"/>
        <v>1823.5</v>
      </c>
      <c r="I129" s="57">
        <f t="shared" si="11"/>
        <v>1592.3</v>
      </c>
      <c r="J129" s="57"/>
    </row>
    <row r="130" spans="1:10" s="53" customFormat="1" ht="25.5">
      <c r="A130" s="49"/>
      <c r="B130" s="50" t="s">
        <v>57</v>
      </c>
      <c r="C130" s="51"/>
      <c r="D130" s="52" t="s">
        <v>10</v>
      </c>
      <c r="E130" s="45">
        <v>13</v>
      </c>
      <c r="F130" s="52" t="s">
        <v>177</v>
      </c>
      <c r="G130" s="52" t="s">
        <v>58</v>
      </c>
      <c r="H130" s="56">
        <v>1823.5</v>
      </c>
      <c r="I130" s="57">
        <v>1592.3</v>
      </c>
      <c r="J130" s="2"/>
    </row>
    <row r="131" spans="1:10" s="53" customFormat="1">
      <c r="A131" s="49"/>
      <c r="B131" s="50" t="s">
        <v>365</v>
      </c>
      <c r="C131" s="51"/>
      <c r="D131" s="52" t="s">
        <v>10</v>
      </c>
      <c r="E131" s="45">
        <v>13</v>
      </c>
      <c r="F131" s="52" t="s">
        <v>230</v>
      </c>
      <c r="G131" s="52"/>
      <c r="H131" s="56">
        <f>H132</f>
        <v>1223.5</v>
      </c>
      <c r="I131" s="57">
        <f>I132</f>
        <v>1222.7</v>
      </c>
      <c r="J131" s="57"/>
    </row>
    <row r="132" spans="1:10" s="53" customFormat="1">
      <c r="A132" s="49"/>
      <c r="B132" s="50" t="s">
        <v>237</v>
      </c>
      <c r="C132" s="51"/>
      <c r="D132" s="52" t="s">
        <v>10</v>
      </c>
      <c r="E132" s="45">
        <v>13</v>
      </c>
      <c r="F132" s="52" t="s">
        <v>236</v>
      </c>
      <c r="G132" s="52"/>
      <c r="H132" s="56">
        <f>H133+H136</f>
        <v>1223.5</v>
      </c>
      <c r="I132" s="57">
        <f>I133+I136</f>
        <v>1222.7</v>
      </c>
      <c r="J132" s="57"/>
    </row>
    <row r="133" spans="1:10" s="53" customFormat="1" ht="25.5">
      <c r="A133" s="49"/>
      <c r="B133" s="50" t="s">
        <v>80</v>
      </c>
      <c r="C133" s="51"/>
      <c r="D133" s="52" t="s">
        <v>10</v>
      </c>
      <c r="E133" s="45">
        <v>13</v>
      </c>
      <c r="F133" s="52" t="s">
        <v>236</v>
      </c>
      <c r="G133" s="52" t="s">
        <v>54</v>
      </c>
      <c r="H133" s="56">
        <f>H134</f>
        <v>284.39999999999998</v>
      </c>
      <c r="I133" s="57">
        <f>I134</f>
        <v>283.60000000000002</v>
      </c>
      <c r="J133" s="57"/>
    </row>
    <row r="134" spans="1:10" s="53" customFormat="1" ht="25.5">
      <c r="A134" s="49"/>
      <c r="B134" s="50" t="s">
        <v>55</v>
      </c>
      <c r="C134" s="51"/>
      <c r="D134" s="52" t="s">
        <v>10</v>
      </c>
      <c r="E134" s="45">
        <v>13</v>
      </c>
      <c r="F134" s="52" t="s">
        <v>236</v>
      </c>
      <c r="G134" s="52" t="s">
        <v>56</v>
      </c>
      <c r="H134" s="56">
        <f>H135</f>
        <v>284.39999999999998</v>
      </c>
      <c r="I134" s="57">
        <f>I135</f>
        <v>283.60000000000002</v>
      </c>
      <c r="J134" s="57"/>
    </row>
    <row r="135" spans="1:10" s="53" customFormat="1" ht="25.5">
      <c r="A135" s="49"/>
      <c r="B135" s="50" t="s">
        <v>57</v>
      </c>
      <c r="C135" s="51"/>
      <c r="D135" s="52" t="s">
        <v>10</v>
      </c>
      <c r="E135" s="45">
        <v>13</v>
      </c>
      <c r="F135" s="52" t="s">
        <v>236</v>
      </c>
      <c r="G135" s="52" t="s">
        <v>58</v>
      </c>
      <c r="H135" s="56">
        <v>284.39999999999998</v>
      </c>
      <c r="I135" s="57">
        <v>283.60000000000002</v>
      </c>
      <c r="J135" s="57"/>
    </row>
    <row r="136" spans="1:10" s="53" customFormat="1">
      <c r="A136" s="49"/>
      <c r="B136" s="46" t="s">
        <v>68</v>
      </c>
      <c r="C136" s="51"/>
      <c r="D136" s="52" t="s">
        <v>10</v>
      </c>
      <c r="E136" s="45">
        <v>13</v>
      </c>
      <c r="F136" s="52" t="s">
        <v>236</v>
      </c>
      <c r="G136" s="52" t="s">
        <v>69</v>
      </c>
      <c r="H136" s="56">
        <f>H137+H138</f>
        <v>939.1</v>
      </c>
      <c r="I136" s="57">
        <f>I137+I138</f>
        <v>939.1</v>
      </c>
      <c r="J136" s="57"/>
    </row>
    <row r="137" spans="1:10" s="53" customFormat="1" ht="51">
      <c r="A137" s="49"/>
      <c r="B137" s="50" t="s">
        <v>828</v>
      </c>
      <c r="C137" s="51"/>
      <c r="D137" s="52" t="s">
        <v>540</v>
      </c>
      <c r="E137" s="45">
        <v>13</v>
      </c>
      <c r="F137" s="52" t="s">
        <v>236</v>
      </c>
      <c r="G137" s="52" t="s">
        <v>75</v>
      </c>
      <c r="H137" s="56">
        <v>300</v>
      </c>
      <c r="I137" s="57">
        <v>300</v>
      </c>
      <c r="J137" s="57"/>
    </row>
    <row r="138" spans="1:10" s="53" customFormat="1">
      <c r="A138" s="49"/>
      <c r="B138" s="46" t="s">
        <v>70</v>
      </c>
      <c r="C138" s="51"/>
      <c r="D138" s="52" t="s">
        <v>10</v>
      </c>
      <c r="E138" s="45">
        <v>13</v>
      </c>
      <c r="F138" s="52" t="s">
        <v>236</v>
      </c>
      <c r="G138" s="52" t="s">
        <v>71</v>
      </c>
      <c r="H138" s="56">
        <f>H139</f>
        <v>639.1</v>
      </c>
      <c r="I138" s="57">
        <f>I139</f>
        <v>639.1</v>
      </c>
      <c r="J138" s="57"/>
    </row>
    <row r="139" spans="1:10" s="53" customFormat="1">
      <c r="A139" s="49"/>
      <c r="B139" s="46" t="s">
        <v>527</v>
      </c>
      <c r="C139" s="51"/>
      <c r="D139" s="52" t="s">
        <v>10</v>
      </c>
      <c r="E139" s="45">
        <v>13</v>
      </c>
      <c r="F139" s="52" t="s">
        <v>236</v>
      </c>
      <c r="G139" s="52" t="s">
        <v>72</v>
      </c>
      <c r="H139" s="56">
        <v>639.1</v>
      </c>
      <c r="I139" s="57">
        <v>639.1</v>
      </c>
      <c r="J139" s="57"/>
    </row>
    <row r="140" spans="1:10" s="15" customFormat="1" ht="25.5">
      <c r="A140" s="37"/>
      <c r="B140" s="38" t="s">
        <v>2</v>
      </c>
      <c r="C140" s="51"/>
      <c r="D140" s="36" t="s">
        <v>13</v>
      </c>
      <c r="E140" s="36" t="s">
        <v>11</v>
      </c>
      <c r="F140" s="36"/>
      <c r="G140" s="36"/>
      <c r="H140" s="56">
        <f>H141+H161+H180</f>
        <v>31243.800000000003</v>
      </c>
      <c r="I140" s="56">
        <f>I141+I161+I180</f>
        <v>30971</v>
      </c>
      <c r="J140" s="56">
        <f>I140/H140*100</f>
        <v>99.126866770367229</v>
      </c>
    </row>
    <row r="141" spans="1:10" s="15" customFormat="1">
      <c r="A141" s="39"/>
      <c r="B141" s="38" t="s">
        <v>178</v>
      </c>
      <c r="C141" s="106"/>
      <c r="D141" s="36" t="s">
        <v>13</v>
      </c>
      <c r="E141" s="36" t="s">
        <v>14</v>
      </c>
      <c r="F141" s="36"/>
      <c r="G141" s="36"/>
      <c r="H141" s="56">
        <f>H142</f>
        <v>6027.4</v>
      </c>
      <c r="I141" s="56">
        <f t="shared" ref="I141:I142" si="12">I142</f>
        <v>6026</v>
      </c>
      <c r="J141" s="56">
        <f>I141/H141*100</f>
        <v>99.976772737830572</v>
      </c>
    </row>
    <row r="142" spans="1:10" s="15" customFormat="1" ht="38.25">
      <c r="A142" s="39"/>
      <c r="B142" s="50" t="s">
        <v>116</v>
      </c>
      <c r="C142" s="38"/>
      <c r="D142" s="52" t="s">
        <v>13</v>
      </c>
      <c r="E142" s="52" t="s">
        <v>14</v>
      </c>
      <c r="F142" s="1" t="s">
        <v>159</v>
      </c>
      <c r="G142" s="36"/>
      <c r="H142" s="56">
        <f>H143</f>
        <v>6027.4</v>
      </c>
      <c r="I142" s="57">
        <f t="shared" si="12"/>
        <v>6026</v>
      </c>
      <c r="J142" s="57"/>
    </row>
    <row r="143" spans="1:10" s="15" customFormat="1" ht="38.25">
      <c r="A143" s="39"/>
      <c r="B143" s="50" t="s">
        <v>158</v>
      </c>
      <c r="C143" s="50"/>
      <c r="D143" s="52" t="s">
        <v>13</v>
      </c>
      <c r="E143" s="52" t="s">
        <v>14</v>
      </c>
      <c r="F143" s="1" t="s">
        <v>160</v>
      </c>
      <c r="G143" s="36"/>
      <c r="H143" s="56">
        <f>H144+H152</f>
        <v>6027.4</v>
      </c>
      <c r="I143" s="57">
        <f>I144+I152</f>
        <v>6026</v>
      </c>
      <c r="J143" s="57"/>
    </row>
    <row r="144" spans="1:10" s="15" customFormat="1" ht="262.5" customHeight="1">
      <c r="A144" s="39"/>
      <c r="B144" s="6" t="s">
        <v>501</v>
      </c>
      <c r="C144" s="106"/>
      <c r="D144" s="52" t="s">
        <v>13</v>
      </c>
      <c r="E144" s="52" t="s">
        <v>14</v>
      </c>
      <c r="F144" s="52" t="s">
        <v>360</v>
      </c>
      <c r="G144" s="36"/>
      <c r="H144" s="56">
        <f>H145+H149</f>
        <v>4678.7</v>
      </c>
      <c r="I144" s="57">
        <f>I145+I149</f>
        <v>4678.7</v>
      </c>
      <c r="J144" s="57"/>
    </row>
    <row r="145" spans="1:10" s="53" customFormat="1" ht="63.75">
      <c r="A145" s="49"/>
      <c r="B145" s="50" t="s">
        <v>52</v>
      </c>
      <c r="C145" s="51"/>
      <c r="D145" s="52" t="s">
        <v>13</v>
      </c>
      <c r="E145" s="52" t="s">
        <v>14</v>
      </c>
      <c r="F145" s="52" t="s">
        <v>360</v>
      </c>
      <c r="G145" s="52" t="s">
        <v>53</v>
      </c>
      <c r="H145" s="56">
        <f>H146</f>
        <v>4640.8</v>
      </c>
      <c r="I145" s="57">
        <f>I146</f>
        <v>4640.8</v>
      </c>
      <c r="J145" s="57"/>
    </row>
    <row r="146" spans="1:10" s="53" customFormat="1" ht="25.5">
      <c r="A146" s="49"/>
      <c r="B146" s="50" t="s">
        <v>137</v>
      </c>
      <c r="C146" s="51"/>
      <c r="D146" s="52" t="s">
        <v>13</v>
      </c>
      <c r="E146" s="52" t="s">
        <v>14</v>
      </c>
      <c r="F146" s="52" t="s">
        <v>360</v>
      </c>
      <c r="G146" s="52" t="s">
        <v>138</v>
      </c>
      <c r="H146" s="56">
        <f>H147+H148</f>
        <v>4640.8</v>
      </c>
      <c r="I146" s="57">
        <f>I147+I148</f>
        <v>4640.8</v>
      </c>
      <c r="J146" s="57"/>
    </row>
    <row r="147" spans="1:10" s="53" customFormat="1" ht="38.25">
      <c r="A147" s="49"/>
      <c r="B147" s="50" t="s">
        <v>139</v>
      </c>
      <c r="C147" s="51"/>
      <c r="D147" s="52" t="s">
        <v>13</v>
      </c>
      <c r="E147" s="52" t="s">
        <v>14</v>
      </c>
      <c r="F147" s="52" t="s">
        <v>360</v>
      </c>
      <c r="G147" s="52" t="s">
        <v>140</v>
      </c>
      <c r="H147" s="56">
        <v>4578.3</v>
      </c>
      <c r="I147" s="57">
        <v>4578.3</v>
      </c>
      <c r="J147" s="57"/>
    </row>
    <row r="148" spans="1:10" s="53" customFormat="1" ht="38.25">
      <c r="A148" s="49"/>
      <c r="B148" s="50" t="s">
        <v>141</v>
      </c>
      <c r="C148" s="51"/>
      <c r="D148" s="52" t="s">
        <v>13</v>
      </c>
      <c r="E148" s="52" t="s">
        <v>14</v>
      </c>
      <c r="F148" s="52" t="s">
        <v>360</v>
      </c>
      <c r="G148" s="52" t="s">
        <v>142</v>
      </c>
      <c r="H148" s="56">
        <v>62.5</v>
      </c>
      <c r="I148" s="2">
        <v>62.5</v>
      </c>
      <c r="J148" s="57"/>
    </row>
    <row r="149" spans="1:10" s="53" customFormat="1" ht="25.5">
      <c r="A149" s="49"/>
      <c r="B149" s="50" t="s">
        <v>80</v>
      </c>
      <c r="C149" s="51"/>
      <c r="D149" s="52" t="s">
        <v>13</v>
      </c>
      <c r="E149" s="52" t="s">
        <v>14</v>
      </c>
      <c r="F149" s="52" t="s">
        <v>360</v>
      </c>
      <c r="G149" s="52" t="s">
        <v>54</v>
      </c>
      <c r="H149" s="56">
        <f>H150</f>
        <v>37.9</v>
      </c>
      <c r="I149" s="57">
        <f>I150</f>
        <v>37.9</v>
      </c>
      <c r="J149" s="57"/>
    </row>
    <row r="150" spans="1:10" s="53" customFormat="1" ht="25.5">
      <c r="A150" s="49"/>
      <c r="B150" s="50" t="s">
        <v>55</v>
      </c>
      <c r="C150" s="51"/>
      <c r="D150" s="52" t="s">
        <v>13</v>
      </c>
      <c r="E150" s="52" t="s">
        <v>14</v>
      </c>
      <c r="F150" s="52" t="s">
        <v>360</v>
      </c>
      <c r="G150" s="52" t="s">
        <v>56</v>
      </c>
      <c r="H150" s="56">
        <f>H151</f>
        <v>37.9</v>
      </c>
      <c r="I150" s="57">
        <f>I151</f>
        <v>37.9</v>
      </c>
      <c r="J150" s="57"/>
    </row>
    <row r="151" spans="1:10" s="53" customFormat="1" ht="25.5">
      <c r="A151" s="49"/>
      <c r="B151" s="50" t="s">
        <v>57</v>
      </c>
      <c r="C151" s="51"/>
      <c r="D151" s="52" t="s">
        <v>13</v>
      </c>
      <c r="E151" s="52" t="s">
        <v>14</v>
      </c>
      <c r="F151" s="52" t="s">
        <v>360</v>
      </c>
      <c r="G151" s="52" t="s">
        <v>58</v>
      </c>
      <c r="H151" s="56">
        <v>37.9</v>
      </c>
      <c r="I151" s="2">
        <v>37.9</v>
      </c>
      <c r="J151" s="57"/>
    </row>
    <row r="152" spans="1:10" s="53" customFormat="1" ht="255">
      <c r="A152" s="49"/>
      <c r="B152" s="6" t="s">
        <v>515</v>
      </c>
      <c r="C152" s="51"/>
      <c r="D152" s="52" t="s">
        <v>13</v>
      </c>
      <c r="E152" s="52" t="s">
        <v>14</v>
      </c>
      <c r="F152" s="52" t="s">
        <v>361</v>
      </c>
      <c r="G152" s="52"/>
      <c r="H152" s="56">
        <f>H153+H157</f>
        <v>1348.7</v>
      </c>
      <c r="I152" s="57">
        <f>I153+I157</f>
        <v>1347.3000000000002</v>
      </c>
      <c r="J152" s="57"/>
    </row>
    <row r="153" spans="1:10" s="53" customFormat="1" ht="63.75">
      <c r="A153" s="49"/>
      <c r="B153" s="50" t="s">
        <v>52</v>
      </c>
      <c r="C153" s="51"/>
      <c r="D153" s="52" t="s">
        <v>13</v>
      </c>
      <c r="E153" s="52" t="s">
        <v>14</v>
      </c>
      <c r="F153" s="52" t="s">
        <v>361</v>
      </c>
      <c r="G153" s="52" t="s">
        <v>53</v>
      </c>
      <c r="H153" s="56">
        <f>H154</f>
        <v>1093</v>
      </c>
      <c r="I153" s="57">
        <f>I154</f>
        <v>1091.6000000000001</v>
      </c>
      <c r="J153" s="57"/>
    </row>
    <row r="154" spans="1:10" s="53" customFormat="1" ht="25.5">
      <c r="A154" s="49"/>
      <c r="B154" s="50" t="s">
        <v>137</v>
      </c>
      <c r="C154" s="51"/>
      <c r="D154" s="52" t="s">
        <v>13</v>
      </c>
      <c r="E154" s="52" t="s">
        <v>14</v>
      </c>
      <c r="F154" s="52" t="s">
        <v>361</v>
      </c>
      <c r="G154" s="52" t="s">
        <v>138</v>
      </c>
      <c r="H154" s="56">
        <f>H155+H156</f>
        <v>1093</v>
      </c>
      <c r="I154" s="57">
        <f>I155+I156</f>
        <v>1091.6000000000001</v>
      </c>
      <c r="J154" s="57"/>
    </row>
    <row r="155" spans="1:10" s="53" customFormat="1" ht="38.25">
      <c r="A155" s="49"/>
      <c r="B155" s="50" t="s">
        <v>139</v>
      </c>
      <c r="C155" s="51"/>
      <c r="D155" s="52" t="s">
        <v>13</v>
      </c>
      <c r="E155" s="52" t="s">
        <v>14</v>
      </c>
      <c r="F155" s="52" t="s">
        <v>361</v>
      </c>
      <c r="G155" s="52" t="s">
        <v>140</v>
      </c>
      <c r="H155" s="56">
        <v>970.1</v>
      </c>
      <c r="I155" s="57">
        <v>968.7</v>
      </c>
      <c r="J155" s="57"/>
    </row>
    <row r="156" spans="1:10" s="53" customFormat="1" ht="38.25">
      <c r="A156" s="49"/>
      <c r="B156" s="50" t="s">
        <v>141</v>
      </c>
      <c r="C156" s="51"/>
      <c r="D156" s="52" t="s">
        <v>13</v>
      </c>
      <c r="E156" s="52" t="s">
        <v>14</v>
      </c>
      <c r="F156" s="52" t="s">
        <v>361</v>
      </c>
      <c r="G156" s="52" t="s">
        <v>142</v>
      </c>
      <c r="H156" s="56">
        <v>122.9</v>
      </c>
      <c r="I156" s="2">
        <v>122.9</v>
      </c>
      <c r="J156" s="57"/>
    </row>
    <row r="157" spans="1:10" s="53" customFormat="1" ht="25.5">
      <c r="A157" s="49"/>
      <c r="B157" s="50" t="s">
        <v>80</v>
      </c>
      <c r="C157" s="51"/>
      <c r="D157" s="52" t="s">
        <v>13</v>
      </c>
      <c r="E157" s="52" t="s">
        <v>14</v>
      </c>
      <c r="F157" s="52" t="s">
        <v>361</v>
      </c>
      <c r="G157" s="52" t="s">
        <v>54</v>
      </c>
      <c r="H157" s="56">
        <f>H158</f>
        <v>255.70000000000002</v>
      </c>
      <c r="I157" s="57">
        <f>I158</f>
        <v>255.70000000000002</v>
      </c>
      <c r="J157" s="57"/>
    </row>
    <row r="158" spans="1:10" s="53" customFormat="1" ht="25.5">
      <c r="A158" s="49"/>
      <c r="B158" s="50" t="s">
        <v>55</v>
      </c>
      <c r="C158" s="51"/>
      <c r="D158" s="52" t="s">
        <v>13</v>
      </c>
      <c r="E158" s="52" t="s">
        <v>14</v>
      </c>
      <c r="F158" s="52" t="s">
        <v>361</v>
      </c>
      <c r="G158" s="52" t="s">
        <v>56</v>
      </c>
      <c r="H158" s="56">
        <f>H159+H160</f>
        <v>255.70000000000002</v>
      </c>
      <c r="I158" s="57">
        <f>I159+I160</f>
        <v>255.70000000000002</v>
      </c>
      <c r="J158" s="57"/>
    </row>
    <row r="159" spans="1:10" s="53" customFormat="1" ht="25.5">
      <c r="A159" s="49"/>
      <c r="B159" s="50" t="s">
        <v>60</v>
      </c>
      <c r="C159" s="51"/>
      <c r="D159" s="52" t="s">
        <v>13</v>
      </c>
      <c r="E159" s="52" t="s">
        <v>14</v>
      </c>
      <c r="F159" s="52" t="s">
        <v>361</v>
      </c>
      <c r="G159" s="52" t="s">
        <v>59</v>
      </c>
      <c r="H159" s="56">
        <v>12.3</v>
      </c>
      <c r="I159" s="57">
        <v>12.3</v>
      </c>
      <c r="J159" s="57"/>
    </row>
    <row r="160" spans="1:10" s="53" customFormat="1" ht="25.5">
      <c r="A160" s="49"/>
      <c r="B160" s="50" t="s">
        <v>57</v>
      </c>
      <c r="C160" s="51"/>
      <c r="D160" s="52" t="s">
        <v>13</v>
      </c>
      <c r="E160" s="52" t="s">
        <v>14</v>
      </c>
      <c r="F160" s="52" t="s">
        <v>361</v>
      </c>
      <c r="G160" s="52" t="s">
        <v>58</v>
      </c>
      <c r="H160" s="56">
        <v>243.4</v>
      </c>
      <c r="I160" s="2">
        <v>243.4</v>
      </c>
      <c r="J160" s="57"/>
    </row>
    <row r="161" spans="1:11" s="15" customFormat="1" ht="38.25">
      <c r="A161" s="37"/>
      <c r="B161" s="38" t="s">
        <v>131</v>
      </c>
      <c r="C161" s="51"/>
      <c r="D161" s="36" t="s">
        <v>13</v>
      </c>
      <c r="E161" s="36" t="s">
        <v>17</v>
      </c>
      <c r="F161" s="36"/>
      <c r="G161" s="36"/>
      <c r="H161" s="56">
        <f>H162</f>
        <v>22235</v>
      </c>
      <c r="I161" s="56">
        <f>I162</f>
        <v>21973.899999999998</v>
      </c>
      <c r="J161" s="56">
        <f>I161/H161*100</f>
        <v>98.825725208005395</v>
      </c>
    </row>
    <row r="162" spans="1:11" ht="51">
      <c r="A162" s="49"/>
      <c r="B162" s="50" t="s">
        <v>91</v>
      </c>
      <c r="C162" s="5"/>
      <c r="D162" s="52" t="s">
        <v>13</v>
      </c>
      <c r="E162" s="52" t="s">
        <v>17</v>
      </c>
      <c r="F162" s="52" t="s">
        <v>179</v>
      </c>
      <c r="G162" s="52"/>
      <c r="H162" s="56">
        <f>H163+H176</f>
        <v>22235</v>
      </c>
      <c r="I162" s="57">
        <f>I163+I176</f>
        <v>21973.899999999998</v>
      </c>
      <c r="J162" s="57"/>
      <c r="K162" s="16"/>
    </row>
    <row r="163" spans="1:11" s="53" customFormat="1" ht="89.25">
      <c r="A163" s="49"/>
      <c r="B163" s="50" t="s">
        <v>129</v>
      </c>
      <c r="C163" s="55"/>
      <c r="D163" s="52" t="s">
        <v>13</v>
      </c>
      <c r="E163" s="52" t="s">
        <v>17</v>
      </c>
      <c r="F163" s="52" t="s">
        <v>180</v>
      </c>
      <c r="G163" s="52"/>
      <c r="H163" s="56">
        <f>H164+H168+H172</f>
        <v>22179.5</v>
      </c>
      <c r="I163" s="57">
        <f>I164+I168+I172</f>
        <v>21918.399999999998</v>
      </c>
      <c r="J163" s="57"/>
    </row>
    <row r="164" spans="1:11" s="53" customFormat="1" ht="63.75">
      <c r="A164" s="49"/>
      <c r="B164" s="50" t="s">
        <v>52</v>
      </c>
      <c r="C164" s="55"/>
      <c r="D164" s="52" t="s">
        <v>13</v>
      </c>
      <c r="E164" s="52" t="s">
        <v>17</v>
      </c>
      <c r="F164" s="52" t="s">
        <v>180</v>
      </c>
      <c r="G164" s="52" t="s">
        <v>53</v>
      </c>
      <c r="H164" s="56">
        <f>H165</f>
        <v>20337.600000000002</v>
      </c>
      <c r="I164" s="57">
        <f>I165</f>
        <v>20081.2</v>
      </c>
      <c r="J164" s="57"/>
    </row>
    <row r="165" spans="1:11" s="53" customFormat="1">
      <c r="A165" s="49"/>
      <c r="B165" s="50" t="s">
        <v>64</v>
      </c>
      <c r="C165" s="55"/>
      <c r="D165" s="52" t="s">
        <v>13</v>
      </c>
      <c r="E165" s="52" t="s">
        <v>17</v>
      </c>
      <c r="F165" s="52" t="s">
        <v>180</v>
      </c>
      <c r="G165" s="52" t="s">
        <v>65</v>
      </c>
      <c r="H165" s="56">
        <f>H166+H167</f>
        <v>20337.600000000002</v>
      </c>
      <c r="I165" s="57">
        <f>I166+I167</f>
        <v>20081.2</v>
      </c>
      <c r="J165" s="57"/>
    </row>
    <row r="166" spans="1:11" s="53" customFormat="1" ht="25.5">
      <c r="A166" s="49"/>
      <c r="B166" s="50" t="s">
        <v>84</v>
      </c>
      <c r="C166" s="55"/>
      <c r="D166" s="52" t="s">
        <v>13</v>
      </c>
      <c r="E166" s="52" t="s">
        <v>17</v>
      </c>
      <c r="F166" s="52" t="s">
        <v>180</v>
      </c>
      <c r="G166" s="52" t="s">
        <v>66</v>
      </c>
      <c r="H166" s="56">
        <v>20067.2</v>
      </c>
      <c r="I166" s="57">
        <v>19810.8</v>
      </c>
      <c r="J166" s="2"/>
    </row>
    <row r="167" spans="1:11" s="53" customFormat="1" ht="25.5">
      <c r="A167" s="49"/>
      <c r="B167" s="50" t="s">
        <v>85</v>
      </c>
      <c r="C167" s="55"/>
      <c r="D167" s="52" t="s">
        <v>13</v>
      </c>
      <c r="E167" s="52" t="s">
        <v>17</v>
      </c>
      <c r="F167" s="52" t="s">
        <v>180</v>
      </c>
      <c r="G167" s="52" t="s">
        <v>67</v>
      </c>
      <c r="H167" s="56">
        <v>270.39999999999998</v>
      </c>
      <c r="I167" s="57">
        <v>270.39999999999998</v>
      </c>
      <c r="J167" s="2"/>
    </row>
    <row r="168" spans="1:11" s="53" customFormat="1" ht="25.5">
      <c r="A168" s="49"/>
      <c r="B168" s="50" t="s">
        <v>80</v>
      </c>
      <c r="C168" s="55"/>
      <c r="D168" s="52" t="s">
        <v>13</v>
      </c>
      <c r="E168" s="52" t="s">
        <v>17</v>
      </c>
      <c r="F168" s="52" t="s">
        <v>180</v>
      </c>
      <c r="G168" s="52" t="s">
        <v>54</v>
      </c>
      <c r="H168" s="56">
        <f>H169</f>
        <v>1789.6</v>
      </c>
      <c r="I168" s="57">
        <f>I169</f>
        <v>1785.1</v>
      </c>
      <c r="J168" s="57"/>
    </row>
    <row r="169" spans="1:11" s="53" customFormat="1" ht="25.5">
      <c r="A169" s="49"/>
      <c r="B169" s="50" t="s">
        <v>55</v>
      </c>
      <c r="C169" s="55"/>
      <c r="D169" s="52" t="s">
        <v>13</v>
      </c>
      <c r="E169" s="52" t="s">
        <v>17</v>
      </c>
      <c r="F169" s="52" t="s">
        <v>180</v>
      </c>
      <c r="G169" s="52" t="s">
        <v>56</v>
      </c>
      <c r="H169" s="56">
        <f>H170+H171</f>
        <v>1789.6</v>
      </c>
      <c r="I169" s="57">
        <f>I171+I170</f>
        <v>1785.1</v>
      </c>
      <c r="J169" s="57"/>
    </row>
    <row r="170" spans="1:11" s="53" customFormat="1" ht="25.5">
      <c r="A170" s="49"/>
      <c r="B170" s="50" t="s">
        <v>60</v>
      </c>
      <c r="C170" s="55"/>
      <c r="D170" s="52" t="s">
        <v>13</v>
      </c>
      <c r="E170" s="52" t="s">
        <v>17</v>
      </c>
      <c r="F170" s="52" t="s">
        <v>180</v>
      </c>
      <c r="G170" s="52" t="s">
        <v>59</v>
      </c>
      <c r="H170" s="56">
        <v>810.5</v>
      </c>
      <c r="I170" s="57">
        <v>806</v>
      </c>
      <c r="J170" s="57"/>
    </row>
    <row r="171" spans="1:11" s="53" customFormat="1" ht="25.5">
      <c r="A171" s="49"/>
      <c r="B171" s="50" t="s">
        <v>57</v>
      </c>
      <c r="C171" s="55"/>
      <c r="D171" s="52" t="s">
        <v>13</v>
      </c>
      <c r="E171" s="52" t="s">
        <v>17</v>
      </c>
      <c r="F171" s="52" t="s">
        <v>180</v>
      </c>
      <c r="G171" s="52" t="s">
        <v>58</v>
      </c>
      <c r="H171" s="56">
        <v>979.1</v>
      </c>
      <c r="I171" s="57">
        <v>979.1</v>
      </c>
      <c r="J171" s="2"/>
    </row>
    <row r="172" spans="1:11" s="53" customFormat="1">
      <c r="A172" s="49"/>
      <c r="B172" s="50" t="s">
        <v>68</v>
      </c>
      <c r="C172" s="55"/>
      <c r="D172" s="52" t="s">
        <v>13</v>
      </c>
      <c r="E172" s="52" t="s">
        <v>17</v>
      </c>
      <c r="F172" s="52" t="s">
        <v>180</v>
      </c>
      <c r="G172" s="52" t="s">
        <v>69</v>
      </c>
      <c r="H172" s="56">
        <f>H173</f>
        <v>52.300000000000004</v>
      </c>
      <c r="I172" s="57">
        <f>I173</f>
        <v>52.1</v>
      </c>
      <c r="J172" s="57"/>
    </row>
    <row r="173" spans="1:11" s="53" customFormat="1">
      <c r="A173" s="49"/>
      <c r="B173" s="50" t="s">
        <v>70</v>
      </c>
      <c r="C173" s="55"/>
      <c r="D173" s="52" t="s">
        <v>13</v>
      </c>
      <c r="E173" s="52" t="s">
        <v>17</v>
      </c>
      <c r="F173" s="52" t="s">
        <v>180</v>
      </c>
      <c r="G173" s="52" t="s">
        <v>71</v>
      </c>
      <c r="H173" s="56">
        <f>H174+H175</f>
        <v>52.300000000000004</v>
      </c>
      <c r="I173" s="57">
        <f>I174+I175</f>
        <v>52.1</v>
      </c>
      <c r="J173" s="57"/>
    </row>
    <row r="174" spans="1:11" s="53" customFormat="1" ht="25.5">
      <c r="A174" s="49"/>
      <c r="B174" s="50" t="s">
        <v>498</v>
      </c>
      <c r="C174" s="55"/>
      <c r="D174" s="52" t="s">
        <v>13</v>
      </c>
      <c r="E174" s="52" t="s">
        <v>17</v>
      </c>
      <c r="F174" s="52" t="s">
        <v>180</v>
      </c>
      <c r="G174" s="52" t="s">
        <v>499</v>
      </c>
      <c r="H174" s="56">
        <v>45.1</v>
      </c>
      <c r="I174" s="57">
        <v>45.1</v>
      </c>
      <c r="J174" s="57"/>
    </row>
    <row r="175" spans="1:11" s="53" customFormat="1">
      <c r="A175" s="49"/>
      <c r="B175" s="46" t="s">
        <v>527</v>
      </c>
      <c r="C175" s="55"/>
      <c r="D175" s="52" t="s">
        <v>13</v>
      </c>
      <c r="E175" s="52" t="s">
        <v>17</v>
      </c>
      <c r="F175" s="52" t="s">
        <v>180</v>
      </c>
      <c r="G175" s="52" t="s">
        <v>72</v>
      </c>
      <c r="H175" s="56">
        <v>7.2</v>
      </c>
      <c r="I175" s="57">
        <v>7</v>
      </c>
      <c r="J175" s="57"/>
    </row>
    <row r="176" spans="1:11" s="53" customFormat="1" ht="63.75">
      <c r="A176" s="49"/>
      <c r="B176" s="50" t="s">
        <v>181</v>
      </c>
      <c r="C176" s="55"/>
      <c r="D176" s="52" t="s">
        <v>13</v>
      </c>
      <c r="E176" s="52" t="s">
        <v>17</v>
      </c>
      <c r="F176" s="52" t="s">
        <v>182</v>
      </c>
      <c r="G176" s="52"/>
      <c r="H176" s="56">
        <f>H177</f>
        <v>55.5</v>
      </c>
      <c r="I176" s="57">
        <f t="shared" ref="I176:I178" si="13">I177</f>
        <v>55.5</v>
      </c>
      <c r="J176" s="57"/>
    </row>
    <row r="177" spans="1:17" s="53" customFormat="1" ht="25.5">
      <c r="A177" s="49"/>
      <c r="B177" s="50" t="s">
        <v>80</v>
      </c>
      <c r="C177" s="55"/>
      <c r="D177" s="52" t="s">
        <v>13</v>
      </c>
      <c r="E177" s="52" t="s">
        <v>17</v>
      </c>
      <c r="F177" s="52" t="s">
        <v>182</v>
      </c>
      <c r="G177" s="52" t="s">
        <v>54</v>
      </c>
      <c r="H177" s="56">
        <f>H178</f>
        <v>55.5</v>
      </c>
      <c r="I177" s="57">
        <f t="shared" si="13"/>
        <v>55.5</v>
      </c>
      <c r="J177" s="57"/>
    </row>
    <row r="178" spans="1:17" s="53" customFormat="1" ht="25.5">
      <c r="A178" s="49"/>
      <c r="B178" s="50" t="s">
        <v>55</v>
      </c>
      <c r="C178" s="55"/>
      <c r="D178" s="52" t="s">
        <v>13</v>
      </c>
      <c r="E178" s="52" t="s">
        <v>17</v>
      </c>
      <c r="F178" s="52" t="s">
        <v>182</v>
      </c>
      <c r="G178" s="52" t="s">
        <v>56</v>
      </c>
      <c r="H178" s="56">
        <f>H179</f>
        <v>55.5</v>
      </c>
      <c r="I178" s="57">
        <f t="shared" si="13"/>
        <v>55.5</v>
      </c>
      <c r="J178" s="57"/>
    </row>
    <row r="179" spans="1:17" s="53" customFormat="1" ht="25.5">
      <c r="A179" s="49"/>
      <c r="B179" s="50" t="s">
        <v>57</v>
      </c>
      <c r="C179" s="55"/>
      <c r="D179" s="52" t="s">
        <v>13</v>
      </c>
      <c r="E179" s="52" t="s">
        <v>17</v>
      </c>
      <c r="F179" s="52" t="s">
        <v>182</v>
      </c>
      <c r="G179" s="52" t="s">
        <v>58</v>
      </c>
      <c r="H179" s="56">
        <v>55.5</v>
      </c>
      <c r="I179" s="57">
        <v>55.5</v>
      </c>
      <c r="J179" s="2"/>
    </row>
    <row r="180" spans="1:17" s="15" customFormat="1" ht="25.5">
      <c r="A180" s="37"/>
      <c r="B180" s="38" t="s">
        <v>41</v>
      </c>
      <c r="C180" s="51"/>
      <c r="D180" s="36" t="s">
        <v>13</v>
      </c>
      <c r="E180" s="36" t="s">
        <v>35</v>
      </c>
      <c r="F180" s="36"/>
      <c r="G180" s="36"/>
      <c r="H180" s="56">
        <f>H181+H215+H224</f>
        <v>2981.3999999999996</v>
      </c>
      <c r="I180" s="56">
        <f>I181+I215+I224</f>
        <v>2971.1000000000004</v>
      </c>
      <c r="J180" s="56">
        <f>I180/H180*100</f>
        <v>99.654524719930265</v>
      </c>
    </row>
    <row r="181" spans="1:17" s="53" customFormat="1" ht="38.25">
      <c r="A181" s="49"/>
      <c r="B181" s="50" t="s">
        <v>170</v>
      </c>
      <c r="C181" s="5"/>
      <c r="D181" s="52" t="s">
        <v>13</v>
      </c>
      <c r="E181" s="52" t="s">
        <v>35</v>
      </c>
      <c r="F181" s="52" t="s">
        <v>171</v>
      </c>
      <c r="G181" s="52"/>
      <c r="H181" s="56">
        <f>H182+H189+H193+H200+H205</f>
        <v>2444.4</v>
      </c>
      <c r="I181" s="57">
        <f>I182+I189+I193+I200+I205</f>
        <v>2434.6000000000004</v>
      </c>
      <c r="J181" s="57"/>
    </row>
    <row r="182" spans="1:17" s="53" customFormat="1" ht="180">
      <c r="A182" s="40"/>
      <c r="B182" s="111" t="s">
        <v>567</v>
      </c>
      <c r="C182" s="112"/>
      <c r="D182" s="69" t="s">
        <v>13</v>
      </c>
      <c r="E182" s="69" t="s">
        <v>35</v>
      </c>
      <c r="F182" s="69" t="s">
        <v>568</v>
      </c>
      <c r="G182" s="69"/>
      <c r="H182" s="96">
        <f>H183+H186</f>
        <v>96.8</v>
      </c>
      <c r="I182" s="98">
        <f>I183+I186</f>
        <v>96.4</v>
      </c>
      <c r="J182" s="98"/>
      <c r="K182" s="66"/>
      <c r="L182" s="66"/>
      <c r="M182" s="66"/>
      <c r="N182" s="66"/>
      <c r="O182" s="66"/>
      <c r="P182" s="66"/>
      <c r="Q182" s="66"/>
    </row>
    <row r="183" spans="1:17" s="53" customFormat="1" ht="75">
      <c r="A183" s="49"/>
      <c r="B183" s="68" t="s">
        <v>52</v>
      </c>
      <c r="C183" s="94"/>
      <c r="D183" s="69" t="s">
        <v>13</v>
      </c>
      <c r="E183" s="69" t="s">
        <v>35</v>
      </c>
      <c r="F183" s="69" t="s">
        <v>568</v>
      </c>
      <c r="G183" s="69" t="s">
        <v>53</v>
      </c>
      <c r="H183" s="96">
        <f>H184</f>
        <v>50.4</v>
      </c>
      <c r="I183" s="98">
        <f>I184</f>
        <v>50</v>
      </c>
      <c r="J183" s="98"/>
      <c r="K183" s="66"/>
      <c r="L183" s="66"/>
      <c r="M183" s="66"/>
      <c r="N183" s="66"/>
      <c r="O183" s="66"/>
      <c r="P183" s="66"/>
      <c r="Q183" s="66"/>
    </row>
    <row r="184" spans="1:17" s="53" customFormat="1" ht="30">
      <c r="A184" s="49"/>
      <c r="B184" s="68" t="s">
        <v>137</v>
      </c>
      <c r="C184" s="94"/>
      <c r="D184" s="69" t="s">
        <v>13</v>
      </c>
      <c r="E184" s="69" t="s">
        <v>35</v>
      </c>
      <c r="F184" s="69" t="s">
        <v>568</v>
      </c>
      <c r="G184" s="69" t="s">
        <v>138</v>
      </c>
      <c r="H184" s="96">
        <f>H185</f>
        <v>50.4</v>
      </c>
      <c r="I184" s="98">
        <f>I185</f>
        <v>50</v>
      </c>
      <c r="J184" s="98"/>
      <c r="K184" s="66"/>
      <c r="L184" s="66"/>
      <c r="M184" s="66"/>
      <c r="N184" s="66"/>
      <c r="O184" s="66"/>
      <c r="P184" s="66"/>
      <c r="Q184" s="66"/>
    </row>
    <row r="185" spans="1:17" s="53" customFormat="1" ht="51.75">
      <c r="A185" s="49"/>
      <c r="B185" s="50" t="s">
        <v>430</v>
      </c>
      <c r="C185" s="94"/>
      <c r="D185" s="69" t="s">
        <v>13</v>
      </c>
      <c r="E185" s="69" t="s">
        <v>35</v>
      </c>
      <c r="F185" s="69" t="s">
        <v>568</v>
      </c>
      <c r="G185" s="69" t="s">
        <v>431</v>
      </c>
      <c r="H185" s="96">
        <v>50.4</v>
      </c>
      <c r="I185" s="98">
        <v>50</v>
      </c>
      <c r="J185" s="98"/>
      <c r="K185" s="66"/>
      <c r="L185" s="66"/>
      <c r="M185" s="66"/>
      <c r="N185" s="66"/>
      <c r="O185" s="66"/>
      <c r="P185" s="66"/>
      <c r="Q185" s="66"/>
    </row>
    <row r="186" spans="1:17" s="53" customFormat="1" ht="30">
      <c r="A186" s="49"/>
      <c r="B186" s="68" t="s">
        <v>80</v>
      </c>
      <c r="C186" s="94"/>
      <c r="D186" s="69" t="s">
        <v>13</v>
      </c>
      <c r="E186" s="69" t="s">
        <v>35</v>
      </c>
      <c r="F186" s="69" t="s">
        <v>568</v>
      </c>
      <c r="G186" s="69" t="s">
        <v>54</v>
      </c>
      <c r="H186" s="96">
        <f>H187</f>
        <v>46.4</v>
      </c>
      <c r="I186" s="98">
        <f>I187</f>
        <v>46.4</v>
      </c>
      <c r="J186" s="98"/>
      <c r="K186" s="66"/>
      <c r="L186" s="66"/>
      <c r="M186" s="66"/>
      <c r="N186" s="66"/>
      <c r="O186" s="66"/>
      <c r="P186" s="66"/>
      <c r="Q186" s="66"/>
    </row>
    <row r="187" spans="1:17" s="53" customFormat="1" ht="30">
      <c r="A187" s="49"/>
      <c r="B187" s="68" t="s">
        <v>55</v>
      </c>
      <c r="C187" s="94"/>
      <c r="D187" s="69" t="s">
        <v>13</v>
      </c>
      <c r="E187" s="69" t="s">
        <v>35</v>
      </c>
      <c r="F187" s="69" t="s">
        <v>568</v>
      </c>
      <c r="G187" s="69" t="s">
        <v>56</v>
      </c>
      <c r="H187" s="96">
        <f>H188</f>
        <v>46.4</v>
      </c>
      <c r="I187" s="98">
        <f>I188</f>
        <v>46.4</v>
      </c>
      <c r="J187" s="98"/>
      <c r="K187" s="66"/>
      <c r="L187" s="66"/>
      <c r="M187" s="66"/>
      <c r="N187" s="66"/>
      <c r="O187" s="66"/>
      <c r="P187" s="66"/>
      <c r="Q187" s="66"/>
    </row>
    <row r="188" spans="1:17" s="53" customFormat="1" ht="30">
      <c r="A188" s="49"/>
      <c r="B188" s="68" t="s">
        <v>57</v>
      </c>
      <c r="C188" s="94"/>
      <c r="D188" s="69" t="s">
        <v>13</v>
      </c>
      <c r="E188" s="69" t="s">
        <v>35</v>
      </c>
      <c r="F188" s="69" t="s">
        <v>568</v>
      </c>
      <c r="G188" s="69" t="s">
        <v>58</v>
      </c>
      <c r="H188" s="96">
        <v>46.4</v>
      </c>
      <c r="I188" s="98">
        <v>46.4</v>
      </c>
      <c r="J188" s="98"/>
      <c r="K188" s="66"/>
      <c r="L188" s="66"/>
      <c r="M188" s="66"/>
      <c r="N188" s="66"/>
      <c r="O188" s="66"/>
      <c r="P188" s="66"/>
      <c r="Q188" s="66"/>
    </row>
    <row r="189" spans="1:17" s="53" customFormat="1" ht="255">
      <c r="A189" s="40"/>
      <c r="B189" s="111" t="s">
        <v>802</v>
      </c>
      <c r="C189" s="112"/>
      <c r="D189" s="69" t="s">
        <v>13</v>
      </c>
      <c r="E189" s="69" t="s">
        <v>35</v>
      </c>
      <c r="F189" s="69" t="s">
        <v>569</v>
      </c>
      <c r="G189" s="69"/>
      <c r="H189" s="96">
        <f t="shared" ref="H189:I191" si="14">H190</f>
        <v>309.2</v>
      </c>
      <c r="I189" s="98">
        <f t="shared" si="14"/>
        <v>309.2</v>
      </c>
      <c r="J189" s="98"/>
      <c r="K189" s="66"/>
      <c r="L189" s="66"/>
      <c r="M189" s="66"/>
      <c r="N189" s="66"/>
      <c r="O189" s="66"/>
      <c r="P189" s="66"/>
      <c r="Q189" s="66"/>
    </row>
    <row r="190" spans="1:17" s="53" customFormat="1" ht="30">
      <c r="A190" s="49"/>
      <c r="B190" s="68" t="s">
        <v>80</v>
      </c>
      <c r="C190" s="94"/>
      <c r="D190" s="69" t="s">
        <v>13</v>
      </c>
      <c r="E190" s="69" t="s">
        <v>35</v>
      </c>
      <c r="F190" s="69" t="s">
        <v>569</v>
      </c>
      <c r="G190" s="69" t="s">
        <v>54</v>
      </c>
      <c r="H190" s="96">
        <f t="shared" si="14"/>
        <v>309.2</v>
      </c>
      <c r="I190" s="98">
        <f t="shared" si="14"/>
        <v>309.2</v>
      </c>
      <c r="J190" s="98"/>
      <c r="K190" s="66"/>
      <c r="L190" s="66"/>
      <c r="M190" s="66"/>
      <c r="N190" s="66"/>
      <c r="O190" s="66"/>
      <c r="P190" s="66"/>
      <c r="Q190" s="66"/>
    </row>
    <row r="191" spans="1:17" s="53" customFormat="1" ht="30">
      <c r="A191" s="49"/>
      <c r="B191" s="68" t="s">
        <v>55</v>
      </c>
      <c r="C191" s="113"/>
      <c r="D191" s="69" t="s">
        <v>13</v>
      </c>
      <c r="E191" s="69" t="s">
        <v>35</v>
      </c>
      <c r="F191" s="69" t="s">
        <v>569</v>
      </c>
      <c r="G191" s="69" t="s">
        <v>56</v>
      </c>
      <c r="H191" s="96">
        <f t="shared" si="14"/>
        <v>309.2</v>
      </c>
      <c r="I191" s="98">
        <f t="shared" si="14"/>
        <v>309.2</v>
      </c>
      <c r="J191" s="98"/>
      <c r="K191" s="66"/>
      <c r="L191" s="66"/>
      <c r="M191" s="66"/>
      <c r="N191" s="66"/>
      <c r="O191" s="66"/>
      <c r="P191" s="66"/>
      <c r="Q191" s="66"/>
    </row>
    <row r="192" spans="1:17" s="53" customFormat="1" ht="30">
      <c r="A192" s="49"/>
      <c r="B192" s="68" t="s">
        <v>60</v>
      </c>
      <c r="C192" s="113"/>
      <c r="D192" s="69" t="s">
        <v>13</v>
      </c>
      <c r="E192" s="69" t="s">
        <v>35</v>
      </c>
      <c r="F192" s="69" t="s">
        <v>569</v>
      </c>
      <c r="G192" s="69" t="s">
        <v>59</v>
      </c>
      <c r="H192" s="96">
        <v>309.2</v>
      </c>
      <c r="I192" s="98">
        <v>309.2</v>
      </c>
      <c r="J192" s="98"/>
      <c r="K192" s="66"/>
      <c r="L192" s="66"/>
      <c r="M192" s="66"/>
      <c r="N192" s="66"/>
      <c r="O192" s="66"/>
      <c r="P192" s="66"/>
      <c r="Q192" s="66"/>
    </row>
    <row r="193" spans="1:10" s="53" customFormat="1" ht="51">
      <c r="A193" s="49"/>
      <c r="B193" s="53" t="s">
        <v>436</v>
      </c>
      <c r="C193" s="55"/>
      <c r="D193" s="52" t="s">
        <v>13</v>
      </c>
      <c r="E193" s="52" t="s">
        <v>35</v>
      </c>
      <c r="F193" s="52" t="s">
        <v>437</v>
      </c>
      <c r="G193" s="52"/>
      <c r="H193" s="56">
        <f>H194+H197</f>
        <v>41.5</v>
      </c>
      <c r="I193" s="57">
        <f>I194+I197</f>
        <v>41.3</v>
      </c>
      <c r="J193" s="57"/>
    </row>
    <row r="194" spans="1:10" s="53" customFormat="1" ht="63.75">
      <c r="A194" s="49"/>
      <c r="B194" s="50" t="s">
        <v>52</v>
      </c>
      <c r="C194" s="55"/>
      <c r="D194" s="52" t="s">
        <v>13</v>
      </c>
      <c r="E194" s="52" t="s">
        <v>35</v>
      </c>
      <c r="F194" s="52" t="s">
        <v>437</v>
      </c>
      <c r="G194" s="52" t="s">
        <v>53</v>
      </c>
      <c r="H194" s="56">
        <f>H195</f>
        <v>21.6</v>
      </c>
      <c r="I194" s="57">
        <f t="shared" ref="I194:I195" si="15">I195</f>
        <v>21.4</v>
      </c>
      <c r="J194" s="57"/>
    </row>
    <row r="195" spans="1:10" s="53" customFormat="1" ht="25.5">
      <c r="A195" s="49"/>
      <c r="B195" s="50" t="s">
        <v>137</v>
      </c>
      <c r="C195" s="55"/>
      <c r="D195" s="52" t="s">
        <v>13</v>
      </c>
      <c r="E195" s="52" t="s">
        <v>35</v>
      </c>
      <c r="F195" s="52" t="s">
        <v>437</v>
      </c>
      <c r="G195" s="52" t="s">
        <v>138</v>
      </c>
      <c r="H195" s="56">
        <f>H196</f>
        <v>21.6</v>
      </c>
      <c r="I195" s="57">
        <f t="shared" si="15"/>
        <v>21.4</v>
      </c>
      <c r="J195" s="57"/>
    </row>
    <row r="196" spans="1:10" s="53" customFormat="1" ht="51">
      <c r="A196" s="49"/>
      <c r="B196" s="50" t="s">
        <v>430</v>
      </c>
      <c r="C196" s="55"/>
      <c r="D196" s="52" t="s">
        <v>13</v>
      </c>
      <c r="E196" s="52" t="s">
        <v>35</v>
      </c>
      <c r="F196" s="52" t="s">
        <v>437</v>
      </c>
      <c r="G196" s="52" t="s">
        <v>431</v>
      </c>
      <c r="H196" s="56">
        <v>21.6</v>
      </c>
      <c r="I196" s="57">
        <v>21.4</v>
      </c>
      <c r="J196" s="57"/>
    </row>
    <row r="197" spans="1:10" s="53" customFormat="1" ht="25.5">
      <c r="A197" s="49"/>
      <c r="B197" s="50" t="s">
        <v>80</v>
      </c>
      <c r="C197" s="55"/>
      <c r="D197" s="52" t="s">
        <v>13</v>
      </c>
      <c r="E197" s="52" t="s">
        <v>35</v>
      </c>
      <c r="F197" s="52" t="s">
        <v>437</v>
      </c>
      <c r="G197" s="52" t="s">
        <v>54</v>
      </c>
      <c r="H197" s="56">
        <f>H198</f>
        <v>19.899999999999999</v>
      </c>
      <c r="I197" s="57">
        <f t="shared" ref="I197:I198" si="16">I198</f>
        <v>19.899999999999999</v>
      </c>
      <c r="J197" s="57"/>
    </row>
    <row r="198" spans="1:10" s="53" customFormat="1" ht="25.5">
      <c r="A198" s="49"/>
      <c r="B198" s="50" t="s">
        <v>55</v>
      </c>
      <c r="C198" s="55"/>
      <c r="D198" s="52" t="s">
        <v>13</v>
      </c>
      <c r="E198" s="52" t="s">
        <v>35</v>
      </c>
      <c r="F198" s="52" t="s">
        <v>437</v>
      </c>
      <c r="G198" s="52" t="s">
        <v>56</v>
      </c>
      <c r="H198" s="56">
        <f>H199</f>
        <v>19.899999999999999</v>
      </c>
      <c r="I198" s="57">
        <f t="shared" si="16"/>
        <v>19.899999999999999</v>
      </c>
      <c r="J198" s="57"/>
    </row>
    <row r="199" spans="1:10" s="53" customFormat="1" ht="25.5">
      <c r="A199" s="49"/>
      <c r="B199" s="50" t="s">
        <v>57</v>
      </c>
      <c r="C199" s="55"/>
      <c r="D199" s="52" t="s">
        <v>13</v>
      </c>
      <c r="E199" s="52" t="s">
        <v>35</v>
      </c>
      <c r="F199" s="52" t="s">
        <v>437</v>
      </c>
      <c r="G199" s="52" t="s">
        <v>58</v>
      </c>
      <c r="H199" s="56">
        <v>19.899999999999999</v>
      </c>
      <c r="I199" s="57">
        <v>19.899999999999999</v>
      </c>
      <c r="J199" s="2"/>
    </row>
    <row r="200" spans="1:10" s="53" customFormat="1" ht="204">
      <c r="A200" s="40"/>
      <c r="B200" s="50" t="s">
        <v>518</v>
      </c>
      <c r="C200" s="105"/>
      <c r="D200" s="52" t="s">
        <v>13</v>
      </c>
      <c r="E200" s="52" t="s">
        <v>35</v>
      </c>
      <c r="F200" s="52" t="s">
        <v>509</v>
      </c>
      <c r="G200" s="52"/>
      <c r="H200" s="56">
        <f t="shared" ref="H200:H213" si="17">SUM(I200:J200)</f>
        <v>77.3</v>
      </c>
      <c r="I200" s="57">
        <f t="shared" ref="I200:I201" si="18">I201</f>
        <v>77.3</v>
      </c>
      <c r="J200" s="57"/>
    </row>
    <row r="201" spans="1:10" s="53" customFormat="1" ht="25.5">
      <c r="A201" s="40"/>
      <c r="B201" s="50" t="s">
        <v>80</v>
      </c>
      <c r="C201" s="55"/>
      <c r="D201" s="52" t="s">
        <v>13</v>
      </c>
      <c r="E201" s="52" t="s">
        <v>35</v>
      </c>
      <c r="F201" s="52" t="s">
        <v>509</v>
      </c>
      <c r="G201" s="52" t="s">
        <v>54</v>
      </c>
      <c r="H201" s="56">
        <f t="shared" si="17"/>
        <v>77.3</v>
      </c>
      <c r="I201" s="57">
        <f t="shared" si="18"/>
        <v>77.3</v>
      </c>
      <c r="J201" s="57"/>
    </row>
    <row r="202" spans="1:10" s="53" customFormat="1" ht="25.5">
      <c r="A202" s="40"/>
      <c r="B202" s="50" t="s">
        <v>55</v>
      </c>
      <c r="C202" s="105"/>
      <c r="D202" s="52" t="s">
        <v>13</v>
      </c>
      <c r="E202" s="52" t="s">
        <v>35</v>
      </c>
      <c r="F202" s="52" t="s">
        <v>509</v>
      </c>
      <c r="G202" s="52" t="s">
        <v>56</v>
      </c>
      <c r="H202" s="56">
        <f>H203+H204</f>
        <v>77.3</v>
      </c>
      <c r="I202" s="57">
        <f>I203+I204</f>
        <v>77.3</v>
      </c>
      <c r="J202" s="57"/>
    </row>
    <row r="203" spans="1:10" s="53" customFormat="1" ht="25.5">
      <c r="A203" s="40"/>
      <c r="B203" s="50" t="s">
        <v>60</v>
      </c>
      <c r="C203" s="55"/>
      <c r="D203" s="52" t="s">
        <v>13</v>
      </c>
      <c r="E203" s="52" t="s">
        <v>35</v>
      </c>
      <c r="F203" s="52" t="s">
        <v>509</v>
      </c>
      <c r="G203" s="52" t="s">
        <v>59</v>
      </c>
      <c r="H203" s="56">
        <v>3.5</v>
      </c>
      <c r="I203" s="57">
        <v>3.5</v>
      </c>
      <c r="J203" s="57"/>
    </row>
    <row r="204" spans="1:10" s="53" customFormat="1" ht="25.5">
      <c r="A204" s="40"/>
      <c r="B204" s="50" t="s">
        <v>57</v>
      </c>
      <c r="C204" s="105"/>
      <c r="D204" s="52" t="s">
        <v>13</v>
      </c>
      <c r="E204" s="52" t="s">
        <v>35</v>
      </c>
      <c r="F204" s="52" t="s">
        <v>509</v>
      </c>
      <c r="G204" s="52" t="s">
        <v>58</v>
      </c>
      <c r="H204" s="56">
        <v>73.8</v>
      </c>
      <c r="I204" s="57">
        <v>73.8</v>
      </c>
      <c r="J204" s="57"/>
    </row>
    <row r="205" spans="1:10" s="53" customFormat="1" ht="38.25">
      <c r="A205" s="40"/>
      <c r="B205" s="50" t="s">
        <v>228</v>
      </c>
      <c r="C205" s="27"/>
      <c r="D205" s="52" t="s">
        <v>13</v>
      </c>
      <c r="E205" s="52" t="s">
        <v>35</v>
      </c>
      <c r="F205" s="52" t="s">
        <v>229</v>
      </c>
      <c r="G205" s="52"/>
      <c r="H205" s="56">
        <f>H206+H210</f>
        <v>1919.6000000000001</v>
      </c>
      <c r="I205" s="57">
        <f>I206+I210</f>
        <v>1910.4</v>
      </c>
      <c r="J205" s="57"/>
    </row>
    <row r="206" spans="1:10" s="53" customFormat="1" ht="25.5">
      <c r="A206" s="49"/>
      <c r="B206" s="50" t="s">
        <v>80</v>
      </c>
      <c r="C206" s="55"/>
      <c r="D206" s="52" t="s">
        <v>13</v>
      </c>
      <c r="E206" s="52" t="s">
        <v>35</v>
      </c>
      <c r="F206" s="52" t="s">
        <v>229</v>
      </c>
      <c r="G206" s="52" t="s">
        <v>54</v>
      </c>
      <c r="H206" s="56">
        <f>H207</f>
        <v>1856.6000000000001</v>
      </c>
      <c r="I206" s="57">
        <f>I207</f>
        <v>1847.4</v>
      </c>
      <c r="J206" s="57"/>
    </row>
    <row r="207" spans="1:10" s="53" customFormat="1" ht="25.5">
      <c r="A207" s="49"/>
      <c r="B207" s="50" t="s">
        <v>55</v>
      </c>
      <c r="C207" s="55"/>
      <c r="D207" s="52" t="s">
        <v>13</v>
      </c>
      <c r="E207" s="52" t="s">
        <v>35</v>
      </c>
      <c r="F207" s="52" t="s">
        <v>229</v>
      </c>
      <c r="G207" s="52" t="s">
        <v>56</v>
      </c>
      <c r="H207" s="56">
        <f>H208+H209</f>
        <v>1856.6000000000001</v>
      </c>
      <c r="I207" s="57">
        <f>I208+I209</f>
        <v>1847.4</v>
      </c>
      <c r="J207" s="57"/>
    </row>
    <row r="208" spans="1:10" s="53" customFormat="1" ht="25.5">
      <c r="A208" s="49"/>
      <c r="B208" s="50" t="s">
        <v>60</v>
      </c>
      <c r="C208" s="55"/>
      <c r="D208" s="52" t="s">
        <v>13</v>
      </c>
      <c r="E208" s="52" t="s">
        <v>35</v>
      </c>
      <c r="F208" s="52" t="s">
        <v>229</v>
      </c>
      <c r="G208" s="52" t="s">
        <v>59</v>
      </c>
      <c r="H208" s="56">
        <v>185.4</v>
      </c>
      <c r="I208" s="57">
        <v>185.4</v>
      </c>
      <c r="J208" s="57"/>
    </row>
    <row r="209" spans="1:10" s="53" customFormat="1" ht="25.5">
      <c r="A209" s="49"/>
      <c r="B209" s="50" t="s">
        <v>57</v>
      </c>
      <c r="C209" s="55"/>
      <c r="D209" s="52" t="s">
        <v>13</v>
      </c>
      <c r="E209" s="52" t="s">
        <v>35</v>
      </c>
      <c r="F209" s="52" t="s">
        <v>229</v>
      </c>
      <c r="G209" s="52" t="s">
        <v>58</v>
      </c>
      <c r="H209" s="56">
        <v>1671.2</v>
      </c>
      <c r="I209" s="57">
        <v>1662</v>
      </c>
      <c r="J209" s="2"/>
    </row>
    <row r="210" spans="1:10" s="53" customFormat="1" ht="25.5">
      <c r="A210" s="49"/>
      <c r="B210" s="50" t="s">
        <v>82</v>
      </c>
      <c r="C210" s="42"/>
      <c r="D210" s="52" t="s">
        <v>13</v>
      </c>
      <c r="E210" s="52" t="s">
        <v>35</v>
      </c>
      <c r="F210" s="52" t="s">
        <v>229</v>
      </c>
      <c r="G210" s="52" t="s">
        <v>45</v>
      </c>
      <c r="H210" s="56">
        <f t="shared" si="17"/>
        <v>63</v>
      </c>
      <c r="I210" s="57">
        <f>I211+I213</f>
        <v>63</v>
      </c>
      <c r="J210" s="57"/>
    </row>
    <row r="211" spans="1:10" s="53" customFormat="1">
      <c r="A211" s="49"/>
      <c r="B211" s="50" t="s">
        <v>48</v>
      </c>
      <c r="C211" s="42"/>
      <c r="D211" s="52" t="s">
        <v>13</v>
      </c>
      <c r="E211" s="52" t="s">
        <v>35</v>
      </c>
      <c r="F211" s="52" t="s">
        <v>229</v>
      </c>
      <c r="G211" s="52" t="s">
        <v>46</v>
      </c>
      <c r="H211" s="56">
        <f t="shared" si="17"/>
        <v>25</v>
      </c>
      <c r="I211" s="57">
        <f>I212</f>
        <v>25</v>
      </c>
      <c r="J211" s="57"/>
    </row>
    <row r="212" spans="1:10" s="53" customFormat="1">
      <c r="A212" s="49"/>
      <c r="B212" s="50" t="s">
        <v>51</v>
      </c>
      <c r="C212" s="42"/>
      <c r="D212" s="52" t="s">
        <v>13</v>
      </c>
      <c r="E212" s="52" t="s">
        <v>35</v>
      </c>
      <c r="F212" s="52" t="s">
        <v>229</v>
      </c>
      <c r="G212" s="52" t="s">
        <v>44</v>
      </c>
      <c r="H212" s="56">
        <v>25</v>
      </c>
      <c r="I212" s="57">
        <v>25</v>
      </c>
      <c r="J212" s="57"/>
    </row>
    <row r="213" spans="1:10" s="53" customFormat="1">
      <c r="A213" s="49"/>
      <c r="B213" s="50" t="s">
        <v>63</v>
      </c>
      <c r="C213" s="55"/>
      <c r="D213" s="52" t="s">
        <v>13</v>
      </c>
      <c r="E213" s="52" t="s">
        <v>35</v>
      </c>
      <c r="F213" s="52" t="s">
        <v>229</v>
      </c>
      <c r="G213" s="52" t="s">
        <v>61</v>
      </c>
      <c r="H213" s="56">
        <f t="shared" si="17"/>
        <v>38</v>
      </c>
      <c r="I213" s="57">
        <f>I214</f>
        <v>38</v>
      </c>
      <c r="J213" s="57"/>
    </row>
    <row r="214" spans="1:10" s="53" customFormat="1">
      <c r="A214" s="49"/>
      <c r="B214" s="50" t="s">
        <v>78</v>
      </c>
      <c r="C214" s="55"/>
      <c r="D214" s="52" t="s">
        <v>13</v>
      </c>
      <c r="E214" s="52" t="s">
        <v>35</v>
      </c>
      <c r="F214" s="52" t="s">
        <v>229</v>
      </c>
      <c r="G214" s="52" t="s">
        <v>76</v>
      </c>
      <c r="H214" s="56">
        <v>38</v>
      </c>
      <c r="I214" s="57">
        <v>38</v>
      </c>
      <c r="J214" s="57"/>
    </row>
    <row r="215" spans="1:10" s="53" customFormat="1" ht="51">
      <c r="A215" s="49"/>
      <c r="B215" s="50" t="s">
        <v>91</v>
      </c>
      <c r="C215" s="5"/>
      <c r="D215" s="52" t="s">
        <v>13</v>
      </c>
      <c r="E215" s="52" t="s">
        <v>35</v>
      </c>
      <c r="F215" s="52" t="s">
        <v>179</v>
      </c>
      <c r="G215" s="52"/>
      <c r="H215" s="56">
        <f>H216+H220</f>
        <v>12.2</v>
      </c>
      <c r="I215" s="57">
        <f>I216+I220</f>
        <v>12.2</v>
      </c>
      <c r="J215" s="57"/>
    </row>
    <row r="216" spans="1:10" s="53" customFormat="1" ht="140.25">
      <c r="A216" s="49"/>
      <c r="B216" s="50" t="s">
        <v>107</v>
      </c>
      <c r="C216" s="5"/>
      <c r="D216" s="52" t="s">
        <v>13</v>
      </c>
      <c r="E216" s="52" t="s">
        <v>35</v>
      </c>
      <c r="F216" s="52" t="s">
        <v>362</v>
      </c>
      <c r="G216" s="52"/>
      <c r="H216" s="56">
        <f>H217</f>
        <v>11</v>
      </c>
      <c r="I216" s="57">
        <f t="shared" ref="I216:I218" si="19">I217</f>
        <v>11</v>
      </c>
      <c r="J216" s="57"/>
    </row>
    <row r="217" spans="1:10" s="53" customFormat="1" ht="25.5">
      <c r="A217" s="49"/>
      <c r="B217" s="50" t="s">
        <v>80</v>
      </c>
      <c r="C217" s="5"/>
      <c r="D217" s="52" t="s">
        <v>13</v>
      </c>
      <c r="E217" s="52" t="s">
        <v>35</v>
      </c>
      <c r="F217" s="52" t="s">
        <v>362</v>
      </c>
      <c r="G217" s="52" t="s">
        <v>54</v>
      </c>
      <c r="H217" s="56">
        <f>H218</f>
        <v>11</v>
      </c>
      <c r="I217" s="57">
        <f t="shared" si="19"/>
        <v>11</v>
      </c>
      <c r="J217" s="57"/>
    </row>
    <row r="218" spans="1:10" s="53" customFormat="1" ht="25.5">
      <c r="A218" s="49"/>
      <c r="B218" s="50" t="s">
        <v>55</v>
      </c>
      <c r="C218" s="5"/>
      <c r="D218" s="52" t="s">
        <v>13</v>
      </c>
      <c r="E218" s="52" t="s">
        <v>35</v>
      </c>
      <c r="F218" s="52" t="s">
        <v>362</v>
      </c>
      <c r="G218" s="52" t="s">
        <v>56</v>
      </c>
      <c r="H218" s="56">
        <f>H219</f>
        <v>11</v>
      </c>
      <c r="I218" s="57">
        <f t="shared" si="19"/>
        <v>11</v>
      </c>
      <c r="J218" s="57"/>
    </row>
    <row r="219" spans="1:10" s="53" customFormat="1" ht="25.5">
      <c r="A219" s="49"/>
      <c r="B219" s="50" t="s">
        <v>57</v>
      </c>
      <c r="C219" s="5"/>
      <c r="D219" s="52" t="s">
        <v>13</v>
      </c>
      <c r="E219" s="52" t="s">
        <v>35</v>
      </c>
      <c r="F219" s="52" t="s">
        <v>362</v>
      </c>
      <c r="G219" s="52" t="s">
        <v>58</v>
      </c>
      <c r="H219" s="56">
        <v>11</v>
      </c>
      <c r="I219" s="2">
        <v>11</v>
      </c>
      <c r="J219" s="2"/>
    </row>
    <row r="220" spans="1:10" s="53" customFormat="1" ht="51">
      <c r="A220" s="49"/>
      <c r="B220" s="53" t="s">
        <v>438</v>
      </c>
      <c r="C220" s="5"/>
      <c r="D220" s="52" t="s">
        <v>13</v>
      </c>
      <c r="E220" s="52" t="s">
        <v>35</v>
      </c>
      <c r="F220" s="52" t="s">
        <v>439</v>
      </c>
      <c r="G220" s="52"/>
      <c r="H220" s="56">
        <f>H221</f>
        <v>1.2</v>
      </c>
      <c r="I220" s="57">
        <f t="shared" ref="I220:I222" si="20">I221</f>
        <v>1.2</v>
      </c>
      <c r="J220" s="57"/>
    </row>
    <row r="221" spans="1:10" s="53" customFormat="1" ht="25.5">
      <c r="A221" s="49"/>
      <c r="B221" s="50" t="s">
        <v>80</v>
      </c>
      <c r="C221" s="5"/>
      <c r="D221" s="52" t="s">
        <v>13</v>
      </c>
      <c r="E221" s="52" t="s">
        <v>35</v>
      </c>
      <c r="F221" s="52" t="s">
        <v>439</v>
      </c>
      <c r="G221" s="52" t="s">
        <v>54</v>
      </c>
      <c r="H221" s="56">
        <f>H222</f>
        <v>1.2</v>
      </c>
      <c r="I221" s="57">
        <f t="shared" si="20"/>
        <v>1.2</v>
      </c>
      <c r="J221" s="57"/>
    </row>
    <row r="222" spans="1:10" s="53" customFormat="1" ht="25.5">
      <c r="A222" s="49"/>
      <c r="B222" s="50" t="s">
        <v>55</v>
      </c>
      <c r="C222" s="5"/>
      <c r="D222" s="52" t="s">
        <v>13</v>
      </c>
      <c r="E222" s="52" t="s">
        <v>35</v>
      </c>
      <c r="F222" s="52" t="s">
        <v>439</v>
      </c>
      <c r="G222" s="52" t="s">
        <v>56</v>
      </c>
      <c r="H222" s="56">
        <f>H223</f>
        <v>1.2</v>
      </c>
      <c r="I222" s="57">
        <f t="shared" si="20"/>
        <v>1.2</v>
      </c>
      <c r="J222" s="57"/>
    </row>
    <row r="223" spans="1:10" s="53" customFormat="1" ht="25.5">
      <c r="A223" s="49"/>
      <c r="B223" s="50" t="s">
        <v>57</v>
      </c>
      <c r="C223" s="5"/>
      <c r="D223" s="52" t="s">
        <v>13</v>
      </c>
      <c r="E223" s="52" t="s">
        <v>35</v>
      </c>
      <c r="F223" s="52" t="s">
        <v>439</v>
      </c>
      <c r="G223" s="52" t="s">
        <v>58</v>
      </c>
      <c r="H223" s="56">
        <v>1.2</v>
      </c>
      <c r="I223" s="57">
        <v>1.2</v>
      </c>
      <c r="J223" s="2"/>
    </row>
    <row r="224" spans="1:10" ht="25.5">
      <c r="A224" s="42"/>
      <c r="B224" s="50" t="s">
        <v>92</v>
      </c>
      <c r="C224" s="42"/>
      <c r="D224" s="52" t="s">
        <v>13</v>
      </c>
      <c r="E224" s="70">
        <v>14</v>
      </c>
      <c r="F224" s="52" t="s">
        <v>188</v>
      </c>
      <c r="G224" s="42"/>
      <c r="H224" s="56">
        <f t="shared" ref="H224:I226" si="21">H225</f>
        <v>524.79999999999995</v>
      </c>
      <c r="I224" s="57">
        <f t="shared" si="21"/>
        <v>524.29999999999995</v>
      </c>
      <c r="J224" s="57"/>
    </row>
    <row r="225" spans="1:11" ht="38.25">
      <c r="A225" s="42"/>
      <c r="B225" s="50" t="s">
        <v>108</v>
      </c>
      <c r="C225" s="42"/>
      <c r="D225" s="52" t="s">
        <v>13</v>
      </c>
      <c r="E225" s="42">
        <v>14</v>
      </c>
      <c r="F225" s="52" t="s">
        <v>189</v>
      </c>
      <c r="G225" s="42"/>
      <c r="H225" s="56">
        <f t="shared" si="21"/>
        <v>524.79999999999995</v>
      </c>
      <c r="I225" s="57">
        <f t="shared" si="21"/>
        <v>524.29999999999995</v>
      </c>
      <c r="J225" s="57"/>
    </row>
    <row r="226" spans="1:11" ht="25.5">
      <c r="A226" s="42"/>
      <c r="B226" s="50" t="s">
        <v>80</v>
      </c>
      <c r="C226" s="51"/>
      <c r="D226" s="52" t="s">
        <v>13</v>
      </c>
      <c r="E226" s="52" t="s">
        <v>35</v>
      </c>
      <c r="F226" s="52" t="s">
        <v>189</v>
      </c>
      <c r="G226" s="52" t="s">
        <v>54</v>
      </c>
      <c r="H226" s="56">
        <f t="shared" si="21"/>
        <v>524.79999999999995</v>
      </c>
      <c r="I226" s="57">
        <f t="shared" si="21"/>
        <v>524.29999999999995</v>
      </c>
      <c r="J226" s="57"/>
    </row>
    <row r="227" spans="1:11" ht="25.5">
      <c r="A227" s="42"/>
      <c r="B227" s="50" t="s">
        <v>55</v>
      </c>
      <c r="C227" s="51"/>
      <c r="D227" s="52" t="s">
        <v>13</v>
      </c>
      <c r="E227" s="52" t="s">
        <v>35</v>
      </c>
      <c r="F227" s="52" t="s">
        <v>189</v>
      </c>
      <c r="G227" s="52" t="s">
        <v>56</v>
      </c>
      <c r="H227" s="56">
        <f>H228</f>
        <v>524.79999999999995</v>
      </c>
      <c r="I227" s="57">
        <f t="shared" ref="I227" si="22">I228</f>
        <v>524.29999999999995</v>
      </c>
      <c r="J227" s="57"/>
    </row>
    <row r="228" spans="1:11" ht="25.5">
      <c r="A228" s="42"/>
      <c r="B228" s="50" t="s">
        <v>57</v>
      </c>
      <c r="C228" s="51"/>
      <c r="D228" s="52" t="s">
        <v>13</v>
      </c>
      <c r="E228" s="52" t="s">
        <v>35</v>
      </c>
      <c r="F228" s="52" t="s">
        <v>189</v>
      </c>
      <c r="G228" s="52" t="s">
        <v>58</v>
      </c>
      <c r="H228" s="56">
        <v>524.79999999999995</v>
      </c>
      <c r="I228" s="57">
        <v>524.29999999999995</v>
      </c>
      <c r="J228" s="2"/>
    </row>
    <row r="229" spans="1:11" s="15" customFormat="1">
      <c r="A229" s="37"/>
      <c r="B229" s="55" t="s">
        <v>36</v>
      </c>
      <c r="C229" s="51"/>
      <c r="D229" s="36" t="s">
        <v>14</v>
      </c>
      <c r="E229" s="36" t="s">
        <v>11</v>
      </c>
      <c r="F229" s="36"/>
      <c r="G229" s="36"/>
      <c r="H229" s="56">
        <f>H230+H249+H265+H274+H314+H325</f>
        <v>279511.40000000002</v>
      </c>
      <c r="I229" s="56">
        <f>I230+I249+I265+I274+I314+I325</f>
        <v>272641.2</v>
      </c>
      <c r="J229" s="56">
        <f>I229/H229*100</f>
        <v>97.542068051607188</v>
      </c>
      <c r="K229" s="22"/>
    </row>
    <row r="230" spans="1:11" s="15" customFormat="1">
      <c r="A230" s="37"/>
      <c r="B230" s="55" t="s">
        <v>43</v>
      </c>
      <c r="C230" s="51"/>
      <c r="D230" s="36" t="s">
        <v>14</v>
      </c>
      <c r="E230" s="36" t="s">
        <v>10</v>
      </c>
      <c r="F230" s="36"/>
      <c r="G230" s="36"/>
      <c r="H230" s="56">
        <f>H231</f>
        <v>5782</v>
      </c>
      <c r="I230" s="56">
        <f>I231</f>
        <v>5782</v>
      </c>
      <c r="J230" s="56">
        <f>I230/H230*100</f>
        <v>100</v>
      </c>
    </row>
    <row r="231" spans="1:11" s="15" customFormat="1" ht="38.25">
      <c r="A231" s="37"/>
      <c r="B231" s="50" t="s">
        <v>116</v>
      </c>
      <c r="C231" s="51"/>
      <c r="D231" s="52" t="s">
        <v>14</v>
      </c>
      <c r="E231" s="52" t="s">
        <v>10</v>
      </c>
      <c r="F231" s="52" t="s">
        <v>159</v>
      </c>
      <c r="G231" s="36"/>
      <c r="H231" s="56">
        <f>H232</f>
        <v>5782</v>
      </c>
      <c r="I231" s="57">
        <f>I232</f>
        <v>5782</v>
      </c>
      <c r="J231" s="57"/>
    </row>
    <row r="232" spans="1:11" s="15" customFormat="1" ht="38.25">
      <c r="A232" s="37"/>
      <c r="B232" s="50" t="s">
        <v>158</v>
      </c>
      <c r="C232" s="51"/>
      <c r="D232" s="52" t="s">
        <v>14</v>
      </c>
      <c r="E232" s="52" t="s">
        <v>10</v>
      </c>
      <c r="F232" s="52" t="s">
        <v>160</v>
      </c>
      <c r="G232" s="36"/>
      <c r="H232" s="56">
        <f>H233+H240+H244</f>
        <v>5782</v>
      </c>
      <c r="I232" s="57">
        <f>I233+I240+I244</f>
        <v>5782</v>
      </c>
      <c r="J232" s="57"/>
    </row>
    <row r="233" spans="1:11" s="53" customFormat="1" ht="76.5">
      <c r="A233" s="49"/>
      <c r="B233" s="50" t="s">
        <v>109</v>
      </c>
      <c r="C233" s="51"/>
      <c r="D233" s="52" t="s">
        <v>14</v>
      </c>
      <c r="E233" s="52" t="s">
        <v>10</v>
      </c>
      <c r="F233" s="52" t="s">
        <v>363</v>
      </c>
      <c r="G233" s="36"/>
      <c r="H233" s="56">
        <f>H234+H237</f>
        <v>3554.2999999999997</v>
      </c>
      <c r="I233" s="57">
        <f>I234+I237</f>
        <v>3554.2999999999997</v>
      </c>
      <c r="J233" s="57"/>
    </row>
    <row r="234" spans="1:11" s="53" customFormat="1" ht="63.75">
      <c r="A234" s="49"/>
      <c r="B234" s="50" t="s">
        <v>52</v>
      </c>
      <c r="C234" s="51"/>
      <c r="D234" s="52" t="s">
        <v>14</v>
      </c>
      <c r="E234" s="52" t="s">
        <v>10</v>
      </c>
      <c r="F234" s="52" t="s">
        <v>363</v>
      </c>
      <c r="G234" s="52" t="s">
        <v>53</v>
      </c>
      <c r="H234" s="56">
        <f>H235</f>
        <v>2927.2</v>
      </c>
      <c r="I234" s="57">
        <f>I235</f>
        <v>2927.2</v>
      </c>
      <c r="J234" s="57"/>
    </row>
    <row r="235" spans="1:11" s="53" customFormat="1">
      <c r="A235" s="49"/>
      <c r="B235" s="50" t="s">
        <v>64</v>
      </c>
      <c r="C235" s="51"/>
      <c r="D235" s="52" t="s">
        <v>14</v>
      </c>
      <c r="E235" s="52" t="s">
        <v>10</v>
      </c>
      <c r="F235" s="52" t="s">
        <v>363</v>
      </c>
      <c r="G235" s="52" t="s">
        <v>65</v>
      </c>
      <c r="H235" s="56">
        <f>H236</f>
        <v>2927.2</v>
      </c>
      <c r="I235" s="57">
        <f>I236</f>
        <v>2927.2</v>
      </c>
      <c r="J235" s="57"/>
    </row>
    <row r="236" spans="1:11" s="53" customFormat="1" ht="25.5">
      <c r="A236" s="49"/>
      <c r="B236" s="50" t="s">
        <v>81</v>
      </c>
      <c r="C236" s="51"/>
      <c r="D236" s="52" t="s">
        <v>14</v>
      </c>
      <c r="E236" s="52" t="s">
        <v>10</v>
      </c>
      <c r="F236" s="52" t="s">
        <v>363</v>
      </c>
      <c r="G236" s="52" t="s">
        <v>66</v>
      </c>
      <c r="H236" s="56">
        <v>2927.2</v>
      </c>
      <c r="I236" s="2">
        <v>2927.2</v>
      </c>
      <c r="J236" s="2"/>
    </row>
    <row r="237" spans="1:11" s="53" customFormat="1" ht="25.5">
      <c r="A237" s="49"/>
      <c r="B237" s="50" t="s">
        <v>82</v>
      </c>
      <c r="C237" s="42"/>
      <c r="D237" s="52" t="s">
        <v>14</v>
      </c>
      <c r="E237" s="52" t="s">
        <v>10</v>
      </c>
      <c r="F237" s="52" t="s">
        <v>363</v>
      </c>
      <c r="G237" s="52" t="s">
        <v>45</v>
      </c>
      <c r="H237" s="56">
        <f>H238</f>
        <v>627.1</v>
      </c>
      <c r="I237" s="57">
        <f>I238</f>
        <v>627.1</v>
      </c>
      <c r="J237" s="57"/>
    </row>
    <row r="238" spans="1:11" s="53" customFormat="1">
      <c r="A238" s="49"/>
      <c r="B238" s="50" t="s">
        <v>48</v>
      </c>
      <c r="C238" s="42"/>
      <c r="D238" s="52" t="s">
        <v>14</v>
      </c>
      <c r="E238" s="52" t="s">
        <v>10</v>
      </c>
      <c r="F238" s="52" t="s">
        <v>363</v>
      </c>
      <c r="G238" s="52" t="s">
        <v>46</v>
      </c>
      <c r="H238" s="56">
        <f>H239</f>
        <v>627.1</v>
      </c>
      <c r="I238" s="57">
        <f>I239</f>
        <v>627.1</v>
      </c>
      <c r="J238" s="57"/>
    </row>
    <row r="239" spans="1:11" s="53" customFormat="1">
      <c r="A239" s="49"/>
      <c r="B239" s="50" t="s">
        <v>51</v>
      </c>
      <c r="C239" s="42"/>
      <c r="D239" s="52" t="s">
        <v>14</v>
      </c>
      <c r="E239" s="52" t="s">
        <v>10</v>
      </c>
      <c r="F239" s="52" t="s">
        <v>363</v>
      </c>
      <c r="G239" s="52" t="s">
        <v>44</v>
      </c>
      <c r="H239" s="56">
        <v>627.1</v>
      </c>
      <c r="I239" s="2">
        <v>627.1</v>
      </c>
      <c r="J239" s="2"/>
    </row>
    <row r="240" spans="1:11" s="53" customFormat="1" ht="25.5">
      <c r="A240" s="49"/>
      <c r="B240" s="50" t="s">
        <v>376</v>
      </c>
      <c r="C240" s="51"/>
      <c r="D240" s="52" t="s">
        <v>14</v>
      </c>
      <c r="E240" s="52" t="s">
        <v>10</v>
      </c>
      <c r="F240" s="52" t="s">
        <v>364</v>
      </c>
      <c r="G240" s="36"/>
      <c r="H240" s="56">
        <f t="shared" ref="H240:I242" si="23">H241</f>
        <v>1586.6</v>
      </c>
      <c r="I240" s="57">
        <f t="shared" si="23"/>
        <v>1586.6</v>
      </c>
      <c r="J240" s="57"/>
    </row>
    <row r="241" spans="1:10" s="53" customFormat="1" ht="63.75">
      <c r="A241" s="49"/>
      <c r="B241" s="50" t="s">
        <v>52</v>
      </c>
      <c r="C241" s="51"/>
      <c r="D241" s="52" t="s">
        <v>14</v>
      </c>
      <c r="E241" s="52" t="s">
        <v>10</v>
      </c>
      <c r="F241" s="52" t="s">
        <v>364</v>
      </c>
      <c r="G241" s="52" t="s">
        <v>53</v>
      </c>
      <c r="H241" s="56">
        <f t="shared" si="23"/>
        <v>1586.6</v>
      </c>
      <c r="I241" s="57">
        <f t="shared" si="23"/>
        <v>1586.6</v>
      </c>
      <c r="J241" s="57"/>
    </row>
    <row r="242" spans="1:10" s="53" customFormat="1">
      <c r="A242" s="49"/>
      <c r="B242" s="50" t="s">
        <v>64</v>
      </c>
      <c r="C242" s="51"/>
      <c r="D242" s="52" t="s">
        <v>14</v>
      </c>
      <c r="E242" s="52" t="s">
        <v>10</v>
      </c>
      <c r="F242" s="52" t="s">
        <v>364</v>
      </c>
      <c r="G242" s="52" t="s">
        <v>65</v>
      </c>
      <c r="H242" s="56">
        <f t="shared" si="23"/>
        <v>1586.6</v>
      </c>
      <c r="I242" s="57">
        <f t="shared" si="23"/>
        <v>1586.6</v>
      </c>
      <c r="J242" s="57"/>
    </row>
    <row r="243" spans="1:10" s="53" customFormat="1" ht="25.5">
      <c r="A243" s="49"/>
      <c r="B243" s="50" t="s">
        <v>81</v>
      </c>
      <c r="C243" s="51"/>
      <c r="D243" s="52" t="s">
        <v>14</v>
      </c>
      <c r="E243" s="52" t="s">
        <v>10</v>
      </c>
      <c r="F243" s="52" t="s">
        <v>364</v>
      </c>
      <c r="G243" s="52" t="s">
        <v>66</v>
      </c>
      <c r="H243" s="56">
        <v>1586.6</v>
      </c>
      <c r="I243" s="2">
        <v>1586.6</v>
      </c>
      <c r="J243" s="2"/>
    </row>
    <row r="244" spans="1:10" s="53" customFormat="1" ht="76.5">
      <c r="A244" s="49"/>
      <c r="B244" s="50" t="s">
        <v>377</v>
      </c>
      <c r="C244" s="51"/>
      <c r="D244" s="52" t="s">
        <v>14</v>
      </c>
      <c r="E244" s="52" t="s">
        <v>10</v>
      </c>
      <c r="F244" s="52" t="s">
        <v>378</v>
      </c>
      <c r="G244" s="36"/>
      <c r="H244" s="56">
        <f>H245</f>
        <v>641.1</v>
      </c>
      <c r="I244" s="57">
        <f>I245</f>
        <v>641.1</v>
      </c>
      <c r="J244" s="57"/>
    </row>
    <row r="245" spans="1:10" s="53" customFormat="1" ht="63.75">
      <c r="A245" s="49"/>
      <c r="B245" s="50" t="s">
        <v>52</v>
      </c>
      <c r="C245" s="51"/>
      <c r="D245" s="52" t="s">
        <v>14</v>
      </c>
      <c r="E245" s="52" t="s">
        <v>10</v>
      </c>
      <c r="F245" s="52" t="s">
        <v>378</v>
      </c>
      <c r="G245" s="52" t="s">
        <v>53</v>
      </c>
      <c r="H245" s="56">
        <f>H246</f>
        <v>641.1</v>
      </c>
      <c r="I245" s="57">
        <f>I246</f>
        <v>641.1</v>
      </c>
      <c r="J245" s="57"/>
    </row>
    <row r="246" spans="1:10" s="53" customFormat="1">
      <c r="A246" s="49"/>
      <c r="B246" s="50" t="s">
        <v>64</v>
      </c>
      <c r="C246" s="51"/>
      <c r="D246" s="52" t="s">
        <v>14</v>
      </c>
      <c r="E246" s="52" t="s">
        <v>10</v>
      </c>
      <c r="F246" s="52" t="s">
        <v>378</v>
      </c>
      <c r="G246" s="52" t="s">
        <v>65</v>
      </c>
      <c r="H246" s="56">
        <f>H247+H248</f>
        <v>641.1</v>
      </c>
      <c r="I246" s="57">
        <f>I247+I248</f>
        <v>641.1</v>
      </c>
      <c r="J246" s="57"/>
    </row>
    <row r="247" spans="1:10" s="53" customFormat="1" ht="25.5">
      <c r="A247" s="49"/>
      <c r="B247" s="50" t="s">
        <v>81</v>
      </c>
      <c r="C247" s="51"/>
      <c r="D247" s="52" t="s">
        <v>14</v>
      </c>
      <c r="E247" s="52" t="s">
        <v>10</v>
      </c>
      <c r="F247" s="52" t="s">
        <v>378</v>
      </c>
      <c r="G247" s="52" t="s">
        <v>66</v>
      </c>
      <c r="H247" s="56">
        <v>441.2</v>
      </c>
      <c r="I247" s="2">
        <v>441.2</v>
      </c>
      <c r="J247" s="2"/>
    </row>
    <row r="248" spans="1:10" s="53" customFormat="1" ht="25.5">
      <c r="A248" s="49"/>
      <c r="B248" s="50" t="s">
        <v>85</v>
      </c>
      <c r="C248" s="51"/>
      <c r="D248" s="52" t="s">
        <v>14</v>
      </c>
      <c r="E248" s="52" t="s">
        <v>10</v>
      </c>
      <c r="F248" s="52" t="s">
        <v>378</v>
      </c>
      <c r="G248" s="52" t="s">
        <v>67</v>
      </c>
      <c r="H248" s="56">
        <v>199.9</v>
      </c>
      <c r="I248" s="2">
        <v>199.9</v>
      </c>
      <c r="J248" s="2"/>
    </row>
    <row r="249" spans="1:10" s="15" customFormat="1">
      <c r="A249" s="37"/>
      <c r="B249" s="38" t="s">
        <v>18</v>
      </c>
      <c r="C249" s="51"/>
      <c r="D249" s="36" t="s">
        <v>14</v>
      </c>
      <c r="E249" s="36" t="s">
        <v>15</v>
      </c>
      <c r="F249" s="36"/>
      <c r="G249" s="36"/>
      <c r="H249" s="56">
        <f>H250+H254</f>
        <v>37810.700000000004</v>
      </c>
      <c r="I249" s="56">
        <f>I250+I254</f>
        <v>37044.200000000004</v>
      </c>
      <c r="J249" s="56">
        <f>I249/H249*100</f>
        <v>97.972796060374449</v>
      </c>
    </row>
    <row r="250" spans="1:10" s="53" customFormat="1" ht="51">
      <c r="A250" s="40"/>
      <c r="B250" s="50" t="s">
        <v>183</v>
      </c>
      <c r="C250" s="27"/>
      <c r="D250" s="52" t="s">
        <v>14</v>
      </c>
      <c r="E250" s="52" t="s">
        <v>15</v>
      </c>
      <c r="F250" s="52" t="s">
        <v>184</v>
      </c>
      <c r="G250" s="52"/>
      <c r="H250" s="56">
        <f>H251</f>
        <v>840</v>
      </c>
      <c r="I250" s="57">
        <f t="shared" ref="I250:I252" si="24">I251</f>
        <v>840</v>
      </c>
      <c r="J250" s="57"/>
    </row>
    <row r="251" spans="1:10" s="53" customFormat="1" ht="51">
      <c r="A251" s="40"/>
      <c r="B251" s="50" t="s">
        <v>185</v>
      </c>
      <c r="C251" s="27"/>
      <c r="D251" s="52" t="s">
        <v>14</v>
      </c>
      <c r="E251" s="52" t="s">
        <v>15</v>
      </c>
      <c r="F251" s="52" t="s">
        <v>186</v>
      </c>
      <c r="G251" s="52"/>
      <c r="H251" s="56">
        <f>H252</f>
        <v>840</v>
      </c>
      <c r="I251" s="57">
        <f t="shared" si="24"/>
        <v>840</v>
      </c>
      <c r="J251" s="57"/>
    </row>
    <row r="252" spans="1:10" s="53" customFormat="1">
      <c r="A252" s="49"/>
      <c r="B252" s="50" t="s">
        <v>68</v>
      </c>
      <c r="C252" s="51"/>
      <c r="D252" s="52" t="s">
        <v>14</v>
      </c>
      <c r="E252" s="52" t="s">
        <v>15</v>
      </c>
      <c r="F252" s="52" t="s">
        <v>186</v>
      </c>
      <c r="G252" s="52" t="s">
        <v>69</v>
      </c>
      <c r="H252" s="56">
        <f>H253</f>
        <v>840</v>
      </c>
      <c r="I252" s="57">
        <f t="shared" si="24"/>
        <v>840</v>
      </c>
      <c r="J252" s="57"/>
    </row>
    <row r="253" spans="1:10" s="53" customFormat="1" ht="51">
      <c r="A253" s="49"/>
      <c r="B253" s="50" t="s">
        <v>828</v>
      </c>
      <c r="C253" s="51"/>
      <c r="D253" s="52" t="s">
        <v>14</v>
      </c>
      <c r="E253" s="52" t="s">
        <v>15</v>
      </c>
      <c r="F253" s="52" t="s">
        <v>186</v>
      </c>
      <c r="G253" s="52" t="s">
        <v>75</v>
      </c>
      <c r="H253" s="56">
        <v>840</v>
      </c>
      <c r="I253" s="57">
        <v>840</v>
      </c>
      <c r="J253" s="57"/>
    </row>
    <row r="254" spans="1:10" s="53" customFormat="1">
      <c r="A254" s="40"/>
      <c r="B254" s="50" t="s">
        <v>365</v>
      </c>
      <c r="C254" s="106"/>
      <c r="D254" s="52" t="s">
        <v>14</v>
      </c>
      <c r="E254" s="52" t="s">
        <v>15</v>
      </c>
      <c r="F254" s="52" t="s">
        <v>230</v>
      </c>
      <c r="G254" s="52"/>
      <c r="H254" s="56">
        <f>H255+H258+H261</f>
        <v>36970.700000000004</v>
      </c>
      <c r="I254" s="57">
        <f>I255+I258+I261</f>
        <v>36204.200000000004</v>
      </c>
      <c r="J254" s="57"/>
    </row>
    <row r="255" spans="1:10" s="53" customFormat="1" ht="102">
      <c r="A255" s="40"/>
      <c r="B255" s="50" t="s">
        <v>471</v>
      </c>
      <c r="C255" s="106"/>
      <c r="D255" s="52" t="s">
        <v>14</v>
      </c>
      <c r="E255" s="52" t="s">
        <v>15</v>
      </c>
      <c r="F255" s="52" t="s">
        <v>366</v>
      </c>
      <c r="G255" s="52"/>
      <c r="H255" s="56">
        <f>H256</f>
        <v>35340.400000000001</v>
      </c>
      <c r="I255" s="57">
        <f t="shared" ref="I255:I256" si="25">I256</f>
        <v>35340.400000000001</v>
      </c>
      <c r="J255" s="57"/>
    </row>
    <row r="256" spans="1:10" s="53" customFormat="1">
      <c r="A256" s="49"/>
      <c r="B256" s="50" t="s">
        <v>68</v>
      </c>
      <c r="C256" s="51"/>
      <c r="D256" s="52" t="s">
        <v>14</v>
      </c>
      <c r="E256" s="52" t="s">
        <v>15</v>
      </c>
      <c r="F256" s="52" t="s">
        <v>366</v>
      </c>
      <c r="G256" s="52" t="s">
        <v>69</v>
      </c>
      <c r="H256" s="56">
        <f>H257</f>
        <v>35340.400000000001</v>
      </c>
      <c r="I256" s="57">
        <f t="shared" si="25"/>
        <v>35340.400000000001</v>
      </c>
      <c r="J256" s="57"/>
    </row>
    <row r="257" spans="1:10" s="53" customFormat="1" ht="51">
      <c r="A257" s="49"/>
      <c r="B257" s="50" t="s">
        <v>828</v>
      </c>
      <c r="C257" s="51"/>
      <c r="D257" s="52" t="s">
        <v>14</v>
      </c>
      <c r="E257" s="52" t="s">
        <v>15</v>
      </c>
      <c r="F257" s="52" t="s">
        <v>366</v>
      </c>
      <c r="G257" s="52" t="s">
        <v>75</v>
      </c>
      <c r="H257" s="56">
        <v>35340.400000000001</v>
      </c>
      <c r="I257" s="57">
        <v>35340.400000000001</v>
      </c>
      <c r="J257" s="57"/>
    </row>
    <row r="258" spans="1:10" s="53" customFormat="1" ht="102">
      <c r="A258" s="40"/>
      <c r="B258" s="239" t="s">
        <v>564</v>
      </c>
      <c r="C258" s="106"/>
      <c r="D258" s="52" t="s">
        <v>14</v>
      </c>
      <c r="E258" s="52" t="s">
        <v>15</v>
      </c>
      <c r="F258" s="52" t="s">
        <v>565</v>
      </c>
      <c r="G258" s="52"/>
      <c r="H258" s="56">
        <f>H259</f>
        <v>1400</v>
      </c>
      <c r="I258" s="57">
        <f>I259</f>
        <v>633.5</v>
      </c>
      <c r="J258" s="57"/>
    </row>
    <row r="259" spans="1:10" s="53" customFormat="1">
      <c r="A259" s="49"/>
      <c r="B259" s="50" t="s">
        <v>68</v>
      </c>
      <c r="C259" s="51"/>
      <c r="D259" s="52" t="s">
        <v>14</v>
      </c>
      <c r="E259" s="52" t="s">
        <v>15</v>
      </c>
      <c r="F259" s="52" t="s">
        <v>565</v>
      </c>
      <c r="G259" s="52" t="s">
        <v>69</v>
      </c>
      <c r="H259" s="56">
        <f>H260</f>
        <v>1400</v>
      </c>
      <c r="I259" s="57">
        <f t="shared" ref="I259" si="26">I260</f>
        <v>633.5</v>
      </c>
      <c r="J259" s="57"/>
    </row>
    <row r="260" spans="1:10" s="53" customFormat="1" ht="51">
      <c r="A260" s="49"/>
      <c r="B260" s="50" t="s">
        <v>828</v>
      </c>
      <c r="C260" s="51"/>
      <c r="D260" s="52" t="s">
        <v>14</v>
      </c>
      <c r="E260" s="52" t="s">
        <v>15</v>
      </c>
      <c r="F260" s="52" t="s">
        <v>565</v>
      </c>
      <c r="G260" s="52" t="s">
        <v>75</v>
      </c>
      <c r="H260" s="56">
        <v>1400</v>
      </c>
      <c r="I260" s="57">
        <v>633.5</v>
      </c>
      <c r="J260" s="57"/>
    </row>
    <row r="261" spans="1:10" s="53" customFormat="1" ht="140.25">
      <c r="A261" s="40"/>
      <c r="B261" s="50" t="s">
        <v>472</v>
      </c>
      <c r="C261" s="106"/>
      <c r="D261" s="52" t="s">
        <v>14</v>
      </c>
      <c r="E261" s="52" t="s">
        <v>15</v>
      </c>
      <c r="F261" s="52" t="s">
        <v>367</v>
      </c>
      <c r="G261" s="52"/>
      <c r="H261" s="56">
        <f t="shared" ref="H261:I263" si="27">H262</f>
        <v>230.3</v>
      </c>
      <c r="I261" s="57">
        <f t="shared" si="27"/>
        <v>230.3</v>
      </c>
      <c r="J261" s="57"/>
    </row>
    <row r="262" spans="1:10" s="53" customFormat="1" ht="25.5">
      <c r="A262" s="42"/>
      <c r="B262" s="50" t="s">
        <v>80</v>
      </c>
      <c r="C262" s="51"/>
      <c r="D262" s="52" t="s">
        <v>14</v>
      </c>
      <c r="E262" s="52" t="s">
        <v>15</v>
      </c>
      <c r="F262" s="52" t="s">
        <v>367</v>
      </c>
      <c r="G262" s="52" t="s">
        <v>54</v>
      </c>
      <c r="H262" s="56">
        <f t="shared" si="27"/>
        <v>230.3</v>
      </c>
      <c r="I262" s="57">
        <f t="shared" si="27"/>
        <v>230.3</v>
      </c>
      <c r="J262" s="57"/>
    </row>
    <row r="263" spans="1:10" s="53" customFormat="1" ht="25.5">
      <c r="A263" s="42"/>
      <c r="B263" s="50" t="s">
        <v>55</v>
      </c>
      <c r="C263" s="51"/>
      <c r="D263" s="52" t="s">
        <v>14</v>
      </c>
      <c r="E263" s="52" t="s">
        <v>15</v>
      </c>
      <c r="F263" s="52" t="s">
        <v>367</v>
      </c>
      <c r="G263" s="52" t="s">
        <v>56</v>
      </c>
      <c r="H263" s="56">
        <f t="shared" si="27"/>
        <v>230.3</v>
      </c>
      <c r="I263" s="57">
        <f t="shared" si="27"/>
        <v>230.3</v>
      </c>
      <c r="J263" s="57"/>
    </row>
    <row r="264" spans="1:10" s="53" customFormat="1" ht="25.5">
      <c r="A264" s="42"/>
      <c r="B264" s="50" t="s">
        <v>57</v>
      </c>
      <c r="C264" s="51"/>
      <c r="D264" s="52" t="s">
        <v>14</v>
      </c>
      <c r="E264" s="52" t="s">
        <v>15</v>
      </c>
      <c r="F264" s="52" t="s">
        <v>367</v>
      </c>
      <c r="G264" s="52" t="s">
        <v>58</v>
      </c>
      <c r="H264" s="56">
        <v>230.3</v>
      </c>
      <c r="I264" s="2">
        <v>230.3</v>
      </c>
      <c r="J264" s="57"/>
    </row>
    <row r="265" spans="1:10" s="15" customFormat="1">
      <c r="A265" s="37"/>
      <c r="B265" s="55" t="s">
        <v>190</v>
      </c>
      <c r="C265" s="51"/>
      <c r="D265" s="36" t="s">
        <v>14</v>
      </c>
      <c r="E265" s="36" t="s">
        <v>19</v>
      </c>
      <c r="F265" s="36"/>
      <c r="G265" s="36"/>
      <c r="H265" s="56">
        <f>H266+H270</f>
        <v>10697.1</v>
      </c>
      <c r="I265" s="56">
        <f>I266+I270</f>
        <v>10598.4</v>
      </c>
      <c r="J265" s="56">
        <f>I265/H265*100</f>
        <v>99.077320021314179</v>
      </c>
    </row>
    <row r="266" spans="1:10" ht="38.25">
      <c r="A266" s="49"/>
      <c r="B266" s="50" t="s">
        <v>93</v>
      </c>
      <c r="C266" s="106"/>
      <c r="D266" s="52" t="s">
        <v>14</v>
      </c>
      <c r="E266" s="52" t="s">
        <v>19</v>
      </c>
      <c r="F266" s="52" t="s">
        <v>187</v>
      </c>
      <c r="G266" s="52"/>
      <c r="H266" s="56">
        <f t="shared" ref="H266:I268" si="28">H267</f>
        <v>7020</v>
      </c>
      <c r="I266" s="57">
        <f t="shared" si="28"/>
        <v>7020</v>
      </c>
      <c r="J266" s="57"/>
    </row>
    <row r="267" spans="1:10" s="15" customFormat="1" ht="51">
      <c r="A267" s="37"/>
      <c r="B267" s="50" t="s">
        <v>191</v>
      </c>
      <c r="C267" s="51"/>
      <c r="D267" s="52" t="s">
        <v>14</v>
      </c>
      <c r="E267" s="52" t="s">
        <v>19</v>
      </c>
      <c r="F267" s="52" t="s">
        <v>192</v>
      </c>
      <c r="G267" s="52"/>
      <c r="H267" s="56">
        <f t="shared" si="28"/>
        <v>7020</v>
      </c>
      <c r="I267" s="57">
        <f t="shared" si="28"/>
        <v>7020</v>
      </c>
      <c r="J267" s="57"/>
    </row>
    <row r="268" spans="1:10" s="53" customFormat="1">
      <c r="A268" s="49"/>
      <c r="B268" s="50" t="s">
        <v>68</v>
      </c>
      <c r="C268" s="5"/>
      <c r="D268" s="52" t="s">
        <v>14</v>
      </c>
      <c r="E268" s="52" t="s">
        <v>19</v>
      </c>
      <c r="F268" s="52" t="s">
        <v>192</v>
      </c>
      <c r="G268" s="52" t="s">
        <v>69</v>
      </c>
      <c r="H268" s="56">
        <f t="shared" si="28"/>
        <v>7020</v>
      </c>
      <c r="I268" s="57">
        <f t="shared" si="28"/>
        <v>7020</v>
      </c>
      <c r="J268" s="57"/>
    </row>
    <row r="269" spans="1:10" s="53" customFormat="1" ht="51">
      <c r="A269" s="49"/>
      <c r="B269" s="50" t="s">
        <v>828</v>
      </c>
      <c r="C269" s="5"/>
      <c r="D269" s="52" t="s">
        <v>14</v>
      </c>
      <c r="E269" s="52" t="s">
        <v>19</v>
      </c>
      <c r="F269" s="52" t="s">
        <v>192</v>
      </c>
      <c r="G269" s="52" t="s">
        <v>75</v>
      </c>
      <c r="H269" s="56">
        <v>7020</v>
      </c>
      <c r="I269" s="57">
        <v>7020</v>
      </c>
      <c r="J269" s="57"/>
    </row>
    <row r="270" spans="1:10" s="53" customFormat="1" ht="25.5">
      <c r="A270" s="49"/>
      <c r="B270" s="50" t="s">
        <v>193</v>
      </c>
      <c r="C270" s="5"/>
      <c r="D270" s="52" t="s">
        <v>14</v>
      </c>
      <c r="E270" s="52" t="s">
        <v>19</v>
      </c>
      <c r="F270" s="52" t="s">
        <v>194</v>
      </c>
      <c r="G270" s="52"/>
      <c r="H270" s="56">
        <f>H271</f>
        <v>3677.1</v>
      </c>
      <c r="I270" s="57">
        <f>I271</f>
        <v>3578.4</v>
      </c>
      <c r="J270" s="57"/>
    </row>
    <row r="271" spans="1:10" s="53" customFormat="1" ht="38.25">
      <c r="A271" s="49"/>
      <c r="B271" s="50" t="s">
        <v>195</v>
      </c>
      <c r="C271" s="5"/>
      <c r="D271" s="52" t="s">
        <v>14</v>
      </c>
      <c r="E271" s="52" t="s">
        <v>19</v>
      </c>
      <c r="F271" s="52" t="s">
        <v>196</v>
      </c>
      <c r="G271" s="52"/>
      <c r="H271" s="56">
        <f>H272</f>
        <v>3677.1</v>
      </c>
      <c r="I271" s="57">
        <f>I273</f>
        <v>3578.4</v>
      </c>
      <c r="J271" s="57"/>
    </row>
    <row r="272" spans="1:10" s="53" customFormat="1">
      <c r="A272" s="49"/>
      <c r="B272" s="50" t="s">
        <v>68</v>
      </c>
      <c r="C272" s="5"/>
      <c r="D272" s="52" t="s">
        <v>14</v>
      </c>
      <c r="E272" s="52" t="s">
        <v>19</v>
      </c>
      <c r="F272" s="52" t="s">
        <v>196</v>
      </c>
      <c r="G272" s="52" t="s">
        <v>69</v>
      </c>
      <c r="H272" s="56">
        <f>H273</f>
        <v>3677.1</v>
      </c>
      <c r="I272" s="57">
        <f>I273</f>
        <v>3578.4</v>
      </c>
      <c r="J272" s="57"/>
    </row>
    <row r="273" spans="1:10" s="53" customFormat="1" ht="51">
      <c r="A273" s="49"/>
      <c r="B273" s="50" t="s">
        <v>828</v>
      </c>
      <c r="C273" s="5"/>
      <c r="D273" s="52" t="s">
        <v>14</v>
      </c>
      <c r="E273" s="52" t="s">
        <v>19</v>
      </c>
      <c r="F273" s="52" t="s">
        <v>196</v>
      </c>
      <c r="G273" s="52" t="s">
        <v>75</v>
      </c>
      <c r="H273" s="56">
        <v>3677.1</v>
      </c>
      <c r="I273" s="57">
        <v>3578.4</v>
      </c>
      <c r="J273" s="57"/>
    </row>
    <row r="274" spans="1:10" s="17" customFormat="1">
      <c r="A274" s="37"/>
      <c r="B274" s="38" t="s">
        <v>39</v>
      </c>
      <c r="C274" s="51"/>
      <c r="D274" s="36" t="s">
        <v>14</v>
      </c>
      <c r="E274" s="36" t="s">
        <v>17</v>
      </c>
      <c r="F274" s="36"/>
      <c r="G274" s="36"/>
      <c r="H274" s="56">
        <f>H276+H298+H304+H309</f>
        <v>113480.09999999999</v>
      </c>
      <c r="I274" s="56">
        <f>I276+I298+I304+I309</f>
        <v>113301.3</v>
      </c>
      <c r="J274" s="56">
        <f>I274/H274*100</f>
        <v>99.842439335178597</v>
      </c>
    </row>
    <row r="275" spans="1:10" s="17" customFormat="1">
      <c r="A275" s="39"/>
      <c r="B275" s="50" t="s">
        <v>90</v>
      </c>
      <c r="C275" s="106"/>
      <c r="D275" s="52" t="s">
        <v>14</v>
      </c>
      <c r="E275" s="52" t="s">
        <v>17</v>
      </c>
      <c r="F275" s="52"/>
      <c r="G275" s="52"/>
      <c r="H275" s="56">
        <f>H281+H294+H303</f>
        <v>97605.8</v>
      </c>
      <c r="I275" s="57">
        <f>I281+I294+I303</f>
        <v>97584.6</v>
      </c>
      <c r="J275" s="57"/>
    </row>
    <row r="276" spans="1:10" ht="38.25">
      <c r="A276" s="49"/>
      <c r="B276" s="50" t="s">
        <v>93</v>
      </c>
      <c r="C276" s="106"/>
      <c r="D276" s="52" t="s">
        <v>14</v>
      </c>
      <c r="E276" s="52" t="s">
        <v>17</v>
      </c>
      <c r="F276" s="52" t="s">
        <v>187</v>
      </c>
      <c r="G276" s="52"/>
      <c r="H276" s="56">
        <f>H277+H282+H286+H290</f>
        <v>40039.1</v>
      </c>
      <c r="I276" s="57">
        <f>I277+I282+I286+I290</f>
        <v>39929.599999999999</v>
      </c>
      <c r="J276" s="57"/>
    </row>
    <row r="277" spans="1:10" ht="89.25">
      <c r="A277" s="40"/>
      <c r="B277" s="6" t="s">
        <v>320</v>
      </c>
      <c r="C277" s="106"/>
      <c r="D277" s="52" t="s">
        <v>14</v>
      </c>
      <c r="E277" s="52" t="s">
        <v>17</v>
      </c>
      <c r="F277" s="52" t="s">
        <v>368</v>
      </c>
      <c r="G277" s="52"/>
      <c r="H277" s="56">
        <f>H278</f>
        <v>31451.8</v>
      </c>
      <c r="I277" s="57">
        <f>I278</f>
        <v>31451.8</v>
      </c>
      <c r="J277" s="57"/>
    </row>
    <row r="278" spans="1:10" ht="38.25">
      <c r="A278" s="49"/>
      <c r="B278" s="50" t="s">
        <v>86</v>
      </c>
      <c r="C278" s="51"/>
      <c r="D278" s="52" t="s">
        <v>14</v>
      </c>
      <c r="E278" s="52" t="s">
        <v>17</v>
      </c>
      <c r="F278" s="52" t="s">
        <v>368</v>
      </c>
      <c r="G278" s="52" t="s">
        <v>73</v>
      </c>
      <c r="H278" s="56">
        <f>H279</f>
        <v>31451.8</v>
      </c>
      <c r="I278" s="57">
        <f>I279</f>
        <v>31451.8</v>
      </c>
      <c r="J278" s="57"/>
    </row>
    <row r="279" spans="1:10">
      <c r="A279" s="49"/>
      <c r="B279" s="50" t="s">
        <v>31</v>
      </c>
      <c r="C279" s="51"/>
      <c r="D279" s="52" t="s">
        <v>14</v>
      </c>
      <c r="E279" s="52" t="s">
        <v>17</v>
      </c>
      <c r="F279" s="52" t="s">
        <v>368</v>
      </c>
      <c r="G279" s="52" t="s">
        <v>74</v>
      </c>
      <c r="H279" s="56">
        <f>H280</f>
        <v>31451.8</v>
      </c>
      <c r="I279" s="57">
        <f t="shared" ref="I279" si="29">I280</f>
        <v>31451.8</v>
      </c>
      <c r="J279" s="57"/>
    </row>
    <row r="280" spans="1:10" ht="38.25">
      <c r="A280" s="49"/>
      <c r="B280" s="50" t="s">
        <v>87</v>
      </c>
      <c r="C280" s="51"/>
      <c r="D280" s="52" t="s">
        <v>14</v>
      </c>
      <c r="E280" s="52" t="s">
        <v>17</v>
      </c>
      <c r="F280" s="52" t="s">
        <v>368</v>
      </c>
      <c r="G280" s="52" t="s">
        <v>88</v>
      </c>
      <c r="H280" s="56">
        <v>31451.8</v>
      </c>
      <c r="I280" s="57">
        <v>31451.8</v>
      </c>
      <c r="J280" s="57"/>
    </row>
    <row r="281" spans="1:10">
      <c r="A281" s="40"/>
      <c r="B281" s="50" t="s">
        <v>89</v>
      </c>
      <c r="C281" s="106"/>
      <c r="D281" s="52" t="s">
        <v>14</v>
      </c>
      <c r="E281" s="52" t="s">
        <v>17</v>
      </c>
      <c r="F281" s="52" t="s">
        <v>368</v>
      </c>
      <c r="G281" s="52" t="s">
        <v>88</v>
      </c>
      <c r="H281" s="56">
        <v>31451.8</v>
      </c>
      <c r="I281" s="57">
        <v>31451.8</v>
      </c>
      <c r="J281" s="57"/>
    </row>
    <row r="282" spans="1:10" ht="76.5">
      <c r="A282" s="40"/>
      <c r="B282" s="50" t="s">
        <v>440</v>
      </c>
      <c r="C282" s="106"/>
      <c r="D282" s="52" t="s">
        <v>14</v>
      </c>
      <c r="E282" s="52" t="s">
        <v>17</v>
      </c>
      <c r="F282" s="52" t="s">
        <v>369</v>
      </c>
      <c r="G282" s="52"/>
      <c r="H282" s="56">
        <f>H283</f>
        <v>1638.8</v>
      </c>
      <c r="I282" s="57">
        <f t="shared" ref="I282:I284" si="30">I283</f>
        <v>1638.8</v>
      </c>
      <c r="J282" s="57"/>
    </row>
    <row r="283" spans="1:10" ht="38.25">
      <c r="A283" s="49"/>
      <c r="B283" s="50" t="s">
        <v>86</v>
      </c>
      <c r="C283" s="51"/>
      <c r="D283" s="52" t="s">
        <v>14</v>
      </c>
      <c r="E283" s="52" t="s">
        <v>17</v>
      </c>
      <c r="F283" s="52" t="s">
        <v>369</v>
      </c>
      <c r="G283" s="52" t="s">
        <v>73</v>
      </c>
      <c r="H283" s="56">
        <f>H284</f>
        <v>1638.8</v>
      </c>
      <c r="I283" s="57">
        <f t="shared" si="30"/>
        <v>1638.8</v>
      </c>
      <c r="J283" s="57"/>
    </row>
    <row r="284" spans="1:10">
      <c r="A284" s="49"/>
      <c r="B284" s="50" t="s">
        <v>31</v>
      </c>
      <c r="C284" s="51"/>
      <c r="D284" s="52" t="s">
        <v>14</v>
      </c>
      <c r="E284" s="52" t="s">
        <v>17</v>
      </c>
      <c r="F284" s="52" t="s">
        <v>369</v>
      </c>
      <c r="G284" s="52" t="s">
        <v>74</v>
      </c>
      <c r="H284" s="56">
        <f>H285</f>
        <v>1638.8</v>
      </c>
      <c r="I284" s="57">
        <f t="shared" si="30"/>
        <v>1638.8</v>
      </c>
      <c r="J284" s="57"/>
    </row>
    <row r="285" spans="1:10" ht="38.25">
      <c r="A285" s="49"/>
      <c r="B285" s="50" t="s">
        <v>87</v>
      </c>
      <c r="C285" s="51"/>
      <c r="D285" s="52" t="s">
        <v>14</v>
      </c>
      <c r="E285" s="52" t="s">
        <v>17</v>
      </c>
      <c r="F285" s="52" t="s">
        <v>369</v>
      </c>
      <c r="G285" s="52" t="s">
        <v>88</v>
      </c>
      <c r="H285" s="56">
        <v>1638.8</v>
      </c>
      <c r="I285" s="57">
        <v>1638.8</v>
      </c>
      <c r="J285" s="57"/>
    </row>
    <row r="286" spans="1:10" ht="51">
      <c r="A286" s="40"/>
      <c r="B286" s="50" t="s">
        <v>441</v>
      </c>
      <c r="C286" s="106"/>
      <c r="D286" s="52" t="s">
        <v>14</v>
      </c>
      <c r="E286" s="52" t="s">
        <v>17</v>
      </c>
      <c r="F286" s="52" t="s">
        <v>442</v>
      </c>
      <c r="G286" s="52"/>
      <c r="H286" s="56">
        <f>H287</f>
        <v>16.600000000000001</v>
      </c>
      <c r="I286" s="57">
        <f>I287</f>
        <v>16.600000000000001</v>
      </c>
      <c r="J286" s="57"/>
    </row>
    <row r="287" spans="1:10" ht="38.25">
      <c r="A287" s="49"/>
      <c r="B287" s="50" t="s">
        <v>86</v>
      </c>
      <c r="C287" s="51"/>
      <c r="D287" s="52" t="s">
        <v>14</v>
      </c>
      <c r="E287" s="52" t="s">
        <v>17</v>
      </c>
      <c r="F287" s="52" t="s">
        <v>442</v>
      </c>
      <c r="G287" s="52" t="s">
        <v>73</v>
      </c>
      <c r="H287" s="56">
        <f>H288</f>
        <v>16.600000000000001</v>
      </c>
      <c r="I287" s="57">
        <f>I288</f>
        <v>16.600000000000001</v>
      </c>
      <c r="J287" s="57"/>
    </row>
    <row r="288" spans="1:10">
      <c r="A288" s="49"/>
      <c r="B288" s="50" t="s">
        <v>31</v>
      </c>
      <c r="C288" s="51"/>
      <c r="D288" s="52" t="s">
        <v>14</v>
      </c>
      <c r="E288" s="52" t="s">
        <v>17</v>
      </c>
      <c r="F288" s="52" t="s">
        <v>442</v>
      </c>
      <c r="G288" s="52" t="s">
        <v>74</v>
      </c>
      <c r="H288" s="56">
        <f>H289</f>
        <v>16.600000000000001</v>
      </c>
      <c r="I288" s="57">
        <f t="shared" ref="I288" si="31">I289</f>
        <v>16.600000000000001</v>
      </c>
      <c r="J288" s="57"/>
    </row>
    <row r="289" spans="1:10" ht="38.25">
      <c r="A289" s="49"/>
      <c r="B289" s="50" t="s">
        <v>87</v>
      </c>
      <c r="C289" s="51"/>
      <c r="D289" s="52" t="s">
        <v>14</v>
      </c>
      <c r="E289" s="52" t="s">
        <v>17</v>
      </c>
      <c r="F289" s="52" t="s">
        <v>442</v>
      </c>
      <c r="G289" s="52" t="s">
        <v>88</v>
      </c>
      <c r="H289" s="56">
        <v>16.600000000000001</v>
      </c>
      <c r="I289" s="57">
        <v>16.600000000000001</v>
      </c>
      <c r="J289" s="57"/>
    </row>
    <row r="290" spans="1:10" ht="54" customHeight="1">
      <c r="A290" s="49"/>
      <c r="B290" s="50" t="s">
        <v>539</v>
      </c>
      <c r="C290" s="51"/>
      <c r="D290" s="52" t="s">
        <v>14</v>
      </c>
      <c r="E290" s="52" t="s">
        <v>17</v>
      </c>
      <c r="F290" s="52" t="s">
        <v>192</v>
      </c>
      <c r="G290" s="52"/>
      <c r="H290" s="56">
        <f>H291+H295</f>
        <v>6931.9</v>
      </c>
      <c r="I290" s="57">
        <f>I291+I295</f>
        <v>6822.4</v>
      </c>
      <c r="J290" s="57"/>
    </row>
    <row r="291" spans="1:10" ht="25.5">
      <c r="A291" s="49"/>
      <c r="B291" s="50" t="s">
        <v>80</v>
      </c>
      <c r="C291" s="50"/>
      <c r="D291" s="52" t="s">
        <v>14</v>
      </c>
      <c r="E291" s="52" t="s">
        <v>17</v>
      </c>
      <c r="F291" s="52" t="s">
        <v>192</v>
      </c>
      <c r="G291" s="52" t="s">
        <v>54</v>
      </c>
      <c r="H291" s="56">
        <f>H292</f>
        <v>6843.7</v>
      </c>
      <c r="I291" s="57">
        <f>I292</f>
        <v>6822.4</v>
      </c>
      <c r="J291" s="57"/>
    </row>
    <row r="292" spans="1:10" ht="25.5">
      <c r="A292" s="49"/>
      <c r="B292" s="50" t="s">
        <v>55</v>
      </c>
      <c r="C292" s="50"/>
      <c r="D292" s="52" t="s">
        <v>14</v>
      </c>
      <c r="E292" s="52" t="s">
        <v>17</v>
      </c>
      <c r="F292" s="52" t="s">
        <v>192</v>
      </c>
      <c r="G292" s="52" t="s">
        <v>56</v>
      </c>
      <c r="H292" s="56">
        <f>H293</f>
        <v>6843.7</v>
      </c>
      <c r="I292" s="57">
        <f>I293</f>
        <v>6822.4</v>
      </c>
      <c r="J292" s="57"/>
    </row>
    <row r="293" spans="1:10" ht="25.5">
      <c r="A293" s="49"/>
      <c r="B293" s="50" t="s">
        <v>57</v>
      </c>
      <c r="C293" s="50"/>
      <c r="D293" s="52" t="s">
        <v>14</v>
      </c>
      <c r="E293" s="52" t="s">
        <v>17</v>
      </c>
      <c r="F293" s="52" t="s">
        <v>192</v>
      </c>
      <c r="G293" s="52" t="s">
        <v>58</v>
      </c>
      <c r="H293" s="56">
        <v>6843.7</v>
      </c>
      <c r="I293" s="57">
        <v>6822.4</v>
      </c>
      <c r="J293" s="57"/>
    </row>
    <row r="294" spans="1:10">
      <c r="A294" s="40"/>
      <c r="B294" s="50" t="s">
        <v>89</v>
      </c>
      <c r="C294" s="41"/>
      <c r="D294" s="52" t="s">
        <v>14</v>
      </c>
      <c r="E294" s="52" t="s">
        <v>17</v>
      </c>
      <c r="F294" s="52" t="s">
        <v>192</v>
      </c>
      <c r="G294" s="52" t="s">
        <v>58</v>
      </c>
      <c r="H294" s="56">
        <v>4255</v>
      </c>
      <c r="I294" s="57">
        <v>4233.8</v>
      </c>
      <c r="J294" s="57"/>
    </row>
    <row r="295" spans="1:10" ht="38.25">
      <c r="A295" s="49"/>
      <c r="B295" s="50" t="s">
        <v>86</v>
      </c>
      <c r="C295" s="51"/>
      <c r="D295" s="52" t="s">
        <v>14</v>
      </c>
      <c r="E295" s="52" t="s">
        <v>17</v>
      </c>
      <c r="F295" s="52" t="s">
        <v>192</v>
      </c>
      <c r="G295" s="52" t="s">
        <v>73</v>
      </c>
      <c r="H295" s="56">
        <f>H296</f>
        <v>88.2</v>
      </c>
      <c r="I295" s="57">
        <f>I296</f>
        <v>0</v>
      </c>
      <c r="J295" s="57"/>
    </row>
    <row r="296" spans="1:10">
      <c r="A296" s="49"/>
      <c r="B296" s="50" t="s">
        <v>31</v>
      </c>
      <c r="C296" s="51"/>
      <c r="D296" s="52" t="s">
        <v>14</v>
      </c>
      <c r="E296" s="52" t="s">
        <v>17</v>
      </c>
      <c r="F296" s="52" t="s">
        <v>192</v>
      </c>
      <c r="G296" s="52" t="s">
        <v>74</v>
      </c>
      <c r="H296" s="56">
        <f>H297</f>
        <v>88.2</v>
      </c>
      <c r="I296" s="57">
        <f>I297</f>
        <v>0</v>
      </c>
      <c r="J296" s="57"/>
    </row>
    <row r="297" spans="1:10" ht="38.25">
      <c r="A297" s="49"/>
      <c r="B297" s="50" t="s">
        <v>87</v>
      </c>
      <c r="C297" s="51"/>
      <c r="D297" s="52" t="s">
        <v>14</v>
      </c>
      <c r="E297" s="52" t="s">
        <v>17</v>
      </c>
      <c r="F297" s="52" t="s">
        <v>192</v>
      </c>
      <c r="G297" s="52" t="s">
        <v>88</v>
      </c>
      <c r="H297" s="56">
        <v>88.2</v>
      </c>
      <c r="I297" s="57">
        <v>0</v>
      </c>
      <c r="J297" s="2"/>
    </row>
    <row r="298" spans="1:10" ht="38.25">
      <c r="A298" s="40"/>
      <c r="B298" s="50" t="s">
        <v>370</v>
      </c>
      <c r="C298" s="106"/>
      <c r="D298" s="52" t="s">
        <v>14</v>
      </c>
      <c r="E298" s="52" t="s">
        <v>17</v>
      </c>
      <c r="F298" s="52" t="s">
        <v>197</v>
      </c>
      <c r="G298" s="52"/>
      <c r="H298" s="56">
        <f t="shared" ref="H298:I301" si="32">H299</f>
        <v>70674.399999999994</v>
      </c>
      <c r="I298" s="57">
        <f t="shared" si="32"/>
        <v>70673.100000000006</v>
      </c>
      <c r="J298" s="57"/>
    </row>
    <row r="299" spans="1:10" ht="51">
      <c r="A299" s="49"/>
      <c r="B299" s="50" t="s">
        <v>371</v>
      </c>
      <c r="C299" s="51"/>
      <c r="D299" s="52" t="s">
        <v>14</v>
      </c>
      <c r="E299" s="52" t="s">
        <v>17</v>
      </c>
      <c r="F299" s="52" t="s">
        <v>198</v>
      </c>
      <c r="G299" s="52"/>
      <c r="H299" s="56">
        <f t="shared" si="32"/>
        <v>70674.399999999994</v>
      </c>
      <c r="I299" s="57">
        <f t="shared" si="32"/>
        <v>70673.100000000006</v>
      </c>
      <c r="J299" s="57"/>
    </row>
    <row r="300" spans="1:10" ht="25.5">
      <c r="A300" s="49"/>
      <c r="B300" s="50" t="s">
        <v>80</v>
      </c>
      <c r="C300" s="50"/>
      <c r="D300" s="52" t="s">
        <v>14</v>
      </c>
      <c r="E300" s="52" t="s">
        <v>17</v>
      </c>
      <c r="F300" s="52" t="s">
        <v>198</v>
      </c>
      <c r="G300" s="52" t="s">
        <v>54</v>
      </c>
      <c r="H300" s="56">
        <f t="shared" si="32"/>
        <v>70674.399999999994</v>
      </c>
      <c r="I300" s="57">
        <f t="shared" si="32"/>
        <v>70673.100000000006</v>
      </c>
      <c r="J300" s="57"/>
    </row>
    <row r="301" spans="1:10" ht="25.5">
      <c r="A301" s="49"/>
      <c r="B301" s="50" t="s">
        <v>55</v>
      </c>
      <c r="C301" s="50"/>
      <c r="D301" s="52" t="s">
        <v>14</v>
      </c>
      <c r="E301" s="52" t="s">
        <v>17</v>
      </c>
      <c r="F301" s="52" t="s">
        <v>198</v>
      </c>
      <c r="G301" s="52" t="s">
        <v>56</v>
      </c>
      <c r="H301" s="56">
        <f t="shared" si="32"/>
        <v>70674.399999999994</v>
      </c>
      <c r="I301" s="57">
        <f t="shared" si="32"/>
        <v>70673.100000000006</v>
      </c>
      <c r="J301" s="57"/>
    </row>
    <row r="302" spans="1:10" ht="25.5">
      <c r="A302" s="49"/>
      <c r="B302" s="50" t="s">
        <v>57</v>
      </c>
      <c r="C302" s="50"/>
      <c r="D302" s="52" t="s">
        <v>14</v>
      </c>
      <c r="E302" s="52" t="s">
        <v>17</v>
      </c>
      <c r="F302" s="52" t="s">
        <v>198</v>
      </c>
      <c r="G302" s="52" t="s">
        <v>58</v>
      </c>
      <c r="H302" s="56">
        <v>70674.399999999994</v>
      </c>
      <c r="I302" s="57">
        <v>70673.100000000006</v>
      </c>
      <c r="J302" s="2"/>
    </row>
    <row r="303" spans="1:10">
      <c r="A303" s="49"/>
      <c r="B303" s="50" t="s">
        <v>89</v>
      </c>
      <c r="C303" s="50"/>
      <c r="D303" s="52" t="s">
        <v>14</v>
      </c>
      <c r="E303" s="52" t="s">
        <v>17</v>
      </c>
      <c r="F303" s="52" t="s">
        <v>198</v>
      </c>
      <c r="G303" s="52" t="s">
        <v>58</v>
      </c>
      <c r="H303" s="56">
        <v>61899</v>
      </c>
      <c r="I303" s="57">
        <v>61899</v>
      </c>
      <c r="J303" s="2"/>
    </row>
    <row r="304" spans="1:10" ht="45" customHeight="1">
      <c r="A304" s="49"/>
      <c r="B304" s="50" t="s">
        <v>193</v>
      </c>
      <c r="C304" s="50"/>
      <c r="D304" s="52" t="s">
        <v>14</v>
      </c>
      <c r="E304" s="52" t="s">
        <v>17</v>
      </c>
      <c r="F304" s="52" t="s">
        <v>194</v>
      </c>
      <c r="G304" s="52"/>
      <c r="H304" s="56">
        <f t="shared" ref="H304:I307" si="33">H305</f>
        <v>83.4</v>
      </c>
      <c r="I304" s="57">
        <f t="shared" si="33"/>
        <v>83.4</v>
      </c>
      <c r="J304" s="2"/>
    </row>
    <row r="305" spans="1:10" ht="38.25">
      <c r="A305" s="49"/>
      <c r="B305" s="50" t="s">
        <v>195</v>
      </c>
      <c r="C305" s="50"/>
      <c r="D305" s="52" t="s">
        <v>14</v>
      </c>
      <c r="E305" s="52" t="s">
        <v>17</v>
      </c>
      <c r="F305" s="52" t="s">
        <v>196</v>
      </c>
      <c r="G305" s="52"/>
      <c r="H305" s="56">
        <f t="shared" si="33"/>
        <v>83.4</v>
      </c>
      <c r="I305" s="57">
        <f t="shared" si="33"/>
        <v>83.4</v>
      </c>
      <c r="J305" s="2"/>
    </row>
    <row r="306" spans="1:10" ht="25.5">
      <c r="A306" s="49"/>
      <c r="B306" s="50" t="s">
        <v>80</v>
      </c>
      <c r="C306" s="50"/>
      <c r="D306" s="52" t="s">
        <v>14</v>
      </c>
      <c r="E306" s="52" t="s">
        <v>17</v>
      </c>
      <c r="F306" s="52" t="s">
        <v>196</v>
      </c>
      <c r="G306" s="52" t="s">
        <v>54</v>
      </c>
      <c r="H306" s="56">
        <f t="shared" si="33"/>
        <v>83.4</v>
      </c>
      <c r="I306" s="57">
        <f t="shared" si="33"/>
        <v>83.4</v>
      </c>
      <c r="J306" s="57"/>
    </row>
    <row r="307" spans="1:10" ht="25.5">
      <c r="A307" s="49"/>
      <c r="B307" s="50" t="s">
        <v>55</v>
      </c>
      <c r="C307" s="50"/>
      <c r="D307" s="52" t="s">
        <v>14</v>
      </c>
      <c r="E307" s="52" t="s">
        <v>17</v>
      </c>
      <c r="F307" s="52" t="s">
        <v>196</v>
      </c>
      <c r="G307" s="52" t="s">
        <v>56</v>
      </c>
      <c r="H307" s="56">
        <f t="shared" si="33"/>
        <v>83.4</v>
      </c>
      <c r="I307" s="57">
        <f t="shared" si="33"/>
        <v>83.4</v>
      </c>
      <c r="J307" s="57"/>
    </row>
    <row r="308" spans="1:10" ht="25.5">
      <c r="A308" s="49"/>
      <c r="B308" s="50" t="s">
        <v>57</v>
      </c>
      <c r="C308" s="50"/>
      <c r="D308" s="52" t="s">
        <v>14</v>
      </c>
      <c r="E308" s="52" t="s">
        <v>17</v>
      </c>
      <c r="F308" s="52" t="s">
        <v>196</v>
      </c>
      <c r="G308" s="52" t="s">
        <v>58</v>
      </c>
      <c r="H308" s="56">
        <v>83.4</v>
      </c>
      <c r="I308" s="57">
        <v>83.4</v>
      </c>
      <c r="J308" s="2"/>
    </row>
    <row r="309" spans="1:10">
      <c r="A309" s="49"/>
      <c r="B309" s="50" t="s">
        <v>365</v>
      </c>
      <c r="C309" s="50"/>
      <c r="D309" s="52" t="s">
        <v>14</v>
      </c>
      <c r="E309" s="52" t="s">
        <v>17</v>
      </c>
      <c r="F309" s="52" t="s">
        <v>230</v>
      </c>
      <c r="G309" s="52"/>
      <c r="H309" s="56">
        <f>H310</f>
        <v>2683.2</v>
      </c>
      <c r="I309" s="57">
        <f>I310</f>
        <v>2615.1999999999998</v>
      </c>
      <c r="J309" s="57"/>
    </row>
    <row r="310" spans="1:10">
      <c r="A310" s="49"/>
      <c r="B310" s="50" t="s">
        <v>237</v>
      </c>
      <c r="C310" s="50"/>
      <c r="D310" s="52" t="s">
        <v>14</v>
      </c>
      <c r="E310" s="52" t="s">
        <v>17</v>
      </c>
      <c r="F310" s="52" t="s">
        <v>236</v>
      </c>
      <c r="G310" s="52"/>
      <c r="H310" s="56">
        <f>H311</f>
        <v>2683.2</v>
      </c>
      <c r="I310" s="57">
        <f t="shared" ref="I310:I312" si="34">I311</f>
        <v>2615.1999999999998</v>
      </c>
      <c r="J310" s="57"/>
    </row>
    <row r="311" spans="1:10" ht="25.5">
      <c r="A311" s="49"/>
      <c r="B311" s="50" t="s">
        <v>80</v>
      </c>
      <c r="C311" s="50"/>
      <c r="D311" s="52" t="s">
        <v>14</v>
      </c>
      <c r="E311" s="52" t="s">
        <v>17</v>
      </c>
      <c r="F311" s="52" t="s">
        <v>236</v>
      </c>
      <c r="G311" s="52" t="s">
        <v>54</v>
      </c>
      <c r="H311" s="56">
        <f>H312</f>
        <v>2683.2</v>
      </c>
      <c r="I311" s="57">
        <f t="shared" si="34"/>
        <v>2615.1999999999998</v>
      </c>
      <c r="J311" s="57"/>
    </row>
    <row r="312" spans="1:10" ht="25.5">
      <c r="A312" s="49"/>
      <c r="B312" s="50" t="s">
        <v>55</v>
      </c>
      <c r="C312" s="50"/>
      <c r="D312" s="52" t="s">
        <v>14</v>
      </c>
      <c r="E312" s="52" t="s">
        <v>17</v>
      </c>
      <c r="F312" s="52" t="s">
        <v>236</v>
      </c>
      <c r="G312" s="52" t="s">
        <v>56</v>
      </c>
      <c r="H312" s="56">
        <f>H313</f>
        <v>2683.2</v>
      </c>
      <c r="I312" s="57">
        <f t="shared" si="34"/>
        <v>2615.1999999999998</v>
      </c>
      <c r="J312" s="57"/>
    </row>
    <row r="313" spans="1:10" ht="25.5">
      <c r="A313" s="49"/>
      <c r="B313" s="50" t="s">
        <v>57</v>
      </c>
      <c r="C313" s="50"/>
      <c r="D313" s="52" t="s">
        <v>14</v>
      </c>
      <c r="E313" s="52" t="s">
        <v>17</v>
      </c>
      <c r="F313" s="52" t="s">
        <v>236</v>
      </c>
      <c r="G313" s="52" t="s">
        <v>58</v>
      </c>
      <c r="H313" s="56">
        <v>2683.2</v>
      </c>
      <c r="I313" s="57">
        <v>2615.1999999999998</v>
      </c>
      <c r="J313" s="57"/>
    </row>
    <row r="314" spans="1:10" s="15" customFormat="1">
      <c r="A314" s="37"/>
      <c r="B314" s="38" t="s">
        <v>38</v>
      </c>
      <c r="C314" s="51"/>
      <c r="D314" s="36" t="s">
        <v>14</v>
      </c>
      <c r="E314" s="36" t="s">
        <v>29</v>
      </c>
      <c r="F314" s="36"/>
      <c r="G314" s="36"/>
      <c r="H314" s="56">
        <f>H315</f>
        <v>1719</v>
      </c>
      <c r="I314" s="56">
        <f>I315</f>
        <v>1719</v>
      </c>
      <c r="J314" s="56">
        <f>I314/H314*100</f>
        <v>100</v>
      </c>
    </row>
    <row r="315" spans="1:10" s="53" customFormat="1" ht="25.5">
      <c r="A315" s="49"/>
      <c r="B315" s="50" t="s">
        <v>94</v>
      </c>
      <c r="C315" s="5"/>
      <c r="D315" s="52" t="s">
        <v>14</v>
      </c>
      <c r="E315" s="52" t="s">
        <v>29</v>
      </c>
      <c r="F315" s="52" t="s">
        <v>199</v>
      </c>
      <c r="G315" s="52"/>
      <c r="H315" s="56">
        <f>H316</f>
        <v>1719</v>
      </c>
      <c r="I315" s="57">
        <f>I316</f>
        <v>1719</v>
      </c>
      <c r="J315" s="57"/>
    </row>
    <row r="316" spans="1:10" s="53" customFormat="1" ht="39" customHeight="1">
      <c r="A316" s="49"/>
      <c r="B316" s="50" t="s">
        <v>110</v>
      </c>
      <c r="C316" s="51"/>
      <c r="D316" s="52" t="s">
        <v>14</v>
      </c>
      <c r="E316" s="52" t="s">
        <v>29</v>
      </c>
      <c r="F316" s="52" t="s">
        <v>200</v>
      </c>
      <c r="G316" s="52"/>
      <c r="H316" s="56">
        <f>H317+H320</f>
        <v>1719</v>
      </c>
      <c r="I316" s="57">
        <f>I317+I320</f>
        <v>1719</v>
      </c>
      <c r="J316" s="57"/>
    </row>
    <row r="317" spans="1:10" s="53" customFormat="1" ht="25.5">
      <c r="A317" s="49"/>
      <c r="B317" s="50" t="s">
        <v>80</v>
      </c>
      <c r="C317" s="5"/>
      <c r="D317" s="52" t="s">
        <v>14</v>
      </c>
      <c r="E317" s="52" t="s">
        <v>29</v>
      </c>
      <c r="F317" s="52" t="s">
        <v>200</v>
      </c>
      <c r="G317" s="52" t="s">
        <v>54</v>
      </c>
      <c r="H317" s="56">
        <f>H318</f>
        <v>1269</v>
      </c>
      <c r="I317" s="57">
        <f>I318</f>
        <v>1269</v>
      </c>
      <c r="J317" s="57"/>
    </row>
    <row r="318" spans="1:10" s="53" customFormat="1" ht="25.5">
      <c r="A318" s="49"/>
      <c r="B318" s="50" t="s">
        <v>55</v>
      </c>
      <c r="C318" s="5"/>
      <c r="D318" s="52" t="s">
        <v>14</v>
      </c>
      <c r="E318" s="52" t="s">
        <v>29</v>
      </c>
      <c r="F318" s="52" t="s">
        <v>200</v>
      </c>
      <c r="G318" s="52" t="s">
        <v>56</v>
      </c>
      <c r="H318" s="56">
        <f>H319</f>
        <v>1269</v>
      </c>
      <c r="I318" s="57">
        <f>I319</f>
        <v>1269</v>
      </c>
      <c r="J318" s="57"/>
    </row>
    <row r="319" spans="1:10" s="53" customFormat="1" ht="25.5">
      <c r="A319" s="37"/>
      <c r="B319" s="50" t="s">
        <v>57</v>
      </c>
      <c r="C319" s="50"/>
      <c r="D319" s="52" t="s">
        <v>14</v>
      </c>
      <c r="E319" s="52" t="s">
        <v>29</v>
      </c>
      <c r="F319" s="52" t="s">
        <v>200</v>
      </c>
      <c r="G319" s="52" t="s">
        <v>58</v>
      </c>
      <c r="H319" s="56">
        <v>1269</v>
      </c>
      <c r="I319" s="57">
        <v>1269</v>
      </c>
      <c r="J319" s="2"/>
    </row>
    <row r="320" spans="1:10" s="53" customFormat="1" ht="25.5">
      <c r="A320" s="49"/>
      <c r="B320" s="50" t="s">
        <v>82</v>
      </c>
      <c r="C320" s="55"/>
      <c r="D320" s="52" t="s">
        <v>14</v>
      </c>
      <c r="E320" s="52" t="s">
        <v>29</v>
      </c>
      <c r="F320" s="52" t="s">
        <v>200</v>
      </c>
      <c r="G320" s="52" t="s">
        <v>45</v>
      </c>
      <c r="H320" s="56">
        <f>H321+H323</f>
        <v>450</v>
      </c>
      <c r="I320" s="57">
        <f>I321+I323</f>
        <v>450</v>
      </c>
      <c r="J320" s="57"/>
    </row>
    <row r="321" spans="1:10" s="53" customFormat="1">
      <c r="A321" s="49"/>
      <c r="B321" s="50" t="s">
        <v>48</v>
      </c>
      <c r="C321" s="55"/>
      <c r="D321" s="52" t="s">
        <v>14</v>
      </c>
      <c r="E321" s="52" t="s">
        <v>29</v>
      </c>
      <c r="F321" s="52" t="s">
        <v>200</v>
      </c>
      <c r="G321" s="52" t="s">
        <v>46</v>
      </c>
      <c r="H321" s="56">
        <f>H322</f>
        <v>150</v>
      </c>
      <c r="I321" s="57">
        <f>I322</f>
        <v>150</v>
      </c>
      <c r="J321" s="57"/>
    </row>
    <row r="322" spans="1:10" s="53" customFormat="1">
      <c r="A322" s="49"/>
      <c r="B322" s="50" t="s">
        <v>51</v>
      </c>
      <c r="C322" s="55"/>
      <c r="D322" s="52" t="s">
        <v>14</v>
      </c>
      <c r="E322" s="52" t="s">
        <v>29</v>
      </c>
      <c r="F322" s="52" t="s">
        <v>200</v>
      </c>
      <c r="G322" s="52" t="s">
        <v>44</v>
      </c>
      <c r="H322" s="56">
        <v>150</v>
      </c>
      <c r="I322" s="57">
        <v>150</v>
      </c>
      <c r="J322" s="2"/>
    </row>
    <row r="323" spans="1:10" s="53" customFormat="1">
      <c r="A323" s="49"/>
      <c r="B323" s="50" t="s">
        <v>63</v>
      </c>
      <c r="C323" s="55"/>
      <c r="D323" s="52" t="s">
        <v>14</v>
      </c>
      <c r="E323" s="52" t="s">
        <v>29</v>
      </c>
      <c r="F323" s="52" t="s">
        <v>200</v>
      </c>
      <c r="G323" s="52" t="s">
        <v>61</v>
      </c>
      <c r="H323" s="56">
        <f>H324</f>
        <v>300</v>
      </c>
      <c r="I323" s="57">
        <f>I324</f>
        <v>300</v>
      </c>
      <c r="J323" s="57"/>
    </row>
    <row r="324" spans="1:10" s="53" customFormat="1">
      <c r="A324" s="49"/>
      <c r="B324" s="50" t="s">
        <v>83</v>
      </c>
      <c r="C324" s="55"/>
      <c r="D324" s="52" t="s">
        <v>14</v>
      </c>
      <c r="E324" s="52" t="s">
        <v>29</v>
      </c>
      <c r="F324" s="52" t="s">
        <v>200</v>
      </c>
      <c r="G324" s="52" t="s">
        <v>76</v>
      </c>
      <c r="H324" s="56">
        <v>300</v>
      </c>
      <c r="I324" s="57">
        <v>300</v>
      </c>
      <c r="J324" s="2"/>
    </row>
    <row r="325" spans="1:10" s="15" customFormat="1">
      <c r="A325" s="37"/>
      <c r="B325" s="38" t="s">
        <v>20</v>
      </c>
      <c r="C325" s="51"/>
      <c r="D325" s="36" t="s">
        <v>14</v>
      </c>
      <c r="E325" s="36" t="s">
        <v>34</v>
      </c>
      <c r="F325" s="36"/>
      <c r="G325" s="36"/>
      <c r="H325" s="56">
        <f>H326+H331+H336+H353+H370+H380+H413</f>
        <v>110022.50000000001</v>
      </c>
      <c r="I325" s="56">
        <f>I326+I331+I336+I353+I370+I380+I413</f>
        <v>104196.29999999999</v>
      </c>
      <c r="J325" s="56">
        <f>I325/H325*100</f>
        <v>94.704537708196028</v>
      </c>
    </row>
    <row r="326" spans="1:10" s="53" customFormat="1" ht="25.5">
      <c r="A326" s="49"/>
      <c r="B326" s="50" t="s">
        <v>232</v>
      </c>
      <c r="C326" s="5"/>
      <c r="D326" s="52" t="s">
        <v>14</v>
      </c>
      <c r="E326" s="52" t="s">
        <v>34</v>
      </c>
      <c r="F326" s="52" t="s">
        <v>235</v>
      </c>
      <c r="G326" s="52"/>
      <c r="H326" s="56">
        <f>H327</f>
        <v>93</v>
      </c>
      <c r="I326" s="57">
        <f>I328</f>
        <v>93</v>
      </c>
      <c r="J326" s="57"/>
    </row>
    <row r="327" spans="1:10" s="53" customFormat="1" ht="38.25">
      <c r="A327" s="49"/>
      <c r="B327" s="50" t="s">
        <v>233</v>
      </c>
      <c r="C327" s="5"/>
      <c r="D327" s="52" t="s">
        <v>14</v>
      </c>
      <c r="E327" s="52" t="s">
        <v>34</v>
      </c>
      <c r="F327" s="52" t="s">
        <v>234</v>
      </c>
      <c r="G327" s="52"/>
      <c r="H327" s="56">
        <f>H328</f>
        <v>93</v>
      </c>
      <c r="I327" s="57">
        <f t="shared" ref="I327:I329" si="35">I328</f>
        <v>93</v>
      </c>
      <c r="J327" s="57"/>
    </row>
    <row r="328" spans="1:10" s="53" customFormat="1" ht="25.5">
      <c r="A328" s="49"/>
      <c r="B328" s="50" t="s">
        <v>80</v>
      </c>
      <c r="C328" s="5"/>
      <c r="D328" s="52" t="s">
        <v>14</v>
      </c>
      <c r="E328" s="52" t="s">
        <v>34</v>
      </c>
      <c r="F328" s="52" t="s">
        <v>234</v>
      </c>
      <c r="G328" s="52" t="s">
        <v>54</v>
      </c>
      <c r="H328" s="56">
        <f>H329</f>
        <v>93</v>
      </c>
      <c r="I328" s="57">
        <f t="shared" si="35"/>
        <v>93</v>
      </c>
      <c r="J328" s="57"/>
    </row>
    <row r="329" spans="1:10" s="53" customFormat="1" ht="25.5">
      <c r="A329" s="49"/>
      <c r="B329" s="50" t="s">
        <v>55</v>
      </c>
      <c r="C329" s="5"/>
      <c r="D329" s="52" t="s">
        <v>14</v>
      </c>
      <c r="E329" s="52" t="s">
        <v>34</v>
      </c>
      <c r="F329" s="52" t="s">
        <v>234</v>
      </c>
      <c r="G329" s="52" t="s">
        <v>56</v>
      </c>
      <c r="H329" s="56">
        <f>H330</f>
        <v>93</v>
      </c>
      <c r="I329" s="57">
        <f t="shared" si="35"/>
        <v>93</v>
      </c>
      <c r="J329" s="57"/>
    </row>
    <row r="330" spans="1:10" s="53" customFormat="1" ht="25.5">
      <c r="A330" s="49"/>
      <c r="B330" s="50" t="s">
        <v>57</v>
      </c>
      <c r="C330" s="5"/>
      <c r="D330" s="52" t="s">
        <v>14</v>
      </c>
      <c r="E330" s="52" t="s">
        <v>34</v>
      </c>
      <c r="F330" s="52" t="s">
        <v>234</v>
      </c>
      <c r="G330" s="52" t="s">
        <v>58</v>
      </c>
      <c r="H330" s="56">
        <v>93</v>
      </c>
      <c r="I330" s="57">
        <v>93</v>
      </c>
      <c r="J330" s="2"/>
    </row>
    <row r="331" spans="1:10" s="115" customFormat="1" ht="38.25">
      <c r="A331" s="37"/>
      <c r="B331" s="50" t="s">
        <v>242</v>
      </c>
      <c r="C331" s="5"/>
      <c r="D331" s="52" t="s">
        <v>14</v>
      </c>
      <c r="E331" s="52" t="s">
        <v>34</v>
      </c>
      <c r="F331" s="52" t="s">
        <v>278</v>
      </c>
      <c r="G331" s="114"/>
      <c r="H331" s="56">
        <f t="shared" ref="H331:I334" si="36">H332</f>
        <v>67</v>
      </c>
      <c r="I331" s="57">
        <f t="shared" si="36"/>
        <v>67</v>
      </c>
      <c r="J331" s="57"/>
    </row>
    <row r="332" spans="1:10" s="115" customFormat="1" ht="38.25">
      <c r="A332" s="37"/>
      <c r="B332" s="50" t="s">
        <v>316</v>
      </c>
      <c r="C332" s="5"/>
      <c r="D332" s="52" t="s">
        <v>14</v>
      </c>
      <c r="E332" s="52" t="s">
        <v>34</v>
      </c>
      <c r="F332" s="52" t="s">
        <v>323</v>
      </c>
      <c r="G332" s="114"/>
      <c r="H332" s="56">
        <f t="shared" si="36"/>
        <v>67</v>
      </c>
      <c r="I332" s="57">
        <f t="shared" si="36"/>
        <v>67</v>
      </c>
      <c r="J332" s="57"/>
    </row>
    <row r="333" spans="1:10" s="115" customFormat="1" ht="25.5">
      <c r="A333" s="37"/>
      <c r="B333" s="50" t="s">
        <v>80</v>
      </c>
      <c r="C333" s="50"/>
      <c r="D333" s="52" t="s">
        <v>14</v>
      </c>
      <c r="E333" s="52" t="s">
        <v>34</v>
      </c>
      <c r="F333" s="52" t="s">
        <v>323</v>
      </c>
      <c r="G333" s="52" t="s">
        <v>54</v>
      </c>
      <c r="H333" s="56">
        <f t="shared" si="36"/>
        <v>67</v>
      </c>
      <c r="I333" s="57">
        <f t="shared" si="36"/>
        <v>67</v>
      </c>
      <c r="J333" s="57"/>
    </row>
    <row r="334" spans="1:10" s="115" customFormat="1" ht="25.5">
      <c r="A334" s="37"/>
      <c r="B334" s="50" t="s">
        <v>55</v>
      </c>
      <c r="C334" s="50"/>
      <c r="D334" s="52" t="s">
        <v>14</v>
      </c>
      <c r="E334" s="52" t="s">
        <v>34</v>
      </c>
      <c r="F334" s="52" t="s">
        <v>323</v>
      </c>
      <c r="G334" s="52" t="s">
        <v>56</v>
      </c>
      <c r="H334" s="56">
        <f t="shared" si="36"/>
        <v>67</v>
      </c>
      <c r="I334" s="57">
        <f t="shared" si="36"/>
        <v>67</v>
      </c>
      <c r="J334" s="57"/>
    </row>
    <row r="335" spans="1:10" s="115" customFormat="1" ht="25.5">
      <c r="A335" s="37"/>
      <c r="B335" s="50" t="s">
        <v>57</v>
      </c>
      <c r="C335" s="50"/>
      <c r="D335" s="52" t="s">
        <v>14</v>
      </c>
      <c r="E335" s="52" t="s">
        <v>34</v>
      </c>
      <c r="F335" s="52" t="s">
        <v>323</v>
      </c>
      <c r="G335" s="52" t="s">
        <v>58</v>
      </c>
      <c r="H335" s="56">
        <v>67</v>
      </c>
      <c r="I335" s="57">
        <v>67</v>
      </c>
      <c r="J335" s="57"/>
    </row>
    <row r="336" spans="1:10" s="15" customFormat="1" ht="38.25">
      <c r="A336" s="37"/>
      <c r="B336" s="50" t="s">
        <v>231</v>
      </c>
      <c r="C336" s="5"/>
      <c r="D336" s="52" t="s">
        <v>14</v>
      </c>
      <c r="E336" s="52" t="s">
        <v>34</v>
      </c>
      <c r="F336" s="52" t="s">
        <v>379</v>
      </c>
      <c r="G336" s="52"/>
      <c r="H336" s="56">
        <f>H337+H343+H349</f>
        <v>6685.8</v>
      </c>
      <c r="I336" s="57">
        <f>I337+I343+I349</f>
        <v>6652.8</v>
      </c>
      <c r="J336" s="57"/>
    </row>
    <row r="337" spans="1:10" s="115" customFormat="1" ht="89.25">
      <c r="A337" s="37"/>
      <c r="B337" s="50" t="s">
        <v>502</v>
      </c>
      <c r="C337" s="5"/>
      <c r="D337" s="52" t="s">
        <v>14</v>
      </c>
      <c r="E337" s="52" t="s">
        <v>34</v>
      </c>
      <c r="F337" s="52" t="s">
        <v>503</v>
      </c>
      <c r="G337" s="114"/>
      <c r="H337" s="56">
        <f>H338+H341</f>
        <v>6312.3</v>
      </c>
      <c r="I337" s="57">
        <f>I338+I341</f>
        <v>6281</v>
      </c>
      <c r="J337" s="57"/>
    </row>
    <row r="338" spans="1:10" s="115" customFormat="1" ht="25.5">
      <c r="A338" s="37"/>
      <c r="B338" s="50" t="s">
        <v>80</v>
      </c>
      <c r="C338" s="50"/>
      <c r="D338" s="52" t="s">
        <v>14</v>
      </c>
      <c r="E338" s="52" t="s">
        <v>34</v>
      </c>
      <c r="F338" s="52" t="s">
        <v>503</v>
      </c>
      <c r="G338" s="52" t="s">
        <v>54</v>
      </c>
      <c r="H338" s="56">
        <f>H339</f>
        <v>472.2</v>
      </c>
      <c r="I338" s="57">
        <f t="shared" ref="I338:I339" si="37">I339</f>
        <v>472.2</v>
      </c>
      <c r="J338" s="57"/>
    </row>
    <row r="339" spans="1:10" s="115" customFormat="1" ht="25.5">
      <c r="A339" s="37"/>
      <c r="B339" s="50" t="s">
        <v>55</v>
      </c>
      <c r="C339" s="50"/>
      <c r="D339" s="52" t="s">
        <v>14</v>
      </c>
      <c r="E339" s="52" t="s">
        <v>34</v>
      </c>
      <c r="F339" s="52" t="s">
        <v>503</v>
      </c>
      <c r="G339" s="52" t="s">
        <v>56</v>
      </c>
      <c r="H339" s="56">
        <f>H340</f>
        <v>472.2</v>
      </c>
      <c r="I339" s="57">
        <f t="shared" si="37"/>
        <v>472.2</v>
      </c>
      <c r="J339" s="57"/>
    </row>
    <row r="340" spans="1:10" s="115" customFormat="1" ht="25.5">
      <c r="A340" s="37"/>
      <c r="B340" s="50" t="s">
        <v>57</v>
      </c>
      <c r="C340" s="50"/>
      <c r="D340" s="52" t="s">
        <v>14</v>
      </c>
      <c r="E340" s="52" t="s">
        <v>34</v>
      </c>
      <c r="F340" s="52" t="s">
        <v>503</v>
      </c>
      <c r="G340" s="52" t="s">
        <v>58</v>
      </c>
      <c r="H340" s="56">
        <v>472.2</v>
      </c>
      <c r="I340" s="57">
        <v>472.2</v>
      </c>
      <c r="J340" s="57"/>
    </row>
    <row r="341" spans="1:10" s="115" customFormat="1">
      <c r="A341" s="37"/>
      <c r="B341" s="50" t="s">
        <v>68</v>
      </c>
      <c r="C341" s="5"/>
      <c r="D341" s="52" t="s">
        <v>14</v>
      </c>
      <c r="E341" s="52" t="s">
        <v>34</v>
      </c>
      <c r="F341" s="52" t="s">
        <v>503</v>
      </c>
      <c r="G341" s="52" t="s">
        <v>69</v>
      </c>
      <c r="H341" s="56">
        <f>H342</f>
        <v>5840.1</v>
      </c>
      <c r="I341" s="57">
        <f>I342</f>
        <v>5808.8</v>
      </c>
      <c r="J341" s="57"/>
    </row>
    <row r="342" spans="1:10" s="115" customFormat="1" ht="51">
      <c r="A342" s="37"/>
      <c r="B342" s="50" t="s">
        <v>828</v>
      </c>
      <c r="C342" s="5"/>
      <c r="D342" s="52" t="s">
        <v>14</v>
      </c>
      <c r="E342" s="52" t="s">
        <v>34</v>
      </c>
      <c r="F342" s="52" t="s">
        <v>503</v>
      </c>
      <c r="G342" s="52" t="s">
        <v>75</v>
      </c>
      <c r="H342" s="56">
        <v>5840.1</v>
      </c>
      <c r="I342" s="57">
        <v>5808.8</v>
      </c>
      <c r="J342" s="57"/>
    </row>
    <row r="343" spans="1:10" s="115" customFormat="1" ht="89.25">
      <c r="A343" s="37"/>
      <c r="B343" s="50" t="s">
        <v>504</v>
      </c>
      <c r="C343" s="5"/>
      <c r="D343" s="52" t="s">
        <v>14</v>
      </c>
      <c r="E343" s="52" t="s">
        <v>34</v>
      </c>
      <c r="F343" s="52" t="s">
        <v>505</v>
      </c>
      <c r="G343" s="52"/>
      <c r="H343" s="56">
        <f>H344+H347</f>
        <v>333.5</v>
      </c>
      <c r="I343" s="57">
        <f>I344+I347</f>
        <v>331.8</v>
      </c>
      <c r="J343" s="57"/>
    </row>
    <row r="344" spans="1:10" s="115" customFormat="1" ht="25.5">
      <c r="A344" s="37"/>
      <c r="B344" s="50" t="s">
        <v>80</v>
      </c>
      <c r="C344" s="50"/>
      <c r="D344" s="52" t="s">
        <v>14</v>
      </c>
      <c r="E344" s="52" t="s">
        <v>34</v>
      </c>
      <c r="F344" s="52" t="s">
        <v>505</v>
      </c>
      <c r="G344" s="52" t="s">
        <v>54</v>
      </c>
      <c r="H344" s="56">
        <f>H345</f>
        <v>25</v>
      </c>
      <c r="I344" s="57">
        <f t="shared" ref="I344:I345" si="38">I345</f>
        <v>25</v>
      </c>
      <c r="J344" s="57"/>
    </row>
    <row r="345" spans="1:10" s="115" customFormat="1" ht="25.5">
      <c r="A345" s="37"/>
      <c r="B345" s="50" t="s">
        <v>55</v>
      </c>
      <c r="C345" s="50"/>
      <c r="D345" s="52" t="s">
        <v>14</v>
      </c>
      <c r="E345" s="52" t="s">
        <v>34</v>
      </c>
      <c r="F345" s="52" t="s">
        <v>505</v>
      </c>
      <c r="G345" s="52" t="s">
        <v>56</v>
      </c>
      <c r="H345" s="56">
        <f>H346</f>
        <v>25</v>
      </c>
      <c r="I345" s="57">
        <f t="shared" si="38"/>
        <v>25</v>
      </c>
      <c r="J345" s="57"/>
    </row>
    <row r="346" spans="1:10" s="115" customFormat="1" ht="25.5">
      <c r="A346" s="37"/>
      <c r="B346" s="50" t="s">
        <v>57</v>
      </c>
      <c r="C346" s="50"/>
      <c r="D346" s="52" t="s">
        <v>14</v>
      </c>
      <c r="E346" s="52" t="s">
        <v>34</v>
      </c>
      <c r="F346" s="52" t="s">
        <v>505</v>
      </c>
      <c r="G346" s="52" t="s">
        <v>58</v>
      </c>
      <c r="H346" s="56">
        <v>25</v>
      </c>
      <c r="I346" s="57">
        <v>25</v>
      </c>
      <c r="J346" s="57"/>
    </row>
    <row r="347" spans="1:10" s="115" customFormat="1">
      <c r="A347" s="37"/>
      <c r="B347" s="50" t="s">
        <v>68</v>
      </c>
      <c r="C347" s="5"/>
      <c r="D347" s="52" t="s">
        <v>14</v>
      </c>
      <c r="E347" s="52" t="s">
        <v>34</v>
      </c>
      <c r="F347" s="52" t="s">
        <v>505</v>
      </c>
      <c r="G347" s="52" t="s">
        <v>69</v>
      </c>
      <c r="H347" s="56">
        <f>H348</f>
        <v>308.5</v>
      </c>
      <c r="I347" s="57">
        <f>I348</f>
        <v>306.8</v>
      </c>
      <c r="J347" s="57"/>
    </row>
    <row r="348" spans="1:10" s="115" customFormat="1" ht="51">
      <c r="A348" s="37"/>
      <c r="B348" s="50" t="s">
        <v>828</v>
      </c>
      <c r="C348" s="5"/>
      <c r="D348" s="52" t="s">
        <v>14</v>
      </c>
      <c r="E348" s="52" t="s">
        <v>34</v>
      </c>
      <c r="F348" s="52" t="s">
        <v>505</v>
      </c>
      <c r="G348" s="52" t="s">
        <v>75</v>
      </c>
      <c r="H348" s="56">
        <v>308.5</v>
      </c>
      <c r="I348" s="57">
        <v>306.8</v>
      </c>
      <c r="J348" s="57"/>
    </row>
    <row r="349" spans="1:10" s="15" customFormat="1" ht="52.5" customHeight="1">
      <c r="A349" s="37"/>
      <c r="B349" s="50" t="s">
        <v>372</v>
      </c>
      <c r="C349" s="5"/>
      <c r="D349" s="52" t="s">
        <v>14</v>
      </c>
      <c r="E349" s="52" t="s">
        <v>34</v>
      </c>
      <c r="F349" s="52" t="s">
        <v>322</v>
      </c>
      <c r="G349" s="52"/>
      <c r="H349" s="56">
        <f>H350</f>
        <v>40</v>
      </c>
      <c r="I349" s="57">
        <f>I350</f>
        <v>40</v>
      </c>
      <c r="J349" s="57"/>
    </row>
    <row r="350" spans="1:10" ht="25.5">
      <c r="A350" s="49"/>
      <c r="B350" s="50" t="s">
        <v>80</v>
      </c>
      <c r="C350" s="55"/>
      <c r="D350" s="52" t="s">
        <v>14</v>
      </c>
      <c r="E350" s="52" t="s">
        <v>34</v>
      </c>
      <c r="F350" s="52" t="s">
        <v>322</v>
      </c>
      <c r="G350" s="52" t="s">
        <v>54</v>
      </c>
      <c r="H350" s="56">
        <f>SUM(I350:J350)</f>
        <v>40</v>
      </c>
      <c r="I350" s="57">
        <f>I351</f>
        <v>40</v>
      </c>
      <c r="J350" s="57"/>
    </row>
    <row r="351" spans="1:10" ht="25.5">
      <c r="A351" s="49"/>
      <c r="B351" s="50" t="s">
        <v>55</v>
      </c>
      <c r="C351" s="55"/>
      <c r="D351" s="52" t="s">
        <v>14</v>
      </c>
      <c r="E351" s="52" t="s">
        <v>34</v>
      </c>
      <c r="F351" s="52" t="s">
        <v>322</v>
      </c>
      <c r="G351" s="52" t="s">
        <v>56</v>
      </c>
      <c r="H351" s="56">
        <f>SUM(I351:J351)</f>
        <v>40</v>
      </c>
      <c r="I351" s="57">
        <f>I352</f>
        <v>40</v>
      </c>
      <c r="J351" s="57"/>
    </row>
    <row r="352" spans="1:10" ht="25.5">
      <c r="A352" s="49"/>
      <c r="B352" s="50" t="s">
        <v>57</v>
      </c>
      <c r="C352" s="55"/>
      <c r="D352" s="52" t="s">
        <v>14</v>
      </c>
      <c r="E352" s="52" t="s">
        <v>34</v>
      </c>
      <c r="F352" s="52" t="s">
        <v>322</v>
      </c>
      <c r="G352" s="52" t="s">
        <v>58</v>
      </c>
      <c r="H352" s="56">
        <v>40</v>
      </c>
      <c r="I352" s="57">
        <v>40</v>
      </c>
      <c r="J352" s="57"/>
    </row>
    <row r="353" spans="1:10" s="53" customFormat="1" ht="25.5">
      <c r="A353" s="49"/>
      <c r="B353" s="50" t="s">
        <v>94</v>
      </c>
      <c r="C353" s="5"/>
      <c r="D353" s="52" t="s">
        <v>14</v>
      </c>
      <c r="E353" s="52" t="s">
        <v>34</v>
      </c>
      <c r="F353" s="52" t="s">
        <v>199</v>
      </c>
      <c r="G353" s="52"/>
      <c r="H353" s="56">
        <f>H354+H358+H362+H366</f>
        <v>45942.900000000009</v>
      </c>
      <c r="I353" s="57">
        <f>I354+I358+I362+I366</f>
        <v>40513.4</v>
      </c>
      <c r="J353" s="57"/>
    </row>
    <row r="354" spans="1:10" ht="69.75" customHeight="1">
      <c r="A354" s="49"/>
      <c r="B354" s="50" t="s">
        <v>111</v>
      </c>
      <c r="C354" s="5"/>
      <c r="D354" s="52" t="s">
        <v>14</v>
      </c>
      <c r="E354" s="52" t="s">
        <v>34</v>
      </c>
      <c r="F354" s="52" t="s">
        <v>201</v>
      </c>
      <c r="G354" s="52"/>
      <c r="H354" s="56">
        <f>H355</f>
        <v>9871.6</v>
      </c>
      <c r="I354" s="57">
        <f t="shared" ref="I354:I356" si="39">I355</f>
        <v>9871.6</v>
      </c>
      <c r="J354" s="57"/>
    </row>
    <row r="355" spans="1:10" ht="25.5">
      <c r="A355" s="49"/>
      <c r="B355" s="50" t="s">
        <v>82</v>
      </c>
      <c r="C355" s="55"/>
      <c r="D355" s="52" t="s">
        <v>14</v>
      </c>
      <c r="E355" s="52" t="s">
        <v>34</v>
      </c>
      <c r="F355" s="52" t="s">
        <v>201</v>
      </c>
      <c r="G355" s="52" t="s">
        <v>45</v>
      </c>
      <c r="H355" s="56">
        <f>H356</f>
        <v>9871.6</v>
      </c>
      <c r="I355" s="57">
        <f t="shared" si="39"/>
        <v>9871.6</v>
      </c>
      <c r="J355" s="57"/>
    </row>
    <row r="356" spans="1:10">
      <c r="A356" s="49"/>
      <c r="B356" s="50" t="s">
        <v>63</v>
      </c>
      <c r="C356" s="55"/>
      <c r="D356" s="52" t="s">
        <v>14</v>
      </c>
      <c r="E356" s="52" t="s">
        <v>34</v>
      </c>
      <c r="F356" s="52" t="s">
        <v>201</v>
      </c>
      <c r="G356" s="52" t="s">
        <v>61</v>
      </c>
      <c r="H356" s="56">
        <f t="shared" ref="H356" si="40">SUM(I356:J356)</f>
        <v>9871.6</v>
      </c>
      <c r="I356" s="57">
        <f t="shared" si="39"/>
        <v>9871.6</v>
      </c>
      <c r="J356" s="57"/>
    </row>
    <row r="357" spans="1:10" s="53" customFormat="1" ht="51">
      <c r="A357" s="49"/>
      <c r="B357" s="50" t="s">
        <v>77</v>
      </c>
      <c r="C357" s="55"/>
      <c r="D357" s="52" t="s">
        <v>14</v>
      </c>
      <c r="E357" s="52" t="s">
        <v>34</v>
      </c>
      <c r="F357" s="52" t="s">
        <v>201</v>
      </c>
      <c r="G357" s="52" t="s">
        <v>62</v>
      </c>
      <c r="H357" s="56">
        <v>9871.6</v>
      </c>
      <c r="I357" s="57">
        <v>9871.6</v>
      </c>
      <c r="J357" s="57"/>
    </row>
    <row r="358" spans="1:10" s="53" customFormat="1" ht="102">
      <c r="A358" s="37"/>
      <c r="B358" s="50" t="s">
        <v>577</v>
      </c>
      <c r="C358" s="55"/>
      <c r="D358" s="52" t="s">
        <v>14</v>
      </c>
      <c r="E358" s="52" t="s">
        <v>34</v>
      </c>
      <c r="F358" s="52" t="s">
        <v>578</v>
      </c>
      <c r="G358" s="52"/>
      <c r="H358" s="56">
        <f t="shared" ref="H358:I360" si="41">H359</f>
        <v>15419.7</v>
      </c>
      <c r="I358" s="57">
        <f t="shared" si="41"/>
        <v>10533.1</v>
      </c>
      <c r="J358" s="57"/>
    </row>
    <row r="359" spans="1:10" s="53" customFormat="1" ht="38.25">
      <c r="A359" s="37"/>
      <c r="B359" s="50" t="s">
        <v>47</v>
      </c>
      <c r="C359" s="55"/>
      <c r="D359" s="52" t="s">
        <v>14</v>
      </c>
      <c r="E359" s="52" t="s">
        <v>34</v>
      </c>
      <c r="F359" s="52" t="s">
        <v>578</v>
      </c>
      <c r="G359" s="52" t="s">
        <v>45</v>
      </c>
      <c r="H359" s="56">
        <f t="shared" si="41"/>
        <v>15419.7</v>
      </c>
      <c r="I359" s="57">
        <f t="shared" si="41"/>
        <v>10533.1</v>
      </c>
      <c r="J359" s="57"/>
    </row>
    <row r="360" spans="1:10" s="53" customFormat="1">
      <c r="A360" s="37"/>
      <c r="B360" s="50" t="s">
        <v>63</v>
      </c>
      <c r="C360" s="55"/>
      <c r="D360" s="52" t="s">
        <v>14</v>
      </c>
      <c r="E360" s="52" t="s">
        <v>34</v>
      </c>
      <c r="F360" s="52" t="s">
        <v>578</v>
      </c>
      <c r="G360" s="52" t="s">
        <v>61</v>
      </c>
      <c r="H360" s="56">
        <f t="shared" si="41"/>
        <v>15419.7</v>
      </c>
      <c r="I360" s="57">
        <f t="shared" si="41"/>
        <v>10533.1</v>
      </c>
      <c r="J360" s="57"/>
    </row>
    <row r="361" spans="1:10" s="53" customFormat="1">
      <c r="A361" s="39"/>
      <c r="B361" s="50" t="s">
        <v>83</v>
      </c>
      <c r="C361" s="55"/>
      <c r="D361" s="52" t="s">
        <v>14</v>
      </c>
      <c r="E361" s="52" t="s">
        <v>34</v>
      </c>
      <c r="F361" s="52" t="s">
        <v>578</v>
      </c>
      <c r="G361" s="52" t="s">
        <v>76</v>
      </c>
      <c r="H361" s="56">
        <v>15419.7</v>
      </c>
      <c r="I361" s="57">
        <v>10533.1</v>
      </c>
      <c r="J361" s="57"/>
    </row>
    <row r="362" spans="1:10" s="53" customFormat="1" ht="117.75" customHeight="1">
      <c r="A362" s="40"/>
      <c r="B362" s="50" t="s">
        <v>803</v>
      </c>
      <c r="C362" s="55"/>
      <c r="D362" s="52" t="s">
        <v>14</v>
      </c>
      <c r="E362" s="52" t="s">
        <v>34</v>
      </c>
      <c r="F362" s="52" t="s">
        <v>500</v>
      </c>
      <c r="G362" s="52"/>
      <c r="H362" s="56">
        <f t="shared" ref="H362:H364" si="42">SUM(I362:J362)</f>
        <v>17426.8</v>
      </c>
      <c r="I362" s="57">
        <f t="shared" ref="I362:I364" si="43">I363</f>
        <v>17426.8</v>
      </c>
      <c r="J362" s="57"/>
    </row>
    <row r="363" spans="1:10" s="53" customFormat="1" ht="25.5">
      <c r="A363" s="40"/>
      <c r="B363" s="50" t="s">
        <v>82</v>
      </c>
      <c r="C363" s="55"/>
      <c r="D363" s="52" t="s">
        <v>14</v>
      </c>
      <c r="E363" s="52" t="s">
        <v>34</v>
      </c>
      <c r="F363" s="52" t="s">
        <v>500</v>
      </c>
      <c r="G363" s="52" t="s">
        <v>45</v>
      </c>
      <c r="H363" s="56">
        <f t="shared" si="42"/>
        <v>17426.8</v>
      </c>
      <c r="I363" s="57">
        <f t="shared" si="43"/>
        <v>17426.8</v>
      </c>
      <c r="J363" s="57"/>
    </row>
    <row r="364" spans="1:10" s="53" customFormat="1">
      <c r="A364" s="40"/>
      <c r="B364" s="50" t="s">
        <v>63</v>
      </c>
      <c r="C364" s="55"/>
      <c r="D364" s="52" t="s">
        <v>14</v>
      </c>
      <c r="E364" s="52" t="s">
        <v>34</v>
      </c>
      <c r="F364" s="52" t="s">
        <v>500</v>
      </c>
      <c r="G364" s="52" t="s">
        <v>61</v>
      </c>
      <c r="H364" s="56">
        <f t="shared" si="42"/>
        <v>17426.8</v>
      </c>
      <c r="I364" s="57">
        <f t="shared" si="43"/>
        <v>17426.8</v>
      </c>
      <c r="J364" s="57"/>
    </row>
    <row r="365" spans="1:10" s="53" customFormat="1" ht="51">
      <c r="A365" s="40"/>
      <c r="B365" s="50" t="s">
        <v>77</v>
      </c>
      <c r="C365" s="55"/>
      <c r="D365" s="52" t="s">
        <v>14</v>
      </c>
      <c r="E365" s="52" t="s">
        <v>34</v>
      </c>
      <c r="F365" s="52" t="s">
        <v>500</v>
      </c>
      <c r="G365" s="52" t="s">
        <v>62</v>
      </c>
      <c r="H365" s="56">
        <v>17426.8</v>
      </c>
      <c r="I365" s="57">
        <v>17426.8</v>
      </c>
      <c r="J365" s="57"/>
    </row>
    <row r="366" spans="1:10" s="53" customFormat="1" ht="114.75">
      <c r="A366" s="40"/>
      <c r="B366" s="50" t="s">
        <v>579</v>
      </c>
      <c r="C366" s="55"/>
      <c r="D366" s="52" t="s">
        <v>14</v>
      </c>
      <c r="E366" s="52" t="s">
        <v>34</v>
      </c>
      <c r="F366" s="52" t="s">
        <v>580</v>
      </c>
      <c r="G366" s="52"/>
      <c r="H366" s="56">
        <f>H367</f>
        <v>3224.8</v>
      </c>
      <c r="I366" s="57">
        <f t="shared" ref="I366:I367" si="44">I367</f>
        <v>2681.9</v>
      </c>
      <c r="J366" s="57"/>
    </row>
    <row r="367" spans="1:10" s="53" customFormat="1" ht="38.25">
      <c r="A367" s="40"/>
      <c r="B367" s="50" t="s">
        <v>47</v>
      </c>
      <c r="C367" s="55"/>
      <c r="D367" s="52" t="s">
        <v>14</v>
      </c>
      <c r="E367" s="52" t="s">
        <v>34</v>
      </c>
      <c r="F367" s="52" t="s">
        <v>580</v>
      </c>
      <c r="G367" s="52" t="s">
        <v>45</v>
      </c>
      <c r="H367" s="56">
        <f>H368</f>
        <v>3224.8</v>
      </c>
      <c r="I367" s="57">
        <f t="shared" si="44"/>
        <v>2681.9</v>
      </c>
      <c r="J367" s="57"/>
    </row>
    <row r="368" spans="1:10" s="53" customFormat="1">
      <c r="A368" s="40"/>
      <c r="B368" s="50" t="s">
        <v>63</v>
      </c>
      <c r="C368" s="55"/>
      <c r="D368" s="52" t="s">
        <v>14</v>
      </c>
      <c r="E368" s="52" t="s">
        <v>34</v>
      </c>
      <c r="F368" s="52" t="s">
        <v>580</v>
      </c>
      <c r="G368" s="52" t="s">
        <v>61</v>
      </c>
      <c r="H368" s="56">
        <f>H369</f>
        <v>3224.8</v>
      </c>
      <c r="I368" s="57">
        <f>I369</f>
        <v>2681.9</v>
      </c>
      <c r="J368" s="57"/>
    </row>
    <row r="369" spans="1:11" s="53" customFormat="1">
      <c r="A369" s="40"/>
      <c r="B369" s="50" t="s">
        <v>83</v>
      </c>
      <c r="C369" s="55"/>
      <c r="D369" s="52" t="s">
        <v>14</v>
      </c>
      <c r="E369" s="52" t="s">
        <v>34</v>
      </c>
      <c r="F369" s="52" t="s">
        <v>580</v>
      </c>
      <c r="G369" s="52" t="s">
        <v>76</v>
      </c>
      <c r="H369" s="56">
        <v>3224.8</v>
      </c>
      <c r="I369" s="57">
        <v>2681.9</v>
      </c>
      <c r="J369" s="57"/>
    </row>
    <row r="370" spans="1:11" s="53" customFormat="1" ht="38.25">
      <c r="A370" s="40"/>
      <c r="B370" s="50" t="s">
        <v>116</v>
      </c>
      <c r="C370" s="51"/>
      <c r="D370" s="52" t="s">
        <v>14</v>
      </c>
      <c r="E370" s="52" t="s">
        <v>34</v>
      </c>
      <c r="F370" s="52" t="s">
        <v>159</v>
      </c>
      <c r="G370" s="52"/>
      <c r="H370" s="56">
        <f t="shared" ref="H370" si="45">SUM(I370:J370)</f>
        <v>1611.1</v>
      </c>
      <c r="I370" s="57">
        <f t="shared" ref="I370" si="46">I371</f>
        <v>1611.1</v>
      </c>
      <c r="J370" s="57"/>
    </row>
    <row r="371" spans="1:11" s="53" customFormat="1" ht="38.25">
      <c r="A371" s="40"/>
      <c r="B371" s="50" t="s">
        <v>158</v>
      </c>
      <c r="C371" s="51"/>
      <c r="D371" s="52" t="s">
        <v>14</v>
      </c>
      <c r="E371" s="52" t="s">
        <v>34</v>
      </c>
      <c r="F371" s="52" t="s">
        <v>160</v>
      </c>
      <c r="G371" s="52"/>
      <c r="H371" s="56">
        <f>H372</f>
        <v>1611.1</v>
      </c>
      <c r="I371" s="57">
        <f>I372</f>
        <v>1611.1</v>
      </c>
      <c r="J371" s="57"/>
    </row>
    <row r="372" spans="1:11" s="53" customFormat="1" ht="102">
      <c r="A372" s="39"/>
      <c r="B372" s="3" t="s">
        <v>804</v>
      </c>
      <c r="C372" s="106"/>
      <c r="D372" s="52" t="s">
        <v>14</v>
      </c>
      <c r="E372" s="52" t="s">
        <v>34</v>
      </c>
      <c r="F372" s="52" t="s">
        <v>373</v>
      </c>
      <c r="G372" s="52"/>
      <c r="H372" s="56">
        <f>H373+H377</f>
        <v>1611.1</v>
      </c>
      <c r="I372" s="57">
        <f>I373+I377</f>
        <v>1611.1</v>
      </c>
      <c r="J372" s="57"/>
      <c r="K372" s="15"/>
    </row>
    <row r="373" spans="1:11" ht="63.75">
      <c r="A373" s="49"/>
      <c r="B373" s="50" t="s">
        <v>52</v>
      </c>
      <c r="C373" s="55"/>
      <c r="D373" s="52" t="s">
        <v>14</v>
      </c>
      <c r="E373" s="52" t="s">
        <v>34</v>
      </c>
      <c r="F373" s="52" t="s">
        <v>373</v>
      </c>
      <c r="G373" s="52" t="s">
        <v>53</v>
      </c>
      <c r="H373" s="56">
        <f>H374</f>
        <v>1191.2</v>
      </c>
      <c r="I373" s="57">
        <f>I374</f>
        <v>1191.2</v>
      </c>
      <c r="J373" s="57"/>
    </row>
    <row r="374" spans="1:11" ht="25.5">
      <c r="A374" s="49"/>
      <c r="B374" s="50" t="s">
        <v>137</v>
      </c>
      <c r="C374" s="55"/>
      <c r="D374" s="52" t="s">
        <v>14</v>
      </c>
      <c r="E374" s="52" t="s">
        <v>34</v>
      </c>
      <c r="F374" s="52" t="s">
        <v>373</v>
      </c>
      <c r="G374" s="52" t="s">
        <v>138</v>
      </c>
      <c r="H374" s="56">
        <f>H375+H376</f>
        <v>1191.2</v>
      </c>
      <c r="I374" s="57">
        <f>I375+I376</f>
        <v>1191.2</v>
      </c>
      <c r="J374" s="57"/>
    </row>
    <row r="375" spans="1:11" ht="38.25">
      <c r="A375" s="49"/>
      <c r="B375" s="50" t="s">
        <v>139</v>
      </c>
      <c r="C375" s="55"/>
      <c r="D375" s="52" t="s">
        <v>14</v>
      </c>
      <c r="E375" s="52" t="s">
        <v>34</v>
      </c>
      <c r="F375" s="52" t="s">
        <v>373</v>
      </c>
      <c r="G375" s="52" t="s">
        <v>140</v>
      </c>
      <c r="H375" s="56">
        <v>1186.7</v>
      </c>
      <c r="I375" s="57">
        <v>1186.7</v>
      </c>
      <c r="J375" s="57"/>
    </row>
    <row r="376" spans="1:11" ht="38.25">
      <c r="A376" s="49"/>
      <c r="B376" s="50" t="s">
        <v>141</v>
      </c>
      <c r="C376" s="55"/>
      <c r="D376" s="52" t="s">
        <v>14</v>
      </c>
      <c r="E376" s="52" t="s">
        <v>34</v>
      </c>
      <c r="F376" s="52" t="s">
        <v>373</v>
      </c>
      <c r="G376" s="52" t="s">
        <v>142</v>
      </c>
      <c r="H376" s="56">
        <v>4.5</v>
      </c>
      <c r="I376" s="2">
        <v>4.5</v>
      </c>
      <c r="J376" s="57"/>
    </row>
    <row r="377" spans="1:11" ht="25.5">
      <c r="A377" s="49"/>
      <c r="B377" s="50" t="s">
        <v>80</v>
      </c>
      <c r="C377" s="55"/>
      <c r="D377" s="52" t="s">
        <v>14</v>
      </c>
      <c r="E377" s="52" t="s">
        <v>34</v>
      </c>
      <c r="F377" s="52" t="s">
        <v>373</v>
      </c>
      <c r="G377" s="52" t="s">
        <v>54</v>
      </c>
      <c r="H377" s="56">
        <f>H378</f>
        <v>419.9</v>
      </c>
      <c r="I377" s="57">
        <f>I378</f>
        <v>419.9</v>
      </c>
      <c r="J377" s="57"/>
    </row>
    <row r="378" spans="1:11" ht="25.5">
      <c r="A378" s="49"/>
      <c r="B378" s="50" t="s">
        <v>55</v>
      </c>
      <c r="C378" s="55"/>
      <c r="D378" s="52" t="s">
        <v>14</v>
      </c>
      <c r="E378" s="52" t="s">
        <v>34</v>
      </c>
      <c r="F378" s="52" t="s">
        <v>373</v>
      </c>
      <c r="G378" s="52" t="s">
        <v>56</v>
      </c>
      <c r="H378" s="56">
        <f>H379</f>
        <v>419.9</v>
      </c>
      <c r="I378" s="57">
        <f>I379</f>
        <v>419.9</v>
      </c>
      <c r="J378" s="57"/>
    </row>
    <row r="379" spans="1:11" ht="25.5">
      <c r="A379" s="49"/>
      <c r="B379" s="50" t="s">
        <v>57</v>
      </c>
      <c r="C379" s="55"/>
      <c r="D379" s="52" t="s">
        <v>14</v>
      </c>
      <c r="E379" s="52" t="s">
        <v>34</v>
      </c>
      <c r="F379" s="52" t="s">
        <v>373</v>
      </c>
      <c r="G379" s="52" t="s">
        <v>58</v>
      </c>
      <c r="H379" s="56">
        <v>419.9</v>
      </c>
      <c r="I379" s="57">
        <v>419.9</v>
      </c>
      <c r="J379" s="57"/>
    </row>
    <row r="380" spans="1:11" s="53" customFormat="1" ht="38.25">
      <c r="A380" s="49"/>
      <c r="B380" s="50" t="s">
        <v>119</v>
      </c>
      <c r="C380" s="106"/>
      <c r="D380" s="52" t="s">
        <v>14</v>
      </c>
      <c r="E380" s="52" t="s">
        <v>34</v>
      </c>
      <c r="F380" s="52" t="s">
        <v>202</v>
      </c>
      <c r="G380" s="52"/>
      <c r="H380" s="56">
        <f>H381+H403+H408</f>
        <v>55592</v>
      </c>
      <c r="I380" s="57">
        <f>I381+I403+I408</f>
        <v>55228.299999999988</v>
      </c>
      <c r="J380" s="57"/>
    </row>
    <row r="381" spans="1:11" s="53" customFormat="1" ht="63.75">
      <c r="A381" s="49"/>
      <c r="B381" s="3" t="s">
        <v>122</v>
      </c>
      <c r="C381" s="51"/>
      <c r="D381" s="52" t="s">
        <v>14</v>
      </c>
      <c r="E381" s="52" t="s">
        <v>34</v>
      </c>
      <c r="F381" s="52" t="s">
        <v>203</v>
      </c>
      <c r="G381" s="52"/>
      <c r="H381" s="56">
        <f>H382+H395+H399</f>
        <v>54950</v>
      </c>
      <c r="I381" s="57">
        <f>I382+I395+I399</f>
        <v>54719.19999999999</v>
      </c>
      <c r="J381" s="57"/>
    </row>
    <row r="382" spans="1:11" ht="63.75">
      <c r="A382" s="49"/>
      <c r="B382" s="50" t="s">
        <v>123</v>
      </c>
      <c r="C382" s="55"/>
      <c r="D382" s="52" t="s">
        <v>14</v>
      </c>
      <c r="E382" s="52" t="s">
        <v>34</v>
      </c>
      <c r="F382" s="52" t="s">
        <v>204</v>
      </c>
      <c r="G382" s="52"/>
      <c r="H382" s="56">
        <f>H383+H387+H391</f>
        <v>54590</v>
      </c>
      <c r="I382" s="57">
        <f>I383+I387+I391</f>
        <v>54359.499999999993</v>
      </c>
      <c r="J382" s="57"/>
    </row>
    <row r="383" spans="1:11" ht="63.75">
      <c r="A383" s="49"/>
      <c r="B383" s="50" t="s">
        <v>52</v>
      </c>
      <c r="C383" s="55"/>
      <c r="D383" s="52" t="s">
        <v>14</v>
      </c>
      <c r="E383" s="52" t="s">
        <v>34</v>
      </c>
      <c r="F383" s="52" t="s">
        <v>204</v>
      </c>
      <c r="G383" s="52" t="s">
        <v>53</v>
      </c>
      <c r="H383" s="56">
        <f>H384</f>
        <v>50217.7</v>
      </c>
      <c r="I383" s="57">
        <f>I384</f>
        <v>50066.299999999996</v>
      </c>
      <c r="J383" s="57"/>
    </row>
    <row r="384" spans="1:11">
      <c r="A384" s="49"/>
      <c r="B384" s="50" t="s">
        <v>64</v>
      </c>
      <c r="C384" s="55"/>
      <c r="D384" s="52" t="s">
        <v>14</v>
      </c>
      <c r="E384" s="52" t="s">
        <v>34</v>
      </c>
      <c r="F384" s="52" t="s">
        <v>204</v>
      </c>
      <c r="G384" s="52" t="s">
        <v>65</v>
      </c>
      <c r="H384" s="56">
        <f>H385+H386</f>
        <v>50217.7</v>
      </c>
      <c r="I384" s="57">
        <f>I385+I386</f>
        <v>50066.299999999996</v>
      </c>
      <c r="J384" s="57"/>
    </row>
    <row r="385" spans="1:10" ht="25.5">
      <c r="A385" s="49"/>
      <c r="B385" s="50" t="s">
        <v>84</v>
      </c>
      <c r="C385" s="55"/>
      <c r="D385" s="52" t="s">
        <v>14</v>
      </c>
      <c r="E385" s="52" t="s">
        <v>34</v>
      </c>
      <c r="F385" s="52" t="s">
        <v>204</v>
      </c>
      <c r="G385" s="52" t="s">
        <v>66</v>
      </c>
      <c r="H385" s="56">
        <v>49307.7</v>
      </c>
      <c r="I385" s="57">
        <v>49162.1</v>
      </c>
      <c r="J385" s="2"/>
    </row>
    <row r="386" spans="1:10" ht="25.5">
      <c r="A386" s="49"/>
      <c r="B386" s="50" t="s">
        <v>85</v>
      </c>
      <c r="C386" s="55"/>
      <c r="D386" s="52" t="s">
        <v>14</v>
      </c>
      <c r="E386" s="52" t="s">
        <v>34</v>
      </c>
      <c r="F386" s="52" t="s">
        <v>204</v>
      </c>
      <c r="G386" s="52" t="s">
        <v>67</v>
      </c>
      <c r="H386" s="56">
        <v>910</v>
      </c>
      <c r="I386" s="57">
        <v>904.2</v>
      </c>
      <c r="J386" s="2"/>
    </row>
    <row r="387" spans="1:10" ht="25.5">
      <c r="A387" s="49"/>
      <c r="B387" s="50" t="s">
        <v>80</v>
      </c>
      <c r="C387" s="55"/>
      <c r="D387" s="52" t="s">
        <v>14</v>
      </c>
      <c r="E387" s="52" t="s">
        <v>34</v>
      </c>
      <c r="F387" s="52" t="s">
        <v>204</v>
      </c>
      <c r="G387" s="52" t="s">
        <v>54</v>
      </c>
      <c r="H387" s="56">
        <f>H388</f>
        <v>3824.8</v>
      </c>
      <c r="I387" s="57">
        <f>I388</f>
        <v>3749.2</v>
      </c>
      <c r="J387" s="57"/>
    </row>
    <row r="388" spans="1:10" ht="25.5">
      <c r="A388" s="49"/>
      <c r="B388" s="50" t="s">
        <v>55</v>
      </c>
      <c r="C388" s="55"/>
      <c r="D388" s="52" t="s">
        <v>14</v>
      </c>
      <c r="E388" s="52" t="s">
        <v>34</v>
      </c>
      <c r="F388" s="52" t="s">
        <v>204</v>
      </c>
      <c r="G388" s="52" t="s">
        <v>56</v>
      </c>
      <c r="H388" s="56">
        <f>H389+H390</f>
        <v>3824.8</v>
      </c>
      <c r="I388" s="57">
        <f>I389+I390</f>
        <v>3749.2</v>
      </c>
      <c r="J388" s="57"/>
    </row>
    <row r="389" spans="1:10" ht="25.5">
      <c r="A389" s="49"/>
      <c r="B389" s="50" t="s">
        <v>60</v>
      </c>
      <c r="C389" s="55"/>
      <c r="D389" s="52" t="s">
        <v>14</v>
      </c>
      <c r="E389" s="52" t="s">
        <v>34</v>
      </c>
      <c r="F389" s="52" t="s">
        <v>204</v>
      </c>
      <c r="G389" s="52" t="s">
        <v>59</v>
      </c>
      <c r="H389" s="56">
        <v>879.8</v>
      </c>
      <c r="I389" s="57">
        <v>817.8</v>
      </c>
      <c r="J389" s="57"/>
    </row>
    <row r="390" spans="1:10" ht="25.5">
      <c r="A390" s="49"/>
      <c r="B390" s="50" t="s">
        <v>57</v>
      </c>
      <c r="C390" s="55"/>
      <c r="D390" s="52" t="s">
        <v>14</v>
      </c>
      <c r="E390" s="52" t="s">
        <v>34</v>
      </c>
      <c r="F390" s="52" t="s">
        <v>204</v>
      </c>
      <c r="G390" s="52" t="s">
        <v>58</v>
      </c>
      <c r="H390" s="56">
        <v>2945</v>
      </c>
      <c r="I390" s="57">
        <v>2931.4</v>
      </c>
      <c r="J390" s="2"/>
    </row>
    <row r="391" spans="1:10">
      <c r="A391" s="49"/>
      <c r="B391" s="50" t="s">
        <v>68</v>
      </c>
      <c r="C391" s="55"/>
      <c r="D391" s="52" t="s">
        <v>14</v>
      </c>
      <c r="E391" s="52" t="s">
        <v>34</v>
      </c>
      <c r="F391" s="52" t="s">
        <v>204</v>
      </c>
      <c r="G391" s="52" t="s">
        <v>69</v>
      </c>
      <c r="H391" s="56">
        <f>H392</f>
        <v>547.5</v>
      </c>
      <c r="I391" s="57">
        <f>I392</f>
        <v>544</v>
      </c>
      <c r="J391" s="57"/>
    </row>
    <row r="392" spans="1:10">
      <c r="A392" s="49"/>
      <c r="B392" s="50" t="s">
        <v>70</v>
      </c>
      <c r="C392" s="55"/>
      <c r="D392" s="52" t="s">
        <v>14</v>
      </c>
      <c r="E392" s="52" t="s">
        <v>34</v>
      </c>
      <c r="F392" s="52" t="s">
        <v>204</v>
      </c>
      <c r="G392" s="52" t="s">
        <v>71</v>
      </c>
      <c r="H392" s="56">
        <f>H393+H394</f>
        <v>547.5</v>
      </c>
      <c r="I392" s="57">
        <f>I393+I394</f>
        <v>544</v>
      </c>
      <c r="J392" s="57"/>
    </row>
    <row r="393" spans="1:10" ht="25.5">
      <c r="A393" s="49"/>
      <c r="B393" s="50" t="s">
        <v>498</v>
      </c>
      <c r="C393" s="55"/>
      <c r="D393" s="52" t="s">
        <v>14</v>
      </c>
      <c r="E393" s="52" t="s">
        <v>34</v>
      </c>
      <c r="F393" s="52" t="s">
        <v>204</v>
      </c>
      <c r="G393" s="52" t="s">
        <v>499</v>
      </c>
      <c r="H393" s="56">
        <v>36.5</v>
      </c>
      <c r="I393" s="57">
        <v>33.1</v>
      </c>
      <c r="J393" s="57"/>
    </row>
    <row r="394" spans="1:10">
      <c r="A394" s="49"/>
      <c r="B394" s="46" t="s">
        <v>527</v>
      </c>
      <c r="C394" s="55"/>
      <c r="D394" s="52" t="s">
        <v>14</v>
      </c>
      <c r="E394" s="52" t="s">
        <v>34</v>
      </c>
      <c r="F394" s="52" t="s">
        <v>204</v>
      </c>
      <c r="G394" s="52" t="s">
        <v>72</v>
      </c>
      <c r="H394" s="56">
        <v>511</v>
      </c>
      <c r="I394" s="57">
        <v>510.9</v>
      </c>
      <c r="J394" s="57"/>
    </row>
    <row r="395" spans="1:10" ht="75">
      <c r="A395" s="107"/>
      <c r="B395" s="116" t="s">
        <v>555</v>
      </c>
      <c r="C395" s="94"/>
      <c r="D395" s="52" t="s">
        <v>14</v>
      </c>
      <c r="E395" s="52" t="s">
        <v>34</v>
      </c>
      <c r="F395" s="52" t="s">
        <v>556</v>
      </c>
      <c r="G395" s="52"/>
      <c r="H395" s="96">
        <f>H396</f>
        <v>180</v>
      </c>
      <c r="I395" s="98">
        <f t="shared" ref="I395:I397" si="47">I396</f>
        <v>180</v>
      </c>
      <c r="J395" s="98"/>
    </row>
    <row r="396" spans="1:10" ht="26.25">
      <c r="A396" s="107"/>
      <c r="B396" s="50" t="s">
        <v>80</v>
      </c>
      <c r="C396" s="94"/>
      <c r="D396" s="52" t="s">
        <v>14</v>
      </c>
      <c r="E396" s="52" t="s">
        <v>34</v>
      </c>
      <c r="F396" s="52" t="s">
        <v>556</v>
      </c>
      <c r="G396" s="52" t="s">
        <v>54</v>
      </c>
      <c r="H396" s="96">
        <f>H397</f>
        <v>180</v>
      </c>
      <c r="I396" s="98">
        <f t="shared" si="47"/>
        <v>180</v>
      </c>
      <c r="J396" s="98"/>
    </row>
    <row r="397" spans="1:10" ht="26.25">
      <c r="A397" s="107"/>
      <c r="B397" s="50" t="s">
        <v>55</v>
      </c>
      <c r="C397" s="94"/>
      <c r="D397" s="52" t="s">
        <v>14</v>
      </c>
      <c r="E397" s="52" t="s">
        <v>34</v>
      </c>
      <c r="F397" s="52" t="s">
        <v>556</v>
      </c>
      <c r="G397" s="52" t="s">
        <v>56</v>
      </c>
      <c r="H397" s="96">
        <f>H398</f>
        <v>180</v>
      </c>
      <c r="I397" s="98">
        <f t="shared" si="47"/>
        <v>180</v>
      </c>
      <c r="J397" s="98"/>
    </row>
    <row r="398" spans="1:10" ht="26.25">
      <c r="A398" s="107"/>
      <c r="B398" s="50" t="s">
        <v>57</v>
      </c>
      <c r="C398" s="94"/>
      <c r="D398" s="52" t="s">
        <v>14</v>
      </c>
      <c r="E398" s="52" t="s">
        <v>34</v>
      </c>
      <c r="F398" s="52" t="s">
        <v>556</v>
      </c>
      <c r="G398" s="52" t="s">
        <v>58</v>
      </c>
      <c r="H398" s="96">
        <v>180</v>
      </c>
      <c r="I398" s="98">
        <v>180</v>
      </c>
      <c r="J398" s="98"/>
    </row>
    <row r="399" spans="1:10" s="53" customFormat="1" ht="63.75">
      <c r="A399" s="49"/>
      <c r="B399" s="50" t="s">
        <v>124</v>
      </c>
      <c r="C399" s="51"/>
      <c r="D399" s="52" t="s">
        <v>14</v>
      </c>
      <c r="E399" s="52" t="s">
        <v>34</v>
      </c>
      <c r="F399" s="52" t="s">
        <v>205</v>
      </c>
      <c r="G399" s="52"/>
      <c r="H399" s="56">
        <f>H400</f>
        <v>180</v>
      </c>
      <c r="I399" s="57">
        <f t="shared" ref="I399:I401" si="48">I400</f>
        <v>179.7</v>
      </c>
      <c r="J399" s="57"/>
    </row>
    <row r="400" spans="1:10" ht="25.5">
      <c r="A400" s="49"/>
      <c r="B400" s="50" t="s">
        <v>80</v>
      </c>
      <c r="C400" s="55"/>
      <c r="D400" s="52" t="s">
        <v>14</v>
      </c>
      <c r="E400" s="52" t="s">
        <v>34</v>
      </c>
      <c r="F400" s="52" t="s">
        <v>205</v>
      </c>
      <c r="G400" s="52" t="s">
        <v>54</v>
      </c>
      <c r="H400" s="56">
        <f>H401</f>
        <v>180</v>
      </c>
      <c r="I400" s="57">
        <f t="shared" si="48"/>
        <v>179.7</v>
      </c>
      <c r="J400" s="57"/>
    </row>
    <row r="401" spans="1:10" ht="25.5">
      <c r="A401" s="49"/>
      <c r="B401" s="50" t="s">
        <v>55</v>
      </c>
      <c r="C401" s="55"/>
      <c r="D401" s="52" t="s">
        <v>14</v>
      </c>
      <c r="E401" s="52" t="s">
        <v>34</v>
      </c>
      <c r="F401" s="52" t="s">
        <v>205</v>
      </c>
      <c r="G401" s="52" t="s">
        <v>56</v>
      </c>
      <c r="H401" s="56">
        <f>H402</f>
        <v>180</v>
      </c>
      <c r="I401" s="57">
        <f t="shared" si="48"/>
        <v>179.7</v>
      </c>
      <c r="J401" s="57"/>
    </row>
    <row r="402" spans="1:10" ht="25.5">
      <c r="A402" s="49"/>
      <c r="B402" s="50" t="s">
        <v>57</v>
      </c>
      <c r="C402" s="55"/>
      <c r="D402" s="52" t="s">
        <v>14</v>
      </c>
      <c r="E402" s="52" t="s">
        <v>34</v>
      </c>
      <c r="F402" s="52" t="s">
        <v>205</v>
      </c>
      <c r="G402" s="52" t="s">
        <v>58</v>
      </c>
      <c r="H402" s="56">
        <v>180</v>
      </c>
      <c r="I402" s="57">
        <v>179.7</v>
      </c>
      <c r="J402" s="2"/>
    </row>
    <row r="403" spans="1:10" s="53" customFormat="1" ht="51">
      <c r="A403" s="49"/>
      <c r="B403" s="50" t="s">
        <v>127</v>
      </c>
      <c r="C403" s="51"/>
      <c r="D403" s="52" t="s">
        <v>14</v>
      </c>
      <c r="E403" s="52" t="s">
        <v>34</v>
      </c>
      <c r="F403" s="52" t="s">
        <v>206</v>
      </c>
      <c r="G403" s="52"/>
      <c r="H403" s="56">
        <f>H404</f>
        <v>492</v>
      </c>
      <c r="I403" s="57">
        <f t="shared" ref="I403:I406" si="49">I404</f>
        <v>409.1</v>
      </c>
      <c r="J403" s="57"/>
    </row>
    <row r="404" spans="1:10" s="53" customFormat="1" ht="51">
      <c r="A404" s="49"/>
      <c r="B404" s="50" t="s">
        <v>125</v>
      </c>
      <c r="C404" s="51"/>
      <c r="D404" s="52" t="s">
        <v>14</v>
      </c>
      <c r="E404" s="52" t="s">
        <v>34</v>
      </c>
      <c r="F404" s="52" t="s">
        <v>207</v>
      </c>
      <c r="G404" s="52"/>
      <c r="H404" s="56">
        <f>H405</f>
        <v>492</v>
      </c>
      <c r="I404" s="57">
        <f t="shared" si="49"/>
        <v>409.1</v>
      </c>
      <c r="J404" s="57"/>
    </row>
    <row r="405" spans="1:10" ht="25.5">
      <c r="A405" s="49"/>
      <c r="B405" s="50" t="s">
        <v>80</v>
      </c>
      <c r="C405" s="55"/>
      <c r="D405" s="52" t="s">
        <v>14</v>
      </c>
      <c r="E405" s="52" t="s">
        <v>34</v>
      </c>
      <c r="F405" s="52" t="s">
        <v>207</v>
      </c>
      <c r="G405" s="52" t="s">
        <v>54</v>
      </c>
      <c r="H405" s="56">
        <f>H406</f>
        <v>492</v>
      </c>
      <c r="I405" s="57">
        <f t="shared" si="49"/>
        <v>409.1</v>
      </c>
      <c r="J405" s="57"/>
    </row>
    <row r="406" spans="1:10" ht="25.5">
      <c r="A406" s="49"/>
      <c r="B406" s="50" t="s">
        <v>55</v>
      </c>
      <c r="C406" s="55"/>
      <c r="D406" s="52" t="s">
        <v>14</v>
      </c>
      <c r="E406" s="52" t="s">
        <v>34</v>
      </c>
      <c r="F406" s="52" t="s">
        <v>207</v>
      </c>
      <c r="G406" s="52" t="s">
        <v>56</v>
      </c>
      <c r="H406" s="56">
        <f>H407</f>
        <v>492</v>
      </c>
      <c r="I406" s="57">
        <f t="shared" si="49"/>
        <v>409.1</v>
      </c>
      <c r="J406" s="57"/>
    </row>
    <row r="407" spans="1:10" ht="25.5">
      <c r="A407" s="49"/>
      <c r="B407" s="50" t="s">
        <v>57</v>
      </c>
      <c r="C407" s="55"/>
      <c r="D407" s="52" t="s">
        <v>14</v>
      </c>
      <c r="E407" s="52" t="s">
        <v>34</v>
      </c>
      <c r="F407" s="52" t="s">
        <v>207</v>
      </c>
      <c r="G407" s="52" t="s">
        <v>58</v>
      </c>
      <c r="H407" s="56">
        <v>492</v>
      </c>
      <c r="I407" s="57">
        <v>409.1</v>
      </c>
      <c r="J407" s="2"/>
    </row>
    <row r="408" spans="1:10" s="53" customFormat="1" ht="63.75">
      <c r="A408" s="49"/>
      <c r="B408" s="50" t="s">
        <v>128</v>
      </c>
      <c r="C408" s="51"/>
      <c r="D408" s="52" t="s">
        <v>14</v>
      </c>
      <c r="E408" s="52" t="s">
        <v>34</v>
      </c>
      <c r="F408" s="52" t="s">
        <v>208</v>
      </c>
      <c r="G408" s="52"/>
      <c r="H408" s="56">
        <f>H409</f>
        <v>150</v>
      </c>
      <c r="I408" s="57">
        <f t="shared" ref="I408:I411" si="50">I409</f>
        <v>100</v>
      </c>
      <c r="J408" s="57"/>
    </row>
    <row r="409" spans="1:10" s="53" customFormat="1" ht="63.75">
      <c r="A409" s="49"/>
      <c r="B409" s="50" t="s">
        <v>126</v>
      </c>
      <c r="C409" s="51"/>
      <c r="D409" s="52" t="s">
        <v>14</v>
      </c>
      <c r="E409" s="52" t="s">
        <v>34</v>
      </c>
      <c r="F409" s="52" t="s">
        <v>209</v>
      </c>
      <c r="G409" s="52"/>
      <c r="H409" s="56">
        <f>H410</f>
        <v>150</v>
      </c>
      <c r="I409" s="57">
        <f t="shared" si="50"/>
        <v>100</v>
      </c>
      <c r="J409" s="57"/>
    </row>
    <row r="410" spans="1:10" ht="25.5">
      <c r="A410" s="49"/>
      <c r="B410" s="50" t="s">
        <v>80</v>
      </c>
      <c r="C410" s="55"/>
      <c r="D410" s="52" t="s">
        <v>14</v>
      </c>
      <c r="E410" s="52" t="s">
        <v>34</v>
      </c>
      <c r="F410" s="52" t="s">
        <v>209</v>
      </c>
      <c r="G410" s="52" t="s">
        <v>54</v>
      </c>
      <c r="H410" s="56">
        <f>H411</f>
        <v>150</v>
      </c>
      <c r="I410" s="57">
        <f t="shared" si="50"/>
        <v>100</v>
      </c>
      <c r="J410" s="57"/>
    </row>
    <row r="411" spans="1:10" ht="25.5">
      <c r="A411" s="49"/>
      <c r="B411" s="50" t="s">
        <v>55</v>
      </c>
      <c r="C411" s="55"/>
      <c r="D411" s="52" t="s">
        <v>14</v>
      </c>
      <c r="E411" s="52" t="s">
        <v>34</v>
      </c>
      <c r="F411" s="52" t="s">
        <v>209</v>
      </c>
      <c r="G411" s="52" t="s">
        <v>56</v>
      </c>
      <c r="H411" s="56">
        <f>H412</f>
        <v>150</v>
      </c>
      <c r="I411" s="57">
        <f t="shared" si="50"/>
        <v>100</v>
      </c>
      <c r="J411" s="57"/>
    </row>
    <row r="412" spans="1:10" ht="25.5">
      <c r="A412" s="49"/>
      <c r="B412" s="50" t="s">
        <v>57</v>
      </c>
      <c r="C412" s="55"/>
      <c r="D412" s="52" t="s">
        <v>14</v>
      </c>
      <c r="E412" s="52" t="s">
        <v>34</v>
      </c>
      <c r="F412" s="52" t="s">
        <v>209</v>
      </c>
      <c r="G412" s="52" t="s">
        <v>58</v>
      </c>
      <c r="H412" s="56">
        <v>150</v>
      </c>
      <c r="I412" s="57">
        <v>100</v>
      </c>
      <c r="J412" s="2"/>
    </row>
    <row r="413" spans="1:10" s="15" customFormat="1">
      <c r="A413" s="37"/>
      <c r="B413" s="50" t="s">
        <v>365</v>
      </c>
      <c r="C413" s="5"/>
      <c r="D413" s="52" t="s">
        <v>14</v>
      </c>
      <c r="E413" s="52" t="s">
        <v>34</v>
      </c>
      <c r="F413" s="52" t="s">
        <v>230</v>
      </c>
      <c r="G413" s="52"/>
      <c r="H413" s="56">
        <f>SUM(I413:J413)</f>
        <v>30.7</v>
      </c>
      <c r="I413" s="57">
        <f t="shared" ref="I413" si="51">I414</f>
        <v>30.7</v>
      </c>
      <c r="J413" s="57"/>
    </row>
    <row r="414" spans="1:10" s="15" customFormat="1">
      <c r="A414" s="37"/>
      <c r="B414" s="50" t="s">
        <v>237</v>
      </c>
      <c r="C414" s="5"/>
      <c r="D414" s="52" t="s">
        <v>14</v>
      </c>
      <c r="E414" s="52" t="s">
        <v>34</v>
      </c>
      <c r="F414" s="52" t="s">
        <v>236</v>
      </c>
      <c r="G414" s="52"/>
      <c r="H414" s="56">
        <f t="shared" ref="H414:I416" si="52">H415</f>
        <v>30.7</v>
      </c>
      <c r="I414" s="57">
        <f t="shared" si="52"/>
        <v>30.7</v>
      </c>
      <c r="J414" s="57"/>
    </row>
    <row r="415" spans="1:10">
      <c r="A415" s="49"/>
      <c r="B415" s="50" t="s">
        <v>68</v>
      </c>
      <c r="C415" s="55"/>
      <c r="D415" s="52" t="s">
        <v>14</v>
      </c>
      <c r="E415" s="52" t="s">
        <v>34</v>
      </c>
      <c r="F415" s="52" t="s">
        <v>236</v>
      </c>
      <c r="G415" s="52" t="s">
        <v>69</v>
      </c>
      <c r="H415" s="56">
        <f t="shared" si="52"/>
        <v>30.7</v>
      </c>
      <c r="I415" s="57">
        <f t="shared" si="52"/>
        <v>30.7</v>
      </c>
      <c r="J415" s="57"/>
    </row>
    <row r="416" spans="1:10">
      <c r="A416" s="49"/>
      <c r="B416" s="50" t="s">
        <v>70</v>
      </c>
      <c r="C416" s="55"/>
      <c r="D416" s="52" t="s">
        <v>14</v>
      </c>
      <c r="E416" s="52" t="s">
        <v>34</v>
      </c>
      <c r="F416" s="52" t="s">
        <v>236</v>
      </c>
      <c r="G416" s="52" t="s">
        <v>71</v>
      </c>
      <c r="H416" s="56">
        <f t="shared" si="52"/>
        <v>30.7</v>
      </c>
      <c r="I416" s="57">
        <f t="shared" si="52"/>
        <v>30.7</v>
      </c>
      <c r="J416" s="57"/>
    </row>
    <row r="417" spans="1:10">
      <c r="A417" s="49"/>
      <c r="B417" s="46" t="s">
        <v>526</v>
      </c>
      <c r="C417" s="55"/>
      <c r="D417" s="52" t="s">
        <v>14</v>
      </c>
      <c r="E417" s="52" t="s">
        <v>34</v>
      </c>
      <c r="F417" s="52" t="s">
        <v>236</v>
      </c>
      <c r="G417" s="52" t="s">
        <v>72</v>
      </c>
      <c r="H417" s="56">
        <v>30.7</v>
      </c>
      <c r="I417" s="57">
        <v>30.7</v>
      </c>
      <c r="J417" s="2"/>
    </row>
    <row r="418" spans="1:10" s="15" customFormat="1">
      <c r="A418" s="37"/>
      <c r="B418" s="38" t="s">
        <v>21</v>
      </c>
      <c r="C418" s="51"/>
      <c r="D418" s="36" t="s">
        <v>15</v>
      </c>
      <c r="E418" s="36" t="s">
        <v>11</v>
      </c>
      <c r="F418" s="36"/>
      <c r="G418" s="36"/>
      <c r="H418" s="56">
        <f>H419+H473+H537+H573</f>
        <v>789744.60000000009</v>
      </c>
      <c r="I418" s="56">
        <f>I419+I473+I537+I573</f>
        <v>744956.5</v>
      </c>
      <c r="J418" s="56">
        <f>I418/H418*100</f>
        <v>94.328786800188297</v>
      </c>
    </row>
    <row r="419" spans="1:10" s="53" customFormat="1">
      <c r="A419" s="37"/>
      <c r="B419" s="55" t="s">
        <v>22</v>
      </c>
      <c r="C419" s="51"/>
      <c r="D419" s="36" t="s">
        <v>15</v>
      </c>
      <c r="E419" s="36" t="s">
        <v>10</v>
      </c>
      <c r="F419" s="36"/>
      <c r="G419" s="36"/>
      <c r="H419" s="56">
        <f>H420+H437+H443+H448+H465</f>
        <v>429901.7</v>
      </c>
      <c r="I419" s="56">
        <f>I420+I437+I443+I448+I465</f>
        <v>388147.20000000001</v>
      </c>
      <c r="J419" s="56">
        <f>I419/H419*100</f>
        <v>90.28743082430239</v>
      </c>
    </row>
    <row r="420" spans="1:10" s="53" customFormat="1" ht="38.25">
      <c r="A420" s="49"/>
      <c r="B420" s="50" t="s">
        <v>242</v>
      </c>
      <c r="C420" s="50"/>
      <c r="D420" s="52" t="s">
        <v>15</v>
      </c>
      <c r="E420" s="52" t="s">
        <v>10</v>
      </c>
      <c r="F420" s="52" t="s">
        <v>278</v>
      </c>
      <c r="G420" s="52"/>
      <c r="H420" s="56">
        <f>H421+H425+H429+H433</f>
        <v>405211.3</v>
      </c>
      <c r="I420" s="56">
        <f>I421+I425+I429+I433</f>
        <v>364873.2</v>
      </c>
      <c r="J420" s="57"/>
    </row>
    <row r="421" spans="1:10" s="53" customFormat="1" ht="102">
      <c r="A421" s="49"/>
      <c r="B421" s="50" t="s">
        <v>805</v>
      </c>
      <c r="C421" s="50"/>
      <c r="D421" s="52" t="s">
        <v>15</v>
      </c>
      <c r="E421" s="52" t="s">
        <v>10</v>
      </c>
      <c r="F421" s="52" t="s">
        <v>374</v>
      </c>
      <c r="G421" s="52"/>
      <c r="H421" s="56">
        <f>H422</f>
        <v>364566.1</v>
      </c>
      <c r="I421" s="57">
        <f t="shared" ref="I421:I423" si="53">I422</f>
        <v>328261.2</v>
      </c>
      <c r="J421" s="57"/>
    </row>
    <row r="422" spans="1:10" s="53" customFormat="1" ht="38.25">
      <c r="A422" s="49"/>
      <c r="B422" s="50" t="s">
        <v>86</v>
      </c>
      <c r="C422" s="42"/>
      <c r="D422" s="52" t="s">
        <v>15</v>
      </c>
      <c r="E422" s="52" t="s">
        <v>10</v>
      </c>
      <c r="F422" s="52" t="s">
        <v>374</v>
      </c>
      <c r="G422" s="52" t="s">
        <v>73</v>
      </c>
      <c r="H422" s="56">
        <f>H423</f>
        <v>364566.1</v>
      </c>
      <c r="I422" s="57">
        <f t="shared" si="53"/>
        <v>328261.2</v>
      </c>
      <c r="J422" s="57"/>
    </row>
    <row r="423" spans="1:10" s="53" customFormat="1">
      <c r="A423" s="49"/>
      <c r="B423" s="50" t="s">
        <v>31</v>
      </c>
      <c r="C423" s="42"/>
      <c r="D423" s="52" t="s">
        <v>15</v>
      </c>
      <c r="E423" s="52" t="s">
        <v>10</v>
      </c>
      <c r="F423" s="52" t="s">
        <v>374</v>
      </c>
      <c r="G423" s="52" t="s">
        <v>74</v>
      </c>
      <c r="H423" s="56">
        <f>H424</f>
        <v>364566.1</v>
      </c>
      <c r="I423" s="57">
        <f t="shared" si="53"/>
        <v>328261.2</v>
      </c>
      <c r="J423" s="57"/>
    </row>
    <row r="424" spans="1:10" s="53" customFormat="1" ht="38.25">
      <c r="A424" s="49"/>
      <c r="B424" s="50" t="s">
        <v>243</v>
      </c>
      <c r="C424" s="50"/>
      <c r="D424" s="52" t="s">
        <v>15</v>
      </c>
      <c r="E424" s="52" t="s">
        <v>10</v>
      </c>
      <c r="F424" s="52" t="s">
        <v>374</v>
      </c>
      <c r="G424" s="52" t="s">
        <v>244</v>
      </c>
      <c r="H424" s="56">
        <v>364566.1</v>
      </c>
      <c r="I424" s="57">
        <v>328261.2</v>
      </c>
      <c r="J424" s="57"/>
    </row>
    <row r="425" spans="1:10" s="53" customFormat="1" ht="76.5">
      <c r="A425" s="49"/>
      <c r="B425" s="53" t="s">
        <v>443</v>
      </c>
      <c r="C425" s="50"/>
      <c r="D425" s="52" t="s">
        <v>15</v>
      </c>
      <c r="E425" s="52" t="s">
        <v>10</v>
      </c>
      <c r="F425" s="52" t="s">
        <v>375</v>
      </c>
      <c r="G425" s="52"/>
      <c r="H425" s="56">
        <f t="shared" ref="H425:I427" si="54">H426</f>
        <v>6448.5</v>
      </c>
      <c r="I425" s="57">
        <f t="shared" si="54"/>
        <v>6448.5</v>
      </c>
      <c r="J425" s="57"/>
    </row>
    <row r="426" spans="1:10" s="53" customFormat="1" ht="38.25">
      <c r="A426" s="49"/>
      <c r="B426" s="50" t="s">
        <v>86</v>
      </c>
      <c r="C426" s="50"/>
      <c r="D426" s="52" t="s">
        <v>15</v>
      </c>
      <c r="E426" s="52" t="s">
        <v>10</v>
      </c>
      <c r="F426" s="52" t="s">
        <v>375</v>
      </c>
      <c r="G426" s="52" t="s">
        <v>73</v>
      </c>
      <c r="H426" s="56">
        <f t="shared" si="54"/>
        <v>6448.5</v>
      </c>
      <c r="I426" s="57">
        <f t="shared" si="54"/>
        <v>6448.5</v>
      </c>
      <c r="J426" s="57"/>
    </row>
    <row r="427" spans="1:10" s="53" customFormat="1">
      <c r="A427" s="49"/>
      <c r="B427" s="50" t="s">
        <v>31</v>
      </c>
      <c r="C427" s="50"/>
      <c r="D427" s="52" t="s">
        <v>15</v>
      </c>
      <c r="E427" s="52" t="s">
        <v>10</v>
      </c>
      <c r="F427" s="52" t="s">
        <v>375</v>
      </c>
      <c r="G427" s="52" t="s">
        <v>74</v>
      </c>
      <c r="H427" s="56">
        <f t="shared" si="54"/>
        <v>6448.5</v>
      </c>
      <c r="I427" s="57">
        <f t="shared" si="54"/>
        <v>6448.5</v>
      </c>
      <c r="J427" s="57"/>
    </row>
    <row r="428" spans="1:10" s="53" customFormat="1" ht="38.25">
      <c r="A428" s="49"/>
      <c r="B428" s="50" t="s">
        <v>243</v>
      </c>
      <c r="C428" s="50"/>
      <c r="D428" s="52" t="s">
        <v>15</v>
      </c>
      <c r="E428" s="52" t="s">
        <v>10</v>
      </c>
      <c r="F428" s="52" t="s">
        <v>375</v>
      </c>
      <c r="G428" s="52" t="s">
        <v>244</v>
      </c>
      <c r="H428" s="56">
        <v>6448.5</v>
      </c>
      <c r="I428" s="57">
        <v>6448.5</v>
      </c>
      <c r="J428" s="57"/>
    </row>
    <row r="429" spans="1:10" s="53" customFormat="1" ht="63.75">
      <c r="A429" s="49"/>
      <c r="B429" s="53" t="s">
        <v>444</v>
      </c>
      <c r="C429" s="50"/>
      <c r="D429" s="52" t="s">
        <v>15</v>
      </c>
      <c r="E429" s="52" t="s">
        <v>10</v>
      </c>
      <c r="F429" s="52" t="s">
        <v>445</v>
      </c>
      <c r="G429" s="52"/>
      <c r="H429" s="56">
        <f>H430</f>
        <v>34058.800000000003</v>
      </c>
      <c r="I429" s="57">
        <f t="shared" ref="I429:I431" si="55">I430</f>
        <v>30025.599999999999</v>
      </c>
      <c r="J429" s="57"/>
    </row>
    <row r="430" spans="1:10" s="53" customFormat="1" ht="38.25">
      <c r="A430" s="49"/>
      <c r="B430" s="50" t="s">
        <v>86</v>
      </c>
      <c r="C430" s="50"/>
      <c r="D430" s="52" t="s">
        <v>15</v>
      </c>
      <c r="E430" s="52" t="s">
        <v>10</v>
      </c>
      <c r="F430" s="52" t="s">
        <v>445</v>
      </c>
      <c r="G430" s="52" t="s">
        <v>73</v>
      </c>
      <c r="H430" s="56">
        <f>H431</f>
        <v>34058.800000000003</v>
      </c>
      <c r="I430" s="57">
        <f t="shared" si="55"/>
        <v>30025.599999999999</v>
      </c>
      <c r="J430" s="57"/>
    </row>
    <row r="431" spans="1:10" s="53" customFormat="1">
      <c r="A431" s="49"/>
      <c r="B431" s="50" t="s">
        <v>31</v>
      </c>
      <c r="C431" s="50"/>
      <c r="D431" s="52" t="s">
        <v>15</v>
      </c>
      <c r="E431" s="52" t="s">
        <v>10</v>
      </c>
      <c r="F431" s="52" t="s">
        <v>445</v>
      </c>
      <c r="G431" s="52" t="s">
        <v>74</v>
      </c>
      <c r="H431" s="56">
        <f>H432</f>
        <v>34058.800000000003</v>
      </c>
      <c r="I431" s="57">
        <f t="shared" si="55"/>
        <v>30025.599999999999</v>
      </c>
      <c r="J431" s="57"/>
    </row>
    <row r="432" spans="1:10" s="53" customFormat="1" ht="38.25">
      <c r="A432" s="49"/>
      <c r="B432" s="50" t="s">
        <v>243</v>
      </c>
      <c r="C432" s="50"/>
      <c r="D432" s="52" t="s">
        <v>15</v>
      </c>
      <c r="E432" s="52" t="s">
        <v>10</v>
      </c>
      <c r="F432" s="52" t="s">
        <v>445</v>
      </c>
      <c r="G432" s="52" t="s">
        <v>244</v>
      </c>
      <c r="H432" s="56">
        <v>34058.800000000003</v>
      </c>
      <c r="I432" s="57">
        <v>30025.599999999999</v>
      </c>
      <c r="J432" s="57"/>
    </row>
    <row r="433" spans="1:10" s="53" customFormat="1" ht="38.25">
      <c r="A433" s="49"/>
      <c r="B433" s="50" t="s">
        <v>316</v>
      </c>
      <c r="C433" s="41"/>
      <c r="D433" s="52" t="s">
        <v>15</v>
      </c>
      <c r="E433" s="52" t="s">
        <v>10</v>
      </c>
      <c r="F433" s="52" t="s">
        <v>323</v>
      </c>
      <c r="G433" s="52"/>
      <c r="H433" s="56">
        <f>H434</f>
        <v>137.9</v>
      </c>
      <c r="I433" s="57">
        <f t="shared" ref="I433:I435" si="56">I434</f>
        <v>137.9</v>
      </c>
      <c r="J433" s="57"/>
    </row>
    <row r="434" spans="1:10" s="53" customFormat="1" ht="25.5">
      <c r="A434" s="49"/>
      <c r="B434" s="50" t="s">
        <v>80</v>
      </c>
      <c r="C434" s="50"/>
      <c r="D434" s="52" t="s">
        <v>15</v>
      </c>
      <c r="E434" s="52" t="s">
        <v>10</v>
      </c>
      <c r="F434" s="52" t="s">
        <v>323</v>
      </c>
      <c r="G434" s="52" t="s">
        <v>54</v>
      </c>
      <c r="H434" s="56">
        <f>H435</f>
        <v>137.9</v>
      </c>
      <c r="I434" s="57">
        <f t="shared" si="56"/>
        <v>137.9</v>
      </c>
      <c r="J434" s="57"/>
    </row>
    <row r="435" spans="1:10" s="53" customFormat="1" ht="25.5">
      <c r="A435" s="49"/>
      <c r="B435" s="50" t="s">
        <v>55</v>
      </c>
      <c r="C435" s="50"/>
      <c r="D435" s="52" t="s">
        <v>15</v>
      </c>
      <c r="E435" s="52" t="s">
        <v>10</v>
      </c>
      <c r="F435" s="52" t="s">
        <v>323</v>
      </c>
      <c r="G435" s="52" t="s">
        <v>56</v>
      </c>
      <c r="H435" s="56">
        <f>H436</f>
        <v>137.9</v>
      </c>
      <c r="I435" s="57">
        <f t="shared" si="56"/>
        <v>137.9</v>
      </c>
      <c r="J435" s="57"/>
    </row>
    <row r="436" spans="1:10" s="53" customFormat="1" ht="25.5">
      <c r="A436" s="49"/>
      <c r="B436" s="50" t="s">
        <v>57</v>
      </c>
      <c r="C436" s="50"/>
      <c r="D436" s="52" t="s">
        <v>15</v>
      </c>
      <c r="E436" s="52" t="s">
        <v>10</v>
      </c>
      <c r="F436" s="52" t="s">
        <v>323</v>
      </c>
      <c r="G436" s="52" t="s">
        <v>58</v>
      </c>
      <c r="H436" s="56">
        <v>137.9</v>
      </c>
      <c r="I436" s="57">
        <v>137.9</v>
      </c>
      <c r="J436" s="57"/>
    </row>
    <row r="437" spans="1:10" s="53" customFormat="1" ht="38.25">
      <c r="A437" s="49"/>
      <c r="B437" s="50" t="s">
        <v>116</v>
      </c>
      <c r="C437" s="50"/>
      <c r="D437" s="52" t="s">
        <v>15</v>
      </c>
      <c r="E437" s="52" t="s">
        <v>10</v>
      </c>
      <c r="F437" s="52" t="s">
        <v>159</v>
      </c>
      <c r="G437" s="52"/>
      <c r="H437" s="56">
        <f>H438</f>
        <v>9934.6</v>
      </c>
      <c r="I437" s="57">
        <f t="shared" ref="I437:I441" si="57">I438</f>
        <v>9801.2999999999993</v>
      </c>
      <c r="J437" s="57"/>
    </row>
    <row r="438" spans="1:10" s="53" customFormat="1" ht="38.25">
      <c r="A438" s="49"/>
      <c r="B438" s="50" t="s">
        <v>175</v>
      </c>
      <c r="C438" s="51"/>
      <c r="D438" s="52" t="s">
        <v>15</v>
      </c>
      <c r="E438" s="52" t="s">
        <v>10</v>
      </c>
      <c r="F438" s="52" t="s">
        <v>176</v>
      </c>
      <c r="G438" s="52"/>
      <c r="H438" s="56">
        <f>H439</f>
        <v>9934.6</v>
      </c>
      <c r="I438" s="57">
        <f t="shared" si="57"/>
        <v>9801.2999999999993</v>
      </c>
      <c r="J438" s="57"/>
    </row>
    <row r="439" spans="1:10" s="53" customFormat="1" ht="76.5">
      <c r="A439" s="49"/>
      <c r="B439" s="50" t="s">
        <v>359</v>
      </c>
      <c r="C439" s="51"/>
      <c r="D439" s="52" t="s">
        <v>15</v>
      </c>
      <c r="E439" s="52" t="s">
        <v>10</v>
      </c>
      <c r="F439" s="52" t="s">
        <v>177</v>
      </c>
      <c r="G439" s="52"/>
      <c r="H439" s="56">
        <f>H440</f>
        <v>9934.6</v>
      </c>
      <c r="I439" s="57">
        <f t="shared" si="57"/>
        <v>9801.2999999999993</v>
      </c>
      <c r="J439" s="57"/>
    </row>
    <row r="440" spans="1:10" s="53" customFormat="1" ht="25.5">
      <c r="A440" s="49"/>
      <c r="B440" s="50" t="s">
        <v>80</v>
      </c>
      <c r="C440" s="51"/>
      <c r="D440" s="52" t="s">
        <v>15</v>
      </c>
      <c r="E440" s="52" t="s">
        <v>10</v>
      </c>
      <c r="F440" s="52" t="s">
        <v>177</v>
      </c>
      <c r="G440" s="52" t="s">
        <v>54</v>
      </c>
      <c r="H440" s="56">
        <f>H441</f>
        <v>9934.6</v>
      </c>
      <c r="I440" s="57">
        <f t="shared" si="57"/>
        <v>9801.2999999999993</v>
      </c>
      <c r="J440" s="57"/>
    </row>
    <row r="441" spans="1:10" s="53" customFormat="1" ht="25.5">
      <c r="A441" s="49"/>
      <c r="B441" s="50" t="s">
        <v>55</v>
      </c>
      <c r="C441" s="51"/>
      <c r="D441" s="52" t="s">
        <v>15</v>
      </c>
      <c r="E441" s="52" t="s">
        <v>10</v>
      </c>
      <c r="F441" s="52" t="s">
        <v>177</v>
      </c>
      <c r="G441" s="52" t="s">
        <v>56</v>
      </c>
      <c r="H441" s="56">
        <f>H442</f>
        <v>9934.6</v>
      </c>
      <c r="I441" s="57">
        <f t="shared" si="57"/>
        <v>9801.2999999999993</v>
      </c>
      <c r="J441" s="57"/>
    </row>
    <row r="442" spans="1:10" s="53" customFormat="1" ht="25.5">
      <c r="A442" s="49"/>
      <c r="B442" s="50" t="s">
        <v>57</v>
      </c>
      <c r="C442" s="51"/>
      <c r="D442" s="52" t="s">
        <v>15</v>
      </c>
      <c r="E442" s="52" t="s">
        <v>10</v>
      </c>
      <c r="F442" s="52" t="s">
        <v>177</v>
      </c>
      <c r="G442" s="52" t="s">
        <v>58</v>
      </c>
      <c r="H442" s="56">
        <v>9934.6</v>
      </c>
      <c r="I442" s="57">
        <v>9801.2999999999993</v>
      </c>
      <c r="J442" s="57"/>
    </row>
    <row r="443" spans="1:10" s="53" customFormat="1" ht="38.25">
      <c r="A443" s="49"/>
      <c r="B443" s="50" t="s">
        <v>370</v>
      </c>
      <c r="C443" s="106"/>
      <c r="D443" s="52" t="s">
        <v>15</v>
      </c>
      <c r="E443" s="52" t="s">
        <v>10</v>
      </c>
      <c r="F443" s="52" t="s">
        <v>197</v>
      </c>
      <c r="G443" s="52"/>
      <c r="H443" s="56">
        <f>H444</f>
        <v>6217.4</v>
      </c>
      <c r="I443" s="57">
        <f t="shared" ref="I443:I446" si="58">I444</f>
        <v>5325</v>
      </c>
      <c r="J443" s="57"/>
    </row>
    <row r="444" spans="1:10" s="53" customFormat="1" ht="51">
      <c r="A444" s="49"/>
      <c r="B444" s="50" t="s">
        <v>371</v>
      </c>
      <c r="C444" s="51"/>
      <c r="D444" s="52" t="s">
        <v>15</v>
      </c>
      <c r="E444" s="52" t="s">
        <v>10</v>
      </c>
      <c r="F444" s="52" t="s">
        <v>198</v>
      </c>
      <c r="G444" s="52"/>
      <c r="H444" s="56">
        <f>H445</f>
        <v>6217.4</v>
      </c>
      <c r="I444" s="57">
        <f t="shared" si="58"/>
        <v>5325</v>
      </c>
      <c r="J444" s="57"/>
    </row>
    <row r="445" spans="1:10" s="53" customFormat="1" ht="25.5">
      <c r="A445" s="49"/>
      <c r="B445" s="50" t="s">
        <v>80</v>
      </c>
      <c r="C445" s="50"/>
      <c r="D445" s="52" t="s">
        <v>15</v>
      </c>
      <c r="E445" s="52" t="s">
        <v>10</v>
      </c>
      <c r="F445" s="52" t="s">
        <v>198</v>
      </c>
      <c r="G445" s="52" t="s">
        <v>54</v>
      </c>
      <c r="H445" s="56">
        <f>H446</f>
        <v>6217.4</v>
      </c>
      <c r="I445" s="57">
        <f t="shared" si="58"/>
        <v>5325</v>
      </c>
      <c r="J445" s="57"/>
    </row>
    <row r="446" spans="1:10" s="53" customFormat="1" ht="25.5">
      <c r="A446" s="49"/>
      <c r="B446" s="50" t="s">
        <v>55</v>
      </c>
      <c r="C446" s="50"/>
      <c r="D446" s="52" t="s">
        <v>15</v>
      </c>
      <c r="E446" s="52" t="s">
        <v>10</v>
      </c>
      <c r="F446" s="52" t="s">
        <v>198</v>
      </c>
      <c r="G446" s="52" t="s">
        <v>56</v>
      </c>
      <c r="H446" s="56">
        <f>H447</f>
        <v>6217.4</v>
      </c>
      <c r="I446" s="57">
        <f t="shared" si="58"/>
        <v>5325</v>
      </c>
      <c r="J446" s="57"/>
    </row>
    <row r="447" spans="1:10" s="53" customFormat="1" ht="25.5">
      <c r="A447" s="49"/>
      <c r="B447" s="50" t="s">
        <v>57</v>
      </c>
      <c r="C447" s="50"/>
      <c r="D447" s="52" t="s">
        <v>15</v>
      </c>
      <c r="E447" s="52" t="s">
        <v>10</v>
      </c>
      <c r="F447" s="52" t="s">
        <v>198</v>
      </c>
      <c r="G447" s="52" t="s">
        <v>58</v>
      </c>
      <c r="H447" s="56">
        <v>6217.4</v>
      </c>
      <c r="I447" s="57">
        <v>5325</v>
      </c>
      <c r="J447" s="2"/>
    </row>
    <row r="448" spans="1:10" s="53" customFormat="1" ht="38.25">
      <c r="A448" s="49"/>
      <c r="B448" s="50" t="s">
        <v>95</v>
      </c>
      <c r="C448" s="5"/>
      <c r="D448" s="52" t="s">
        <v>15</v>
      </c>
      <c r="E448" s="52" t="s">
        <v>10</v>
      </c>
      <c r="F448" s="52" t="s">
        <v>324</v>
      </c>
      <c r="G448" s="52"/>
      <c r="H448" s="56">
        <f>H449+H455+H461</f>
        <v>7836.0000000000009</v>
      </c>
      <c r="I448" s="57">
        <f>I449+I455+I461</f>
        <v>7445.4</v>
      </c>
      <c r="J448" s="57"/>
    </row>
    <row r="449" spans="1:10" s="53" customFormat="1" ht="51">
      <c r="A449" s="49"/>
      <c r="B449" s="50" t="s">
        <v>446</v>
      </c>
      <c r="C449" s="27"/>
      <c r="D449" s="52" t="s">
        <v>15</v>
      </c>
      <c r="E449" s="52" t="s">
        <v>10</v>
      </c>
      <c r="F449" s="52" t="s">
        <v>380</v>
      </c>
      <c r="G449" s="52"/>
      <c r="H449" s="56">
        <f>H450+H453</f>
        <v>6803.3</v>
      </c>
      <c r="I449" s="57">
        <f>I450+I453</f>
        <v>6803.3</v>
      </c>
      <c r="J449" s="57"/>
    </row>
    <row r="450" spans="1:10" s="53" customFormat="1" ht="25.5">
      <c r="A450" s="49"/>
      <c r="B450" s="50" t="s">
        <v>80</v>
      </c>
      <c r="C450" s="50"/>
      <c r="D450" s="52" t="s">
        <v>15</v>
      </c>
      <c r="E450" s="52" t="s">
        <v>10</v>
      </c>
      <c r="F450" s="52" t="s">
        <v>380</v>
      </c>
      <c r="G450" s="52" t="s">
        <v>54</v>
      </c>
      <c r="H450" s="56">
        <f>H451</f>
        <v>6060.6</v>
      </c>
      <c r="I450" s="57">
        <f t="shared" ref="I450:I451" si="59">I451</f>
        <v>6060.6</v>
      </c>
      <c r="J450" s="57"/>
    </row>
    <row r="451" spans="1:10" s="53" customFormat="1" ht="25.5">
      <c r="A451" s="49"/>
      <c r="B451" s="50" t="s">
        <v>55</v>
      </c>
      <c r="C451" s="50"/>
      <c r="D451" s="52" t="s">
        <v>15</v>
      </c>
      <c r="E451" s="52" t="s">
        <v>10</v>
      </c>
      <c r="F451" s="52" t="s">
        <v>380</v>
      </c>
      <c r="G451" s="52" t="s">
        <v>56</v>
      </c>
      <c r="H451" s="56">
        <f>H452</f>
        <v>6060.6</v>
      </c>
      <c r="I451" s="57">
        <f t="shared" si="59"/>
        <v>6060.6</v>
      </c>
      <c r="J451" s="57"/>
    </row>
    <row r="452" spans="1:10" s="53" customFormat="1" ht="38.25">
      <c r="A452" s="49"/>
      <c r="B452" s="50" t="s">
        <v>475</v>
      </c>
      <c r="C452" s="50"/>
      <c r="D452" s="52" t="s">
        <v>15</v>
      </c>
      <c r="E452" s="52" t="s">
        <v>10</v>
      </c>
      <c r="F452" s="52" t="s">
        <v>380</v>
      </c>
      <c r="G452" s="52" t="s">
        <v>474</v>
      </c>
      <c r="H452" s="56">
        <v>6060.6</v>
      </c>
      <c r="I452" s="57">
        <v>6060.6</v>
      </c>
      <c r="J452" s="57"/>
    </row>
    <row r="453" spans="1:10" s="15" customFormat="1">
      <c r="A453" s="37"/>
      <c r="B453" s="50" t="s">
        <v>68</v>
      </c>
      <c r="C453" s="5"/>
      <c r="D453" s="52" t="s">
        <v>15</v>
      </c>
      <c r="E453" s="52" t="s">
        <v>10</v>
      </c>
      <c r="F453" s="52" t="s">
        <v>380</v>
      </c>
      <c r="G453" s="52" t="s">
        <v>69</v>
      </c>
      <c r="H453" s="56">
        <f>H454</f>
        <v>742.7</v>
      </c>
      <c r="I453" s="57">
        <f>I454</f>
        <v>742.7</v>
      </c>
      <c r="J453" s="57"/>
    </row>
    <row r="454" spans="1:10" s="15" customFormat="1" ht="51">
      <c r="A454" s="37"/>
      <c r="B454" s="50" t="s">
        <v>828</v>
      </c>
      <c r="C454" s="5"/>
      <c r="D454" s="52" t="s">
        <v>15</v>
      </c>
      <c r="E454" s="52" t="s">
        <v>10</v>
      </c>
      <c r="F454" s="52" t="s">
        <v>380</v>
      </c>
      <c r="G454" s="52" t="s">
        <v>75</v>
      </c>
      <c r="H454" s="56">
        <v>742.7</v>
      </c>
      <c r="I454" s="57">
        <v>742.7</v>
      </c>
      <c r="J454" s="57"/>
    </row>
    <row r="455" spans="1:10" s="53" customFormat="1" ht="25.5">
      <c r="A455" s="49"/>
      <c r="B455" s="50" t="s">
        <v>447</v>
      </c>
      <c r="C455" s="27"/>
      <c r="D455" s="52" t="s">
        <v>15</v>
      </c>
      <c r="E455" s="52" t="s">
        <v>10</v>
      </c>
      <c r="F455" s="52" t="s">
        <v>381</v>
      </c>
      <c r="G455" s="52"/>
      <c r="H455" s="56">
        <f>H456+H459</f>
        <v>300.10000000000002</v>
      </c>
      <c r="I455" s="57">
        <f>I456+I459</f>
        <v>297.2</v>
      </c>
      <c r="J455" s="57"/>
    </row>
    <row r="456" spans="1:10" s="53" customFormat="1" ht="25.5">
      <c r="A456" s="49"/>
      <c r="B456" s="50" t="s">
        <v>80</v>
      </c>
      <c r="C456" s="50"/>
      <c r="D456" s="52" t="s">
        <v>15</v>
      </c>
      <c r="E456" s="52" t="s">
        <v>10</v>
      </c>
      <c r="F456" s="52" t="s">
        <v>381</v>
      </c>
      <c r="G456" s="52" t="s">
        <v>54</v>
      </c>
      <c r="H456" s="56">
        <f>H457</f>
        <v>292.60000000000002</v>
      </c>
      <c r="I456" s="57">
        <f>I457</f>
        <v>289.7</v>
      </c>
      <c r="J456" s="57"/>
    </row>
    <row r="457" spans="1:10" s="53" customFormat="1" ht="25.5">
      <c r="A457" s="49"/>
      <c r="B457" s="50" t="s">
        <v>55</v>
      </c>
      <c r="C457" s="50"/>
      <c r="D457" s="52" t="s">
        <v>15</v>
      </c>
      <c r="E457" s="52" t="s">
        <v>10</v>
      </c>
      <c r="F457" s="52" t="s">
        <v>381</v>
      </c>
      <c r="G457" s="52" t="s">
        <v>56</v>
      </c>
      <c r="H457" s="56">
        <f>H458</f>
        <v>292.60000000000002</v>
      </c>
      <c r="I457" s="57">
        <f>I458</f>
        <v>289.7</v>
      </c>
      <c r="J457" s="57"/>
    </row>
    <row r="458" spans="1:10" s="53" customFormat="1" ht="38.25">
      <c r="A458" s="49"/>
      <c r="B458" s="50" t="s">
        <v>475</v>
      </c>
      <c r="C458" s="50"/>
      <c r="D458" s="52" t="s">
        <v>15</v>
      </c>
      <c r="E458" s="52" t="s">
        <v>10</v>
      </c>
      <c r="F458" s="52" t="s">
        <v>381</v>
      </c>
      <c r="G458" s="52" t="s">
        <v>474</v>
      </c>
      <c r="H458" s="56">
        <v>292.60000000000002</v>
      </c>
      <c r="I458" s="57">
        <v>289.7</v>
      </c>
      <c r="J458" s="57"/>
    </row>
    <row r="459" spans="1:10" s="15" customFormat="1">
      <c r="A459" s="37"/>
      <c r="B459" s="50" t="s">
        <v>68</v>
      </c>
      <c r="C459" s="5"/>
      <c r="D459" s="52" t="s">
        <v>15</v>
      </c>
      <c r="E459" s="52" t="s">
        <v>10</v>
      </c>
      <c r="F459" s="52" t="s">
        <v>381</v>
      </c>
      <c r="G459" s="52" t="s">
        <v>69</v>
      </c>
      <c r="H459" s="56">
        <f>H460</f>
        <v>7.5</v>
      </c>
      <c r="I459" s="57">
        <f>I460</f>
        <v>7.5</v>
      </c>
      <c r="J459" s="57"/>
    </row>
    <row r="460" spans="1:10" s="15" customFormat="1" ht="51">
      <c r="A460" s="37"/>
      <c r="B460" s="50" t="s">
        <v>828</v>
      </c>
      <c r="C460" s="5"/>
      <c r="D460" s="52" t="s">
        <v>15</v>
      </c>
      <c r="E460" s="52" t="s">
        <v>10</v>
      </c>
      <c r="F460" s="52" t="s">
        <v>381</v>
      </c>
      <c r="G460" s="52" t="s">
        <v>75</v>
      </c>
      <c r="H460" s="56">
        <v>7.5</v>
      </c>
      <c r="I460" s="57">
        <v>7.5</v>
      </c>
      <c r="J460" s="57"/>
    </row>
    <row r="461" spans="1:10" s="53" customFormat="1" ht="38.25">
      <c r="A461" s="49"/>
      <c r="B461" s="50" t="s">
        <v>581</v>
      </c>
      <c r="C461" s="27"/>
      <c r="D461" s="52" t="s">
        <v>15</v>
      </c>
      <c r="E461" s="52" t="s">
        <v>10</v>
      </c>
      <c r="F461" s="52" t="s">
        <v>582</v>
      </c>
      <c r="G461" s="52"/>
      <c r="H461" s="56">
        <f t="shared" ref="H461:I463" si="60">H462</f>
        <v>732.6</v>
      </c>
      <c r="I461" s="57">
        <f t="shared" si="60"/>
        <v>344.9</v>
      </c>
      <c r="J461" s="57"/>
    </row>
    <row r="462" spans="1:10" s="53" customFormat="1" ht="25.5">
      <c r="A462" s="49"/>
      <c r="B462" s="50" t="s">
        <v>80</v>
      </c>
      <c r="C462" s="50"/>
      <c r="D462" s="52" t="s">
        <v>15</v>
      </c>
      <c r="E462" s="52" t="s">
        <v>10</v>
      </c>
      <c r="F462" s="52" t="s">
        <v>582</v>
      </c>
      <c r="G462" s="52" t="s">
        <v>54</v>
      </c>
      <c r="H462" s="56">
        <f t="shared" si="60"/>
        <v>732.6</v>
      </c>
      <c r="I462" s="57">
        <f t="shared" si="60"/>
        <v>344.9</v>
      </c>
      <c r="J462" s="57"/>
    </row>
    <row r="463" spans="1:10" s="53" customFormat="1" ht="25.5">
      <c r="A463" s="49"/>
      <c r="B463" s="50" t="s">
        <v>55</v>
      </c>
      <c r="C463" s="50"/>
      <c r="D463" s="52" t="s">
        <v>15</v>
      </c>
      <c r="E463" s="52" t="s">
        <v>10</v>
      </c>
      <c r="F463" s="52" t="s">
        <v>582</v>
      </c>
      <c r="G463" s="52" t="s">
        <v>56</v>
      </c>
      <c r="H463" s="56">
        <f t="shared" si="60"/>
        <v>732.6</v>
      </c>
      <c r="I463" s="57">
        <f t="shared" si="60"/>
        <v>344.9</v>
      </c>
      <c r="J463" s="57"/>
    </row>
    <row r="464" spans="1:10" s="53" customFormat="1" ht="38.25">
      <c r="A464" s="49"/>
      <c r="B464" s="50" t="s">
        <v>475</v>
      </c>
      <c r="C464" s="50"/>
      <c r="D464" s="52" t="s">
        <v>15</v>
      </c>
      <c r="E464" s="52" t="s">
        <v>10</v>
      </c>
      <c r="F464" s="52" t="s">
        <v>582</v>
      </c>
      <c r="G464" s="52" t="s">
        <v>474</v>
      </c>
      <c r="H464" s="56">
        <v>732.6</v>
      </c>
      <c r="I464" s="57">
        <v>344.9</v>
      </c>
      <c r="J464" s="57"/>
    </row>
    <row r="465" spans="1:10" s="15" customFormat="1">
      <c r="A465" s="37"/>
      <c r="B465" s="50" t="s">
        <v>365</v>
      </c>
      <c r="C465" s="5"/>
      <c r="D465" s="52" t="s">
        <v>15</v>
      </c>
      <c r="E465" s="52" t="s">
        <v>10</v>
      </c>
      <c r="F465" s="52" t="s">
        <v>230</v>
      </c>
      <c r="G465" s="52"/>
      <c r="H465" s="56">
        <f>H466</f>
        <v>702.4</v>
      </c>
      <c r="I465" s="57">
        <f>I466</f>
        <v>702.3</v>
      </c>
      <c r="J465" s="57"/>
    </row>
    <row r="466" spans="1:10" s="15" customFormat="1">
      <c r="A466" s="37"/>
      <c r="B466" s="50" t="s">
        <v>237</v>
      </c>
      <c r="C466" s="5"/>
      <c r="D466" s="52" t="s">
        <v>15</v>
      </c>
      <c r="E466" s="52" t="s">
        <v>10</v>
      </c>
      <c r="F466" s="52" t="s">
        <v>236</v>
      </c>
      <c r="G466" s="52"/>
      <c r="H466" s="56">
        <f>H467+H470</f>
        <v>702.4</v>
      </c>
      <c r="I466" s="57">
        <f>I467+I470</f>
        <v>702.3</v>
      </c>
      <c r="J466" s="57"/>
    </row>
    <row r="467" spans="1:10" s="53" customFormat="1" ht="25.5">
      <c r="A467" s="49"/>
      <c r="B467" s="50" t="s">
        <v>80</v>
      </c>
      <c r="C467" s="50"/>
      <c r="D467" s="52" t="s">
        <v>15</v>
      </c>
      <c r="E467" s="52" t="s">
        <v>10</v>
      </c>
      <c r="F467" s="52" t="s">
        <v>236</v>
      </c>
      <c r="G467" s="52" t="s">
        <v>54</v>
      </c>
      <c r="H467" s="56">
        <f>H468</f>
        <v>670.4</v>
      </c>
      <c r="I467" s="57">
        <f t="shared" ref="I467:I468" si="61">I468</f>
        <v>670.3</v>
      </c>
      <c r="J467" s="57"/>
    </row>
    <row r="468" spans="1:10" s="53" customFormat="1" ht="25.5">
      <c r="A468" s="49"/>
      <c r="B468" s="50" t="s">
        <v>55</v>
      </c>
      <c r="C468" s="50"/>
      <c r="D468" s="52" t="s">
        <v>15</v>
      </c>
      <c r="E468" s="52" t="s">
        <v>10</v>
      </c>
      <c r="F468" s="52" t="s">
        <v>236</v>
      </c>
      <c r="G468" s="52" t="s">
        <v>56</v>
      </c>
      <c r="H468" s="56">
        <f>H469</f>
        <v>670.4</v>
      </c>
      <c r="I468" s="57">
        <f t="shared" si="61"/>
        <v>670.3</v>
      </c>
      <c r="J468" s="57"/>
    </row>
    <row r="469" spans="1:10" s="53" customFormat="1" ht="25.5">
      <c r="A469" s="49"/>
      <c r="B469" s="50" t="s">
        <v>57</v>
      </c>
      <c r="C469" s="50"/>
      <c r="D469" s="52" t="s">
        <v>15</v>
      </c>
      <c r="E469" s="52" t="s">
        <v>10</v>
      </c>
      <c r="F469" s="52" t="s">
        <v>236</v>
      </c>
      <c r="G469" s="52" t="s">
        <v>58</v>
      </c>
      <c r="H469" s="56">
        <f>670.5-0.1</f>
        <v>670.4</v>
      </c>
      <c r="I469" s="57">
        <v>670.3</v>
      </c>
      <c r="J469" s="57"/>
    </row>
    <row r="470" spans="1:10" ht="38.25">
      <c r="A470" s="49"/>
      <c r="B470" s="50" t="s">
        <v>86</v>
      </c>
      <c r="C470" s="51"/>
      <c r="D470" s="52" t="s">
        <v>15</v>
      </c>
      <c r="E470" s="52" t="s">
        <v>10</v>
      </c>
      <c r="F470" s="52" t="s">
        <v>236</v>
      </c>
      <c r="G470" s="52" t="s">
        <v>73</v>
      </c>
      <c r="H470" s="56">
        <f>H471</f>
        <v>32</v>
      </c>
      <c r="I470" s="57">
        <f>I471</f>
        <v>32</v>
      </c>
      <c r="J470" s="57"/>
    </row>
    <row r="471" spans="1:10">
      <c r="A471" s="49"/>
      <c r="B471" s="50" t="s">
        <v>31</v>
      </c>
      <c r="C471" s="51"/>
      <c r="D471" s="52" t="s">
        <v>15</v>
      </c>
      <c r="E471" s="52" t="s">
        <v>10</v>
      </c>
      <c r="F471" s="52" t="s">
        <v>236</v>
      </c>
      <c r="G471" s="52" t="s">
        <v>74</v>
      </c>
      <c r="H471" s="56">
        <f>H472</f>
        <v>32</v>
      </c>
      <c r="I471" s="57">
        <f>I472</f>
        <v>32</v>
      </c>
      <c r="J471" s="57"/>
    </row>
    <row r="472" spans="1:10" ht="38.25">
      <c r="A472" s="49"/>
      <c r="B472" s="50" t="s">
        <v>87</v>
      </c>
      <c r="C472" s="51"/>
      <c r="D472" s="52" t="s">
        <v>15</v>
      </c>
      <c r="E472" s="52" t="s">
        <v>10</v>
      </c>
      <c r="F472" s="52" t="s">
        <v>236</v>
      </c>
      <c r="G472" s="52" t="s">
        <v>88</v>
      </c>
      <c r="H472" s="56">
        <v>32</v>
      </c>
      <c r="I472" s="57">
        <v>32</v>
      </c>
      <c r="J472" s="57"/>
    </row>
    <row r="473" spans="1:10">
      <c r="A473" s="37"/>
      <c r="B473" s="55" t="s">
        <v>23</v>
      </c>
      <c r="C473" s="38"/>
      <c r="D473" s="36" t="s">
        <v>15</v>
      </c>
      <c r="E473" s="36" t="s">
        <v>12</v>
      </c>
      <c r="F473" s="36"/>
      <c r="G473" s="36"/>
      <c r="H473" s="56">
        <f>H474+H500+H517</f>
        <v>97761.900000000009</v>
      </c>
      <c r="I473" s="56">
        <f>I474+I500+I517</f>
        <v>97037.4</v>
      </c>
      <c r="J473" s="56">
        <f>I473/H473*100</f>
        <v>99.258913748607569</v>
      </c>
    </row>
    <row r="474" spans="1:10" ht="38.25">
      <c r="A474" s="37"/>
      <c r="B474" s="50" t="s">
        <v>96</v>
      </c>
      <c r="C474" s="42"/>
      <c r="D474" s="52" t="s">
        <v>15</v>
      </c>
      <c r="E474" s="52" t="s">
        <v>12</v>
      </c>
      <c r="F474" s="52" t="s">
        <v>210</v>
      </c>
      <c r="G474" s="52"/>
      <c r="H474" s="56">
        <f>H475+H481+H487+H493</f>
        <v>68560.3</v>
      </c>
      <c r="I474" s="57">
        <f>I475+I481+I487+I493</f>
        <v>68454.7</v>
      </c>
      <c r="J474" s="57"/>
    </row>
    <row r="475" spans="1:10" ht="114.75">
      <c r="A475" s="37"/>
      <c r="B475" s="50" t="s">
        <v>433</v>
      </c>
      <c r="C475" s="42"/>
      <c r="D475" s="52" t="s">
        <v>15</v>
      </c>
      <c r="E475" s="52" t="s">
        <v>12</v>
      </c>
      <c r="F475" s="52" t="s">
        <v>382</v>
      </c>
      <c r="G475" s="52"/>
      <c r="H475" s="56">
        <f>H476+H479</f>
        <v>64704.7</v>
      </c>
      <c r="I475" s="57">
        <f>I480+I476</f>
        <v>64599.1</v>
      </c>
      <c r="J475" s="57"/>
    </row>
    <row r="476" spans="1:10" ht="38.25">
      <c r="A476" s="37"/>
      <c r="B476" s="50" t="s">
        <v>86</v>
      </c>
      <c r="C476" s="42"/>
      <c r="D476" s="52" t="s">
        <v>15</v>
      </c>
      <c r="E476" s="52" t="s">
        <v>12</v>
      </c>
      <c r="F476" s="52" t="s">
        <v>382</v>
      </c>
      <c r="G476" s="52" t="s">
        <v>73</v>
      </c>
      <c r="H476" s="56">
        <f>H477</f>
        <v>13400.1</v>
      </c>
      <c r="I476" s="57">
        <f t="shared" ref="I476:I477" si="62">I477</f>
        <v>13294.5</v>
      </c>
      <c r="J476" s="57"/>
    </row>
    <row r="477" spans="1:10">
      <c r="A477" s="37"/>
      <c r="B477" s="50" t="s">
        <v>31</v>
      </c>
      <c r="C477" s="42"/>
      <c r="D477" s="52" t="s">
        <v>15</v>
      </c>
      <c r="E477" s="52" t="s">
        <v>12</v>
      </c>
      <c r="F477" s="52" t="s">
        <v>382</v>
      </c>
      <c r="G477" s="52" t="s">
        <v>74</v>
      </c>
      <c r="H477" s="56">
        <f>H478</f>
        <v>13400.1</v>
      </c>
      <c r="I477" s="57">
        <f t="shared" si="62"/>
        <v>13294.5</v>
      </c>
      <c r="J477" s="57"/>
    </row>
    <row r="478" spans="1:10" ht="38.25">
      <c r="A478" s="37"/>
      <c r="B478" s="50" t="s">
        <v>87</v>
      </c>
      <c r="C478" s="42"/>
      <c r="D478" s="52" t="s">
        <v>15</v>
      </c>
      <c r="E478" s="52" t="s">
        <v>12</v>
      </c>
      <c r="F478" s="52" t="s">
        <v>382</v>
      </c>
      <c r="G478" s="52" t="s">
        <v>88</v>
      </c>
      <c r="H478" s="56">
        <v>13400.1</v>
      </c>
      <c r="I478" s="57">
        <v>13294.5</v>
      </c>
      <c r="J478" s="57"/>
    </row>
    <row r="479" spans="1:10">
      <c r="A479" s="49"/>
      <c r="B479" s="50" t="s">
        <v>68</v>
      </c>
      <c r="C479" s="50"/>
      <c r="D479" s="52" t="s">
        <v>15</v>
      </c>
      <c r="E479" s="52" t="s">
        <v>12</v>
      </c>
      <c r="F479" s="52" t="s">
        <v>382</v>
      </c>
      <c r="G479" s="52" t="s">
        <v>69</v>
      </c>
      <c r="H479" s="56">
        <f>H480</f>
        <v>51304.6</v>
      </c>
      <c r="I479" s="57">
        <f>I480</f>
        <v>51304.6</v>
      </c>
      <c r="J479" s="57"/>
    </row>
    <row r="480" spans="1:10" ht="51">
      <c r="A480" s="49"/>
      <c r="B480" s="50" t="s">
        <v>828</v>
      </c>
      <c r="C480" s="50"/>
      <c r="D480" s="52" t="s">
        <v>15</v>
      </c>
      <c r="E480" s="52" t="s">
        <v>12</v>
      </c>
      <c r="F480" s="52" t="s">
        <v>382</v>
      </c>
      <c r="G480" s="52" t="s">
        <v>75</v>
      </c>
      <c r="H480" s="56">
        <v>51304.6</v>
      </c>
      <c r="I480" s="57">
        <v>51304.6</v>
      </c>
      <c r="J480" s="57"/>
    </row>
    <row r="481" spans="1:10" ht="63.75">
      <c r="A481" s="37"/>
      <c r="B481" s="53" t="s">
        <v>448</v>
      </c>
      <c r="C481" s="42"/>
      <c r="D481" s="52" t="s">
        <v>15</v>
      </c>
      <c r="E481" s="52" t="s">
        <v>12</v>
      </c>
      <c r="F481" s="52" t="s">
        <v>383</v>
      </c>
      <c r="G481" s="52"/>
      <c r="H481" s="56">
        <f>H482+H485</f>
        <v>827.80000000000007</v>
      </c>
      <c r="I481" s="57">
        <f>I485+I482</f>
        <v>827.80000000000007</v>
      </c>
      <c r="J481" s="57"/>
    </row>
    <row r="482" spans="1:10" ht="38.25">
      <c r="A482" s="37"/>
      <c r="B482" s="50" t="s">
        <v>86</v>
      </c>
      <c r="C482" s="42"/>
      <c r="D482" s="52" t="s">
        <v>15</v>
      </c>
      <c r="E482" s="52" t="s">
        <v>12</v>
      </c>
      <c r="F482" s="52" t="s">
        <v>383</v>
      </c>
      <c r="G482" s="52" t="s">
        <v>73</v>
      </c>
      <c r="H482" s="56">
        <f>H483</f>
        <v>692.7</v>
      </c>
      <c r="I482" s="57">
        <f t="shared" ref="I482:I483" si="63">I483</f>
        <v>692.7</v>
      </c>
      <c r="J482" s="57"/>
    </row>
    <row r="483" spans="1:10">
      <c r="A483" s="37"/>
      <c r="B483" s="50" t="s">
        <v>31</v>
      </c>
      <c r="C483" s="42"/>
      <c r="D483" s="52" t="s">
        <v>15</v>
      </c>
      <c r="E483" s="52" t="s">
        <v>12</v>
      </c>
      <c r="F483" s="52" t="s">
        <v>383</v>
      </c>
      <c r="G483" s="52" t="s">
        <v>74</v>
      </c>
      <c r="H483" s="56">
        <f>H484</f>
        <v>692.7</v>
      </c>
      <c r="I483" s="57">
        <f t="shared" si="63"/>
        <v>692.7</v>
      </c>
      <c r="J483" s="57"/>
    </row>
    <row r="484" spans="1:10" ht="38.25">
      <c r="A484" s="37"/>
      <c r="B484" s="50" t="s">
        <v>87</v>
      </c>
      <c r="C484" s="42"/>
      <c r="D484" s="52" t="s">
        <v>15</v>
      </c>
      <c r="E484" s="52" t="s">
        <v>12</v>
      </c>
      <c r="F484" s="52" t="s">
        <v>383</v>
      </c>
      <c r="G484" s="52" t="s">
        <v>88</v>
      </c>
      <c r="H484" s="56">
        <v>692.7</v>
      </c>
      <c r="I484" s="57">
        <v>692.7</v>
      </c>
      <c r="J484" s="57"/>
    </row>
    <row r="485" spans="1:10">
      <c r="A485" s="49"/>
      <c r="B485" s="50" t="s">
        <v>68</v>
      </c>
      <c r="C485" s="50"/>
      <c r="D485" s="52" t="s">
        <v>15</v>
      </c>
      <c r="E485" s="52" t="s">
        <v>12</v>
      </c>
      <c r="F485" s="52" t="s">
        <v>383</v>
      </c>
      <c r="G485" s="52" t="s">
        <v>69</v>
      </c>
      <c r="H485" s="56">
        <f>H486</f>
        <v>135.1</v>
      </c>
      <c r="I485" s="57">
        <f>I486</f>
        <v>135.1</v>
      </c>
      <c r="J485" s="57"/>
    </row>
    <row r="486" spans="1:10" ht="51">
      <c r="A486" s="49"/>
      <c r="B486" s="50" t="s">
        <v>828</v>
      </c>
      <c r="C486" s="50"/>
      <c r="D486" s="52" t="s">
        <v>15</v>
      </c>
      <c r="E486" s="52" t="s">
        <v>12</v>
      </c>
      <c r="F486" s="52" t="s">
        <v>383</v>
      </c>
      <c r="G486" s="52" t="s">
        <v>75</v>
      </c>
      <c r="H486" s="56">
        <v>135.1</v>
      </c>
      <c r="I486" s="57">
        <v>135.1</v>
      </c>
      <c r="J486" s="57"/>
    </row>
    <row r="487" spans="1:10" ht="51">
      <c r="A487" s="49"/>
      <c r="B487" s="53" t="s">
        <v>449</v>
      </c>
      <c r="C487" s="42"/>
      <c r="D487" s="52" t="s">
        <v>15</v>
      </c>
      <c r="E487" s="52" t="s">
        <v>12</v>
      </c>
      <c r="F487" s="52" t="s">
        <v>450</v>
      </c>
      <c r="G487" s="52"/>
      <c r="H487" s="56">
        <f>H488+H491</f>
        <v>2578</v>
      </c>
      <c r="I487" s="57">
        <f>I488+I491</f>
        <v>2578</v>
      </c>
      <c r="J487" s="57"/>
    </row>
    <row r="488" spans="1:10" ht="38.25">
      <c r="A488" s="37"/>
      <c r="B488" s="50" t="s">
        <v>86</v>
      </c>
      <c r="C488" s="42"/>
      <c r="D488" s="52" t="s">
        <v>15</v>
      </c>
      <c r="E488" s="52" t="s">
        <v>12</v>
      </c>
      <c r="F488" s="52" t="s">
        <v>450</v>
      </c>
      <c r="G488" s="52" t="s">
        <v>73</v>
      </c>
      <c r="H488" s="56">
        <f>H489</f>
        <v>12.8</v>
      </c>
      <c r="I488" s="57">
        <f t="shared" ref="I488:I489" si="64">I489</f>
        <v>12.8</v>
      </c>
      <c r="J488" s="57"/>
    </row>
    <row r="489" spans="1:10">
      <c r="A489" s="37"/>
      <c r="B489" s="50" t="s">
        <v>31</v>
      </c>
      <c r="C489" s="42"/>
      <c r="D489" s="52" t="s">
        <v>15</v>
      </c>
      <c r="E489" s="52" t="s">
        <v>12</v>
      </c>
      <c r="F489" s="52" t="s">
        <v>450</v>
      </c>
      <c r="G489" s="52" t="s">
        <v>74</v>
      </c>
      <c r="H489" s="56">
        <f>H490</f>
        <v>12.8</v>
      </c>
      <c r="I489" s="57">
        <f t="shared" si="64"/>
        <v>12.8</v>
      </c>
      <c r="J489" s="57"/>
    </row>
    <row r="490" spans="1:10" ht="38.25">
      <c r="A490" s="37"/>
      <c r="B490" s="50" t="s">
        <v>87</v>
      </c>
      <c r="C490" s="42"/>
      <c r="D490" s="52" t="s">
        <v>15</v>
      </c>
      <c r="E490" s="52" t="s">
        <v>12</v>
      </c>
      <c r="F490" s="52" t="s">
        <v>450</v>
      </c>
      <c r="G490" s="52" t="s">
        <v>88</v>
      </c>
      <c r="H490" s="56">
        <v>12.8</v>
      </c>
      <c r="I490" s="57">
        <v>12.8</v>
      </c>
      <c r="J490" s="57"/>
    </row>
    <row r="491" spans="1:10">
      <c r="A491" s="49"/>
      <c r="B491" s="50" t="s">
        <v>68</v>
      </c>
      <c r="C491" s="50"/>
      <c r="D491" s="52" t="s">
        <v>15</v>
      </c>
      <c r="E491" s="52" t="s">
        <v>12</v>
      </c>
      <c r="F491" s="52" t="s">
        <v>450</v>
      </c>
      <c r="G491" s="52" t="s">
        <v>69</v>
      </c>
      <c r="H491" s="56">
        <f>H492</f>
        <v>2565.1999999999998</v>
      </c>
      <c r="I491" s="57">
        <f>I492</f>
        <v>2565.1999999999998</v>
      </c>
      <c r="J491" s="57"/>
    </row>
    <row r="492" spans="1:10" ht="51">
      <c r="A492" s="49"/>
      <c r="B492" s="50" t="s">
        <v>828</v>
      </c>
      <c r="C492" s="50"/>
      <c r="D492" s="52" t="s">
        <v>15</v>
      </c>
      <c r="E492" s="52" t="s">
        <v>12</v>
      </c>
      <c r="F492" s="52" t="s">
        <v>450</v>
      </c>
      <c r="G492" s="52" t="s">
        <v>75</v>
      </c>
      <c r="H492" s="56">
        <v>2565.1999999999998</v>
      </c>
      <c r="I492" s="57">
        <v>2565.1999999999998</v>
      </c>
      <c r="J492" s="57"/>
    </row>
    <row r="493" spans="1:10" ht="51">
      <c r="A493" s="49"/>
      <c r="B493" s="50" t="s">
        <v>388</v>
      </c>
      <c r="C493" s="41"/>
      <c r="D493" s="52" t="s">
        <v>15</v>
      </c>
      <c r="E493" s="52" t="s">
        <v>12</v>
      </c>
      <c r="F493" s="52" t="s">
        <v>387</v>
      </c>
      <c r="G493" s="52"/>
      <c r="H493" s="56">
        <f>H494+H497</f>
        <v>449.8</v>
      </c>
      <c r="I493" s="57">
        <f>I494+I497</f>
        <v>449.8</v>
      </c>
      <c r="J493" s="57"/>
    </row>
    <row r="494" spans="1:10" s="53" customFormat="1" ht="25.5">
      <c r="A494" s="49"/>
      <c r="B494" s="50" t="s">
        <v>80</v>
      </c>
      <c r="C494" s="50"/>
      <c r="D494" s="52" t="s">
        <v>15</v>
      </c>
      <c r="E494" s="52" t="s">
        <v>12</v>
      </c>
      <c r="F494" s="52" t="s">
        <v>387</v>
      </c>
      <c r="G494" s="52" t="s">
        <v>54</v>
      </c>
      <c r="H494" s="56">
        <f>H495</f>
        <v>170.3</v>
      </c>
      <c r="I494" s="57">
        <f t="shared" ref="I494:I495" si="65">I495</f>
        <v>170.3</v>
      </c>
      <c r="J494" s="57"/>
    </row>
    <row r="495" spans="1:10" s="53" customFormat="1" ht="25.5">
      <c r="A495" s="49"/>
      <c r="B495" s="50" t="s">
        <v>55</v>
      </c>
      <c r="C495" s="50"/>
      <c r="D495" s="52" t="s">
        <v>15</v>
      </c>
      <c r="E495" s="52" t="s">
        <v>12</v>
      </c>
      <c r="F495" s="52" t="s">
        <v>387</v>
      </c>
      <c r="G495" s="52" t="s">
        <v>56</v>
      </c>
      <c r="H495" s="56">
        <f>H496</f>
        <v>170.3</v>
      </c>
      <c r="I495" s="57">
        <f t="shared" si="65"/>
        <v>170.3</v>
      </c>
      <c r="J495" s="57"/>
    </row>
    <row r="496" spans="1:10" s="53" customFormat="1" ht="25.5">
      <c r="A496" s="49"/>
      <c r="B496" s="50" t="s">
        <v>57</v>
      </c>
      <c r="C496" s="50"/>
      <c r="D496" s="52" t="s">
        <v>15</v>
      </c>
      <c r="E496" s="52" t="s">
        <v>12</v>
      </c>
      <c r="F496" s="52" t="s">
        <v>387</v>
      </c>
      <c r="G496" s="52" t="s">
        <v>58</v>
      </c>
      <c r="H496" s="56">
        <v>170.3</v>
      </c>
      <c r="I496" s="57">
        <v>170.3</v>
      </c>
      <c r="J496" s="57"/>
    </row>
    <row r="497" spans="1:10" ht="38.25">
      <c r="A497" s="37"/>
      <c r="B497" s="50" t="s">
        <v>86</v>
      </c>
      <c r="C497" s="42"/>
      <c r="D497" s="52" t="s">
        <v>15</v>
      </c>
      <c r="E497" s="52" t="s">
        <v>12</v>
      </c>
      <c r="F497" s="52" t="s">
        <v>387</v>
      </c>
      <c r="G497" s="52" t="s">
        <v>73</v>
      </c>
      <c r="H497" s="56">
        <f>H498</f>
        <v>279.5</v>
      </c>
      <c r="I497" s="57">
        <f t="shared" ref="I497:I498" si="66">I498</f>
        <v>279.5</v>
      </c>
      <c r="J497" s="57"/>
    </row>
    <row r="498" spans="1:10">
      <c r="A498" s="37"/>
      <c r="B498" s="50" t="s">
        <v>31</v>
      </c>
      <c r="C498" s="42"/>
      <c r="D498" s="52" t="s">
        <v>15</v>
      </c>
      <c r="E498" s="52" t="s">
        <v>12</v>
      </c>
      <c r="F498" s="52" t="s">
        <v>387</v>
      </c>
      <c r="G498" s="52" t="s">
        <v>74</v>
      </c>
      <c r="H498" s="56">
        <f>H499</f>
        <v>279.5</v>
      </c>
      <c r="I498" s="57">
        <f t="shared" si="66"/>
        <v>279.5</v>
      </c>
      <c r="J498" s="57"/>
    </row>
    <row r="499" spans="1:10" ht="38.25">
      <c r="A499" s="37"/>
      <c r="B499" s="50" t="s">
        <v>87</v>
      </c>
      <c r="C499" s="42"/>
      <c r="D499" s="52" t="s">
        <v>15</v>
      </c>
      <c r="E499" s="52" t="s">
        <v>12</v>
      </c>
      <c r="F499" s="52" t="s">
        <v>387</v>
      </c>
      <c r="G499" s="52" t="s">
        <v>88</v>
      </c>
      <c r="H499" s="56">
        <v>279.5</v>
      </c>
      <c r="I499" s="57">
        <v>279.5</v>
      </c>
      <c r="J499" s="57"/>
    </row>
    <row r="500" spans="1:10" ht="38.25">
      <c r="A500" s="49"/>
      <c r="B500" s="3" t="s">
        <v>102</v>
      </c>
      <c r="C500" s="27"/>
      <c r="D500" s="52" t="s">
        <v>15</v>
      </c>
      <c r="E500" s="52" t="s">
        <v>12</v>
      </c>
      <c r="F500" s="52" t="s">
        <v>325</v>
      </c>
      <c r="G500" s="52"/>
      <c r="H500" s="56">
        <f>H501+H505+H509+H513</f>
        <v>21297.8</v>
      </c>
      <c r="I500" s="57">
        <f>I501+I505+I509+I513</f>
        <v>21054.399999999998</v>
      </c>
      <c r="J500" s="57"/>
    </row>
    <row r="501" spans="1:10" ht="102">
      <c r="A501" s="49"/>
      <c r="B501" s="50" t="s">
        <v>805</v>
      </c>
      <c r="C501" s="27"/>
      <c r="D501" s="52" t="s">
        <v>15</v>
      </c>
      <c r="E501" s="52" t="s">
        <v>12</v>
      </c>
      <c r="F501" s="52" t="s">
        <v>384</v>
      </c>
      <c r="G501" s="52"/>
      <c r="H501" s="56">
        <f>H502</f>
        <v>17614</v>
      </c>
      <c r="I501" s="57">
        <f t="shared" ref="I501:I503" si="67">I502</f>
        <v>17612.599999999999</v>
      </c>
      <c r="J501" s="57"/>
    </row>
    <row r="502" spans="1:10" ht="38.25">
      <c r="A502" s="37"/>
      <c r="B502" s="50" t="s">
        <v>86</v>
      </c>
      <c r="C502" s="42"/>
      <c r="D502" s="52" t="s">
        <v>15</v>
      </c>
      <c r="E502" s="52" t="s">
        <v>12</v>
      </c>
      <c r="F502" s="52" t="s">
        <v>384</v>
      </c>
      <c r="G502" s="52" t="s">
        <v>73</v>
      </c>
      <c r="H502" s="56">
        <f>H503</f>
        <v>17614</v>
      </c>
      <c r="I502" s="57">
        <f t="shared" si="67"/>
        <v>17612.599999999999</v>
      </c>
      <c r="J502" s="57"/>
    </row>
    <row r="503" spans="1:10">
      <c r="A503" s="37"/>
      <c r="B503" s="50" t="s">
        <v>31</v>
      </c>
      <c r="C503" s="42"/>
      <c r="D503" s="52" t="s">
        <v>15</v>
      </c>
      <c r="E503" s="52" t="s">
        <v>12</v>
      </c>
      <c r="F503" s="52" t="s">
        <v>384</v>
      </c>
      <c r="G503" s="52" t="s">
        <v>74</v>
      </c>
      <c r="H503" s="56">
        <f>H504</f>
        <v>17614</v>
      </c>
      <c r="I503" s="57">
        <f t="shared" si="67"/>
        <v>17612.599999999999</v>
      </c>
      <c r="J503" s="57"/>
    </row>
    <row r="504" spans="1:10" ht="38.25">
      <c r="A504" s="37"/>
      <c r="B504" s="50" t="s">
        <v>87</v>
      </c>
      <c r="C504" s="42"/>
      <c r="D504" s="52" t="s">
        <v>15</v>
      </c>
      <c r="E504" s="52" t="s">
        <v>12</v>
      </c>
      <c r="F504" s="52" t="s">
        <v>384</v>
      </c>
      <c r="G504" s="52" t="s">
        <v>88</v>
      </c>
      <c r="H504" s="56">
        <v>17614</v>
      </c>
      <c r="I504" s="57">
        <v>17612.599999999999</v>
      </c>
      <c r="J504" s="57"/>
    </row>
    <row r="505" spans="1:10" ht="76.5">
      <c r="A505" s="49"/>
      <c r="B505" s="53" t="s">
        <v>451</v>
      </c>
      <c r="C505" s="50"/>
      <c r="D505" s="52" t="s">
        <v>15</v>
      </c>
      <c r="E505" s="52" t="s">
        <v>12</v>
      </c>
      <c r="F505" s="52" t="s">
        <v>385</v>
      </c>
      <c r="G505" s="52"/>
      <c r="H505" s="56">
        <f>H506</f>
        <v>1937.3</v>
      </c>
      <c r="I505" s="57">
        <f t="shared" ref="I505:I507" si="68">I506</f>
        <v>1937.3</v>
      </c>
      <c r="J505" s="57"/>
    </row>
    <row r="506" spans="1:10" ht="38.25">
      <c r="A506" s="37"/>
      <c r="B506" s="50" t="s">
        <v>86</v>
      </c>
      <c r="C506" s="50"/>
      <c r="D506" s="52" t="s">
        <v>15</v>
      </c>
      <c r="E506" s="52" t="s">
        <v>12</v>
      </c>
      <c r="F506" s="52" t="s">
        <v>385</v>
      </c>
      <c r="G506" s="52" t="s">
        <v>73</v>
      </c>
      <c r="H506" s="56">
        <f>H507</f>
        <v>1937.3</v>
      </c>
      <c r="I506" s="57">
        <f t="shared" si="68"/>
        <v>1937.3</v>
      </c>
      <c r="J506" s="57"/>
    </row>
    <row r="507" spans="1:10">
      <c r="A507" s="37"/>
      <c r="B507" s="50" t="s">
        <v>31</v>
      </c>
      <c r="C507" s="50"/>
      <c r="D507" s="52" t="s">
        <v>15</v>
      </c>
      <c r="E507" s="52" t="s">
        <v>12</v>
      </c>
      <c r="F507" s="52" t="s">
        <v>385</v>
      </c>
      <c r="G507" s="52" t="s">
        <v>74</v>
      </c>
      <c r="H507" s="56">
        <f>H508</f>
        <v>1937.3</v>
      </c>
      <c r="I507" s="57">
        <f t="shared" si="68"/>
        <v>1937.3</v>
      </c>
      <c r="J507" s="57"/>
    </row>
    <row r="508" spans="1:10" ht="38.25">
      <c r="A508" s="37"/>
      <c r="B508" s="50" t="s">
        <v>87</v>
      </c>
      <c r="C508" s="42"/>
      <c r="D508" s="52" t="s">
        <v>15</v>
      </c>
      <c r="E508" s="52" t="s">
        <v>12</v>
      </c>
      <c r="F508" s="52" t="s">
        <v>385</v>
      </c>
      <c r="G508" s="52" t="s">
        <v>88</v>
      </c>
      <c r="H508" s="56">
        <v>1937.3</v>
      </c>
      <c r="I508" s="57">
        <v>1937.3</v>
      </c>
      <c r="J508" s="57"/>
    </row>
    <row r="509" spans="1:10" ht="63.75">
      <c r="A509" s="49"/>
      <c r="B509" s="53" t="s">
        <v>452</v>
      </c>
      <c r="C509" s="50"/>
      <c r="D509" s="52" t="s">
        <v>15</v>
      </c>
      <c r="E509" s="52" t="s">
        <v>12</v>
      </c>
      <c r="F509" s="52" t="s">
        <v>453</v>
      </c>
      <c r="G509" s="52"/>
      <c r="H509" s="56">
        <f>H510</f>
        <v>41.9</v>
      </c>
      <c r="I509" s="57">
        <f t="shared" ref="I509:I511" si="69">I510</f>
        <v>41.9</v>
      </c>
      <c r="J509" s="57"/>
    </row>
    <row r="510" spans="1:10" ht="38.25">
      <c r="A510" s="37"/>
      <c r="B510" s="50" t="s">
        <v>86</v>
      </c>
      <c r="C510" s="50"/>
      <c r="D510" s="52" t="s">
        <v>15</v>
      </c>
      <c r="E510" s="52" t="s">
        <v>12</v>
      </c>
      <c r="F510" s="52" t="s">
        <v>453</v>
      </c>
      <c r="G510" s="52" t="s">
        <v>73</v>
      </c>
      <c r="H510" s="56">
        <f>H511</f>
        <v>41.9</v>
      </c>
      <c r="I510" s="57">
        <f t="shared" si="69"/>
        <v>41.9</v>
      </c>
      <c r="J510" s="57"/>
    </row>
    <row r="511" spans="1:10">
      <c r="A511" s="37"/>
      <c r="B511" s="50" t="s">
        <v>31</v>
      </c>
      <c r="C511" s="50"/>
      <c r="D511" s="52" t="s">
        <v>15</v>
      </c>
      <c r="E511" s="52" t="s">
        <v>12</v>
      </c>
      <c r="F511" s="52" t="s">
        <v>453</v>
      </c>
      <c r="G511" s="52" t="s">
        <v>74</v>
      </c>
      <c r="H511" s="56">
        <f>H512</f>
        <v>41.9</v>
      </c>
      <c r="I511" s="57">
        <f t="shared" si="69"/>
        <v>41.9</v>
      </c>
      <c r="J511" s="57"/>
    </row>
    <row r="512" spans="1:10" ht="38.25">
      <c r="A512" s="37"/>
      <c r="B512" s="50" t="s">
        <v>87</v>
      </c>
      <c r="C512" s="42"/>
      <c r="D512" s="52" t="s">
        <v>15</v>
      </c>
      <c r="E512" s="52" t="s">
        <v>12</v>
      </c>
      <c r="F512" s="52" t="s">
        <v>453</v>
      </c>
      <c r="G512" s="52" t="s">
        <v>88</v>
      </c>
      <c r="H512" s="56">
        <v>41.9</v>
      </c>
      <c r="I512" s="57">
        <v>41.9</v>
      </c>
      <c r="J512" s="57"/>
    </row>
    <row r="513" spans="1:12" ht="51">
      <c r="A513" s="37"/>
      <c r="B513" s="50" t="s">
        <v>485</v>
      </c>
      <c r="C513" s="117"/>
      <c r="D513" s="52" t="s">
        <v>15</v>
      </c>
      <c r="E513" s="52" t="s">
        <v>12</v>
      </c>
      <c r="F513" s="52" t="s">
        <v>486</v>
      </c>
      <c r="G513" s="52"/>
      <c r="H513" s="56">
        <f>H514</f>
        <v>1704.6</v>
      </c>
      <c r="I513" s="57">
        <f t="shared" ref="I513:I515" si="70">I514</f>
        <v>1462.6</v>
      </c>
      <c r="J513" s="57"/>
    </row>
    <row r="514" spans="1:12" ht="38.25">
      <c r="A514" s="37"/>
      <c r="B514" s="50" t="s">
        <v>86</v>
      </c>
      <c r="C514" s="42"/>
      <c r="D514" s="52" t="s">
        <v>15</v>
      </c>
      <c r="E514" s="52" t="s">
        <v>12</v>
      </c>
      <c r="F514" s="52" t="s">
        <v>486</v>
      </c>
      <c r="G514" s="52" t="s">
        <v>73</v>
      </c>
      <c r="H514" s="56">
        <f>H515</f>
        <v>1704.6</v>
      </c>
      <c r="I514" s="57">
        <f t="shared" si="70"/>
        <v>1462.6</v>
      </c>
      <c r="J514" s="57"/>
    </row>
    <row r="515" spans="1:12">
      <c r="A515" s="37"/>
      <c r="B515" s="50" t="s">
        <v>31</v>
      </c>
      <c r="C515" s="42"/>
      <c r="D515" s="52" t="s">
        <v>15</v>
      </c>
      <c r="E515" s="52" t="s">
        <v>12</v>
      </c>
      <c r="F515" s="52" t="s">
        <v>486</v>
      </c>
      <c r="G515" s="52" t="s">
        <v>74</v>
      </c>
      <c r="H515" s="56">
        <f>H516</f>
        <v>1704.6</v>
      </c>
      <c r="I515" s="57">
        <f t="shared" si="70"/>
        <v>1462.6</v>
      </c>
      <c r="J515" s="57"/>
    </row>
    <row r="516" spans="1:12" ht="38.25">
      <c r="A516" s="37"/>
      <c r="B516" s="50" t="s">
        <v>87</v>
      </c>
      <c r="C516" s="42"/>
      <c r="D516" s="52" t="s">
        <v>15</v>
      </c>
      <c r="E516" s="52" t="s">
        <v>12</v>
      </c>
      <c r="F516" s="52" t="s">
        <v>486</v>
      </c>
      <c r="G516" s="52" t="s">
        <v>88</v>
      </c>
      <c r="H516" s="56">
        <v>1704.6</v>
      </c>
      <c r="I516" s="57">
        <f>1462.5+0.1</f>
        <v>1462.6</v>
      </c>
      <c r="J516" s="57"/>
      <c r="L516" s="67">
        <v>0.1</v>
      </c>
    </row>
    <row r="517" spans="1:12">
      <c r="A517" s="37"/>
      <c r="B517" s="50" t="s">
        <v>392</v>
      </c>
      <c r="C517" s="41"/>
      <c r="D517" s="52" t="s">
        <v>15</v>
      </c>
      <c r="E517" s="52" t="s">
        <v>12</v>
      </c>
      <c r="F517" s="52" t="s">
        <v>230</v>
      </c>
      <c r="G517" s="52"/>
      <c r="H517" s="56">
        <f>H518+H522+H525+H528+H531+H534</f>
        <v>7903.8</v>
      </c>
      <c r="I517" s="57">
        <f>I518+I522+I525+I528+I531+I534</f>
        <v>7528.3</v>
      </c>
      <c r="J517" s="57"/>
    </row>
    <row r="518" spans="1:12">
      <c r="A518" s="37"/>
      <c r="B518" s="118" t="s">
        <v>237</v>
      </c>
      <c r="C518" s="41"/>
      <c r="D518" s="52" t="s">
        <v>15</v>
      </c>
      <c r="E518" s="52" t="s">
        <v>12</v>
      </c>
      <c r="F518" s="52" t="s">
        <v>236</v>
      </c>
      <c r="G518" s="52"/>
      <c r="H518" s="56">
        <f>H519</f>
        <v>1288</v>
      </c>
      <c r="I518" s="57">
        <f t="shared" ref="I518:I520" si="71">I519</f>
        <v>1262.4000000000001</v>
      </c>
      <c r="J518" s="57"/>
    </row>
    <row r="519" spans="1:12" ht="38.25">
      <c r="A519" s="37"/>
      <c r="B519" s="118" t="s">
        <v>86</v>
      </c>
      <c r="C519" s="41"/>
      <c r="D519" s="52" t="s">
        <v>15</v>
      </c>
      <c r="E519" s="52" t="s">
        <v>12</v>
      </c>
      <c r="F519" s="52" t="s">
        <v>236</v>
      </c>
      <c r="G519" s="52" t="s">
        <v>73</v>
      </c>
      <c r="H519" s="56">
        <f>H520</f>
        <v>1288</v>
      </c>
      <c r="I519" s="57">
        <f t="shared" si="71"/>
        <v>1262.4000000000001</v>
      </c>
      <c r="J519" s="57"/>
    </row>
    <row r="520" spans="1:12">
      <c r="A520" s="37"/>
      <c r="B520" s="118" t="s">
        <v>31</v>
      </c>
      <c r="C520" s="41"/>
      <c r="D520" s="52" t="s">
        <v>15</v>
      </c>
      <c r="E520" s="52" t="s">
        <v>12</v>
      </c>
      <c r="F520" s="52" t="s">
        <v>236</v>
      </c>
      <c r="G520" s="52" t="s">
        <v>74</v>
      </c>
      <c r="H520" s="56">
        <f>H521</f>
        <v>1288</v>
      </c>
      <c r="I520" s="57">
        <f t="shared" si="71"/>
        <v>1262.4000000000001</v>
      </c>
      <c r="J520" s="57"/>
    </row>
    <row r="521" spans="1:12" ht="38.25">
      <c r="A521" s="37"/>
      <c r="B521" s="50" t="s">
        <v>87</v>
      </c>
      <c r="C521" s="41"/>
      <c r="D521" s="52" t="s">
        <v>15</v>
      </c>
      <c r="E521" s="52" t="s">
        <v>12</v>
      </c>
      <c r="F521" s="52" t="s">
        <v>236</v>
      </c>
      <c r="G521" s="52" t="s">
        <v>88</v>
      </c>
      <c r="H521" s="56">
        <v>1288</v>
      </c>
      <c r="I521" s="57">
        <v>1262.4000000000001</v>
      </c>
      <c r="J521" s="57"/>
    </row>
    <row r="522" spans="1:12" ht="114.75">
      <c r="A522" s="49"/>
      <c r="B522" s="50" t="s">
        <v>546</v>
      </c>
      <c r="C522" s="50"/>
      <c r="D522" s="52" t="s">
        <v>15</v>
      </c>
      <c r="E522" s="52" t="s">
        <v>12</v>
      </c>
      <c r="F522" s="52" t="s">
        <v>547</v>
      </c>
      <c r="G522" s="52"/>
      <c r="H522" s="56">
        <f>H523</f>
        <v>320.5</v>
      </c>
      <c r="I522" s="57">
        <f>I523</f>
        <v>307.09999999999997</v>
      </c>
      <c r="J522" s="57"/>
    </row>
    <row r="523" spans="1:12">
      <c r="A523" s="49"/>
      <c r="B523" s="50" t="s">
        <v>68</v>
      </c>
      <c r="C523" s="50"/>
      <c r="D523" s="52" t="s">
        <v>15</v>
      </c>
      <c r="E523" s="52" t="s">
        <v>12</v>
      </c>
      <c r="F523" s="52" t="s">
        <v>547</v>
      </c>
      <c r="G523" s="52" t="s">
        <v>69</v>
      </c>
      <c r="H523" s="56">
        <f>H524</f>
        <v>320.5</v>
      </c>
      <c r="I523" s="57">
        <f>I524</f>
        <v>307.09999999999997</v>
      </c>
      <c r="J523" s="57"/>
    </row>
    <row r="524" spans="1:12" ht="51">
      <c r="A524" s="49"/>
      <c r="B524" s="50" t="s">
        <v>828</v>
      </c>
      <c r="C524" s="50"/>
      <c r="D524" s="52" t="s">
        <v>15</v>
      </c>
      <c r="E524" s="52" t="s">
        <v>12</v>
      </c>
      <c r="F524" s="52" t="s">
        <v>547</v>
      </c>
      <c r="G524" s="52" t="s">
        <v>75</v>
      </c>
      <c r="H524" s="56">
        <v>320.5</v>
      </c>
      <c r="I524" s="57">
        <f>307.2-0.1</f>
        <v>307.09999999999997</v>
      </c>
      <c r="J524" s="57"/>
      <c r="L524" s="43">
        <f>-0.1</f>
        <v>-0.1</v>
      </c>
    </row>
    <row r="525" spans="1:12" ht="191.25">
      <c r="A525" s="49"/>
      <c r="B525" s="240" t="s">
        <v>559</v>
      </c>
      <c r="C525" s="50"/>
      <c r="D525" s="52" t="s">
        <v>15</v>
      </c>
      <c r="E525" s="52" t="s">
        <v>12</v>
      </c>
      <c r="F525" s="52" t="s">
        <v>558</v>
      </c>
      <c r="G525" s="52"/>
      <c r="H525" s="56">
        <f>H526</f>
        <v>39.200000000000003</v>
      </c>
      <c r="I525" s="57">
        <f>I526</f>
        <v>38.799999999999997</v>
      </c>
      <c r="J525" s="57"/>
    </row>
    <row r="526" spans="1:12">
      <c r="A526" s="49"/>
      <c r="B526" s="50" t="s">
        <v>68</v>
      </c>
      <c r="C526" s="50"/>
      <c r="D526" s="52" t="s">
        <v>15</v>
      </c>
      <c r="E526" s="52" t="s">
        <v>12</v>
      </c>
      <c r="F526" s="52" t="s">
        <v>558</v>
      </c>
      <c r="G526" s="52" t="s">
        <v>69</v>
      </c>
      <c r="H526" s="56">
        <f>H527</f>
        <v>39.200000000000003</v>
      </c>
      <c r="I526" s="57">
        <f t="shared" ref="I526" si="72">I527</f>
        <v>38.799999999999997</v>
      </c>
      <c r="J526" s="57"/>
    </row>
    <row r="527" spans="1:12" ht="51">
      <c r="A527" s="49"/>
      <c r="B527" s="50" t="s">
        <v>828</v>
      </c>
      <c r="C527" s="50"/>
      <c r="D527" s="52" t="s">
        <v>15</v>
      </c>
      <c r="E527" s="52" t="s">
        <v>12</v>
      </c>
      <c r="F527" s="52" t="s">
        <v>558</v>
      </c>
      <c r="G527" s="52" t="s">
        <v>75</v>
      </c>
      <c r="H527" s="56">
        <v>39.200000000000003</v>
      </c>
      <c r="I527" s="57">
        <v>38.799999999999997</v>
      </c>
      <c r="J527" s="57"/>
    </row>
    <row r="528" spans="1:12" ht="178.5">
      <c r="A528" s="37"/>
      <c r="B528" s="53" t="s">
        <v>470</v>
      </c>
      <c r="C528" s="42"/>
      <c r="D528" s="52" t="s">
        <v>15</v>
      </c>
      <c r="E528" s="52" t="s">
        <v>12</v>
      </c>
      <c r="F528" s="52" t="s">
        <v>394</v>
      </c>
      <c r="G528" s="52"/>
      <c r="H528" s="56">
        <f>H529</f>
        <v>6252.6</v>
      </c>
      <c r="I528" s="57">
        <f>I529</f>
        <v>5916.5</v>
      </c>
      <c r="J528" s="57"/>
    </row>
    <row r="529" spans="1:12">
      <c r="A529" s="49"/>
      <c r="B529" s="50" t="s">
        <v>68</v>
      </c>
      <c r="C529" s="50"/>
      <c r="D529" s="52" t="s">
        <v>15</v>
      </c>
      <c r="E529" s="52" t="s">
        <v>12</v>
      </c>
      <c r="F529" s="52" t="s">
        <v>394</v>
      </c>
      <c r="G529" s="52" t="s">
        <v>69</v>
      </c>
      <c r="H529" s="56">
        <f>H530</f>
        <v>6252.6</v>
      </c>
      <c r="I529" s="57">
        <f t="shared" ref="I529" si="73">I530</f>
        <v>5916.5</v>
      </c>
      <c r="J529" s="57"/>
    </row>
    <row r="530" spans="1:12" ht="51">
      <c r="A530" s="49"/>
      <c r="B530" s="50" t="s">
        <v>828</v>
      </c>
      <c r="C530" s="50"/>
      <c r="D530" s="52" t="s">
        <v>15</v>
      </c>
      <c r="E530" s="52" t="s">
        <v>12</v>
      </c>
      <c r="F530" s="52" t="s">
        <v>394</v>
      </c>
      <c r="G530" s="52" t="s">
        <v>75</v>
      </c>
      <c r="H530" s="56">
        <v>6252.6</v>
      </c>
      <c r="I530" s="57">
        <v>5916.5</v>
      </c>
      <c r="J530" s="57"/>
    </row>
    <row r="531" spans="1:12" ht="138" customHeight="1">
      <c r="A531" s="49"/>
      <c r="B531" s="50" t="s">
        <v>548</v>
      </c>
      <c r="C531" s="50"/>
      <c r="D531" s="52" t="s">
        <v>389</v>
      </c>
      <c r="E531" s="52" t="s">
        <v>12</v>
      </c>
      <c r="F531" s="52" t="s">
        <v>549</v>
      </c>
      <c r="G531" s="52"/>
      <c r="H531" s="56">
        <f>H532</f>
        <v>3.1</v>
      </c>
      <c r="I531" s="57">
        <f>I532</f>
        <v>3.1</v>
      </c>
      <c r="J531" s="57"/>
    </row>
    <row r="532" spans="1:12">
      <c r="A532" s="49"/>
      <c r="B532" s="50" t="s">
        <v>68</v>
      </c>
      <c r="C532" s="50"/>
      <c r="D532" s="52" t="s">
        <v>15</v>
      </c>
      <c r="E532" s="52" t="s">
        <v>12</v>
      </c>
      <c r="F532" s="52" t="s">
        <v>549</v>
      </c>
      <c r="G532" s="52" t="s">
        <v>69</v>
      </c>
      <c r="H532" s="56">
        <f>H533</f>
        <v>3.1</v>
      </c>
      <c r="I532" s="57">
        <f t="shared" ref="I532" si="74">I533</f>
        <v>3.1</v>
      </c>
      <c r="J532" s="57"/>
    </row>
    <row r="533" spans="1:12" ht="51">
      <c r="A533" s="49"/>
      <c r="B533" s="50" t="s">
        <v>828</v>
      </c>
      <c r="C533" s="50"/>
      <c r="D533" s="52" t="s">
        <v>15</v>
      </c>
      <c r="E533" s="52" t="s">
        <v>12</v>
      </c>
      <c r="F533" s="52" t="s">
        <v>549</v>
      </c>
      <c r="G533" s="52" t="s">
        <v>75</v>
      </c>
      <c r="H533" s="56">
        <v>3.1</v>
      </c>
      <c r="I533" s="57">
        <v>3.1</v>
      </c>
      <c r="J533" s="57"/>
    </row>
    <row r="534" spans="1:12" ht="165">
      <c r="A534" s="37"/>
      <c r="B534" s="119" t="s">
        <v>570</v>
      </c>
      <c r="C534" s="110"/>
      <c r="D534" s="69" t="s">
        <v>15</v>
      </c>
      <c r="E534" s="69" t="s">
        <v>12</v>
      </c>
      <c r="F534" s="69" t="s">
        <v>571</v>
      </c>
      <c r="G534" s="69"/>
      <c r="H534" s="96">
        <f>H535</f>
        <v>0.4</v>
      </c>
      <c r="I534" s="98">
        <f>I535</f>
        <v>0.4</v>
      </c>
      <c r="J534" s="98"/>
      <c r="K534" s="67"/>
      <c r="L534" s="67"/>
    </row>
    <row r="535" spans="1:12" ht="15">
      <c r="A535" s="49"/>
      <c r="B535" s="68" t="s">
        <v>68</v>
      </c>
      <c r="C535" s="68"/>
      <c r="D535" s="69" t="s">
        <v>15</v>
      </c>
      <c r="E535" s="69" t="s">
        <v>12</v>
      </c>
      <c r="F535" s="69" t="s">
        <v>571</v>
      </c>
      <c r="G535" s="69" t="s">
        <v>69</v>
      </c>
      <c r="H535" s="96">
        <f>H536</f>
        <v>0.4</v>
      </c>
      <c r="I535" s="98">
        <f>I536</f>
        <v>0.4</v>
      </c>
      <c r="J535" s="98"/>
      <c r="K535" s="67"/>
      <c r="L535" s="67"/>
    </row>
    <row r="536" spans="1:12" ht="51.75">
      <c r="A536" s="49"/>
      <c r="B536" s="50" t="s">
        <v>828</v>
      </c>
      <c r="C536" s="68"/>
      <c r="D536" s="69" t="s">
        <v>15</v>
      </c>
      <c r="E536" s="69" t="s">
        <v>12</v>
      </c>
      <c r="F536" s="69" t="s">
        <v>571</v>
      </c>
      <c r="G536" s="69" t="s">
        <v>75</v>
      </c>
      <c r="H536" s="96">
        <v>0.4</v>
      </c>
      <c r="I536" s="98">
        <v>0.4</v>
      </c>
      <c r="J536" s="98"/>
      <c r="K536" s="67"/>
      <c r="L536" s="67"/>
    </row>
    <row r="537" spans="1:12" s="53" customFormat="1">
      <c r="A537" s="37"/>
      <c r="B537" s="38" t="s">
        <v>33</v>
      </c>
      <c r="C537" s="55"/>
      <c r="D537" s="36" t="s">
        <v>15</v>
      </c>
      <c r="E537" s="36" t="s">
        <v>13</v>
      </c>
      <c r="F537" s="36"/>
      <c r="G537" s="36"/>
      <c r="H537" s="56">
        <f>H538+H543+H568</f>
        <v>107410.4</v>
      </c>
      <c r="I537" s="56">
        <f>I538+I543+I568</f>
        <v>105384.70000000001</v>
      </c>
      <c r="J537" s="56">
        <f>I537/H537*100</f>
        <v>98.114055994577825</v>
      </c>
    </row>
    <row r="538" spans="1:12" s="53" customFormat="1" ht="38.25">
      <c r="A538" s="49"/>
      <c r="B538" s="50" t="s">
        <v>370</v>
      </c>
      <c r="C538" s="106"/>
      <c r="D538" s="52" t="s">
        <v>15</v>
      </c>
      <c r="E538" s="52" t="s">
        <v>13</v>
      </c>
      <c r="F538" s="52" t="s">
        <v>197</v>
      </c>
      <c r="G538" s="52"/>
      <c r="H538" s="56">
        <f>H539</f>
        <v>61190.8</v>
      </c>
      <c r="I538" s="57">
        <f t="shared" ref="I538:I541" si="75">I539</f>
        <v>61113.9</v>
      </c>
      <c r="J538" s="57"/>
    </row>
    <row r="539" spans="1:12" s="53" customFormat="1" ht="51">
      <c r="A539" s="49"/>
      <c r="B539" s="50" t="s">
        <v>371</v>
      </c>
      <c r="C539" s="51"/>
      <c r="D539" s="52" t="s">
        <v>15</v>
      </c>
      <c r="E539" s="52" t="s">
        <v>13</v>
      </c>
      <c r="F539" s="52" t="s">
        <v>198</v>
      </c>
      <c r="G539" s="52"/>
      <c r="H539" s="56">
        <f>H540</f>
        <v>61190.8</v>
      </c>
      <c r="I539" s="57">
        <f t="shared" si="75"/>
        <v>61113.9</v>
      </c>
      <c r="J539" s="57"/>
    </row>
    <row r="540" spans="1:12" s="53" customFormat="1" ht="25.5">
      <c r="A540" s="49"/>
      <c r="B540" s="50" t="s">
        <v>80</v>
      </c>
      <c r="C540" s="50"/>
      <c r="D540" s="52" t="s">
        <v>15</v>
      </c>
      <c r="E540" s="52" t="s">
        <v>13</v>
      </c>
      <c r="F540" s="52" t="s">
        <v>198</v>
      </c>
      <c r="G540" s="52" t="s">
        <v>54</v>
      </c>
      <c r="H540" s="56">
        <f>H541</f>
        <v>61190.8</v>
      </c>
      <c r="I540" s="57">
        <f t="shared" si="75"/>
        <v>61113.9</v>
      </c>
      <c r="J540" s="57"/>
    </row>
    <row r="541" spans="1:12" s="53" customFormat="1" ht="25.5">
      <c r="A541" s="49"/>
      <c r="B541" s="50" t="s">
        <v>55</v>
      </c>
      <c r="C541" s="50"/>
      <c r="D541" s="52" t="s">
        <v>15</v>
      </c>
      <c r="E541" s="52" t="s">
        <v>13</v>
      </c>
      <c r="F541" s="52" t="s">
        <v>198</v>
      </c>
      <c r="G541" s="52" t="s">
        <v>56</v>
      </c>
      <c r="H541" s="56">
        <f>H542</f>
        <v>61190.8</v>
      </c>
      <c r="I541" s="57">
        <f t="shared" si="75"/>
        <v>61113.9</v>
      </c>
      <c r="J541" s="57"/>
    </row>
    <row r="542" spans="1:12" s="53" customFormat="1" ht="25.5">
      <c r="A542" s="49"/>
      <c r="B542" s="50" t="s">
        <v>57</v>
      </c>
      <c r="C542" s="50"/>
      <c r="D542" s="52" t="s">
        <v>15</v>
      </c>
      <c r="E542" s="52" t="s">
        <v>13</v>
      </c>
      <c r="F542" s="52" t="s">
        <v>198</v>
      </c>
      <c r="G542" s="52" t="s">
        <v>58</v>
      </c>
      <c r="H542" s="56">
        <v>61190.8</v>
      </c>
      <c r="I542" s="57">
        <v>61113.9</v>
      </c>
      <c r="J542" s="2"/>
    </row>
    <row r="543" spans="1:12" s="53" customFormat="1" ht="38.25">
      <c r="A543" s="49"/>
      <c r="B543" s="50" t="s">
        <v>119</v>
      </c>
      <c r="C543" s="106"/>
      <c r="D543" s="52" t="s">
        <v>15</v>
      </c>
      <c r="E543" s="52" t="s">
        <v>13</v>
      </c>
      <c r="F543" s="52" t="s">
        <v>202</v>
      </c>
      <c r="G543" s="52"/>
      <c r="H543" s="56">
        <f>H544</f>
        <v>45459.6</v>
      </c>
      <c r="I543" s="57">
        <f>I544</f>
        <v>43510.8</v>
      </c>
      <c r="J543" s="57"/>
    </row>
    <row r="544" spans="1:12" s="53" customFormat="1" ht="51">
      <c r="A544" s="49"/>
      <c r="B544" s="3" t="s">
        <v>121</v>
      </c>
      <c r="C544" s="51"/>
      <c r="D544" s="52" t="s">
        <v>15</v>
      </c>
      <c r="E544" s="52" t="s">
        <v>13</v>
      </c>
      <c r="F544" s="52" t="s">
        <v>326</v>
      </c>
      <c r="G544" s="52"/>
      <c r="H544" s="56">
        <f>H545+H549+H553+H557+H561</f>
        <v>45459.6</v>
      </c>
      <c r="I544" s="57">
        <f>I545+I549+I553+I557+I561</f>
        <v>43510.8</v>
      </c>
      <c r="J544" s="57"/>
    </row>
    <row r="545" spans="1:10" s="53" customFormat="1" ht="114.75">
      <c r="A545" s="49"/>
      <c r="B545" s="12" t="s">
        <v>117</v>
      </c>
      <c r="C545" s="42"/>
      <c r="D545" s="52" t="s">
        <v>15</v>
      </c>
      <c r="E545" s="52" t="s">
        <v>13</v>
      </c>
      <c r="F545" s="52" t="s">
        <v>476</v>
      </c>
      <c r="G545" s="52"/>
      <c r="H545" s="56">
        <f>H546</f>
        <v>4000</v>
      </c>
      <c r="I545" s="57">
        <f t="shared" ref="I545:I547" si="76">I546</f>
        <v>4000</v>
      </c>
      <c r="J545" s="57"/>
    </row>
    <row r="546" spans="1:10" s="53" customFormat="1" ht="38.25">
      <c r="A546" s="49"/>
      <c r="B546" s="50" t="s">
        <v>86</v>
      </c>
      <c r="C546" s="42"/>
      <c r="D546" s="52" t="s">
        <v>15</v>
      </c>
      <c r="E546" s="52" t="s">
        <v>13</v>
      </c>
      <c r="F546" s="52" t="s">
        <v>476</v>
      </c>
      <c r="G546" s="52" t="s">
        <v>73</v>
      </c>
      <c r="H546" s="56">
        <f>H547</f>
        <v>4000</v>
      </c>
      <c r="I546" s="57">
        <f t="shared" si="76"/>
        <v>4000</v>
      </c>
      <c r="J546" s="57"/>
    </row>
    <row r="547" spans="1:10" s="53" customFormat="1">
      <c r="A547" s="49"/>
      <c r="B547" s="50" t="s">
        <v>31</v>
      </c>
      <c r="C547" s="42"/>
      <c r="D547" s="52" t="s">
        <v>15</v>
      </c>
      <c r="E547" s="52" t="s">
        <v>13</v>
      </c>
      <c r="F547" s="52" t="s">
        <v>476</v>
      </c>
      <c r="G547" s="52" t="s">
        <v>74</v>
      </c>
      <c r="H547" s="56">
        <f>H548</f>
        <v>4000</v>
      </c>
      <c r="I547" s="57">
        <f t="shared" si="76"/>
        <v>4000</v>
      </c>
      <c r="J547" s="57"/>
    </row>
    <row r="548" spans="1:10" s="53" customFormat="1" ht="38.25">
      <c r="A548" s="49"/>
      <c r="B548" s="50" t="s">
        <v>87</v>
      </c>
      <c r="C548" s="42"/>
      <c r="D548" s="52" t="s">
        <v>15</v>
      </c>
      <c r="E548" s="52" t="s">
        <v>13</v>
      </c>
      <c r="F548" s="52" t="s">
        <v>476</v>
      </c>
      <c r="G548" s="52" t="s">
        <v>88</v>
      </c>
      <c r="H548" s="56">
        <v>4000</v>
      </c>
      <c r="I548" s="2">
        <v>4000</v>
      </c>
      <c r="J548" s="2"/>
    </row>
    <row r="549" spans="1:10" s="53" customFormat="1" ht="51">
      <c r="A549" s="49"/>
      <c r="B549" s="53" t="s">
        <v>454</v>
      </c>
      <c r="C549" s="50"/>
      <c r="D549" s="52" t="s">
        <v>15</v>
      </c>
      <c r="E549" s="52" t="s">
        <v>13</v>
      </c>
      <c r="F549" s="52" t="s">
        <v>391</v>
      </c>
      <c r="G549" s="52"/>
      <c r="H549" s="56">
        <f>H550</f>
        <v>5615.2</v>
      </c>
      <c r="I549" s="57">
        <f t="shared" ref="I549:I551" si="77">I550</f>
        <v>5615.2</v>
      </c>
      <c r="J549" s="57"/>
    </row>
    <row r="550" spans="1:10" s="53" customFormat="1" ht="38.25">
      <c r="A550" s="37"/>
      <c r="B550" s="50" t="s">
        <v>86</v>
      </c>
      <c r="C550" s="42"/>
      <c r="D550" s="52" t="s">
        <v>15</v>
      </c>
      <c r="E550" s="52" t="s">
        <v>13</v>
      </c>
      <c r="F550" s="52" t="s">
        <v>391</v>
      </c>
      <c r="G550" s="52" t="s">
        <v>73</v>
      </c>
      <c r="H550" s="56">
        <f>H551</f>
        <v>5615.2</v>
      </c>
      <c r="I550" s="57">
        <f t="shared" si="77"/>
        <v>5615.2</v>
      </c>
      <c r="J550" s="57"/>
    </row>
    <row r="551" spans="1:10" s="53" customFormat="1">
      <c r="A551" s="37"/>
      <c r="B551" s="50" t="s">
        <v>31</v>
      </c>
      <c r="C551" s="42"/>
      <c r="D551" s="52" t="s">
        <v>15</v>
      </c>
      <c r="E551" s="52" t="s">
        <v>13</v>
      </c>
      <c r="F551" s="52" t="s">
        <v>391</v>
      </c>
      <c r="G551" s="52" t="s">
        <v>74</v>
      </c>
      <c r="H551" s="56">
        <f>H552</f>
        <v>5615.2</v>
      </c>
      <c r="I551" s="57">
        <f t="shared" si="77"/>
        <v>5615.2</v>
      </c>
      <c r="J551" s="57"/>
    </row>
    <row r="552" spans="1:10" s="53" customFormat="1" ht="38.25">
      <c r="A552" s="37"/>
      <c r="B552" s="50" t="s">
        <v>87</v>
      </c>
      <c r="C552" s="42"/>
      <c r="D552" s="52" t="s">
        <v>15</v>
      </c>
      <c r="E552" s="52" t="s">
        <v>13</v>
      </c>
      <c r="F552" s="52" t="s">
        <v>391</v>
      </c>
      <c r="G552" s="52" t="s">
        <v>88</v>
      </c>
      <c r="H552" s="56">
        <v>5615.2</v>
      </c>
      <c r="I552" s="57">
        <v>5615.2</v>
      </c>
      <c r="J552" s="57"/>
    </row>
    <row r="553" spans="1:10" s="53" customFormat="1" ht="38.25">
      <c r="A553" s="49"/>
      <c r="B553" s="53" t="s">
        <v>465</v>
      </c>
      <c r="C553" s="42"/>
      <c r="D553" s="52" t="s">
        <v>15</v>
      </c>
      <c r="E553" s="52" t="s">
        <v>13</v>
      </c>
      <c r="F553" s="52" t="s">
        <v>477</v>
      </c>
      <c r="G553" s="52"/>
      <c r="H553" s="56">
        <f>H554</f>
        <v>40.4</v>
      </c>
      <c r="I553" s="57">
        <f t="shared" ref="I553:I555" si="78">I554</f>
        <v>39.5</v>
      </c>
      <c r="J553" s="57"/>
    </row>
    <row r="554" spans="1:10" s="53" customFormat="1" ht="38.25">
      <c r="A554" s="49"/>
      <c r="B554" s="50" t="s">
        <v>86</v>
      </c>
      <c r="C554" s="42"/>
      <c r="D554" s="52" t="s">
        <v>15</v>
      </c>
      <c r="E554" s="52" t="s">
        <v>13</v>
      </c>
      <c r="F554" s="52" t="s">
        <v>477</v>
      </c>
      <c r="G554" s="52" t="s">
        <v>73</v>
      </c>
      <c r="H554" s="56">
        <f>H555</f>
        <v>40.4</v>
      </c>
      <c r="I554" s="57">
        <f t="shared" si="78"/>
        <v>39.5</v>
      </c>
      <c r="J554" s="57"/>
    </row>
    <row r="555" spans="1:10" s="53" customFormat="1">
      <c r="A555" s="49"/>
      <c r="B555" s="50" t="s">
        <v>31</v>
      </c>
      <c r="C555" s="42"/>
      <c r="D555" s="52" t="s">
        <v>15</v>
      </c>
      <c r="E555" s="52" t="s">
        <v>13</v>
      </c>
      <c r="F555" s="52" t="s">
        <v>477</v>
      </c>
      <c r="G555" s="52" t="s">
        <v>74</v>
      </c>
      <c r="H555" s="56">
        <f>H556</f>
        <v>40.4</v>
      </c>
      <c r="I555" s="57">
        <f t="shared" si="78"/>
        <v>39.5</v>
      </c>
      <c r="J555" s="57"/>
    </row>
    <row r="556" spans="1:10" s="53" customFormat="1" ht="38.25">
      <c r="A556" s="49"/>
      <c r="B556" s="50" t="s">
        <v>87</v>
      </c>
      <c r="C556" s="42"/>
      <c r="D556" s="52" t="s">
        <v>15</v>
      </c>
      <c r="E556" s="52" t="s">
        <v>13</v>
      </c>
      <c r="F556" s="52" t="s">
        <v>477</v>
      </c>
      <c r="G556" s="52" t="s">
        <v>88</v>
      </c>
      <c r="H556" s="56">
        <v>40.4</v>
      </c>
      <c r="I556" s="57">
        <v>39.5</v>
      </c>
      <c r="J556" s="2"/>
    </row>
    <row r="557" spans="1:10" ht="25.5">
      <c r="A557" s="37"/>
      <c r="B557" s="53" t="s">
        <v>455</v>
      </c>
      <c r="C557" s="50"/>
      <c r="D557" s="52" t="s">
        <v>15</v>
      </c>
      <c r="E557" s="52" t="s">
        <v>13</v>
      </c>
      <c r="F557" s="52" t="s">
        <v>456</v>
      </c>
      <c r="G557" s="52"/>
      <c r="H557" s="56">
        <f t="shared" ref="H557:I559" si="79">H558</f>
        <v>55.8</v>
      </c>
      <c r="I557" s="57">
        <f t="shared" si="79"/>
        <v>55.8</v>
      </c>
      <c r="J557" s="57"/>
    </row>
    <row r="558" spans="1:10" ht="38.25">
      <c r="A558" s="37"/>
      <c r="B558" s="50" t="s">
        <v>86</v>
      </c>
      <c r="C558" s="42"/>
      <c r="D558" s="52" t="s">
        <v>15</v>
      </c>
      <c r="E558" s="52" t="s">
        <v>13</v>
      </c>
      <c r="F558" s="52" t="s">
        <v>456</v>
      </c>
      <c r="G558" s="52" t="s">
        <v>73</v>
      </c>
      <c r="H558" s="56">
        <f t="shared" si="79"/>
        <v>55.8</v>
      </c>
      <c r="I558" s="57">
        <f t="shared" si="79"/>
        <v>55.8</v>
      </c>
      <c r="J558" s="57"/>
    </row>
    <row r="559" spans="1:10">
      <c r="A559" s="37"/>
      <c r="B559" s="50" t="s">
        <v>31</v>
      </c>
      <c r="C559" s="42"/>
      <c r="D559" s="52" t="s">
        <v>15</v>
      </c>
      <c r="E559" s="52" t="s">
        <v>13</v>
      </c>
      <c r="F559" s="52" t="s">
        <v>456</v>
      </c>
      <c r="G559" s="52" t="s">
        <v>74</v>
      </c>
      <c r="H559" s="56">
        <f t="shared" si="79"/>
        <v>55.8</v>
      </c>
      <c r="I559" s="57">
        <f t="shared" si="79"/>
        <v>55.8</v>
      </c>
      <c r="J559" s="57"/>
    </row>
    <row r="560" spans="1:10" ht="38.25">
      <c r="A560" s="37"/>
      <c r="B560" s="50" t="s">
        <v>87</v>
      </c>
      <c r="C560" s="42"/>
      <c r="D560" s="52" t="s">
        <v>15</v>
      </c>
      <c r="E560" s="52" t="s">
        <v>13</v>
      </c>
      <c r="F560" s="52" t="s">
        <v>456</v>
      </c>
      <c r="G560" s="52" t="s">
        <v>88</v>
      </c>
      <c r="H560" s="56">
        <v>55.8</v>
      </c>
      <c r="I560" s="57">
        <v>55.8</v>
      </c>
      <c r="J560" s="57"/>
    </row>
    <row r="561" spans="1:10" s="53" customFormat="1" ht="63.75">
      <c r="A561" s="49"/>
      <c r="B561" s="3" t="s">
        <v>120</v>
      </c>
      <c r="C561" s="51"/>
      <c r="D561" s="52" t="s">
        <v>15</v>
      </c>
      <c r="E561" s="52" t="s">
        <v>13</v>
      </c>
      <c r="F561" s="52" t="s">
        <v>327</v>
      </c>
      <c r="G561" s="52"/>
      <c r="H561" s="56">
        <f>H562+H565</f>
        <v>35748.199999999997</v>
      </c>
      <c r="I561" s="57">
        <f>I562+I565</f>
        <v>33800.300000000003</v>
      </c>
      <c r="J561" s="57"/>
    </row>
    <row r="562" spans="1:10" s="53" customFormat="1" ht="25.5">
      <c r="A562" s="49"/>
      <c r="B562" s="50" t="s">
        <v>80</v>
      </c>
      <c r="C562" s="50"/>
      <c r="D562" s="52" t="s">
        <v>15</v>
      </c>
      <c r="E562" s="52" t="s">
        <v>13</v>
      </c>
      <c r="F562" s="52" t="s">
        <v>327</v>
      </c>
      <c r="G562" s="52" t="s">
        <v>54</v>
      </c>
      <c r="H562" s="56">
        <f>H563</f>
        <v>9311.1</v>
      </c>
      <c r="I562" s="57">
        <f t="shared" ref="I562:I563" si="80">I563</f>
        <v>8337.7999999999993</v>
      </c>
      <c r="J562" s="57"/>
    </row>
    <row r="563" spans="1:10" s="53" customFormat="1" ht="25.5">
      <c r="A563" s="49"/>
      <c r="B563" s="50" t="s">
        <v>55</v>
      </c>
      <c r="C563" s="50"/>
      <c r="D563" s="52" t="s">
        <v>15</v>
      </c>
      <c r="E563" s="52" t="s">
        <v>13</v>
      </c>
      <c r="F563" s="52" t="s">
        <v>327</v>
      </c>
      <c r="G563" s="52" t="s">
        <v>56</v>
      </c>
      <c r="H563" s="56">
        <f>H564</f>
        <v>9311.1</v>
      </c>
      <c r="I563" s="57">
        <f t="shared" si="80"/>
        <v>8337.7999999999993</v>
      </c>
      <c r="J563" s="57"/>
    </row>
    <row r="564" spans="1:10" s="53" customFormat="1" ht="25.5">
      <c r="A564" s="49"/>
      <c r="B564" s="50" t="s">
        <v>57</v>
      </c>
      <c r="C564" s="50"/>
      <c r="D564" s="52" t="s">
        <v>15</v>
      </c>
      <c r="E564" s="52" t="s">
        <v>13</v>
      </c>
      <c r="F564" s="52" t="s">
        <v>327</v>
      </c>
      <c r="G564" s="52" t="s">
        <v>58</v>
      </c>
      <c r="H564" s="56">
        <v>9311.1</v>
      </c>
      <c r="I564" s="57">
        <v>8337.7999999999993</v>
      </c>
      <c r="J564" s="2"/>
    </row>
    <row r="565" spans="1:10" ht="38.25">
      <c r="A565" s="37"/>
      <c r="B565" s="50" t="s">
        <v>86</v>
      </c>
      <c r="C565" s="42"/>
      <c r="D565" s="52" t="s">
        <v>15</v>
      </c>
      <c r="E565" s="52" t="s">
        <v>13</v>
      </c>
      <c r="F565" s="52" t="s">
        <v>327</v>
      </c>
      <c r="G565" s="52" t="s">
        <v>73</v>
      </c>
      <c r="H565" s="56">
        <f>H566</f>
        <v>26437.1</v>
      </c>
      <c r="I565" s="57">
        <f t="shared" ref="I565:I566" si="81">I566</f>
        <v>25462.5</v>
      </c>
      <c r="J565" s="57"/>
    </row>
    <row r="566" spans="1:10">
      <c r="A566" s="37"/>
      <c r="B566" s="50" t="s">
        <v>31</v>
      </c>
      <c r="C566" s="42"/>
      <c r="D566" s="52" t="s">
        <v>15</v>
      </c>
      <c r="E566" s="52" t="s">
        <v>13</v>
      </c>
      <c r="F566" s="52" t="s">
        <v>327</v>
      </c>
      <c r="G566" s="52" t="s">
        <v>74</v>
      </c>
      <c r="H566" s="56">
        <f>H567</f>
        <v>26437.1</v>
      </c>
      <c r="I566" s="57">
        <f t="shared" si="81"/>
        <v>25462.5</v>
      </c>
      <c r="J566" s="57"/>
    </row>
    <row r="567" spans="1:10" ht="38.25">
      <c r="A567" s="37"/>
      <c r="B567" s="50" t="s">
        <v>87</v>
      </c>
      <c r="C567" s="42"/>
      <c r="D567" s="52" t="s">
        <v>15</v>
      </c>
      <c r="E567" s="52" t="s">
        <v>13</v>
      </c>
      <c r="F567" s="52" t="s">
        <v>327</v>
      </c>
      <c r="G567" s="52" t="s">
        <v>88</v>
      </c>
      <c r="H567" s="56">
        <v>26437.1</v>
      </c>
      <c r="I567" s="57">
        <v>25462.5</v>
      </c>
      <c r="J567" s="57"/>
    </row>
    <row r="568" spans="1:10" s="53" customFormat="1">
      <c r="A568" s="49"/>
      <c r="B568" s="50" t="s">
        <v>392</v>
      </c>
      <c r="C568" s="55"/>
      <c r="D568" s="52" t="s">
        <v>15</v>
      </c>
      <c r="E568" s="52" t="s">
        <v>13</v>
      </c>
      <c r="F568" s="52" t="s">
        <v>230</v>
      </c>
      <c r="G568" s="36"/>
      <c r="H568" s="56">
        <f>H569</f>
        <v>760</v>
      </c>
      <c r="I568" s="57">
        <f t="shared" ref="I568:I571" si="82">I569</f>
        <v>760</v>
      </c>
      <c r="J568" s="57"/>
    </row>
    <row r="569" spans="1:10" s="53" customFormat="1">
      <c r="A569" s="49"/>
      <c r="B569" s="50" t="s">
        <v>237</v>
      </c>
      <c r="C569" s="55"/>
      <c r="D569" s="52" t="s">
        <v>15</v>
      </c>
      <c r="E569" s="52" t="s">
        <v>13</v>
      </c>
      <c r="F569" s="52" t="s">
        <v>236</v>
      </c>
      <c r="G569" s="36"/>
      <c r="H569" s="56">
        <f>H570</f>
        <v>760</v>
      </c>
      <c r="I569" s="57">
        <f t="shared" si="82"/>
        <v>760</v>
      </c>
      <c r="J569" s="57"/>
    </row>
    <row r="570" spans="1:10" s="53" customFormat="1" ht="25.5">
      <c r="A570" s="49"/>
      <c r="B570" s="50" t="s">
        <v>80</v>
      </c>
      <c r="C570" s="50"/>
      <c r="D570" s="52" t="s">
        <v>15</v>
      </c>
      <c r="E570" s="52" t="s">
        <v>13</v>
      </c>
      <c r="F570" s="52" t="s">
        <v>236</v>
      </c>
      <c r="G570" s="52" t="s">
        <v>54</v>
      </c>
      <c r="H570" s="56">
        <f>H571</f>
        <v>760</v>
      </c>
      <c r="I570" s="57">
        <f t="shared" si="82"/>
        <v>760</v>
      </c>
      <c r="J570" s="57"/>
    </row>
    <row r="571" spans="1:10" s="53" customFormat="1" ht="25.5">
      <c r="A571" s="49"/>
      <c r="B571" s="50" t="s">
        <v>55</v>
      </c>
      <c r="C571" s="50"/>
      <c r="D571" s="52" t="s">
        <v>15</v>
      </c>
      <c r="E571" s="52" t="s">
        <v>13</v>
      </c>
      <c r="F571" s="52" t="s">
        <v>236</v>
      </c>
      <c r="G571" s="52" t="s">
        <v>56</v>
      </c>
      <c r="H571" s="56">
        <f>H572</f>
        <v>760</v>
      </c>
      <c r="I571" s="57">
        <f t="shared" si="82"/>
        <v>760</v>
      </c>
      <c r="J571" s="57"/>
    </row>
    <row r="572" spans="1:10" s="53" customFormat="1" ht="25.5">
      <c r="A572" s="49"/>
      <c r="B572" s="50" t="s">
        <v>57</v>
      </c>
      <c r="C572" s="50"/>
      <c r="D572" s="52" t="s">
        <v>15</v>
      </c>
      <c r="E572" s="52" t="s">
        <v>13</v>
      </c>
      <c r="F572" s="52" t="s">
        <v>236</v>
      </c>
      <c r="G572" s="52" t="s">
        <v>58</v>
      </c>
      <c r="H572" s="56">
        <v>760</v>
      </c>
      <c r="I572" s="57">
        <v>760</v>
      </c>
      <c r="J572" s="2"/>
    </row>
    <row r="573" spans="1:10" s="53" customFormat="1" ht="25.5">
      <c r="A573" s="37"/>
      <c r="B573" s="38" t="s">
        <v>24</v>
      </c>
      <c r="C573" s="55"/>
      <c r="D573" s="36" t="s">
        <v>15</v>
      </c>
      <c r="E573" s="36" t="s">
        <v>15</v>
      </c>
      <c r="F573" s="36"/>
      <c r="G573" s="36"/>
      <c r="H573" s="56">
        <f>H574+H584+H599+H613+H618</f>
        <v>154670.60000000003</v>
      </c>
      <c r="I573" s="56">
        <f>I574+I584+I599+I613+I618</f>
        <v>154387.19999999998</v>
      </c>
      <c r="J573" s="56">
        <f>I573/H573*100</f>
        <v>99.816771901059383</v>
      </c>
    </row>
    <row r="574" spans="1:10" s="53" customFormat="1" ht="38.25">
      <c r="A574" s="49"/>
      <c r="B574" s="50" t="s">
        <v>96</v>
      </c>
      <c r="C574" s="5"/>
      <c r="D574" s="52" t="s">
        <v>15</v>
      </c>
      <c r="E574" s="52" t="s">
        <v>15</v>
      </c>
      <c r="F574" s="52" t="s">
        <v>210</v>
      </c>
      <c r="G574" s="52"/>
      <c r="H574" s="56">
        <f>H575+H578+H581</f>
        <v>59775</v>
      </c>
      <c r="I574" s="57">
        <f>I575+I578+I581</f>
        <v>59774.400000000001</v>
      </c>
      <c r="J574" s="57"/>
    </row>
    <row r="575" spans="1:10" s="53" customFormat="1" ht="63.75">
      <c r="A575" s="49"/>
      <c r="B575" s="50" t="s">
        <v>583</v>
      </c>
      <c r="C575" s="27"/>
      <c r="D575" s="52" t="s">
        <v>15</v>
      </c>
      <c r="E575" s="52" t="s">
        <v>15</v>
      </c>
      <c r="F575" s="52" t="s">
        <v>383</v>
      </c>
      <c r="G575" s="52"/>
      <c r="H575" s="56">
        <f>H576</f>
        <v>732.6</v>
      </c>
      <c r="I575" s="57">
        <f t="shared" ref="I575" si="83">I576</f>
        <v>732.6</v>
      </c>
      <c r="J575" s="57"/>
    </row>
    <row r="576" spans="1:10" s="15" customFormat="1">
      <c r="A576" s="37"/>
      <c r="B576" s="50" t="s">
        <v>68</v>
      </c>
      <c r="C576" s="5"/>
      <c r="D576" s="52" t="s">
        <v>15</v>
      </c>
      <c r="E576" s="52" t="s">
        <v>15</v>
      </c>
      <c r="F576" s="52" t="s">
        <v>383</v>
      </c>
      <c r="G576" s="52" t="s">
        <v>69</v>
      </c>
      <c r="H576" s="56">
        <f>H577</f>
        <v>732.6</v>
      </c>
      <c r="I576" s="57">
        <f>I577</f>
        <v>732.6</v>
      </c>
      <c r="J576" s="57"/>
    </row>
    <row r="577" spans="1:10" s="15" customFormat="1" ht="51">
      <c r="A577" s="37"/>
      <c r="B577" s="50" t="s">
        <v>828</v>
      </c>
      <c r="C577" s="5"/>
      <c r="D577" s="52" t="s">
        <v>15</v>
      </c>
      <c r="E577" s="52" t="s">
        <v>15</v>
      </c>
      <c r="F577" s="52" t="s">
        <v>383</v>
      </c>
      <c r="G577" s="52" t="s">
        <v>75</v>
      </c>
      <c r="H577" s="56">
        <v>732.6</v>
      </c>
      <c r="I577" s="57">
        <v>732.6</v>
      </c>
      <c r="J577" s="57"/>
    </row>
    <row r="578" spans="1:10" s="53" customFormat="1" ht="38.25">
      <c r="A578" s="49"/>
      <c r="B578" s="50" t="s">
        <v>584</v>
      </c>
      <c r="C578" s="27"/>
      <c r="D578" s="52" t="s">
        <v>15</v>
      </c>
      <c r="E578" s="52" t="s">
        <v>15</v>
      </c>
      <c r="F578" s="52" t="s">
        <v>450</v>
      </c>
      <c r="G578" s="52"/>
      <c r="H578" s="56">
        <f>H579</f>
        <v>7.4</v>
      </c>
      <c r="I578" s="57">
        <f>I579</f>
        <v>7.4</v>
      </c>
      <c r="J578" s="57"/>
    </row>
    <row r="579" spans="1:10" s="15" customFormat="1">
      <c r="A579" s="37"/>
      <c r="B579" s="50" t="s">
        <v>68</v>
      </c>
      <c r="C579" s="5"/>
      <c r="D579" s="52" t="s">
        <v>15</v>
      </c>
      <c r="E579" s="52" t="s">
        <v>15</v>
      </c>
      <c r="F579" s="52" t="s">
        <v>450</v>
      </c>
      <c r="G579" s="52" t="s">
        <v>69</v>
      </c>
      <c r="H579" s="56">
        <f>H580</f>
        <v>7.4</v>
      </c>
      <c r="I579" s="57">
        <f>I580</f>
        <v>7.4</v>
      </c>
      <c r="J579" s="57"/>
    </row>
    <row r="580" spans="1:10" s="15" customFormat="1" ht="51">
      <c r="A580" s="37"/>
      <c r="B580" s="50" t="s">
        <v>828</v>
      </c>
      <c r="C580" s="5"/>
      <c r="D580" s="52" t="s">
        <v>15</v>
      </c>
      <c r="E580" s="52" t="s">
        <v>15</v>
      </c>
      <c r="F580" s="52" t="s">
        <v>450</v>
      </c>
      <c r="G580" s="52" t="s">
        <v>75</v>
      </c>
      <c r="H580" s="56">
        <v>7.4</v>
      </c>
      <c r="I580" s="57">
        <v>7.4</v>
      </c>
      <c r="J580" s="57"/>
    </row>
    <row r="581" spans="1:10" s="53" customFormat="1" ht="51">
      <c r="A581" s="49"/>
      <c r="B581" s="50" t="s">
        <v>388</v>
      </c>
      <c r="C581" s="5"/>
      <c r="D581" s="52" t="s">
        <v>389</v>
      </c>
      <c r="E581" s="52" t="s">
        <v>15</v>
      </c>
      <c r="F581" s="52" t="s">
        <v>387</v>
      </c>
      <c r="G581" s="52"/>
      <c r="H581" s="56">
        <f>H582</f>
        <v>59035</v>
      </c>
      <c r="I581" s="57">
        <f>I582</f>
        <v>59034.400000000001</v>
      </c>
      <c r="J581" s="57"/>
    </row>
    <row r="582" spans="1:10" s="53" customFormat="1">
      <c r="A582" s="49"/>
      <c r="B582" s="50" t="s">
        <v>68</v>
      </c>
      <c r="C582" s="5"/>
      <c r="D582" s="52" t="s">
        <v>15</v>
      </c>
      <c r="E582" s="52" t="s">
        <v>15</v>
      </c>
      <c r="F582" s="52" t="s">
        <v>387</v>
      </c>
      <c r="G582" s="52" t="s">
        <v>69</v>
      </c>
      <c r="H582" s="56">
        <f>H583</f>
        <v>59035</v>
      </c>
      <c r="I582" s="57">
        <f>I583</f>
        <v>59034.400000000001</v>
      </c>
      <c r="J582" s="57"/>
    </row>
    <row r="583" spans="1:10" s="53" customFormat="1" ht="51">
      <c r="A583" s="49"/>
      <c r="B583" s="50" t="s">
        <v>828</v>
      </c>
      <c r="C583" s="5"/>
      <c r="D583" s="52" t="s">
        <v>15</v>
      </c>
      <c r="E583" s="52" t="s">
        <v>15</v>
      </c>
      <c r="F583" s="52" t="s">
        <v>387</v>
      </c>
      <c r="G583" s="52" t="s">
        <v>75</v>
      </c>
      <c r="H583" s="56">
        <v>59035</v>
      </c>
      <c r="I583" s="57">
        <v>59034.400000000001</v>
      </c>
      <c r="J583" s="57"/>
    </row>
    <row r="584" spans="1:10" ht="38.25">
      <c r="A584" s="49"/>
      <c r="B584" s="50" t="s">
        <v>116</v>
      </c>
      <c r="C584" s="106"/>
      <c r="D584" s="52" t="s">
        <v>15</v>
      </c>
      <c r="E584" s="52" t="s">
        <v>15</v>
      </c>
      <c r="F584" s="52" t="s">
        <v>159</v>
      </c>
      <c r="G584" s="52"/>
      <c r="H584" s="56">
        <f>H585</f>
        <v>72254.7</v>
      </c>
      <c r="I584" s="57">
        <f>I585</f>
        <v>72188.5</v>
      </c>
      <c r="J584" s="57"/>
    </row>
    <row r="585" spans="1:10" ht="63.75">
      <c r="A585" s="49"/>
      <c r="B585" s="50" t="s">
        <v>390</v>
      </c>
      <c r="C585" s="106"/>
      <c r="D585" s="52" t="s">
        <v>15</v>
      </c>
      <c r="E585" s="52" t="s">
        <v>15</v>
      </c>
      <c r="F585" s="52" t="s">
        <v>160</v>
      </c>
      <c r="G585" s="52"/>
      <c r="H585" s="56">
        <f>H586</f>
        <v>72254.7</v>
      </c>
      <c r="I585" s="57">
        <f>I586</f>
        <v>72188.5</v>
      </c>
      <c r="J585" s="57"/>
    </row>
    <row r="586" spans="1:10" s="53" customFormat="1" ht="63.75">
      <c r="A586" s="49"/>
      <c r="B586" s="50" t="s">
        <v>130</v>
      </c>
      <c r="C586" s="55"/>
      <c r="D586" s="52" t="s">
        <v>15</v>
      </c>
      <c r="E586" s="52" t="s">
        <v>15</v>
      </c>
      <c r="F586" s="52" t="s">
        <v>328</v>
      </c>
      <c r="G586" s="52"/>
      <c r="H586" s="56">
        <f>H587+H591+H595</f>
        <v>72254.7</v>
      </c>
      <c r="I586" s="57">
        <f>I587+I591+I595</f>
        <v>72188.5</v>
      </c>
      <c r="J586" s="57"/>
    </row>
    <row r="587" spans="1:10" s="53" customFormat="1" ht="63.75">
      <c r="A587" s="49"/>
      <c r="B587" s="50" t="s">
        <v>52</v>
      </c>
      <c r="C587" s="55"/>
      <c r="D587" s="52" t="s">
        <v>15</v>
      </c>
      <c r="E587" s="52" t="s">
        <v>15</v>
      </c>
      <c r="F587" s="52" t="s">
        <v>328</v>
      </c>
      <c r="G587" s="52" t="s">
        <v>53</v>
      </c>
      <c r="H587" s="56">
        <f>H588</f>
        <v>48587.9</v>
      </c>
      <c r="I587" s="57">
        <f>I588</f>
        <v>48586.5</v>
      </c>
      <c r="J587" s="57"/>
    </row>
    <row r="588" spans="1:10" s="53" customFormat="1">
      <c r="A588" s="49"/>
      <c r="B588" s="50" t="s">
        <v>64</v>
      </c>
      <c r="C588" s="55"/>
      <c r="D588" s="52" t="s">
        <v>15</v>
      </c>
      <c r="E588" s="52" t="s">
        <v>15</v>
      </c>
      <c r="F588" s="52" t="s">
        <v>328</v>
      </c>
      <c r="G588" s="52" t="s">
        <v>65</v>
      </c>
      <c r="H588" s="56">
        <f>H589+H590</f>
        <v>48587.9</v>
      </c>
      <c r="I588" s="57">
        <f>I589+I590</f>
        <v>48586.5</v>
      </c>
      <c r="J588" s="57"/>
    </row>
    <row r="589" spans="1:10" s="53" customFormat="1" ht="25.5">
      <c r="A589" s="49"/>
      <c r="B589" s="50" t="s">
        <v>84</v>
      </c>
      <c r="C589" s="55"/>
      <c r="D589" s="52" t="s">
        <v>15</v>
      </c>
      <c r="E589" s="52" t="s">
        <v>15</v>
      </c>
      <c r="F589" s="52" t="s">
        <v>328</v>
      </c>
      <c r="G589" s="52" t="s">
        <v>66</v>
      </c>
      <c r="H589" s="56">
        <v>46944.1</v>
      </c>
      <c r="I589" s="57">
        <v>46944.1</v>
      </c>
      <c r="J589" s="57"/>
    </row>
    <row r="590" spans="1:10" s="53" customFormat="1" ht="25.5">
      <c r="A590" s="49"/>
      <c r="B590" s="50" t="s">
        <v>85</v>
      </c>
      <c r="C590" s="55"/>
      <c r="D590" s="52" t="s">
        <v>15</v>
      </c>
      <c r="E590" s="52" t="s">
        <v>15</v>
      </c>
      <c r="F590" s="52" t="s">
        <v>328</v>
      </c>
      <c r="G590" s="52" t="s">
        <v>67</v>
      </c>
      <c r="H590" s="56">
        <v>1643.8</v>
      </c>
      <c r="I590" s="57">
        <v>1642.4</v>
      </c>
      <c r="J590" s="2"/>
    </row>
    <row r="591" spans="1:10" s="53" customFormat="1" ht="25.5">
      <c r="A591" s="49"/>
      <c r="B591" s="50" t="s">
        <v>80</v>
      </c>
      <c r="C591" s="55"/>
      <c r="D591" s="52" t="s">
        <v>15</v>
      </c>
      <c r="E591" s="52" t="s">
        <v>15</v>
      </c>
      <c r="F591" s="52" t="s">
        <v>328</v>
      </c>
      <c r="G591" s="52" t="s">
        <v>54</v>
      </c>
      <c r="H591" s="56">
        <f>H592</f>
        <v>22007.3</v>
      </c>
      <c r="I591" s="57">
        <f>I592</f>
        <v>21942.600000000002</v>
      </c>
      <c r="J591" s="57"/>
    </row>
    <row r="592" spans="1:10" s="53" customFormat="1" ht="25.5">
      <c r="A592" s="49"/>
      <c r="B592" s="50" t="s">
        <v>55</v>
      </c>
      <c r="C592" s="55"/>
      <c r="D592" s="52" t="s">
        <v>15</v>
      </c>
      <c r="E592" s="52" t="s">
        <v>15</v>
      </c>
      <c r="F592" s="52" t="s">
        <v>328</v>
      </c>
      <c r="G592" s="52" t="s">
        <v>56</v>
      </c>
      <c r="H592" s="56">
        <f>H593+H594</f>
        <v>22007.3</v>
      </c>
      <c r="I592" s="57">
        <f>I594+I593</f>
        <v>21942.600000000002</v>
      </c>
      <c r="J592" s="57"/>
    </row>
    <row r="593" spans="1:10" s="53" customFormat="1" ht="25.5">
      <c r="A593" s="49"/>
      <c r="B593" s="50" t="s">
        <v>60</v>
      </c>
      <c r="C593" s="55"/>
      <c r="D593" s="52" t="s">
        <v>15</v>
      </c>
      <c r="E593" s="52" t="s">
        <v>15</v>
      </c>
      <c r="F593" s="52" t="s">
        <v>328</v>
      </c>
      <c r="G593" s="52" t="s">
        <v>59</v>
      </c>
      <c r="H593" s="56">
        <v>121.5</v>
      </c>
      <c r="I593" s="57">
        <v>119.2</v>
      </c>
      <c r="J593" s="57"/>
    </row>
    <row r="594" spans="1:10" s="53" customFormat="1" ht="25.5">
      <c r="A594" s="49"/>
      <c r="B594" s="50" t="s">
        <v>57</v>
      </c>
      <c r="C594" s="55"/>
      <c r="D594" s="52" t="s">
        <v>15</v>
      </c>
      <c r="E594" s="52" t="s">
        <v>15</v>
      </c>
      <c r="F594" s="52" t="s">
        <v>328</v>
      </c>
      <c r="G594" s="52" t="s">
        <v>58</v>
      </c>
      <c r="H594" s="56">
        <v>21885.8</v>
      </c>
      <c r="I594" s="57">
        <v>21823.4</v>
      </c>
      <c r="J594" s="2"/>
    </row>
    <row r="595" spans="1:10" s="53" customFormat="1">
      <c r="A595" s="49"/>
      <c r="B595" s="50" t="s">
        <v>68</v>
      </c>
      <c r="C595" s="55"/>
      <c r="D595" s="52" t="s">
        <v>15</v>
      </c>
      <c r="E595" s="52" t="s">
        <v>15</v>
      </c>
      <c r="F595" s="52" t="s">
        <v>328</v>
      </c>
      <c r="G595" s="52" t="s">
        <v>69</v>
      </c>
      <c r="H595" s="56">
        <f>H596</f>
        <v>1659.5</v>
      </c>
      <c r="I595" s="57">
        <f>I596</f>
        <v>1659.3999999999999</v>
      </c>
      <c r="J595" s="57"/>
    </row>
    <row r="596" spans="1:10" s="53" customFormat="1">
      <c r="A596" s="49"/>
      <c r="B596" s="50" t="s">
        <v>70</v>
      </c>
      <c r="C596" s="55"/>
      <c r="D596" s="52" t="s">
        <v>15</v>
      </c>
      <c r="E596" s="52" t="s">
        <v>15</v>
      </c>
      <c r="F596" s="52" t="s">
        <v>328</v>
      </c>
      <c r="G596" s="52" t="s">
        <v>71</v>
      </c>
      <c r="H596" s="56">
        <f>H597+H598</f>
        <v>1659.5</v>
      </c>
      <c r="I596" s="57">
        <f>I598+I597</f>
        <v>1659.3999999999999</v>
      </c>
      <c r="J596" s="57"/>
    </row>
    <row r="597" spans="1:10" s="53" customFormat="1" ht="25.5">
      <c r="A597" s="49"/>
      <c r="B597" s="50" t="s">
        <v>498</v>
      </c>
      <c r="C597" s="55"/>
      <c r="D597" s="52" t="s">
        <v>15</v>
      </c>
      <c r="E597" s="52" t="s">
        <v>15</v>
      </c>
      <c r="F597" s="52" t="s">
        <v>328</v>
      </c>
      <c r="G597" s="52" t="s">
        <v>499</v>
      </c>
      <c r="H597" s="56">
        <v>1554.3</v>
      </c>
      <c r="I597" s="57">
        <v>1554.3</v>
      </c>
      <c r="J597" s="57"/>
    </row>
    <row r="598" spans="1:10" s="53" customFormat="1">
      <c r="A598" s="49"/>
      <c r="B598" s="46" t="s">
        <v>527</v>
      </c>
      <c r="C598" s="55"/>
      <c r="D598" s="52" t="s">
        <v>15</v>
      </c>
      <c r="E598" s="52" t="s">
        <v>15</v>
      </c>
      <c r="F598" s="52" t="s">
        <v>328</v>
      </c>
      <c r="G598" s="52" t="s">
        <v>72</v>
      </c>
      <c r="H598" s="56">
        <v>105.2</v>
      </c>
      <c r="I598" s="57">
        <v>105.1</v>
      </c>
      <c r="J598" s="57"/>
    </row>
    <row r="599" spans="1:10" ht="38.25">
      <c r="A599" s="49"/>
      <c r="B599" s="50" t="s">
        <v>370</v>
      </c>
      <c r="C599" s="106"/>
      <c r="D599" s="52" t="s">
        <v>15</v>
      </c>
      <c r="E599" s="52" t="s">
        <v>15</v>
      </c>
      <c r="F599" s="52" t="s">
        <v>197</v>
      </c>
      <c r="G599" s="52"/>
      <c r="H599" s="56">
        <f>H600</f>
        <v>21734.700000000004</v>
      </c>
      <c r="I599" s="57">
        <f>I600</f>
        <v>21573.3</v>
      </c>
      <c r="J599" s="57"/>
    </row>
    <row r="600" spans="1:10" s="53" customFormat="1" ht="76.5">
      <c r="A600" s="49"/>
      <c r="B600" s="50" t="s">
        <v>386</v>
      </c>
      <c r="C600" s="55"/>
      <c r="D600" s="52" t="s">
        <v>15</v>
      </c>
      <c r="E600" s="52" t="s">
        <v>15</v>
      </c>
      <c r="F600" s="52" t="s">
        <v>329</v>
      </c>
      <c r="G600" s="52"/>
      <c r="H600" s="56">
        <f>H601+H605+H609</f>
        <v>21734.700000000004</v>
      </c>
      <c r="I600" s="57">
        <f>I601+I605+I609</f>
        <v>21573.3</v>
      </c>
      <c r="J600" s="57"/>
    </row>
    <row r="601" spans="1:10" s="53" customFormat="1" ht="63.75">
      <c r="A601" s="49"/>
      <c r="B601" s="50" t="s">
        <v>52</v>
      </c>
      <c r="C601" s="55"/>
      <c r="D601" s="52" t="s">
        <v>15</v>
      </c>
      <c r="E601" s="52" t="s">
        <v>15</v>
      </c>
      <c r="F601" s="52" t="s">
        <v>329</v>
      </c>
      <c r="G601" s="52" t="s">
        <v>53</v>
      </c>
      <c r="H601" s="56">
        <f>H602</f>
        <v>20495.800000000003</v>
      </c>
      <c r="I601" s="57">
        <f>I602</f>
        <v>20455</v>
      </c>
      <c r="J601" s="57"/>
    </row>
    <row r="602" spans="1:10" s="53" customFormat="1">
      <c r="A602" s="49"/>
      <c r="B602" s="50" t="s">
        <v>64</v>
      </c>
      <c r="C602" s="55"/>
      <c r="D602" s="52" t="s">
        <v>15</v>
      </c>
      <c r="E602" s="52" t="s">
        <v>15</v>
      </c>
      <c r="F602" s="52" t="s">
        <v>329</v>
      </c>
      <c r="G602" s="52" t="s">
        <v>65</v>
      </c>
      <c r="H602" s="56">
        <f>H603+H604</f>
        <v>20495.800000000003</v>
      </c>
      <c r="I602" s="57">
        <f>I603+I604</f>
        <v>20455</v>
      </c>
      <c r="J602" s="57"/>
    </row>
    <row r="603" spans="1:10" s="53" customFormat="1" ht="25.5">
      <c r="A603" s="49"/>
      <c r="B603" s="50" t="s">
        <v>84</v>
      </c>
      <c r="C603" s="55"/>
      <c r="D603" s="52" t="s">
        <v>15</v>
      </c>
      <c r="E603" s="52" t="s">
        <v>15</v>
      </c>
      <c r="F603" s="52" t="s">
        <v>329</v>
      </c>
      <c r="G603" s="52" t="s">
        <v>66</v>
      </c>
      <c r="H603" s="56">
        <v>19475.400000000001</v>
      </c>
      <c r="I603" s="57">
        <v>19434.7</v>
      </c>
      <c r="J603" s="2"/>
    </row>
    <row r="604" spans="1:10" s="53" customFormat="1" ht="25.5">
      <c r="A604" s="49"/>
      <c r="B604" s="50" t="s">
        <v>85</v>
      </c>
      <c r="C604" s="55"/>
      <c r="D604" s="52" t="s">
        <v>15</v>
      </c>
      <c r="E604" s="52" t="s">
        <v>15</v>
      </c>
      <c r="F604" s="52" t="s">
        <v>329</v>
      </c>
      <c r="G604" s="52" t="s">
        <v>67</v>
      </c>
      <c r="H604" s="56">
        <v>1020.4</v>
      </c>
      <c r="I604" s="57">
        <v>1020.3</v>
      </c>
      <c r="J604" s="2"/>
    </row>
    <row r="605" spans="1:10" s="53" customFormat="1" ht="25.5">
      <c r="A605" s="49"/>
      <c r="B605" s="50" t="s">
        <v>80</v>
      </c>
      <c r="C605" s="55"/>
      <c r="D605" s="52" t="s">
        <v>15</v>
      </c>
      <c r="E605" s="52" t="s">
        <v>15</v>
      </c>
      <c r="F605" s="52" t="s">
        <v>329</v>
      </c>
      <c r="G605" s="52" t="s">
        <v>54</v>
      </c>
      <c r="H605" s="56">
        <f>H606</f>
        <v>1211.9000000000001</v>
      </c>
      <c r="I605" s="57">
        <f>I606</f>
        <v>1091.5</v>
      </c>
      <c r="J605" s="57"/>
    </row>
    <row r="606" spans="1:10" s="53" customFormat="1" ht="25.5">
      <c r="A606" s="49"/>
      <c r="B606" s="50" t="s">
        <v>55</v>
      </c>
      <c r="C606" s="55"/>
      <c r="D606" s="52" t="s">
        <v>15</v>
      </c>
      <c r="E606" s="52" t="s">
        <v>15</v>
      </c>
      <c r="F606" s="52" t="s">
        <v>329</v>
      </c>
      <c r="G606" s="52" t="s">
        <v>56</v>
      </c>
      <c r="H606" s="56">
        <f>H607+H608</f>
        <v>1211.9000000000001</v>
      </c>
      <c r="I606" s="57">
        <f>I608+I607</f>
        <v>1091.5</v>
      </c>
      <c r="J606" s="57"/>
    </row>
    <row r="607" spans="1:10" s="53" customFormat="1" ht="25.5">
      <c r="A607" s="49"/>
      <c r="B607" s="50" t="s">
        <v>60</v>
      </c>
      <c r="C607" s="55"/>
      <c r="D607" s="52" t="s">
        <v>15</v>
      </c>
      <c r="E607" s="52" t="s">
        <v>15</v>
      </c>
      <c r="F607" s="52" t="s">
        <v>329</v>
      </c>
      <c r="G607" s="52" t="s">
        <v>59</v>
      </c>
      <c r="H607" s="56">
        <v>185.4</v>
      </c>
      <c r="I607" s="57">
        <v>179.5</v>
      </c>
      <c r="J607" s="57"/>
    </row>
    <row r="608" spans="1:10" s="53" customFormat="1" ht="25.5">
      <c r="A608" s="49"/>
      <c r="B608" s="50" t="s">
        <v>57</v>
      </c>
      <c r="C608" s="55"/>
      <c r="D608" s="52" t="s">
        <v>15</v>
      </c>
      <c r="E608" s="52" t="s">
        <v>15</v>
      </c>
      <c r="F608" s="52" t="s">
        <v>329</v>
      </c>
      <c r="G608" s="52" t="s">
        <v>58</v>
      </c>
      <c r="H608" s="56">
        <v>1026.5</v>
      </c>
      <c r="I608" s="57">
        <v>912</v>
      </c>
      <c r="J608" s="2"/>
    </row>
    <row r="609" spans="1:10" s="53" customFormat="1">
      <c r="A609" s="49"/>
      <c r="B609" s="50" t="s">
        <v>68</v>
      </c>
      <c r="C609" s="55"/>
      <c r="D609" s="52" t="s">
        <v>15</v>
      </c>
      <c r="E609" s="52" t="s">
        <v>15</v>
      </c>
      <c r="F609" s="52" t="s">
        <v>329</v>
      </c>
      <c r="G609" s="52" t="s">
        <v>69</v>
      </c>
      <c r="H609" s="56">
        <f>H610</f>
        <v>27</v>
      </c>
      <c r="I609" s="57">
        <f>I610</f>
        <v>26.799999999999997</v>
      </c>
      <c r="J609" s="57"/>
    </row>
    <row r="610" spans="1:10" s="53" customFormat="1">
      <c r="A610" s="49"/>
      <c r="B610" s="50" t="s">
        <v>70</v>
      </c>
      <c r="C610" s="55"/>
      <c r="D610" s="52" t="s">
        <v>15</v>
      </c>
      <c r="E610" s="52" t="s">
        <v>15</v>
      </c>
      <c r="F610" s="52" t="s">
        <v>329</v>
      </c>
      <c r="G610" s="52" t="s">
        <v>71</v>
      </c>
      <c r="H610" s="56">
        <f>H611+H612</f>
        <v>27</v>
      </c>
      <c r="I610" s="57">
        <f>I612+I611</f>
        <v>26.799999999999997</v>
      </c>
      <c r="J610" s="57"/>
    </row>
    <row r="611" spans="1:10" s="53" customFormat="1" ht="25.5">
      <c r="A611" s="49"/>
      <c r="B611" s="50" t="s">
        <v>498</v>
      </c>
      <c r="C611" s="55"/>
      <c r="D611" s="52" t="s">
        <v>15</v>
      </c>
      <c r="E611" s="52" t="s">
        <v>15</v>
      </c>
      <c r="F611" s="52" t="s">
        <v>329</v>
      </c>
      <c r="G611" s="52" t="s">
        <v>499</v>
      </c>
      <c r="H611" s="56">
        <v>8.3000000000000007</v>
      </c>
      <c r="I611" s="57">
        <v>8.1</v>
      </c>
      <c r="J611" s="57"/>
    </row>
    <row r="612" spans="1:10" s="53" customFormat="1">
      <c r="A612" s="49"/>
      <c r="B612" s="46" t="s">
        <v>527</v>
      </c>
      <c r="C612" s="55"/>
      <c r="D612" s="52" t="s">
        <v>15</v>
      </c>
      <c r="E612" s="52" t="s">
        <v>15</v>
      </c>
      <c r="F612" s="52" t="s">
        <v>329</v>
      </c>
      <c r="G612" s="52" t="s">
        <v>72</v>
      </c>
      <c r="H612" s="56">
        <v>18.7</v>
      </c>
      <c r="I612" s="57">
        <v>18.7</v>
      </c>
      <c r="J612" s="57"/>
    </row>
    <row r="613" spans="1:10" s="53" customFormat="1" ht="38.25">
      <c r="A613" s="49"/>
      <c r="B613" s="50" t="s">
        <v>97</v>
      </c>
      <c r="C613" s="50"/>
      <c r="D613" s="52" t="s">
        <v>15</v>
      </c>
      <c r="E613" s="52" t="s">
        <v>15</v>
      </c>
      <c r="F613" s="52" t="s">
        <v>330</v>
      </c>
      <c r="G613" s="52"/>
      <c r="H613" s="56">
        <f>H614</f>
        <v>200</v>
      </c>
      <c r="I613" s="57">
        <f>I614</f>
        <v>200</v>
      </c>
      <c r="J613" s="57"/>
    </row>
    <row r="614" spans="1:10" s="53" customFormat="1" ht="38.25">
      <c r="A614" s="49"/>
      <c r="B614" s="50" t="s">
        <v>112</v>
      </c>
      <c r="C614" s="50"/>
      <c r="D614" s="52" t="s">
        <v>15</v>
      </c>
      <c r="E614" s="52" t="s">
        <v>15</v>
      </c>
      <c r="F614" s="52" t="s">
        <v>331</v>
      </c>
      <c r="G614" s="52"/>
      <c r="H614" s="56">
        <f>H615</f>
        <v>200</v>
      </c>
      <c r="I614" s="57">
        <f>I615</f>
        <v>200</v>
      </c>
      <c r="J614" s="57"/>
    </row>
    <row r="615" spans="1:10" s="53" customFormat="1" ht="25.5">
      <c r="A615" s="49"/>
      <c r="B615" s="50" t="s">
        <v>80</v>
      </c>
      <c r="C615" s="55"/>
      <c r="D615" s="52" t="s">
        <v>15</v>
      </c>
      <c r="E615" s="52" t="s">
        <v>15</v>
      </c>
      <c r="F615" s="52" t="s">
        <v>331</v>
      </c>
      <c r="G615" s="52" t="s">
        <v>54</v>
      </c>
      <c r="H615" s="56">
        <f>H616</f>
        <v>200</v>
      </c>
      <c r="I615" s="57">
        <f t="shared" ref="I615:I616" si="84">I616</f>
        <v>200</v>
      </c>
      <c r="J615" s="57"/>
    </row>
    <row r="616" spans="1:10" s="53" customFormat="1" ht="25.5">
      <c r="A616" s="49"/>
      <c r="B616" s="50" t="s">
        <v>55</v>
      </c>
      <c r="C616" s="55"/>
      <c r="D616" s="52" t="s">
        <v>15</v>
      </c>
      <c r="E616" s="52" t="s">
        <v>15</v>
      </c>
      <c r="F616" s="52" t="s">
        <v>331</v>
      </c>
      <c r="G616" s="52" t="s">
        <v>56</v>
      </c>
      <c r="H616" s="56">
        <f>H617</f>
        <v>200</v>
      </c>
      <c r="I616" s="57">
        <f t="shared" si="84"/>
        <v>200</v>
      </c>
      <c r="J616" s="57"/>
    </row>
    <row r="617" spans="1:10" s="53" customFormat="1" ht="25.5">
      <c r="A617" s="49"/>
      <c r="B617" s="50" t="s">
        <v>57</v>
      </c>
      <c r="C617" s="55"/>
      <c r="D617" s="52" t="s">
        <v>15</v>
      </c>
      <c r="E617" s="52" t="s">
        <v>15</v>
      </c>
      <c r="F617" s="52" t="s">
        <v>331</v>
      </c>
      <c r="G617" s="52" t="s">
        <v>58</v>
      </c>
      <c r="H617" s="56">
        <v>200</v>
      </c>
      <c r="I617" s="57">
        <v>200</v>
      </c>
      <c r="J617" s="57"/>
    </row>
    <row r="618" spans="1:10" s="53" customFormat="1">
      <c r="A618" s="49"/>
      <c r="B618" s="50" t="s">
        <v>392</v>
      </c>
      <c r="C618" s="55"/>
      <c r="D618" s="52" t="s">
        <v>15</v>
      </c>
      <c r="E618" s="52" t="s">
        <v>15</v>
      </c>
      <c r="F618" s="52" t="s">
        <v>230</v>
      </c>
      <c r="G618" s="36"/>
      <c r="H618" s="56">
        <f>H619+H623</f>
        <v>706.2</v>
      </c>
      <c r="I618" s="57">
        <f>I619+I623</f>
        <v>651</v>
      </c>
      <c r="J618" s="57"/>
    </row>
    <row r="619" spans="1:10" s="53" customFormat="1">
      <c r="A619" s="49"/>
      <c r="B619" s="50" t="s">
        <v>237</v>
      </c>
      <c r="C619" s="42"/>
      <c r="D619" s="52" t="s">
        <v>15</v>
      </c>
      <c r="E619" s="52" t="s">
        <v>15</v>
      </c>
      <c r="F619" s="52" t="s">
        <v>236</v>
      </c>
      <c r="G619" s="52"/>
      <c r="H619" s="56">
        <f>H620</f>
        <v>702.7</v>
      </c>
      <c r="I619" s="57">
        <f t="shared" ref="I619:I621" si="85">I620</f>
        <v>647.5</v>
      </c>
      <c r="J619" s="57"/>
    </row>
    <row r="620" spans="1:10" s="53" customFormat="1" ht="25.5">
      <c r="A620" s="49"/>
      <c r="B620" s="50" t="s">
        <v>80</v>
      </c>
      <c r="C620" s="55"/>
      <c r="D620" s="52" t="s">
        <v>15</v>
      </c>
      <c r="E620" s="52" t="s">
        <v>15</v>
      </c>
      <c r="F620" s="52" t="s">
        <v>236</v>
      </c>
      <c r="G620" s="52" t="s">
        <v>54</v>
      </c>
      <c r="H620" s="56">
        <f>H621</f>
        <v>702.7</v>
      </c>
      <c r="I620" s="57">
        <f t="shared" si="85"/>
        <v>647.5</v>
      </c>
      <c r="J620" s="57"/>
    </row>
    <row r="621" spans="1:10" s="53" customFormat="1" ht="25.5">
      <c r="A621" s="49"/>
      <c r="B621" s="50" t="s">
        <v>55</v>
      </c>
      <c r="C621" s="55"/>
      <c r="D621" s="52" t="s">
        <v>15</v>
      </c>
      <c r="E621" s="52" t="s">
        <v>15</v>
      </c>
      <c r="F621" s="52" t="s">
        <v>236</v>
      </c>
      <c r="G621" s="52" t="s">
        <v>56</v>
      </c>
      <c r="H621" s="56">
        <f>H622</f>
        <v>702.7</v>
      </c>
      <c r="I621" s="57">
        <f t="shared" si="85"/>
        <v>647.5</v>
      </c>
      <c r="J621" s="57"/>
    </row>
    <row r="622" spans="1:10" s="53" customFormat="1" ht="25.5">
      <c r="A622" s="49"/>
      <c r="B622" s="50" t="s">
        <v>57</v>
      </c>
      <c r="C622" s="55"/>
      <c r="D622" s="52" t="s">
        <v>15</v>
      </c>
      <c r="E622" s="52" t="s">
        <v>15</v>
      </c>
      <c r="F622" s="52" t="s">
        <v>236</v>
      </c>
      <c r="G622" s="52" t="s">
        <v>58</v>
      </c>
      <c r="H622" s="56">
        <v>702.7</v>
      </c>
      <c r="I622" s="57">
        <v>647.5</v>
      </c>
      <c r="J622" s="2"/>
    </row>
    <row r="623" spans="1:10" s="53" customFormat="1" ht="191.25">
      <c r="A623" s="49"/>
      <c r="B623" s="53" t="s">
        <v>473</v>
      </c>
      <c r="C623" s="55"/>
      <c r="D623" s="52" t="s">
        <v>15</v>
      </c>
      <c r="E623" s="52" t="s">
        <v>15</v>
      </c>
      <c r="F623" s="52" t="s">
        <v>393</v>
      </c>
      <c r="G623" s="36"/>
      <c r="H623" s="56">
        <f>H624</f>
        <v>3.5</v>
      </c>
      <c r="I623" s="57">
        <f t="shared" ref="I623:I625" si="86">I624</f>
        <v>3.5</v>
      </c>
      <c r="J623" s="57"/>
    </row>
    <row r="624" spans="1:10" s="53" customFormat="1" ht="63.75">
      <c r="A624" s="49"/>
      <c r="B624" s="50" t="s">
        <v>52</v>
      </c>
      <c r="C624" s="55"/>
      <c r="D624" s="52" t="s">
        <v>15</v>
      </c>
      <c r="E624" s="52" t="s">
        <v>15</v>
      </c>
      <c r="F624" s="52" t="s">
        <v>393</v>
      </c>
      <c r="G624" s="52" t="s">
        <v>53</v>
      </c>
      <c r="H624" s="56">
        <f>H625</f>
        <v>3.5</v>
      </c>
      <c r="I624" s="57">
        <f t="shared" si="86"/>
        <v>3.5</v>
      </c>
      <c r="J624" s="57"/>
    </row>
    <row r="625" spans="1:14" s="53" customFormat="1">
      <c r="A625" s="49"/>
      <c r="B625" s="50" t="s">
        <v>245</v>
      </c>
      <c r="C625" s="55"/>
      <c r="D625" s="52" t="s">
        <v>15</v>
      </c>
      <c r="E625" s="52" t="s">
        <v>15</v>
      </c>
      <c r="F625" s="52" t="s">
        <v>393</v>
      </c>
      <c r="G625" s="52" t="s">
        <v>138</v>
      </c>
      <c r="H625" s="56">
        <f>H626</f>
        <v>3.5</v>
      </c>
      <c r="I625" s="57">
        <f t="shared" si="86"/>
        <v>3.5</v>
      </c>
      <c r="J625" s="57"/>
    </row>
    <row r="626" spans="1:14" s="53" customFormat="1" ht="38.25">
      <c r="A626" s="49"/>
      <c r="B626" s="50" t="s">
        <v>139</v>
      </c>
      <c r="C626" s="55"/>
      <c r="D626" s="52" t="s">
        <v>15</v>
      </c>
      <c r="E626" s="52" t="s">
        <v>15</v>
      </c>
      <c r="F626" s="52" t="s">
        <v>393</v>
      </c>
      <c r="G626" s="52" t="s">
        <v>140</v>
      </c>
      <c r="H626" s="56">
        <v>3.5</v>
      </c>
      <c r="I626" s="57">
        <v>3.5</v>
      </c>
      <c r="J626" s="57"/>
    </row>
    <row r="627" spans="1:14" s="53" customFormat="1">
      <c r="A627" s="49"/>
      <c r="B627" s="38" t="s">
        <v>510</v>
      </c>
      <c r="C627" s="55"/>
      <c r="D627" s="36" t="s">
        <v>147</v>
      </c>
      <c r="E627" s="36" t="s">
        <v>11</v>
      </c>
      <c r="F627" s="36"/>
      <c r="G627" s="36"/>
      <c r="H627" s="56">
        <f>H628</f>
        <v>423.9</v>
      </c>
      <c r="I627" s="56">
        <f>I628</f>
        <v>423.9</v>
      </c>
      <c r="J627" s="56">
        <f>I627/H627*100</f>
        <v>100</v>
      </c>
    </row>
    <row r="628" spans="1:14" s="53" customFormat="1">
      <c r="A628" s="49"/>
      <c r="B628" s="38" t="s">
        <v>511</v>
      </c>
      <c r="C628" s="55"/>
      <c r="D628" s="36" t="s">
        <v>147</v>
      </c>
      <c r="E628" s="36" t="s">
        <v>15</v>
      </c>
      <c r="F628" s="36"/>
      <c r="G628" s="36"/>
      <c r="H628" s="56">
        <f>H629+H634</f>
        <v>423.9</v>
      </c>
      <c r="I628" s="56">
        <f>I629+I634</f>
        <v>423.9</v>
      </c>
      <c r="J628" s="56">
        <f>I628/H628*100</f>
        <v>100</v>
      </c>
    </row>
    <row r="629" spans="1:14" s="53" customFormat="1" ht="25.5">
      <c r="A629" s="49"/>
      <c r="B629" s="50" t="s">
        <v>512</v>
      </c>
      <c r="C629" s="55"/>
      <c r="D629" s="52" t="s">
        <v>147</v>
      </c>
      <c r="E629" s="52" t="s">
        <v>15</v>
      </c>
      <c r="F629" s="52" t="s">
        <v>514</v>
      </c>
      <c r="G629" s="52"/>
      <c r="H629" s="56">
        <f>H630</f>
        <v>95.9</v>
      </c>
      <c r="I629" s="57">
        <f t="shared" ref="I629:I632" si="87">I630</f>
        <v>95.9</v>
      </c>
      <c r="J629" s="57"/>
    </row>
    <row r="630" spans="1:14" s="53" customFormat="1" ht="38.25">
      <c r="A630" s="49"/>
      <c r="B630" s="50" t="s">
        <v>513</v>
      </c>
      <c r="C630" s="55"/>
      <c r="D630" s="52" t="s">
        <v>147</v>
      </c>
      <c r="E630" s="52" t="s">
        <v>15</v>
      </c>
      <c r="F630" s="52" t="s">
        <v>514</v>
      </c>
      <c r="G630" s="52"/>
      <c r="H630" s="56">
        <f>H631</f>
        <v>95.9</v>
      </c>
      <c r="I630" s="57">
        <f t="shared" si="87"/>
        <v>95.9</v>
      </c>
      <c r="J630" s="57"/>
    </row>
    <row r="631" spans="1:14" s="53" customFormat="1" ht="25.5">
      <c r="A631" s="49"/>
      <c r="B631" s="50" t="s">
        <v>80</v>
      </c>
      <c r="C631" s="55"/>
      <c r="D631" s="52" t="s">
        <v>147</v>
      </c>
      <c r="E631" s="52" t="s">
        <v>15</v>
      </c>
      <c r="F631" s="52" t="s">
        <v>514</v>
      </c>
      <c r="G631" s="52" t="s">
        <v>54</v>
      </c>
      <c r="H631" s="56">
        <f>H632</f>
        <v>95.9</v>
      </c>
      <c r="I631" s="57">
        <f t="shared" si="87"/>
        <v>95.9</v>
      </c>
      <c r="J631" s="57"/>
    </row>
    <row r="632" spans="1:14" s="53" customFormat="1" ht="25.5">
      <c r="A632" s="49"/>
      <c r="B632" s="50" t="s">
        <v>55</v>
      </c>
      <c r="C632" s="55"/>
      <c r="D632" s="52" t="s">
        <v>147</v>
      </c>
      <c r="E632" s="52" t="s">
        <v>15</v>
      </c>
      <c r="F632" s="52" t="s">
        <v>514</v>
      </c>
      <c r="G632" s="52" t="s">
        <v>56</v>
      </c>
      <c r="H632" s="56">
        <f>H633</f>
        <v>95.9</v>
      </c>
      <c r="I632" s="57">
        <f t="shared" si="87"/>
        <v>95.9</v>
      </c>
      <c r="J632" s="57"/>
    </row>
    <row r="633" spans="1:14" s="53" customFormat="1" ht="25.5">
      <c r="A633" s="49"/>
      <c r="B633" s="50" t="s">
        <v>57</v>
      </c>
      <c r="C633" s="55"/>
      <c r="D633" s="52" t="s">
        <v>147</v>
      </c>
      <c r="E633" s="52" t="s">
        <v>15</v>
      </c>
      <c r="F633" s="52" t="s">
        <v>514</v>
      </c>
      <c r="G633" s="52" t="s">
        <v>58</v>
      </c>
      <c r="H633" s="56">
        <v>95.9</v>
      </c>
      <c r="I633" s="57">
        <v>95.9</v>
      </c>
      <c r="J633" s="57"/>
    </row>
    <row r="634" spans="1:14" s="53" customFormat="1">
      <c r="A634" s="49"/>
      <c r="B634" s="50" t="s">
        <v>392</v>
      </c>
      <c r="C634" s="55"/>
      <c r="D634" s="52" t="s">
        <v>147</v>
      </c>
      <c r="E634" s="52" t="s">
        <v>15</v>
      </c>
      <c r="F634" s="52" t="s">
        <v>230</v>
      </c>
      <c r="G634" s="52"/>
      <c r="H634" s="56">
        <f t="shared" ref="H634" si="88">SUM(I634:J634)</f>
        <v>328</v>
      </c>
      <c r="I634" s="57">
        <f>I635</f>
        <v>328</v>
      </c>
      <c r="J634" s="57"/>
    </row>
    <row r="635" spans="1:14" s="53" customFormat="1" ht="135">
      <c r="A635" s="107"/>
      <c r="B635" s="68" t="s">
        <v>806</v>
      </c>
      <c r="C635" s="94"/>
      <c r="D635" s="69" t="s">
        <v>147</v>
      </c>
      <c r="E635" s="69" t="s">
        <v>15</v>
      </c>
      <c r="F635" s="69" t="s">
        <v>550</v>
      </c>
      <c r="G635" s="69"/>
      <c r="H635" s="96">
        <f>H636+H639</f>
        <v>328</v>
      </c>
      <c r="I635" s="98">
        <f>I636+I639</f>
        <v>328</v>
      </c>
      <c r="J635" s="98"/>
      <c r="K635" s="66"/>
      <c r="L635" s="66"/>
      <c r="M635" s="66"/>
      <c r="N635" s="66"/>
    </row>
    <row r="636" spans="1:14" s="53" customFormat="1" ht="75">
      <c r="A636" s="107"/>
      <c r="B636" s="68" t="s">
        <v>52</v>
      </c>
      <c r="C636" s="94"/>
      <c r="D636" s="69" t="s">
        <v>147</v>
      </c>
      <c r="E636" s="69" t="s">
        <v>15</v>
      </c>
      <c r="F636" s="69" t="s">
        <v>550</v>
      </c>
      <c r="G636" s="69" t="s">
        <v>53</v>
      </c>
      <c r="H636" s="96">
        <f>H637</f>
        <v>34</v>
      </c>
      <c r="I636" s="98">
        <f>I637</f>
        <v>34</v>
      </c>
      <c r="J636" s="98"/>
      <c r="K636" s="66"/>
      <c r="L636" s="66"/>
      <c r="M636" s="66"/>
      <c r="N636" s="66"/>
    </row>
    <row r="637" spans="1:14" s="53" customFormat="1" ht="30">
      <c r="A637" s="107"/>
      <c r="B637" s="68" t="s">
        <v>64</v>
      </c>
      <c r="C637" s="94"/>
      <c r="D637" s="69" t="s">
        <v>147</v>
      </c>
      <c r="E637" s="69" t="s">
        <v>15</v>
      </c>
      <c r="F637" s="69" t="s">
        <v>550</v>
      </c>
      <c r="G637" s="69" t="s">
        <v>65</v>
      </c>
      <c r="H637" s="96">
        <f>H638</f>
        <v>34</v>
      </c>
      <c r="I637" s="98">
        <f>I638</f>
        <v>34</v>
      </c>
      <c r="J637" s="98"/>
      <c r="K637" s="66"/>
      <c r="L637" s="66"/>
      <c r="M637" s="66"/>
      <c r="N637" s="66"/>
    </row>
    <row r="638" spans="1:14" s="53" customFormat="1" ht="26.25">
      <c r="A638" s="107"/>
      <c r="B638" s="50" t="s">
        <v>84</v>
      </c>
      <c r="C638" s="94"/>
      <c r="D638" s="69" t="s">
        <v>147</v>
      </c>
      <c r="E638" s="69" t="s">
        <v>15</v>
      </c>
      <c r="F638" s="69" t="s">
        <v>550</v>
      </c>
      <c r="G638" s="69" t="s">
        <v>66</v>
      </c>
      <c r="H638" s="96">
        <v>34</v>
      </c>
      <c r="I638" s="98">
        <v>34</v>
      </c>
      <c r="J638" s="98"/>
      <c r="K638" s="66"/>
      <c r="L638" s="66"/>
      <c r="M638" s="66"/>
      <c r="N638" s="66"/>
    </row>
    <row r="639" spans="1:14" s="53" customFormat="1" ht="30">
      <c r="A639" s="107"/>
      <c r="B639" s="68" t="s">
        <v>80</v>
      </c>
      <c r="C639" s="94"/>
      <c r="D639" s="69" t="s">
        <v>147</v>
      </c>
      <c r="E639" s="69" t="s">
        <v>15</v>
      </c>
      <c r="F639" s="69" t="s">
        <v>550</v>
      </c>
      <c r="G639" s="69" t="s">
        <v>54</v>
      </c>
      <c r="H639" s="96">
        <f>H640</f>
        <v>294</v>
      </c>
      <c r="I639" s="98">
        <f>I640</f>
        <v>294</v>
      </c>
      <c r="J639" s="98"/>
      <c r="K639" s="66"/>
      <c r="L639" s="66"/>
      <c r="M639" s="66"/>
      <c r="N639" s="66"/>
    </row>
    <row r="640" spans="1:14" s="53" customFormat="1" ht="30">
      <c r="A640" s="107"/>
      <c r="B640" s="68" t="s">
        <v>55</v>
      </c>
      <c r="C640" s="94"/>
      <c r="D640" s="69" t="s">
        <v>147</v>
      </c>
      <c r="E640" s="69" t="s">
        <v>15</v>
      </c>
      <c r="F640" s="69" t="s">
        <v>550</v>
      </c>
      <c r="G640" s="69" t="s">
        <v>56</v>
      </c>
      <c r="H640" s="96">
        <f>H641</f>
        <v>294</v>
      </c>
      <c r="I640" s="98">
        <f>I641</f>
        <v>294</v>
      </c>
      <c r="J640" s="98"/>
      <c r="K640" s="66"/>
      <c r="L640" s="66"/>
      <c r="M640" s="66"/>
      <c r="N640" s="66"/>
    </row>
    <row r="641" spans="1:14" s="53" customFormat="1" ht="30">
      <c r="A641" s="107"/>
      <c r="B641" s="68" t="s">
        <v>57</v>
      </c>
      <c r="C641" s="94"/>
      <c r="D641" s="69" t="s">
        <v>147</v>
      </c>
      <c r="E641" s="69" t="s">
        <v>15</v>
      </c>
      <c r="F641" s="69" t="s">
        <v>550</v>
      </c>
      <c r="G641" s="69" t="s">
        <v>58</v>
      </c>
      <c r="H641" s="96">
        <v>294</v>
      </c>
      <c r="I641" s="98">
        <v>294</v>
      </c>
      <c r="J641" s="98"/>
      <c r="K641" s="66"/>
      <c r="L641" s="66"/>
      <c r="M641" s="66"/>
      <c r="N641" s="66"/>
    </row>
    <row r="642" spans="1:14" s="15" customFormat="1">
      <c r="A642" s="25"/>
      <c r="B642" s="38" t="s">
        <v>25</v>
      </c>
      <c r="C642" s="38"/>
      <c r="D642" s="26" t="s">
        <v>16</v>
      </c>
      <c r="E642" s="26" t="s">
        <v>11</v>
      </c>
      <c r="F642" s="26"/>
      <c r="G642" s="26"/>
      <c r="H642" s="56">
        <f>H643+H662+H712+H760</f>
        <v>224979.49999999997</v>
      </c>
      <c r="I642" s="56">
        <f>I643+I662+I712+I760</f>
        <v>211643.8</v>
      </c>
      <c r="J642" s="24">
        <f>I642/H642*100</f>
        <v>94.072482159485645</v>
      </c>
      <c r="K642" s="22"/>
    </row>
    <row r="643" spans="1:14" s="71" customFormat="1">
      <c r="A643" s="25"/>
      <c r="B643" s="38" t="s">
        <v>264</v>
      </c>
      <c r="C643" s="38"/>
      <c r="D643" s="26" t="s">
        <v>16</v>
      </c>
      <c r="E643" s="26" t="s">
        <v>10</v>
      </c>
      <c r="F643" s="36"/>
      <c r="G643" s="26"/>
      <c r="H643" s="56">
        <f>H644+H657</f>
        <v>33922.300000000003</v>
      </c>
      <c r="I643" s="56">
        <f>I644+I657</f>
        <v>20625.8</v>
      </c>
      <c r="J643" s="24">
        <f>I643/H643*100</f>
        <v>60.803070546513638</v>
      </c>
    </row>
    <row r="644" spans="1:14" s="71" customFormat="1" ht="25.5">
      <c r="A644" s="25"/>
      <c r="B644" s="50" t="s">
        <v>265</v>
      </c>
      <c r="C644" s="50"/>
      <c r="D644" s="52" t="s">
        <v>16</v>
      </c>
      <c r="E644" s="52" t="s">
        <v>10</v>
      </c>
      <c r="F644" s="52" t="s">
        <v>333</v>
      </c>
      <c r="G644" s="26"/>
      <c r="H644" s="56">
        <f>H645</f>
        <v>33882.5</v>
      </c>
      <c r="I644" s="2">
        <f>I645</f>
        <v>20586.099999999999</v>
      </c>
      <c r="J644" s="2"/>
    </row>
    <row r="645" spans="1:14" s="71" customFormat="1" ht="51">
      <c r="A645" s="25"/>
      <c r="B645" s="50" t="s">
        <v>482</v>
      </c>
      <c r="C645" s="41"/>
      <c r="D645" s="52" t="s">
        <v>16</v>
      </c>
      <c r="E645" s="52" t="s">
        <v>10</v>
      </c>
      <c r="F645" s="52" t="s">
        <v>346</v>
      </c>
      <c r="G645" s="52"/>
      <c r="H645" s="56">
        <f>H646+H650</f>
        <v>33882.5</v>
      </c>
      <c r="I645" s="57">
        <f>I646+I650</f>
        <v>20586.099999999999</v>
      </c>
      <c r="J645" s="2"/>
    </row>
    <row r="646" spans="1:14" ht="51">
      <c r="A646" s="37"/>
      <c r="B646" s="50" t="s">
        <v>491</v>
      </c>
      <c r="C646" s="50"/>
      <c r="D646" s="52" t="s">
        <v>16</v>
      </c>
      <c r="E646" s="52" t="s">
        <v>10</v>
      </c>
      <c r="F646" s="52" t="s">
        <v>434</v>
      </c>
      <c r="G646" s="52"/>
      <c r="H646" s="56">
        <f t="shared" ref="H646:I648" si="89">H647</f>
        <v>524.29999999999995</v>
      </c>
      <c r="I646" s="57">
        <f t="shared" si="89"/>
        <v>524.29999999999995</v>
      </c>
      <c r="J646" s="57"/>
    </row>
    <row r="647" spans="1:14" s="35" customFormat="1" ht="30">
      <c r="A647" s="25"/>
      <c r="B647" s="68" t="s">
        <v>80</v>
      </c>
      <c r="C647" s="42"/>
      <c r="D647" s="52" t="s">
        <v>16</v>
      </c>
      <c r="E647" s="52" t="s">
        <v>10</v>
      </c>
      <c r="F647" s="52" t="s">
        <v>434</v>
      </c>
      <c r="G647" s="52" t="s">
        <v>54</v>
      </c>
      <c r="H647" s="56">
        <f t="shared" si="89"/>
        <v>524.29999999999995</v>
      </c>
      <c r="I647" s="2">
        <f t="shared" si="89"/>
        <v>524.29999999999995</v>
      </c>
      <c r="J647" s="2"/>
    </row>
    <row r="648" spans="1:14" s="35" customFormat="1" ht="30">
      <c r="A648" s="25"/>
      <c r="B648" s="68" t="s">
        <v>55</v>
      </c>
      <c r="C648" s="42"/>
      <c r="D648" s="52" t="s">
        <v>16</v>
      </c>
      <c r="E648" s="52" t="s">
        <v>10</v>
      </c>
      <c r="F648" s="52" t="s">
        <v>434</v>
      </c>
      <c r="G648" s="52" t="s">
        <v>56</v>
      </c>
      <c r="H648" s="56">
        <f t="shared" si="89"/>
        <v>524.29999999999995</v>
      </c>
      <c r="I648" s="2">
        <f t="shared" si="89"/>
        <v>524.29999999999995</v>
      </c>
      <c r="J648" s="2"/>
    </row>
    <row r="649" spans="1:14" s="35" customFormat="1" ht="30">
      <c r="A649" s="25"/>
      <c r="B649" s="68" t="s">
        <v>57</v>
      </c>
      <c r="C649" s="42"/>
      <c r="D649" s="52" t="s">
        <v>16</v>
      </c>
      <c r="E649" s="52" t="s">
        <v>10</v>
      </c>
      <c r="F649" s="52" t="s">
        <v>434</v>
      </c>
      <c r="G649" s="52" t="s">
        <v>58</v>
      </c>
      <c r="H649" s="56">
        <v>524.29999999999995</v>
      </c>
      <c r="I649" s="2">
        <v>524.29999999999995</v>
      </c>
      <c r="J649" s="2"/>
    </row>
    <row r="650" spans="1:14" s="71" customFormat="1" ht="51">
      <c r="A650" s="25"/>
      <c r="B650" s="50" t="s">
        <v>483</v>
      </c>
      <c r="C650" s="50"/>
      <c r="D650" s="52" t="s">
        <v>16</v>
      </c>
      <c r="E650" s="52" t="s">
        <v>10</v>
      </c>
      <c r="F650" s="52" t="s">
        <v>347</v>
      </c>
      <c r="G650" s="52"/>
      <c r="H650" s="56">
        <f>H651+H654</f>
        <v>33358.199999999997</v>
      </c>
      <c r="I650" s="2">
        <f>I651+I654</f>
        <v>20061.8</v>
      </c>
      <c r="J650" s="2"/>
    </row>
    <row r="651" spans="1:14" s="71" customFormat="1" ht="30">
      <c r="A651" s="25"/>
      <c r="B651" s="68" t="s">
        <v>80</v>
      </c>
      <c r="C651" s="50"/>
      <c r="D651" s="52" t="s">
        <v>16</v>
      </c>
      <c r="E651" s="52" t="s">
        <v>10</v>
      </c>
      <c r="F651" s="52" t="s">
        <v>347</v>
      </c>
      <c r="G651" s="52" t="s">
        <v>54</v>
      </c>
      <c r="H651" s="56">
        <f>H652</f>
        <v>23858.2</v>
      </c>
      <c r="I651" s="2">
        <f>I652</f>
        <v>18461.8</v>
      </c>
      <c r="J651" s="2"/>
    </row>
    <row r="652" spans="1:14" s="35" customFormat="1" ht="30">
      <c r="A652" s="25"/>
      <c r="B652" s="68" t="s">
        <v>55</v>
      </c>
      <c r="C652" s="42"/>
      <c r="D652" s="52" t="s">
        <v>16</v>
      </c>
      <c r="E652" s="52" t="s">
        <v>10</v>
      </c>
      <c r="F652" s="52" t="s">
        <v>347</v>
      </c>
      <c r="G652" s="52" t="s">
        <v>56</v>
      </c>
      <c r="H652" s="56">
        <f>H653</f>
        <v>23858.2</v>
      </c>
      <c r="I652" s="2">
        <f>I653</f>
        <v>18461.8</v>
      </c>
      <c r="J652" s="2"/>
    </row>
    <row r="653" spans="1:14" s="35" customFormat="1" ht="30">
      <c r="A653" s="25"/>
      <c r="B653" s="68" t="s">
        <v>57</v>
      </c>
      <c r="C653" s="42"/>
      <c r="D653" s="52" t="s">
        <v>16</v>
      </c>
      <c r="E653" s="52" t="s">
        <v>10</v>
      </c>
      <c r="F653" s="52" t="s">
        <v>347</v>
      </c>
      <c r="G653" s="52" t="s">
        <v>58</v>
      </c>
      <c r="H653" s="56">
        <v>23858.2</v>
      </c>
      <c r="I653" s="2">
        <v>18461.8</v>
      </c>
      <c r="J653" s="2"/>
    </row>
    <row r="654" spans="1:14" s="35" customFormat="1" ht="38.25">
      <c r="A654" s="25"/>
      <c r="B654" s="50" t="s">
        <v>86</v>
      </c>
      <c r="C654" s="42"/>
      <c r="D654" s="52" t="s">
        <v>16</v>
      </c>
      <c r="E654" s="52" t="s">
        <v>10</v>
      </c>
      <c r="F654" s="52" t="s">
        <v>347</v>
      </c>
      <c r="G654" s="52" t="s">
        <v>73</v>
      </c>
      <c r="H654" s="56">
        <f>H655</f>
        <v>9500</v>
      </c>
      <c r="I654" s="2">
        <f>I655</f>
        <v>1600</v>
      </c>
      <c r="J654" s="2"/>
    </row>
    <row r="655" spans="1:14" s="35" customFormat="1">
      <c r="A655" s="25"/>
      <c r="B655" s="50" t="s">
        <v>31</v>
      </c>
      <c r="C655" s="42"/>
      <c r="D655" s="52" t="s">
        <v>16</v>
      </c>
      <c r="E655" s="52" t="s">
        <v>10</v>
      </c>
      <c r="F655" s="52" t="s">
        <v>347</v>
      </c>
      <c r="G655" s="52" t="s">
        <v>74</v>
      </c>
      <c r="H655" s="56">
        <f>H656</f>
        <v>9500</v>
      </c>
      <c r="I655" s="2">
        <f>I656</f>
        <v>1600</v>
      </c>
      <c r="J655" s="2"/>
    </row>
    <row r="656" spans="1:14" s="35" customFormat="1" ht="38.25">
      <c r="A656" s="25"/>
      <c r="B656" s="50" t="s">
        <v>87</v>
      </c>
      <c r="C656" s="42"/>
      <c r="D656" s="52" t="s">
        <v>16</v>
      </c>
      <c r="E656" s="52" t="s">
        <v>10</v>
      </c>
      <c r="F656" s="52" t="s">
        <v>347</v>
      </c>
      <c r="G656" s="52" t="s">
        <v>88</v>
      </c>
      <c r="H656" s="56">
        <v>9500</v>
      </c>
      <c r="I656" s="2">
        <v>1600</v>
      </c>
      <c r="J656" s="2"/>
    </row>
    <row r="657" spans="1:11" s="35" customFormat="1">
      <c r="A657" s="25"/>
      <c r="B657" s="50" t="s">
        <v>365</v>
      </c>
      <c r="C657" s="42"/>
      <c r="D657" s="52" t="s">
        <v>16</v>
      </c>
      <c r="E657" s="52" t="s">
        <v>10</v>
      </c>
      <c r="F657" s="52" t="s">
        <v>230</v>
      </c>
      <c r="G657" s="52"/>
      <c r="H657" s="56">
        <f>H658</f>
        <v>39.799999999999997</v>
      </c>
      <c r="I657" s="2">
        <f t="shared" ref="I657:I660" si="90">I658</f>
        <v>39.699999999999996</v>
      </c>
      <c r="J657" s="2"/>
    </row>
    <row r="658" spans="1:11" s="35" customFormat="1">
      <c r="A658" s="25"/>
      <c r="B658" s="50" t="s">
        <v>484</v>
      </c>
      <c r="C658" s="42"/>
      <c r="D658" s="52" t="s">
        <v>16</v>
      </c>
      <c r="E658" s="52" t="s">
        <v>10</v>
      </c>
      <c r="F658" s="52" t="s">
        <v>236</v>
      </c>
      <c r="G658" s="52"/>
      <c r="H658" s="56">
        <f>H659</f>
        <v>39.799999999999997</v>
      </c>
      <c r="I658" s="2">
        <f t="shared" si="90"/>
        <v>39.699999999999996</v>
      </c>
      <c r="J658" s="2"/>
    </row>
    <row r="659" spans="1:11" s="71" customFormat="1" ht="38.25">
      <c r="A659" s="25"/>
      <c r="B659" s="50" t="s">
        <v>86</v>
      </c>
      <c r="C659" s="41"/>
      <c r="D659" s="52" t="s">
        <v>16</v>
      </c>
      <c r="E659" s="52" t="s">
        <v>10</v>
      </c>
      <c r="F659" s="52" t="s">
        <v>236</v>
      </c>
      <c r="G659" s="52" t="s">
        <v>73</v>
      </c>
      <c r="H659" s="56">
        <f>H660</f>
        <v>39.799999999999997</v>
      </c>
      <c r="I659" s="2">
        <f t="shared" si="90"/>
        <v>39.699999999999996</v>
      </c>
      <c r="J659" s="2"/>
    </row>
    <row r="660" spans="1:11" s="71" customFormat="1">
      <c r="A660" s="25"/>
      <c r="B660" s="50" t="s">
        <v>31</v>
      </c>
      <c r="C660" s="50"/>
      <c r="D660" s="52" t="s">
        <v>16</v>
      </c>
      <c r="E660" s="52" t="s">
        <v>10</v>
      </c>
      <c r="F660" s="52" t="s">
        <v>236</v>
      </c>
      <c r="G660" s="52" t="s">
        <v>74</v>
      </c>
      <c r="H660" s="56">
        <f>H661</f>
        <v>39.799999999999997</v>
      </c>
      <c r="I660" s="2">
        <f t="shared" si="90"/>
        <v>39.699999999999996</v>
      </c>
      <c r="J660" s="2"/>
    </row>
    <row r="661" spans="1:11" s="35" customFormat="1" ht="38.25">
      <c r="A661" s="25"/>
      <c r="B661" s="50" t="s">
        <v>87</v>
      </c>
      <c r="C661" s="42"/>
      <c r="D661" s="52" t="s">
        <v>16</v>
      </c>
      <c r="E661" s="52" t="s">
        <v>10</v>
      </c>
      <c r="F661" s="52" t="s">
        <v>236</v>
      </c>
      <c r="G661" s="52" t="s">
        <v>88</v>
      </c>
      <c r="H661" s="56">
        <v>39.799999999999997</v>
      </c>
      <c r="I661" s="2">
        <f>39.8-0.1</f>
        <v>39.699999999999996</v>
      </c>
      <c r="J661" s="2"/>
    </row>
    <row r="662" spans="1:11" s="15" customFormat="1">
      <c r="A662" s="25"/>
      <c r="B662" s="55" t="s">
        <v>26</v>
      </c>
      <c r="C662" s="38"/>
      <c r="D662" s="26" t="s">
        <v>16</v>
      </c>
      <c r="E662" s="26" t="s">
        <v>12</v>
      </c>
      <c r="F662" s="26"/>
      <c r="G662" s="26"/>
      <c r="H662" s="56">
        <f>H663+H669++H686+H703+H707</f>
        <v>168913.5</v>
      </c>
      <c r="I662" s="56">
        <f>I663+I669++I686+I703+I707</f>
        <v>168874.4</v>
      </c>
      <c r="J662" s="24">
        <f>I662/H662*100</f>
        <v>99.976852057414007</v>
      </c>
    </row>
    <row r="663" spans="1:11" s="53" customFormat="1" ht="25.5">
      <c r="A663" s="25"/>
      <c r="B663" s="50" t="s">
        <v>265</v>
      </c>
      <c r="C663" s="50"/>
      <c r="D663" s="52" t="s">
        <v>16</v>
      </c>
      <c r="E663" s="52" t="s">
        <v>12</v>
      </c>
      <c r="F663" s="52" t="s">
        <v>333</v>
      </c>
      <c r="G663" s="26"/>
      <c r="H663" s="56">
        <f>H664</f>
        <v>422.8</v>
      </c>
      <c r="I663" s="2">
        <f t="shared" ref="I663:I667" si="91">I664</f>
        <v>383.7</v>
      </c>
      <c r="J663" s="2"/>
    </row>
    <row r="664" spans="1:11" s="71" customFormat="1" ht="51">
      <c r="A664" s="25"/>
      <c r="B664" s="50" t="s">
        <v>482</v>
      </c>
      <c r="C664" s="41"/>
      <c r="D664" s="52" t="s">
        <v>16</v>
      </c>
      <c r="E664" s="52" t="s">
        <v>12</v>
      </c>
      <c r="F664" s="52" t="s">
        <v>346</v>
      </c>
      <c r="G664" s="52"/>
      <c r="H664" s="56">
        <f>H665</f>
        <v>422.8</v>
      </c>
      <c r="I664" s="2">
        <f t="shared" si="91"/>
        <v>383.7</v>
      </c>
      <c r="J664" s="2"/>
    </row>
    <row r="665" spans="1:11" ht="51">
      <c r="A665" s="37"/>
      <c r="B665" s="50" t="s">
        <v>491</v>
      </c>
      <c r="C665" s="50"/>
      <c r="D665" s="52" t="s">
        <v>16</v>
      </c>
      <c r="E665" s="52" t="s">
        <v>12</v>
      </c>
      <c r="F665" s="52" t="s">
        <v>434</v>
      </c>
      <c r="G665" s="52"/>
      <c r="H665" s="56">
        <f>H666</f>
        <v>422.8</v>
      </c>
      <c r="I665" s="57">
        <f t="shared" si="91"/>
        <v>383.7</v>
      </c>
      <c r="J665" s="57"/>
    </row>
    <row r="666" spans="1:11" s="35" customFormat="1" ht="25.5">
      <c r="A666" s="25"/>
      <c r="B666" s="50" t="s">
        <v>80</v>
      </c>
      <c r="C666" s="42"/>
      <c r="D666" s="52" t="s">
        <v>16</v>
      </c>
      <c r="E666" s="52" t="s">
        <v>12</v>
      </c>
      <c r="F666" s="52" t="s">
        <v>434</v>
      </c>
      <c r="G666" s="52" t="s">
        <v>54</v>
      </c>
      <c r="H666" s="56">
        <f>H667</f>
        <v>422.8</v>
      </c>
      <c r="I666" s="2">
        <f t="shared" si="91"/>
        <v>383.7</v>
      </c>
      <c r="J666" s="2"/>
    </row>
    <row r="667" spans="1:11" s="35" customFormat="1" ht="25.5">
      <c r="A667" s="25"/>
      <c r="B667" s="50" t="s">
        <v>55</v>
      </c>
      <c r="C667" s="42"/>
      <c r="D667" s="52" t="s">
        <v>16</v>
      </c>
      <c r="E667" s="52" t="s">
        <v>12</v>
      </c>
      <c r="F667" s="52" t="s">
        <v>434</v>
      </c>
      <c r="G667" s="52" t="s">
        <v>56</v>
      </c>
      <c r="H667" s="56">
        <f>H668</f>
        <v>422.8</v>
      </c>
      <c r="I667" s="2">
        <f t="shared" si="91"/>
        <v>383.7</v>
      </c>
      <c r="J667" s="2"/>
    </row>
    <row r="668" spans="1:11" s="35" customFormat="1" ht="25.5">
      <c r="A668" s="25"/>
      <c r="B668" s="50" t="s">
        <v>57</v>
      </c>
      <c r="C668" s="42"/>
      <c r="D668" s="52" t="s">
        <v>16</v>
      </c>
      <c r="E668" s="52" t="s">
        <v>12</v>
      </c>
      <c r="F668" s="52" t="s">
        <v>434</v>
      </c>
      <c r="G668" s="52" t="s">
        <v>58</v>
      </c>
      <c r="H668" s="56">
        <v>422.8</v>
      </c>
      <c r="I668" s="2">
        <v>383.7</v>
      </c>
      <c r="J668" s="2"/>
    </row>
    <row r="669" spans="1:11" ht="25.5">
      <c r="A669" s="40"/>
      <c r="B669" s="50" t="s">
        <v>98</v>
      </c>
      <c r="C669" s="41"/>
      <c r="D669" s="52" t="s">
        <v>16</v>
      </c>
      <c r="E669" s="52" t="s">
        <v>12</v>
      </c>
      <c r="F669" s="52" t="s">
        <v>240</v>
      </c>
      <c r="G669" s="52"/>
      <c r="H669" s="56">
        <f>H670+H674+H678+H682</f>
        <v>58442.400000000001</v>
      </c>
      <c r="I669" s="57">
        <f>I670+I674+I678+I682</f>
        <v>58442.400000000001</v>
      </c>
      <c r="J669" s="57"/>
      <c r="K669" s="44"/>
    </row>
    <row r="670" spans="1:11" s="53" customFormat="1" ht="51">
      <c r="A670" s="25"/>
      <c r="B670" s="50" t="s">
        <v>103</v>
      </c>
      <c r="C670" s="38"/>
      <c r="D670" s="1" t="s">
        <v>16</v>
      </c>
      <c r="E670" s="1" t="s">
        <v>12</v>
      </c>
      <c r="F670" s="1" t="s">
        <v>239</v>
      </c>
      <c r="G670" s="26"/>
      <c r="H670" s="56">
        <f t="shared" ref="H670:I672" si="92">H671</f>
        <v>55522.9</v>
      </c>
      <c r="I670" s="2">
        <f t="shared" si="92"/>
        <v>55522.9</v>
      </c>
      <c r="J670" s="2"/>
    </row>
    <row r="671" spans="1:11" s="53" customFormat="1" ht="25.5">
      <c r="A671" s="49"/>
      <c r="B671" s="50" t="s">
        <v>82</v>
      </c>
      <c r="C671" s="50"/>
      <c r="D671" s="1" t="s">
        <v>16</v>
      </c>
      <c r="E671" s="1" t="s">
        <v>12</v>
      </c>
      <c r="F671" s="1" t="s">
        <v>239</v>
      </c>
      <c r="G671" s="52" t="s">
        <v>45</v>
      </c>
      <c r="H671" s="56">
        <f t="shared" si="92"/>
        <v>55522.9</v>
      </c>
      <c r="I671" s="57">
        <f t="shared" si="92"/>
        <v>55522.9</v>
      </c>
      <c r="J671" s="57"/>
    </row>
    <row r="672" spans="1:11" s="53" customFormat="1">
      <c r="A672" s="49"/>
      <c r="B672" s="50" t="s">
        <v>48</v>
      </c>
      <c r="C672" s="50"/>
      <c r="D672" s="1" t="s">
        <v>16</v>
      </c>
      <c r="E672" s="1" t="s">
        <v>12</v>
      </c>
      <c r="F672" s="1" t="s">
        <v>239</v>
      </c>
      <c r="G672" s="52" t="s">
        <v>46</v>
      </c>
      <c r="H672" s="56">
        <f t="shared" si="92"/>
        <v>55522.9</v>
      </c>
      <c r="I672" s="57">
        <f t="shared" si="92"/>
        <v>55522.9</v>
      </c>
      <c r="J672" s="57"/>
    </row>
    <row r="673" spans="1:11" s="53" customFormat="1" ht="51">
      <c r="A673" s="49"/>
      <c r="B673" s="50" t="s">
        <v>49</v>
      </c>
      <c r="C673" s="50"/>
      <c r="D673" s="1" t="s">
        <v>16</v>
      </c>
      <c r="E673" s="1" t="s">
        <v>12</v>
      </c>
      <c r="F673" s="1" t="s">
        <v>239</v>
      </c>
      <c r="G673" s="52" t="s">
        <v>50</v>
      </c>
      <c r="H673" s="56">
        <v>55522.9</v>
      </c>
      <c r="I673" s="13">
        <v>55522.9</v>
      </c>
      <c r="J673" s="2"/>
    </row>
    <row r="674" spans="1:11" ht="102">
      <c r="A674" s="49"/>
      <c r="B674" s="50" t="s">
        <v>396</v>
      </c>
      <c r="C674" s="50"/>
      <c r="D674" s="52" t="s">
        <v>16</v>
      </c>
      <c r="E674" s="52" t="s">
        <v>12</v>
      </c>
      <c r="F674" s="52" t="s">
        <v>395</v>
      </c>
      <c r="G674" s="52"/>
      <c r="H674" s="56">
        <f t="shared" ref="H674:I676" si="93">H675</f>
        <v>173.8</v>
      </c>
      <c r="I674" s="57">
        <f t="shared" si="93"/>
        <v>173.8</v>
      </c>
      <c r="J674" s="57"/>
      <c r="K674" s="44"/>
    </row>
    <row r="675" spans="1:11" ht="25.5">
      <c r="A675" s="49"/>
      <c r="B675" s="50" t="s">
        <v>82</v>
      </c>
      <c r="C675" s="50"/>
      <c r="D675" s="52" t="s">
        <v>16</v>
      </c>
      <c r="E675" s="52" t="s">
        <v>12</v>
      </c>
      <c r="F675" s="52" t="s">
        <v>395</v>
      </c>
      <c r="G675" s="52" t="s">
        <v>45</v>
      </c>
      <c r="H675" s="56">
        <f t="shared" si="93"/>
        <v>173.8</v>
      </c>
      <c r="I675" s="57">
        <f t="shared" si="93"/>
        <v>173.8</v>
      </c>
      <c r="J675" s="57"/>
      <c r="K675" s="44"/>
    </row>
    <row r="676" spans="1:11">
      <c r="A676" s="49"/>
      <c r="B676" s="50" t="s">
        <v>48</v>
      </c>
      <c r="C676" s="50"/>
      <c r="D676" s="52" t="s">
        <v>16</v>
      </c>
      <c r="E676" s="52" t="s">
        <v>12</v>
      </c>
      <c r="F676" s="52" t="s">
        <v>395</v>
      </c>
      <c r="G676" s="52" t="s">
        <v>46</v>
      </c>
      <c r="H676" s="56">
        <f t="shared" si="93"/>
        <v>173.8</v>
      </c>
      <c r="I676" s="57">
        <f t="shared" si="93"/>
        <v>173.8</v>
      </c>
      <c r="J676" s="57"/>
      <c r="K676" s="44"/>
    </row>
    <row r="677" spans="1:11">
      <c r="A677" s="49"/>
      <c r="B677" s="50" t="s">
        <v>51</v>
      </c>
      <c r="C677" s="50"/>
      <c r="D677" s="52" t="s">
        <v>16</v>
      </c>
      <c r="E677" s="52" t="s">
        <v>12</v>
      </c>
      <c r="F677" s="52" t="s">
        <v>395</v>
      </c>
      <c r="G677" s="52" t="s">
        <v>44</v>
      </c>
      <c r="H677" s="56">
        <v>173.8</v>
      </c>
      <c r="I677" s="2">
        <v>173.8</v>
      </c>
      <c r="J677" s="2"/>
      <c r="K677" s="44"/>
    </row>
    <row r="678" spans="1:11" s="53" customFormat="1" ht="191.25">
      <c r="A678" s="49"/>
      <c r="B678" s="12" t="s">
        <v>118</v>
      </c>
      <c r="C678" s="42"/>
      <c r="D678" s="52" t="s">
        <v>16</v>
      </c>
      <c r="E678" s="52" t="s">
        <v>12</v>
      </c>
      <c r="F678" s="52" t="s">
        <v>397</v>
      </c>
      <c r="G678" s="52"/>
      <c r="H678" s="56">
        <f>H679</f>
        <v>2715</v>
      </c>
      <c r="I678" s="57">
        <f t="shared" ref="I678:I680" si="94">I679</f>
        <v>2715</v>
      </c>
      <c r="J678" s="57"/>
    </row>
    <row r="679" spans="1:11" s="53" customFormat="1" ht="25.5">
      <c r="A679" s="49"/>
      <c r="B679" s="50" t="s">
        <v>82</v>
      </c>
      <c r="C679" s="42"/>
      <c r="D679" s="52" t="s">
        <v>16</v>
      </c>
      <c r="E679" s="52" t="s">
        <v>12</v>
      </c>
      <c r="F679" s="52" t="s">
        <v>397</v>
      </c>
      <c r="G679" s="52" t="s">
        <v>45</v>
      </c>
      <c r="H679" s="56">
        <f>H680</f>
        <v>2715</v>
      </c>
      <c r="I679" s="57">
        <f t="shared" si="94"/>
        <v>2715</v>
      </c>
      <c r="J679" s="57"/>
    </row>
    <row r="680" spans="1:11" s="53" customFormat="1">
      <c r="A680" s="49"/>
      <c r="B680" s="50" t="s">
        <v>48</v>
      </c>
      <c r="C680" s="42"/>
      <c r="D680" s="52" t="s">
        <v>16</v>
      </c>
      <c r="E680" s="52" t="s">
        <v>12</v>
      </c>
      <c r="F680" s="52" t="s">
        <v>397</v>
      </c>
      <c r="G680" s="52" t="s">
        <v>46</v>
      </c>
      <c r="H680" s="56">
        <f>H681</f>
        <v>2715</v>
      </c>
      <c r="I680" s="57">
        <f t="shared" si="94"/>
        <v>2715</v>
      </c>
      <c r="J680" s="57"/>
    </row>
    <row r="681" spans="1:11" s="53" customFormat="1" ht="51">
      <c r="A681" s="49"/>
      <c r="B681" s="50" t="s">
        <v>49</v>
      </c>
      <c r="C681" s="42"/>
      <c r="D681" s="52" t="s">
        <v>16</v>
      </c>
      <c r="E681" s="52" t="s">
        <v>12</v>
      </c>
      <c r="F681" s="52" t="s">
        <v>397</v>
      </c>
      <c r="G681" s="52" t="s">
        <v>50</v>
      </c>
      <c r="H681" s="56">
        <v>2715</v>
      </c>
      <c r="I681" s="2">
        <v>2715</v>
      </c>
      <c r="J681" s="2"/>
    </row>
    <row r="682" spans="1:11" s="53" customFormat="1" ht="51">
      <c r="A682" s="49"/>
      <c r="B682" s="53" t="s">
        <v>457</v>
      </c>
      <c r="C682" s="50"/>
      <c r="D682" s="52" t="s">
        <v>16</v>
      </c>
      <c r="E682" s="52" t="s">
        <v>12</v>
      </c>
      <c r="F682" s="52" t="s">
        <v>458</v>
      </c>
      <c r="G682" s="52"/>
      <c r="H682" s="56">
        <f>H683</f>
        <v>30.7</v>
      </c>
      <c r="I682" s="57">
        <f>I683</f>
        <v>30.7</v>
      </c>
      <c r="J682" s="57"/>
    </row>
    <row r="683" spans="1:11" s="53" customFormat="1" ht="25.5">
      <c r="A683" s="49"/>
      <c r="B683" s="50" t="s">
        <v>82</v>
      </c>
      <c r="C683" s="50"/>
      <c r="D683" s="52" t="s">
        <v>16</v>
      </c>
      <c r="E683" s="52" t="s">
        <v>12</v>
      </c>
      <c r="F683" s="52" t="s">
        <v>458</v>
      </c>
      <c r="G683" s="52" t="s">
        <v>45</v>
      </c>
      <c r="H683" s="56">
        <f>H684</f>
        <v>30.7</v>
      </c>
      <c r="I683" s="57">
        <f>I684</f>
        <v>30.7</v>
      </c>
      <c r="J683" s="57"/>
    </row>
    <row r="684" spans="1:11" s="53" customFormat="1">
      <c r="A684" s="49"/>
      <c r="B684" s="50" t="s">
        <v>48</v>
      </c>
      <c r="C684" s="50"/>
      <c r="D684" s="52" t="s">
        <v>16</v>
      </c>
      <c r="E684" s="52" t="s">
        <v>12</v>
      </c>
      <c r="F684" s="52" t="s">
        <v>458</v>
      </c>
      <c r="G684" s="52" t="s">
        <v>46</v>
      </c>
      <c r="H684" s="56">
        <f>H685</f>
        <v>30.7</v>
      </c>
      <c r="I684" s="57">
        <f t="shared" ref="I684" si="95">I685</f>
        <v>30.7</v>
      </c>
      <c r="J684" s="57"/>
    </row>
    <row r="685" spans="1:11" s="53" customFormat="1">
      <c r="A685" s="49"/>
      <c r="B685" s="50" t="s">
        <v>51</v>
      </c>
      <c r="C685" s="50"/>
      <c r="D685" s="52" t="s">
        <v>16</v>
      </c>
      <c r="E685" s="52" t="s">
        <v>12</v>
      </c>
      <c r="F685" s="52" t="s">
        <v>458</v>
      </c>
      <c r="G685" s="52" t="s">
        <v>44</v>
      </c>
      <c r="H685" s="56">
        <v>30.7</v>
      </c>
      <c r="I685" s="57">
        <v>30.7</v>
      </c>
      <c r="J685" s="57"/>
    </row>
    <row r="686" spans="1:11" s="53" customFormat="1" ht="25.5">
      <c r="A686" s="25"/>
      <c r="B686" s="50" t="s">
        <v>101</v>
      </c>
      <c r="C686" s="38"/>
      <c r="D686" s="1" t="s">
        <v>16</v>
      </c>
      <c r="E686" s="1" t="s">
        <v>12</v>
      </c>
      <c r="F686" s="1" t="s">
        <v>336</v>
      </c>
      <c r="G686" s="26"/>
      <c r="H686" s="56">
        <f>H687+H691+H695+H699</f>
        <v>103065.7</v>
      </c>
      <c r="I686" s="57">
        <f>I687+I691+I695+I699</f>
        <v>103065.7</v>
      </c>
      <c r="J686" s="2"/>
    </row>
    <row r="687" spans="1:11" s="53" customFormat="1" ht="51">
      <c r="A687" s="25"/>
      <c r="B687" s="50" t="s">
        <v>113</v>
      </c>
      <c r="C687" s="38"/>
      <c r="D687" s="1" t="s">
        <v>16</v>
      </c>
      <c r="E687" s="1" t="s">
        <v>12</v>
      </c>
      <c r="F687" s="1" t="s">
        <v>337</v>
      </c>
      <c r="G687" s="26"/>
      <c r="H687" s="56">
        <f>H688</f>
        <v>99620.7</v>
      </c>
      <c r="I687" s="2">
        <f t="shared" ref="I687:I689" si="96">I688</f>
        <v>99620.7</v>
      </c>
      <c r="J687" s="2"/>
    </row>
    <row r="688" spans="1:11" s="53" customFormat="1" ht="25.5">
      <c r="A688" s="49"/>
      <c r="B688" s="50" t="s">
        <v>82</v>
      </c>
      <c r="C688" s="50"/>
      <c r="D688" s="1" t="s">
        <v>16</v>
      </c>
      <c r="E688" s="1" t="s">
        <v>12</v>
      </c>
      <c r="F688" s="1" t="s">
        <v>337</v>
      </c>
      <c r="G688" s="52" t="s">
        <v>45</v>
      </c>
      <c r="H688" s="56">
        <f>H689</f>
        <v>99620.7</v>
      </c>
      <c r="I688" s="57">
        <f t="shared" si="96"/>
        <v>99620.7</v>
      </c>
      <c r="J688" s="57"/>
    </row>
    <row r="689" spans="1:10" s="53" customFormat="1">
      <c r="A689" s="49"/>
      <c r="B689" s="50" t="s">
        <v>48</v>
      </c>
      <c r="C689" s="50"/>
      <c r="D689" s="1" t="s">
        <v>16</v>
      </c>
      <c r="E689" s="1" t="s">
        <v>12</v>
      </c>
      <c r="F689" s="1" t="s">
        <v>337</v>
      </c>
      <c r="G689" s="52" t="s">
        <v>46</v>
      </c>
      <c r="H689" s="56">
        <f>H690</f>
        <v>99620.7</v>
      </c>
      <c r="I689" s="57">
        <f t="shared" si="96"/>
        <v>99620.7</v>
      </c>
      <c r="J689" s="57"/>
    </row>
    <row r="690" spans="1:10" s="53" customFormat="1" ht="51">
      <c r="A690" s="49"/>
      <c r="B690" s="50" t="s">
        <v>49</v>
      </c>
      <c r="C690" s="50"/>
      <c r="D690" s="1" t="s">
        <v>16</v>
      </c>
      <c r="E690" s="1" t="s">
        <v>12</v>
      </c>
      <c r="F690" s="1" t="s">
        <v>337</v>
      </c>
      <c r="G690" s="52" t="s">
        <v>50</v>
      </c>
      <c r="H690" s="56">
        <v>99620.7</v>
      </c>
      <c r="I690" s="13">
        <v>99620.7</v>
      </c>
      <c r="J690" s="2"/>
    </row>
    <row r="691" spans="1:10" s="53" customFormat="1" ht="142.5" customHeight="1">
      <c r="A691" s="49"/>
      <c r="B691" s="240" t="s">
        <v>560</v>
      </c>
      <c r="C691" s="50"/>
      <c r="D691" s="1" t="s">
        <v>16</v>
      </c>
      <c r="E691" s="1" t="s">
        <v>12</v>
      </c>
      <c r="F691" s="52" t="s">
        <v>561</v>
      </c>
      <c r="G691" s="52"/>
      <c r="H691" s="56">
        <f>H692</f>
        <v>761</v>
      </c>
      <c r="I691" s="57">
        <f>I692</f>
        <v>761</v>
      </c>
      <c r="J691" s="57"/>
    </row>
    <row r="692" spans="1:10" ht="25.5">
      <c r="A692" s="49"/>
      <c r="B692" s="50" t="s">
        <v>525</v>
      </c>
      <c r="C692" s="50"/>
      <c r="D692" s="1" t="s">
        <v>16</v>
      </c>
      <c r="E692" s="1" t="s">
        <v>12</v>
      </c>
      <c r="F692" s="52" t="s">
        <v>561</v>
      </c>
      <c r="G692" s="52" t="s">
        <v>45</v>
      </c>
      <c r="H692" s="56">
        <f>H693</f>
        <v>761</v>
      </c>
      <c r="I692" s="57">
        <f t="shared" ref="I692:I693" si="97">I693</f>
        <v>761</v>
      </c>
      <c r="J692" s="57"/>
    </row>
    <row r="693" spans="1:10">
      <c r="A693" s="40"/>
      <c r="B693" s="50" t="s">
        <v>48</v>
      </c>
      <c r="C693" s="50"/>
      <c r="D693" s="52" t="s">
        <v>16</v>
      </c>
      <c r="E693" s="52" t="s">
        <v>12</v>
      </c>
      <c r="F693" s="52" t="s">
        <v>561</v>
      </c>
      <c r="G693" s="52" t="s">
        <v>46</v>
      </c>
      <c r="H693" s="56">
        <f>H694</f>
        <v>761</v>
      </c>
      <c r="I693" s="57">
        <f t="shared" si="97"/>
        <v>761</v>
      </c>
      <c r="J693" s="57"/>
    </row>
    <row r="694" spans="1:10">
      <c r="A694" s="49"/>
      <c r="B694" s="50" t="s">
        <v>51</v>
      </c>
      <c r="C694" s="50"/>
      <c r="D694" s="52" t="s">
        <v>16</v>
      </c>
      <c r="E694" s="52" t="s">
        <v>12</v>
      </c>
      <c r="F694" s="52" t="s">
        <v>561</v>
      </c>
      <c r="G694" s="52" t="s">
        <v>44</v>
      </c>
      <c r="H694" s="56">
        <v>761</v>
      </c>
      <c r="I694" s="57">
        <v>761</v>
      </c>
      <c r="J694" s="57"/>
    </row>
    <row r="695" spans="1:10" s="53" customFormat="1" ht="228.75" customHeight="1">
      <c r="A695" s="49"/>
      <c r="B695" s="12" t="s">
        <v>118</v>
      </c>
      <c r="C695" s="42"/>
      <c r="D695" s="52" t="s">
        <v>16</v>
      </c>
      <c r="E695" s="52" t="s">
        <v>12</v>
      </c>
      <c r="F695" s="52" t="s">
        <v>398</v>
      </c>
      <c r="G695" s="52"/>
      <c r="H695" s="56">
        <f>H696</f>
        <v>2644</v>
      </c>
      <c r="I695" s="57">
        <f t="shared" ref="I695:I697" si="98">I696</f>
        <v>2644</v>
      </c>
      <c r="J695" s="57"/>
    </row>
    <row r="696" spans="1:10" s="53" customFormat="1" ht="25.5">
      <c r="A696" s="49"/>
      <c r="B696" s="50" t="s">
        <v>82</v>
      </c>
      <c r="C696" s="42"/>
      <c r="D696" s="52" t="s">
        <v>16</v>
      </c>
      <c r="E696" s="52" t="s">
        <v>12</v>
      </c>
      <c r="F696" s="52" t="s">
        <v>398</v>
      </c>
      <c r="G696" s="52" t="s">
        <v>45</v>
      </c>
      <c r="H696" s="56">
        <f>H697</f>
        <v>2644</v>
      </c>
      <c r="I696" s="57">
        <f t="shared" si="98"/>
        <v>2644</v>
      </c>
      <c r="J696" s="57"/>
    </row>
    <row r="697" spans="1:10" s="53" customFormat="1">
      <c r="A697" s="49"/>
      <c r="B697" s="50" t="s">
        <v>48</v>
      </c>
      <c r="C697" s="42"/>
      <c r="D697" s="52" t="s">
        <v>16</v>
      </c>
      <c r="E697" s="52" t="s">
        <v>12</v>
      </c>
      <c r="F697" s="52" t="s">
        <v>398</v>
      </c>
      <c r="G697" s="52" t="s">
        <v>46</v>
      </c>
      <c r="H697" s="56">
        <f>H698</f>
        <v>2644</v>
      </c>
      <c r="I697" s="57">
        <f t="shared" si="98"/>
        <v>2644</v>
      </c>
      <c r="J697" s="57"/>
    </row>
    <row r="698" spans="1:10" s="53" customFormat="1" ht="51">
      <c r="A698" s="49"/>
      <c r="B698" s="50" t="s">
        <v>49</v>
      </c>
      <c r="C698" s="42"/>
      <c r="D698" s="52" t="s">
        <v>16</v>
      </c>
      <c r="E698" s="52" t="s">
        <v>12</v>
      </c>
      <c r="F698" s="52" t="s">
        <v>398</v>
      </c>
      <c r="G698" s="52" t="s">
        <v>50</v>
      </c>
      <c r="H698" s="56">
        <v>2644</v>
      </c>
      <c r="I698" s="2">
        <v>2644</v>
      </c>
      <c r="J698" s="2"/>
    </row>
    <row r="699" spans="1:10" ht="114.75">
      <c r="A699" s="49"/>
      <c r="B699" s="50" t="s">
        <v>562</v>
      </c>
      <c r="C699" s="50"/>
      <c r="D699" s="52" t="s">
        <v>16</v>
      </c>
      <c r="E699" s="52" t="s">
        <v>12</v>
      </c>
      <c r="F699" s="52" t="s">
        <v>563</v>
      </c>
      <c r="G699" s="52"/>
      <c r="H699" s="56">
        <f>H700</f>
        <v>40</v>
      </c>
      <c r="I699" s="57">
        <f>I700</f>
        <v>40</v>
      </c>
      <c r="J699" s="57"/>
    </row>
    <row r="700" spans="1:10" ht="25.5">
      <c r="A700" s="49"/>
      <c r="B700" s="50" t="s">
        <v>525</v>
      </c>
      <c r="C700" s="50"/>
      <c r="D700" s="1" t="s">
        <v>16</v>
      </c>
      <c r="E700" s="1" t="s">
        <v>12</v>
      </c>
      <c r="F700" s="52" t="s">
        <v>563</v>
      </c>
      <c r="G700" s="52" t="s">
        <v>45</v>
      </c>
      <c r="H700" s="56">
        <f>H701</f>
        <v>40</v>
      </c>
      <c r="I700" s="57">
        <f t="shared" ref="I700:I701" si="99">I701</f>
        <v>40</v>
      </c>
      <c r="J700" s="57"/>
    </row>
    <row r="701" spans="1:10">
      <c r="A701" s="40"/>
      <c r="B701" s="50" t="s">
        <v>48</v>
      </c>
      <c r="C701" s="50"/>
      <c r="D701" s="52" t="s">
        <v>16</v>
      </c>
      <c r="E701" s="52" t="s">
        <v>12</v>
      </c>
      <c r="F701" s="52" t="s">
        <v>563</v>
      </c>
      <c r="G701" s="52" t="s">
        <v>46</v>
      </c>
      <c r="H701" s="56">
        <f>H702</f>
        <v>40</v>
      </c>
      <c r="I701" s="57">
        <f t="shared" si="99"/>
        <v>40</v>
      </c>
      <c r="J701" s="57"/>
    </row>
    <row r="702" spans="1:10">
      <c r="A702" s="49"/>
      <c r="B702" s="50" t="s">
        <v>51</v>
      </c>
      <c r="C702" s="50"/>
      <c r="D702" s="52" t="s">
        <v>16</v>
      </c>
      <c r="E702" s="52" t="s">
        <v>12</v>
      </c>
      <c r="F702" s="52" t="s">
        <v>563</v>
      </c>
      <c r="G702" s="52" t="s">
        <v>44</v>
      </c>
      <c r="H702" s="56">
        <v>40</v>
      </c>
      <c r="I702" s="57">
        <v>40</v>
      </c>
      <c r="J702" s="57"/>
    </row>
    <row r="703" spans="1:10" s="53" customFormat="1" ht="38.25">
      <c r="A703" s="49"/>
      <c r="B703" s="50" t="s">
        <v>260</v>
      </c>
      <c r="C703" s="50"/>
      <c r="D703" s="1" t="s">
        <v>16</v>
      </c>
      <c r="E703" s="1" t="s">
        <v>12</v>
      </c>
      <c r="F703" s="1" t="s">
        <v>276</v>
      </c>
      <c r="G703" s="52"/>
      <c r="H703" s="56">
        <f>H704</f>
        <v>5700</v>
      </c>
      <c r="I703" s="13">
        <f>I704</f>
        <v>5700</v>
      </c>
      <c r="J703" s="13"/>
    </row>
    <row r="704" spans="1:10" s="53" customFormat="1" ht="25.5">
      <c r="A704" s="49"/>
      <c r="B704" s="50" t="s">
        <v>261</v>
      </c>
      <c r="C704" s="50"/>
      <c r="D704" s="1" t="s">
        <v>16</v>
      </c>
      <c r="E704" s="1" t="s">
        <v>12</v>
      </c>
      <c r="F704" s="1" t="s">
        <v>277</v>
      </c>
      <c r="G704" s="52"/>
      <c r="H704" s="56">
        <f>H705</f>
        <v>5700</v>
      </c>
      <c r="I704" s="13">
        <f>I705</f>
        <v>5700</v>
      </c>
      <c r="J704" s="13"/>
    </row>
    <row r="705" spans="1:11" s="53" customFormat="1" ht="25.5">
      <c r="A705" s="49"/>
      <c r="B705" s="50" t="s">
        <v>82</v>
      </c>
      <c r="C705" s="50"/>
      <c r="D705" s="1" t="s">
        <v>16</v>
      </c>
      <c r="E705" s="1" t="s">
        <v>12</v>
      </c>
      <c r="F705" s="1" t="s">
        <v>277</v>
      </c>
      <c r="G705" s="52" t="s">
        <v>45</v>
      </c>
      <c r="H705" s="56">
        <f t="shared" ref="H705" si="100">SUM(I705:J705)</f>
        <v>5700</v>
      </c>
      <c r="I705" s="13">
        <f>I706</f>
        <v>5700</v>
      </c>
      <c r="J705" s="13"/>
    </row>
    <row r="706" spans="1:11" s="53" customFormat="1" ht="38.25">
      <c r="A706" s="49"/>
      <c r="B706" s="50" t="s">
        <v>493</v>
      </c>
      <c r="C706" s="50"/>
      <c r="D706" s="1" t="s">
        <v>16</v>
      </c>
      <c r="E706" s="1" t="s">
        <v>12</v>
      </c>
      <c r="F706" s="1" t="s">
        <v>277</v>
      </c>
      <c r="G706" s="52" t="s">
        <v>492</v>
      </c>
      <c r="H706" s="56">
        <v>5700</v>
      </c>
      <c r="I706" s="13">
        <v>5700</v>
      </c>
      <c r="J706" s="13"/>
    </row>
    <row r="707" spans="1:11">
      <c r="A707" s="37"/>
      <c r="B707" s="50" t="s">
        <v>365</v>
      </c>
      <c r="C707" s="50"/>
      <c r="D707" s="1" t="s">
        <v>16</v>
      </c>
      <c r="E707" s="1" t="s">
        <v>12</v>
      </c>
      <c r="F707" s="52" t="s">
        <v>230</v>
      </c>
      <c r="G707" s="52"/>
      <c r="H707" s="56">
        <f>H708</f>
        <v>1282.5999999999999</v>
      </c>
      <c r="I707" s="57">
        <f>I708</f>
        <v>1282.5999999999999</v>
      </c>
      <c r="J707" s="57"/>
    </row>
    <row r="708" spans="1:11" ht="25.5">
      <c r="A708" s="37"/>
      <c r="B708" s="50" t="s">
        <v>489</v>
      </c>
      <c r="C708" s="50"/>
      <c r="D708" s="1" t="s">
        <v>16</v>
      </c>
      <c r="E708" s="1" t="s">
        <v>12</v>
      </c>
      <c r="F708" s="52" t="s">
        <v>490</v>
      </c>
      <c r="G708" s="52"/>
      <c r="H708" s="56">
        <f>H709</f>
        <v>1282.5999999999999</v>
      </c>
      <c r="I708" s="57">
        <f>I709</f>
        <v>1282.5999999999999</v>
      </c>
      <c r="J708" s="57"/>
    </row>
    <row r="709" spans="1:11" ht="25.5">
      <c r="A709" s="49"/>
      <c r="B709" s="50" t="s">
        <v>82</v>
      </c>
      <c r="C709" s="50"/>
      <c r="D709" s="1" t="s">
        <v>16</v>
      </c>
      <c r="E709" s="1" t="s">
        <v>12</v>
      </c>
      <c r="F709" s="52" t="s">
        <v>490</v>
      </c>
      <c r="G709" s="52" t="s">
        <v>45</v>
      </c>
      <c r="H709" s="56">
        <f>H710</f>
        <v>1282.5999999999999</v>
      </c>
      <c r="I709" s="57">
        <f t="shared" ref="I709:I710" si="101">I710</f>
        <v>1282.5999999999999</v>
      </c>
      <c r="J709" s="57"/>
    </row>
    <row r="710" spans="1:11">
      <c r="A710" s="40"/>
      <c r="B710" s="50" t="s">
        <v>48</v>
      </c>
      <c r="C710" s="50"/>
      <c r="D710" s="52" t="s">
        <v>16</v>
      </c>
      <c r="E710" s="52" t="s">
        <v>12</v>
      </c>
      <c r="F710" s="52" t="s">
        <v>490</v>
      </c>
      <c r="G710" s="52" t="s">
        <v>46</v>
      </c>
      <c r="H710" s="56">
        <f>H711</f>
        <v>1282.5999999999999</v>
      </c>
      <c r="I710" s="57">
        <f t="shared" si="101"/>
        <v>1282.5999999999999</v>
      </c>
      <c r="J710" s="57"/>
    </row>
    <row r="711" spans="1:11">
      <c r="A711" s="49"/>
      <c r="B711" s="50" t="s">
        <v>51</v>
      </c>
      <c r="C711" s="50"/>
      <c r="D711" s="52" t="s">
        <v>16</v>
      </c>
      <c r="E711" s="52" t="s">
        <v>12</v>
      </c>
      <c r="F711" s="52" t="s">
        <v>490</v>
      </c>
      <c r="G711" s="52" t="s">
        <v>44</v>
      </c>
      <c r="H711" s="56">
        <v>1282.5999999999999</v>
      </c>
      <c r="I711" s="57">
        <v>1282.5999999999999</v>
      </c>
      <c r="J711" s="57"/>
    </row>
    <row r="712" spans="1:11" s="53" customFormat="1">
      <c r="A712" s="37"/>
      <c r="B712" s="38" t="s">
        <v>27</v>
      </c>
      <c r="C712" s="38"/>
      <c r="D712" s="36" t="s">
        <v>16</v>
      </c>
      <c r="E712" s="36" t="s">
        <v>16</v>
      </c>
      <c r="F712" s="36"/>
      <c r="G712" s="36"/>
      <c r="H712" s="56">
        <f>H713+H727+H732+H736+H751</f>
        <v>21539.8</v>
      </c>
      <c r="I712" s="56">
        <f>I713+I727+I732+I736+I751</f>
        <v>21539.7</v>
      </c>
      <c r="J712" s="56">
        <f>I712/H712*100</f>
        <v>99.999535743135965</v>
      </c>
    </row>
    <row r="713" spans="1:11" ht="25.5">
      <c r="A713" s="40"/>
      <c r="B713" s="10" t="s">
        <v>265</v>
      </c>
      <c r="C713" s="9"/>
      <c r="D713" s="52" t="s">
        <v>16</v>
      </c>
      <c r="E713" s="52" t="s">
        <v>16</v>
      </c>
      <c r="F713" s="52" t="s">
        <v>333</v>
      </c>
      <c r="G713" s="36"/>
      <c r="H713" s="56">
        <f>H714</f>
        <v>3234.2</v>
      </c>
      <c r="I713" s="57">
        <f>I714</f>
        <v>3234.2</v>
      </c>
      <c r="J713" s="57"/>
    </row>
    <row r="714" spans="1:11" ht="25.5">
      <c r="A714" s="49"/>
      <c r="B714" s="10" t="s">
        <v>269</v>
      </c>
      <c r="C714" s="9"/>
      <c r="D714" s="52" t="s">
        <v>16</v>
      </c>
      <c r="E714" s="52" t="s">
        <v>16</v>
      </c>
      <c r="F714" s="52" t="s">
        <v>348</v>
      </c>
      <c r="G714" s="36"/>
      <c r="H714" s="56">
        <f>H715+H719+H723</f>
        <v>3234.2</v>
      </c>
      <c r="I714" s="57">
        <f>I715+I719+I723</f>
        <v>3234.2</v>
      </c>
      <c r="J714" s="57"/>
      <c r="K714" s="16"/>
    </row>
    <row r="715" spans="1:11" ht="87" customHeight="1">
      <c r="A715" s="49"/>
      <c r="B715" s="14" t="s">
        <v>410</v>
      </c>
      <c r="C715" s="41"/>
      <c r="D715" s="52" t="s">
        <v>16</v>
      </c>
      <c r="E715" s="52" t="s">
        <v>16</v>
      </c>
      <c r="F715" s="52" t="s">
        <v>411</v>
      </c>
      <c r="G715" s="36"/>
      <c r="H715" s="56">
        <f>H716</f>
        <v>2422.6999999999998</v>
      </c>
      <c r="I715" s="57">
        <f>I716</f>
        <v>2422.6999999999998</v>
      </c>
      <c r="J715" s="57"/>
      <c r="K715" s="16"/>
    </row>
    <row r="716" spans="1:11" ht="25.5">
      <c r="A716" s="49"/>
      <c r="B716" s="50" t="s">
        <v>82</v>
      </c>
      <c r="C716" s="50"/>
      <c r="D716" s="52" t="s">
        <v>16</v>
      </c>
      <c r="E716" s="52" t="s">
        <v>16</v>
      </c>
      <c r="F716" s="52" t="s">
        <v>411</v>
      </c>
      <c r="G716" s="52" t="s">
        <v>45</v>
      </c>
      <c r="H716" s="56">
        <f>H717</f>
        <v>2422.6999999999998</v>
      </c>
      <c r="I716" s="57">
        <f>I717</f>
        <v>2422.6999999999998</v>
      </c>
      <c r="J716" s="57"/>
    </row>
    <row r="717" spans="1:11">
      <c r="A717" s="49"/>
      <c r="B717" s="50" t="s">
        <v>48</v>
      </c>
      <c r="C717" s="50"/>
      <c r="D717" s="52" t="s">
        <v>16</v>
      </c>
      <c r="E717" s="52" t="s">
        <v>16</v>
      </c>
      <c r="F717" s="52" t="s">
        <v>411</v>
      </c>
      <c r="G717" s="52" t="s">
        <v>46</v>
      </c>
      <c r="H717" s="56">
        <f>H718</f>
        <v>2422.6999999999998</v>
      </c>
      <c r="I717" s="57">
        <f t="shared" ref="I717" si="102">I718</f>
        <v>2422.6999999999998</v>
      </c>
      <c r="J717" s="57"/>
    </row>
    <row r="718" spans="1:11">
      <c r="A718" s="49"/>
      <c r="B718" s="50" t="s">
        <v>51</v>
      </c>
      <c r="C718" s="50"/>
      <c r="D718" s="52" t="s">
        <v>16</v>
      </c>
      <c r="E718" s="52" t="s">
        <v>16</v>
      </c>
      <c r="F718" s="52" t="s">
        <v>411</v>
      </c>
      <c r="G718" s="52" t="s">
        <v>44</v>
      </c>
      <c r="H718" s="56">
        <v>2422.6999999999998</v>
      </c>
      <c r="I718" s="57">
        <v>2422.6999999999998</v>
      </c>
      <c r="J718" s="57"/>
    </row>
    <row r="719" spans="1:11" ht="78" customHeight="1">
      <c r="A719" s="49"/>
      <c r="B719" s="10" t="s">
        <v>412</v>
      </c>
      <c r="C719" s="41"/>
      <c r="D719" s="52" t="s">
        <v>16</v>
      </c>
      <c r="E719" s="52" t="s">
        <v>16</v>
      </c>
      <c r="F719" s="52" t="s">
        <v>413</v>
      </c>
      <c r="G719" s="52"/>
      <c r="H719" s="56">
        <f t="shared" ref="H719:I721" si="103">H720</f>
        <v>771.7</v>
      </c>
      <c r="I719" s="57">
        <f t="shared" si="103"/>
        <v>771.7</v>
      </c>
      <c r="J719" s="57"/>
      <c r="K719" s="16"/>
    </row>
    <row r="720" spans="1:11" ht="25.5">
      <c r="A720" s="49"/>
      <c r="B720" s="50" t="s">
        <v>82</v>
      </c>
      <c r="C720" s="50"/>
      <c r="D720" s="52" t="s">
        <v>16</v>
      </c>
      <c r="E720" s="52" t="s">
        <v>16</v>
      </c>
      <c r="F720" s="52" t="s">
        <v>413</v>
      </c>
      <c r="G720" s="52" t="s">
        <v>45</v>
      </c>
      <c r="H720" s="56">
        <f t="shared" si="103"/>
        <v>771.7</v>
      </c>
      <c r="I720" s="57">
        <f t="shared" si="103"/>
        <v>771.7</v>
      </c>
      <c r="J720" s="57"/>
    </row>
    <row r="721" spans="1:11">
      <c r="A721" s="49"/>
      <c r="B721" s="50" t="s">
        <v>48</v>
      </c>
      <c r="C721" s="50"/>
      <c r="D721" s="52" t="s">
        <v>16</v>
      </c>
      <c r="E721" s="52" t="s">
        <v>16</v>
      </c>
      <c r="F721" s="52" t="s">
        <v>413</v>
      </c>
      <c r="G721" s="52" t="s">
        <v>46</v>
      </c>
      <c r="H721" s="56">
        <f t="shared" si="103"/>
        <v>771.7</v>
      </c>
      <c r="I721" s="57">
        <f t="shared" si="103"/>
        <v>771.7</v>
      </c>
      <c r="J721" s="57"/>
    </row>
    <row r="722" spans="1:11">
      <c r="A722" s="49"/>
      <c r="B722" s="50" t="s">
        <v>51</v>
      </c>
      <c r="C722" s="50"/>
      <c r="D722" s="52" t="s">
        <v>16</v>
      </c>
      <c r="E722" s="52" t="s">
        <v>16</v>
      </c>
      <c r="F722" s="52" t="s">
        <v>413</v>
      </c>
      <c r="G722" s="52" t="s">
        <v>44</v>
      </c>
      <c r="H722" s="56">
        <v>771.7</v>
      </c>
      <c r="I722" s="57">
        <v>771.7</v>
      </c>
      <c r="J722" s="57"/>
    </row>
    <row r="723" spans="1:11" s="15" customFormat="1" ht="51">
      <c r="A723" s="37"/>
      <c r="B723" s="50" t="s">
        <v>435</v>
      </c>
      <c r="C723" s="38"/>
      <c r="D723" s="52" t="s">
        <v>16</v>
      </c>
      <c r="E723" s="52" t="s">
        <v>16</v>
      </c>
      <c r="F723" s="1" t="s">
        <v>464</v>
      </c>
      <c r="G723" s="26"/>
      <c r="H723" s="56">
        <f>H724</f>
        <v>39.799999999999997</v>
      </c>
      <c r="I723" s="2">
        <f>I724</f>
        <v>39.799999999999997</v>
      </c>
      <c r="J723" s="24"/>
      <c r="K723" s="22"/>
    </row>
    <row r="724" spans="1:11" ht="38.25">
      <c r="A724" s="49"/>
      <c r="B724" s="50" t="s">
        <v>47</v>
      </c>
      <c r="C724" s="50"/>
      <c r="D724" s="52" t="s">
        <v>16</v>
      </c>
      <c r="E724" s="52" t="s">
        <v>16</v>
      </c>
      <c r="F724" s="1" t="s">
        <v>464</v>
      </c>
      <c r="G724" s="52" t="s">
        <v>45</v>
      </c>
      <c r="H724" s="56">
        <f>H725</f>
        <v>39.799999999999997</v>
      </c>
      <c r="I724" s="57">
        <f t="shared" ref="I724:I725" si="104">I725</f>
        <v>39.799999999999997</v>
      </c>
      <c r="J724" s="57"/>
    </row>
    <row r="725" spans="1:11">
      <c r="A725" s="49"/>
      <c r="B725" s="50" t="s">
        <v>48</v>
      </c>
      <c r="C725" s="50"/>
      <c r="D725" s="52" t="s">
        <v>16</v>
      </c>
      <c r="E725" s="52" t="s">
        <v>16</v>
      </c>
      <c r="F725" s="1" t="s">
        <v>464</v>
      </c>
      <c r="G725" s="52" t="s">
        <v>46</v>
      </c>
      <c r="H725" s="56">
        <f>H726</f>
        <v>39.799999999999997</v>
      </c>
      <c r="I725" s="57">
        <f t="shared" si="104"/>
        <v>39.799999999999997</v>
      </c>
      <c r="J725" s="57"/>
    </row>
    <row r="726" spans="1:11">
      <c r="A726" s="49"/>
      <c r="B726" s="50" t="s">
        <v>51</v>
      </c>
      <c r="C726" s="50"/>
      <c r="D726" s="52" t="s">
        <v>16</v>
      </c>
      <c r="E726" s="52" t="s">
        <v>16</v>
      </c>
      <c r="F726" s="1" t="s">
        <v>464</v>
      </c>
      <c r="G726" s="52" t="s">
        <v>44</v>
      </c>
      <c r="H726" s="56">
        <v>39.799999999999997</v>
      </c>
      <c r="I726" s="57">
        <v>39.799999999999997</v>
      </c>
      <c r="J726" s="57"/>
    </row>
    <row r="727" spans="1:11" s="53" customFormat="1" ht="42.75" customHeight="1">
      <c r="A727" s="25"/>
      <c r="B727" s="50" t="s">
        <v>101</v>
      </c>
      <c r="C727" s="38"/>
      <c r="D727" s="1" t="s">
        <v>16</v>
      </c>
      <c r="E727" s="1" t="s">
        <v>16</v>
      </c>
      <c r="F727" s="1" t="s">
        <v>336</v>
      </c>
      <c r="G727" s="26"/>
      <c r="H727" s="56">
        <f>H728</f>
        <v>14.2</v>
      </c>
      <c r="I727" s="2">
        <f t="shared" ref="I727:I730" si="105">I728</f>
        <v>14.2</v>
      </c>
      <c r="J727" s="2"/>
    </row>
    <row r="728" spans="1:11" s="53" customFormat="1" ht="38.25">
      <c r="A728" s="25"/>
      <c r="B728" s="50" t="s">
        <v>106</v>
      </c>
      <c r="C728" s="38"/>
      <c r="D728" s="1" t="s">
        <v>16</v>
      </c>
      <c r="E728" s="1" t="s">
        <v>16</v>
      </c>
      <c r="F728" s="1" t="s">
        <v>339</v>
      </c>
      <c r="G728" s="26"/>
      <c r="H728" s="56">
        <f>H729</f>
        <v>14.2</v>
      </c>
      <c r="I728" s="2">
        <f t="shared" si="105"/>
        <v>14.2</v>
      </c>
      <c r="J728" s="2"/>
    </row>
    <row r="729" spans="1:11" s="53" customFormat="1" ht="25.5">
      <c r="A729" s="49"/>
      <c r="B729" s="50" t="s">
        <v>82</v>
      </c>
      <c r="C729" s="50"/>
      <c r="D729" s="1" t="s">
        <v>16</v>
      </c>
      <c r="E729" s="1" t="s">
        <v>16</v>
      </c>
      <c r="F729" s="1" t="s">
        <v>339</v>
      </c>
      <c r="G729" s="52" t="s">
        <v>45</v>
      </c>
      <c r="H729" s="56">
        <f>H730</f>
        <v>14.2</v>
      </c>
      <c r="I729" s="57">
        <f t="shared" si="105"/>
        <v>14.2</v>
      </c>
      <c r="J729" s="57"/>
    </row>
    <row r="730" spans="1:11" s="53" customFormat="1">
      <c r="A730" s="49"/>
      <c r="B730" s="50" t="s">
        <v>48</v>
      </c>
      <c r="C730" s="50"/>
      <c r="D730" s="1" t="s">
        <v>16</v>
      </c>
      <c r="E730" s="1" t="s">
        <v>16</v>
      </c>
      <c r="F730" s="1" t="s">
        <v>339</v>
      </c>
      <c r="G730" s="52" t="s">
        <v>46</v>
      </c>
      <c r="H730" s="56">
        <f>H731</f>
        <v>14.2</v>
      </c>
      <c r="I730" s="57">
        <f t="shared" si="105"/>
        <v>14.2</v>
      </c>
      <c r="J730" s="57"/>
    </row>
    <row r="731" spans="1:11" s="15" customFormat="1">
      <c r="A731" s="49"/>
      <c r="B731" s="50" t="s">
        <v>51</v>
      </c>
      <c r="C731" s="50"/>
      <c r="D731" s="1" t="s">
        <v>16</v>
      </c>
      <c r="E731" s="1" t="s">
        <v>16</v>
      </c>
      <c r="F731" s="1" t="s">
        <v>339</v>
      </c>
      <c r="G731" s="52" t="s">
        <v>44</v>
      </c>
      <c r="H731" s="56">
        <v>14.2</v>
      </c>
      <c r="I731" s="13">
        <v>14.2</v>
      </c>
      <c r="J731" s="2"/>
    </row>
    <row r="732" spans="1:11" s="53" customFormat="1" ht="38.25">
      <c r="A732" s="49"/>
      <c r="B732" s="50" t="s">
        <v>260</v>
      </c>
      <c r="C732" s="50"/>
      <c r="D732" s="52" t="s">
        <v>16</v>
      </c>
      <c r="E732" s="52" t="s">
        <v>16</v>
      </c>
      <c r="F732" s="1" t="s">
        <v>276</v>
      </c>
      <c r="G732" s="52"/>
      <c r="H732" s="56">
        <f>H733</f>
        <v>820.3</v>
      </c>
      <c r="I732" s="13">
        <f>I733</f>
        <v>820.3</v>
      </c>
      <c r="J732" s="13"/>
    </row>
    <row r="733" spans="1:11" s="53" customFormat="1" ht="25.5">
      <c r="A733" s="49"/>
      <c r="B733" s="50" t="s">
        <v>261</v>
      </c>
      <c r="C733" s="50"/>
      <c r="D733" s="52" t="s">
        <v>16</v>
      </c>
      <c r="E733" s="52" t="s">
        <v>16</v>
      </c>
      <c r="F733" s="1" t="s">
        <v>277</v>
      </c>
      <c r="G733" s="52"/>
      <c r="H733" s="56">
        <f>H734</f>
        <v>820.3</v>
      </c>
      <c r="I733" s="13">
        <f>I734</f>
        <v>820.3</v>
      </c>
      <c r="J733" s="13"/>
    </row>
    <row r="734" spans="1:11" s="53" customFormat="1" ht="25.5">
      <c r="A734" s="49"/>
      <c r="B734" s="50" t="s">
        <v>82</v>
      </c>
      <c r="C734" s="50"/>
      <c r="D734" s="1" t="s">
        <v>16</v>
      </c>
      <c r="E734" s="1" t="s">
        <v>16</v>
      </c>
      <c r="F734" s="1" t="s">
        <v>277</v>
      </c>
      <c r="G734" s="52" t="s">
        <v>45</v>
      </c>
      <c r="H734" s="56">
        <f t="shared" ref="H734" si="106">SUM(I734:J734)</f>
        <v>820.3</v>
      </c>
      <c r="I734" s="13">
        <f>I735</f>
        <v>820.3</v>
      </c>
      <c r="J734" s="13"/>
    </row>
    <row r="735" spans="1:11" s="53" customFormat="1" ht="38.25">
      <c r="A735" s="49"/>
      <c r="B735" s="50" t="s">
        <v>493</v>
      </c>
      <c r="C735" s="50"/>
      <c r="D735" s="1" t="s">
        <v>16</v>
      </c>
      <c r="E735" s="1" t="s">
        <v>16</v>
      </c>
      <c r="F735" s="1" t="s">
        <v>277</v>
      </c>
      <c r="G735" s="52" t="s">
        <v>492</v>
      </c>
      <c r="H735" s="56">
        <v>820.3</v>
      </c>
      <c r="I735" s="13">
        <v>820.3</v>
      </c>
      <c r="J735" s="13"/>
    </row>
    <row r="736" spans="1:11" s="53" customFormat="1" ht="25.5">
      <c r="A736" s="37"/>
      <c r="B736" s="50" t="s">
        <v>99</v>
      </c>
      <c r="C736" s="38"/>
      <c r="D736" s="1" t="s">
        <v>16</v>
      </c>
      <c r="E736" s="1" t="s">
        <v>16</v>
      </c>
      <c r="F736" s="1" t="s">
        <v>340</v>
      </c>
      <c r="G736" s="36"/>
      <c r="H736" s="56">
        <f>H737+H742</f>
        <v>17281.099999999999</v>
      </c>
      <c r="I736" s="57">
        <f>I737+I742</f>
        <v>17281</v>
      </c>
      <c r="J736" s="57"/>
    </row>
    <row r="737" spans="1:10" s="53" customFormat="1" ht="38.25">
      <c r="A737" s="49"/>
      <c r="B737" s="50" t="s">
        <v>114</v>
      </c>
      <c r="C737" s="42"/>
      <c r="D737" s="52" t="s">
        <v>16</v>
      </c>
      <c r="E737" s="52" t="s">
        <v>16</v>
      </c>
      <c r="F737" s="52" t="s">
        <v>341</v>
      </c>
      <c r="G737" s="52"/>
      <c r="H737" s="56">
        <f>H738</f>
        <v>14158</v>
      </c>
      <c r="I737" s="57">
        <f>I738</f>
        <v>14158</v>
      </c>
      <c r="J737" s="57"/>
    </row>
    <row r="738" spans="1:10" s="53" customFormat="1" ht="25.5">
      <c r="A738" s="49"/>
      <c r="B738" s="50" t="s">
        <v>82</v>
      </c>
      <c r="C738" s="42"/>
      <c r="D738" s="52" t="s">
        <v>16</v>
      </c>
      <c r="E738" s="52" t="s">
        <v>16</v>
      </c>
      <c r="F738" s="52" t="s">
        <v>341</v>
      </c>
      <c r="G738" s="52" t="s">
        <v>45</v>
      </c>
      <c r="H738" s="56">
        <f>H739</f>
        <v>14158</v>
      </c>
      <c r="I738" s="57">
        <f>I739</f>
        <v>14158</v>
      </c>
      <c r="J738" s="57"/>
    </row>
    <row r="739" spans="1:10" s="53" customFormat="1">
      <c r="A739" s="49"/>
      <c r="B739" s="50" t="s">
        <v>48</v>
      </c>
      <c r="C739" s="42"/>
      <c r="D739" s="52" t="s">
        <v>16</v>
      </c>
      <c r="E739" s="52" t="s">
        <v>16</v>
      </c>
      <c r="F739" s="52" t="s">
        <v>341</v>
      </c>
      <c r="G739" s="52" t="s">
        <v>46</v>
      </c>
      <c r="H739" s="56">
        <f>H740+H741</f>
        <v>14158</v>
      </c>
      <c r="I739" s="57">
        <f>I740+I741</f>
        <v>14158</v>
      </c>
      <c r="J739" s="57"/>
    </row>
    <row r="740" spans="1:10" s="53" customFormat="1" ht="51">
      <c r="A740" s="49"/>
      <c r="B740" s="50" t="s">
        <v>49</v>
      </c>
      <c r="C740" s="42"/>
      <c r="D740" s="52" t="s">
        <v>16</v>
      </c>
      <c r="E740" s="52" t="s">
        <v>16</v>
      </c>
      <c r="F740" s="52" t="s">
        <v>341</v>
      </c>
      <c r="G740" s="52" t="s">
        <v>50</v>
      </c>
      <c r="H740" s="56">
        <v>14080.1</v>
      </c>
      <c r="I740" s="57">
        <v>14080.1</v>
      </c>
      <c r="J740" s="2"/>
    </row>
    <row r="741" spans="1:10" s="53" customFormat="1">
      <c r="A741" s="49"/>
      <c r="B741" s="50" t="s">
        <v>51</v>
      </c>
      <c r="C741" s="42"/>
      <c r="D741" s="52" t="s">
        <v>16</v>
      </c>
      <c r="E741" s="52" t="s">
        <v>16</v>
      </c>
      <c r="F741" s="52" t="s">
        <v>341</v>
      </c>
      <c r="G741" s="52" t="s">
        <v>44</v>
      </c>
      <c r="H741" s="56">
        <v>77.900000000000006</v>
      </c>
      <c r="I741" s="2">
        <v>77.900000000000006</v>
      </c>
      <c r="J741" s="2"/>
    </row>
    <row r="742" spans="1:10" s="53" customFormat="1" ht="25.5">
      <c r="A742" s="49"/>
      <c r="B742" s="50" t="s">
        <v>115</v>
      </c>
      <c r="C742" s="42"/>
      <c r="D742" s="52" t="s">
        <v>16</v>
      </c>
      <c r="E742" s="52" t="s">
        <v>16</v>
      </c>
      <c r="F742" s="52" t="s">
        <v>342</v>
      </c>
      <c r="G742" s="52"/>
      <c r="H742" s="56">
        <f>H743+H746</f>
        <v>3123.1</v>
      </c>
      <c r="I742" s="57">
        <f>I743+I746</f>
        <v>3123</v>
      </c>
      <c r="J742" s="57"/>
    </row>
    <row r="743" spans="1:10" s="53" customFormat="1" ht="25.5">
      <c r="A743" s="49"/>
      <c r="B743" s="50" t="s">
        <v>80</v>
      </c>
      <c r="C743" s="55"/>
      <c r="D743" s="52" t="s">
        <v>16</v>
      </c>
      <c r="E743" s="52" t="s">
        <v>16</v>
      </c>
      <c r="F743" s="52" t="s">
        <v>342</v>
      </c>
      <c r="G743" s="52" t="s">
        <v>54</v>
      </c>
      <c r="H743" s="56">
        <f>H744</f>
        <v>296</v>
      </c>
      <c r="I743" s="57">
        <f t="shared" ref="I743:I744" si="107">I744</f>
        <v>295.89999999999998</v>
      </c>
      <c r="J743" s="57"/>
    </row>
    <row r="744" spans="1:10" s="53" customFormat="1" ht="25.5">
      <c r="A744" s="49"/>
      <c r="B744" s="50" t="s">
        <v>55</v>
      </c>
      <c r="C744" s="55"/>
      <c r="D744" s="52" t="s">
        <v>16</v>
      </c>
      <c r="E744" s="52" t="s">
        <v>16</v>
      </c>
      <c r="F744" s="52" t="s">
        <v>342</v>
      </c>
      <c r="G744" s="52" t="s">
        <v>56</v>
      </c>
      <c r="H744" s="56">
        <f>H745</f>
        <v>296</v>
      </c>
      <c r="I744" s="57">
        <f t="shared" si="107"/>
        <v>295.89999999999998</v>
      </c>
      <c r="J744" s="57"/>
    </row>
    <row r="745" spans="1:10" s="53" customFormat="1" ht="25.5">
      <c r="A745" s="49"/>
      <c r="B745" s="50" t="s">
        <v>57</v>
      </c>
      <c r="C745" s="55"/>
      <c r="D745" s="52" t="s">
        <v>16</v>
      </c>
      <c r="E745" s="52" t="s">
        <v>16</v>
      </c>
      <c r="F745" s="52" t="s">
        <v>342</v>
      </c>
      <c r="G745" s="52" t="s">
        <v>58</v>
      </c>
      <c r="H745" s="56">
        <v>296</v>
      </c>
      <c r="I745" s="57">
        <v>295.89999999999998</v>
      </c>
      <c r="J745" s="57"/>
    </row>
    <row r="746" spans="1:10" ht="25.5">
      <c r="A746" s="49"/>
      <c r="B746" s="50" t="s">
        <v>82</v>
      </c>
      <c r="C746" s="50"/>
      <c r="D746" s="52" t="s">
        <v>16</v>
      </c>
      <c r="E746" s="52" t="s">
        <v>16</v>
      </c>
      <c r="F746" s="52" t="s">
        <v>342</v>
      </c>
      <c r="G746" s="52" t="s">
        <v>45</v>
      </c>
      <c r="H746" s="56">
        <f>H747+H749</f>
        <v>2827.1</v>
      </c>
      <c r="I746" s="57">
        <f>I747+I749</f>
        <v>2827.1</v>
      </c>
      <c r="J746" s="57"/>
    </row>
    <row r="747" spans="1:10">
      <c r="A747" s="49"/>
      <c r="B747" s="50" t="s">
        <v>48</v>
      </c>
      <c r="C747" s="50"/>
      <c r="D747" s="52" t="s">
        <v>16</v>
      </c>
      <c r="E747" s="52" t="s">
        <v>16</v>
      </c>
      <c r="F747" s="52" t="s">
        <v>342</v>
      </c>
      <c r="G747" s="52" t="s">
        <v>46</v>
      </c>
      <c r="H747" s="56">
        <f>H748</f>
        <v>2582.1</v>
      </c>
      <c r="I747" s="57">
        <f>I748</f>
        <v>2582.1</v>
      </c>
      <c r="J747" s="57"/>
    </row>
    <row r="748" spans="1:10">
      <c r="A748" s="49"/>
      <c r="B748" s="50" t="s">
        <v>51</v>
      </c>
      <c r="C748" s="50"/>
      <c r="D748" s="52" t="s">
        <v>16</v>
      </c>
      <c r="E748" s="52" t="s">
        <v>16</v>
      </c>
      <c r="F748" s="52" t="s">
        <v>342</v>
      </c>
      <c r="G748" s="52" t="s">
        <v>44</v>
      </c>
      <c r="H748" s="56">
        <v>2582.1</v>
      </c>
      <c r="I748" s="57">
        <v>2582.1</v>
      </c>
      <c r="J748" s="2"/>
    </row>
    <row r="749" spans="1:10" s="53" customFormat="1">
      <c r="A749" s="49"/>
      <c r="B749" s="50" t="s">
        <v>63</v>
      </c>
      <c r="C749" s="42"/>
      <c r="D749" s="52" t="s">
        <v>16</v>
      </c>
      <c r="E749" s="52" t="s">
        <v>16</v>
      </c>
      <c r="F749" s="52" t="s">
        <v>342</v>
      </c>
      <c r="G749" s="52" t="s">
        <v>61</v>
      </c>
      <c r="H749" s="56">
        <f>SUM(I749:J749)</f>
        <v>245</v>
      </c>
      <c r="I749" s="57">
        <f>I750</f>
        <v>245</v>
      </c>
      <c r="J749" s="57"/>
    </row>
    <row r="750" spans="1:10" s="53" customFormat="1">
      <c r="A750" s="49"/>
      <c r="B750" s="50" t="s">
        <v>78</v>
      </c>
      <c r="C750" s="42"/>
      <c r="D750" s="52" t="s">
        <v>16</v>
      </c>
      <c r="E750" s="52" t="s">
        <v>16</v>
      </c>
      <c r="F750" s="52" t="s">
        <v>342</v>
      </c>
      <c r="G750" s="52" t="s">
        <v>76</v>
      </c>
      <c r="H750" s="56">
        <v>245</v>
      </c>
      <c r="I750" s="57">
        <v>245</v>
      </c>
      <c r="J750" s="2"/>
    </row>
    <row r="751" spans="1:10" s="53" customFormat="1" ht="15">
      <c r="A751" s="37"/>
      <c r="B751" s="50" t="s">
        <v>365</v>
      </c>
      <c r="C751" s="108"/>
      <c r="D751" s="109" t="s">
        <v>16</v>
      </c>
      <c r="E751" s="109" t="s">
        <v>16</v>
      </c>
      <c r="F751" s="109" t="s">
        <v>230</v>
      </c>
      <c r="G751" s="69"/>
      <c r="H751" s="96">
        <f>H752+H756</f>
        <v>190</v>
      </c>
      <c r="I751" s="98">
        <f>I752+I756</f>
        <v>190</v>
      </c>
      <c r="J751" s="98"/>
    </row>
    <row r="752" spans="1:10" ht="25.5">
      <c r="A752" s="39"/>
      <c r="B752" s="50" t="s">
        <v>489</v>
      </c>
      <c r="C752" s="38"/>
      <c r="D752" s="52" t="s">
        <v>16</v>
      </c>
      <c r="E752" s="52" t="s">
        <v>16</v>
      </c>
      <c r="F752" s="52" t="s">
        <v>490</v>
      </c>
      <c r="G752" s="36"/>
      <c r="H752" s="56">
        <f>H753</f>
        <v>100</v>
      </c>
      <c r="I752" s="57">
        <f>I753</f>
        <v>100</v>
      </c>
      <c r="J752" s="57"/>
    </row>
    <row r="753" spans="1:10" ht="38.25">
      <c r="A753" s="49"/>
      <c r="B753" s="50" t="s">
        <v>47</v>
      </c>
      <c r="C753" s="50"/>
      <c r="D753" s="52" t="s">
        <v>16</v>
      </c>
      <c r="E753" s="52" t="s">
        <v>16</v>
      </c>
      <c r="F753" s="52" t="s">
        <v>490</v>
      </c>
      <c r="G753" s="52" t="s">
        <v>45</v>
      </c>
      <c r="H753" s="56">
        <f>H754</f>
        <v>100</v>
      </c>
      <c r="I753" s="57">
        <f t="shared" ref="I753:I754" si="108">I754</f>
        <v>100</v>
      </c>
      <c r="J753" s="57"/>
    </row>
    <row r="754" spans="1:10">
      <c r="A754" s="49"/>
      <c r="B754" s="50" t="s">
        <v>48</v>
      </c>
      <c r="C754" s="50"/>
      <c r="D754" s="52" t="s">
        <v>16</v>
      </c>
      <c r="E754" s="52" t="s">
        <v>16</v>
      </c>
      <c r="F754" s="52" t="s">
        <v>490</v>
      </c>
      <c r="G754" s="52" t="s">
        <v>46</v>
      </c>
      <c r="H754" s="56">
        <f>H755</f>
        <v>100</v>
      </c>
      <c r="I754" s="57">
        <f t="shared" si="108"/>
        <v>100</v>
      </c>
      <c r="J754" s="57"/>
    </row>
    <row r="755" spans="1:10">
      <c r="A755" s="49"/>
      <c r="B755" s="50" t="s">
        <v>51</v>
      </c>
      <c r="C755" s="50"/>
      <c r="D755" s="52" t="s">
        <v>16</v>
      </c>
      <c r="E755" s="52" t="s">
        <v>16</v>
      </c>
      <c r="F755" s="52" t="s">
        <v>490</v>
      </c>
      <c r="G755" s="52" t="s">
        <v>44</v>
      </c>
      <c r="H755" s="56">
        <v>100</v>
      </c>
      <c r="I755" s="57">
        <v>100</v>
      </c>
      <c r="J755" s="57"/>
    </row>
    <row r="756" spans="1:10" s="53" customFormat="1" ht="105">
      <c r="A756" s="37"/>
      <c r="B756" s="68" t="s">
        <v>566</v>
      </c>
      <c r="C756" s="68"/>
      <c r="D756" s="69" t="s">
        <v>16</v>
      </c>
      <c r="E756" s="69" t="s">
        <v>16</v>
      </c>
      <c r="F756" s="69" t="s">
        <v>572</v>
      </c>
      <c r="G756" s="69"/>
      <c r="H756" s="96">
        <f t="shared" ref="H756:I758" si="109">H757</f>
        <v>90</v>
      </c>
      <c r="I756" s="98">
        <f t="shared" si="109"/>
        <v>90</v>
      </c>
      <c r="J756" s="98"/>
    </row>
    <row r="757" spans="1:10" s="53" customFormat="1" ht="45">
      <c r="A757" s="37"/>
      <c r="B757" s="68" t="s">
        <v>573</v>
      </c>
      <c r="C757" s="110"/>
      <c r="D757" s="69" t="s">
        <v>16</v>
      </c>
      <c r="E757" s="69" t="s">
        <v>16</v>
      </c>
      <c r="F757" s="69" t="s">
        <v>572</v>
      </c>
      <c r="G757" s="69" t="s">
        <v>45</v>
      </c>
      <c r="H757" s="96">
        <f t="shared" si="109"/>
        <v>90</v>
      </c>
      <c r="I757" s="98">
        <f t="shared" si="109"/>
        <v>90</v>
      </c>
      <c r="J757" s="98"/>
    </row>
    <row r="758" spans="1:10" s="53" customFormat="1" ht="15">
      <c r="A758" s="37"/>
      <c r="B758" s="68" t="s">
        <v>48</v>
      </c>
      <c r="C758" s="110"/>
      <c r="D758" s="69" t="s">
        <v>16</v>
      </c>
      <c r="E758" s="69" t="s">
        <v>16</v>
      </c>
      <c r="F758" s="69" t="s">
        <v>572</v>
      </c>
      <c r="G758" s="69" t="s">
        <v>46</v>
      </c>
      <c r="H758" s="96">
        <f t="shared" si="109"/>
        <v>90</v>
      </c>
      <c r="I758" s="98">
        <f t="shared" si="109"/>
        <v>90</v>
      </c>
      <c r="J758" s="98"/>
    </row>
    <row r="759" spans="1:10" s="53" customFormat="1" ht="15">
      <c r="A759" s="37"/>
      <c r="B759" s="50" t="s">
        <v>51</v>
      </c>
      <c r="C759" s="110"/>
      <c r="D759" s="69" t="s">
        <v>16</v>
      </c>
      <c r="E759" s="69" t="s">
        <v>16</v>
      </c>
      <c r="F759" s="69" t="s">
        <v>572</v>
      </c>
      <c r="G759" s="69" t="s">
        <v>44</v>
      </c>
      <c r="H759" s="96">
        <v>90</v>
      </c>
      <c r="I759" s="98">
        <v>90</v>
      </c>
      <c r="J759" s="98"/>
    </row>
    <row r="760" spans="1:10" s="15" customFormat="1">
      <c r="A760" s="39"/>
      <c r="B760" s="38" t="s">
        <v>268</v>
      </c>
      <c r="C760" s="105"/>
      <c r="D760" s="36" t="s">
        <v>16</v>
      </c>
      <c r="E760" s="36" t="s">
        <v>17</v>
      </c>
      <c r="F760" s="36"/>
      <c r="G760" s="36"/>
      <c r="H760" s="56">
        <f>H761+H767</f>
        <v>603.9</v>
      </c>
      <c r="I760" s="56">
        <f>I761+I767</f>
        <v>603.9</v>
      </c>
      <c r="J760" s="56">
        <f>I760/H760*100</f>
        <v>100</v>
      </c>
    </row>
    <row r="761" spans="1:10" ht="31.5" customHeight="1">
      <c r="A761" s="40"/>
      <c r="B761" s="10" t="s">
        <v>265</v>
      </c>
      <c r="C761" s="9"/>
      <c r="D761" s="52" t="s">
        <v>16</v>
      </c>
      <c r="E761" s="52" t="s">
        <v>17</v>
      </c>
      <c r="F761" s="52" t="s">
        <v>333</v>
      </c>
      <c r="G761" s="36"/>
      <c r="H761" s="56">
        <f>H762</f>
        <v>528.4</v>
      </c>
      <c r="I761" s="57">
        <f t="shared" ref="I761:I765" si="110">I762</f>
        <v>528.4</v>
      </c>
      <c r="J761" s="57"/>
    </row>
    <row r="762" spans="1:10" ht="25.5">
      <c r="A762" s="49"/>
      <c r="B762" s="10" t="s">
        <v>269</v>
      </c>
      <c r="C762" s="9"/>
      <c r="D762" s="52" t="s">
        <v>16</v>
      </c>
      <c r="E762" s="52" t="s">
        <v>17</v>
      </c>
      <c r="F762" s="52" t="s">
        <v>348</v>
      </c>
      <c r="G762" s="36"/>
      <c r="H762" s="56">
        <f>H763</f>
        <v>528.4</v>
      </c>
      <c r="I762" s="57">
        <f t="shared" si="110"/>
        <v>528.4</v>
      </c>
      <c r="J762" s="57"/>
    </row>
    <row r="763" spans="1:10" ht="25.5">
      <c r="A763" s="49"/>
      <c r="B763" s="14" t="s">
        <v>807</v>
      </c>
      <c r="C763" s="41"/>
      <c r="D763" s="52" t="s">
        <v>16</v>
      </c>
      <c r="E763" s="52" t="s">
        <v>17</v>
      </c>
      <c r="F763" s="52" t="s">
        <v>349</v>
      </c>
      <c r="G763" s="36"/>
      <c r="H763" s="56">
        <f>H764</f>
        <v>528.4</v>
      </c>
      <c r="I763" s="57">
        <f t="shared" si="110"/>
        <v>528.4</v>
      </c>
      <c r="J763" s="57"/>
    </row>
    <row r="764" spans="1:10" ht="25.5">
      <c r="A764" s="49"/>
      <c r="B764" s="50" t="s">
        <v>82</v>
      </c>
      <c r="C764" s="50"/>
      <c r="D764" s="52" t="s">
        <v>16</v>
      </c>
      <c r="E764" s="52" t="s">
        <v>17</v>
      </c>
      <c r="F764" s="52" t="s">
        <v>349</v>
      </c>
      <c r="G764" s="52" t="s">
        <v>45</v>
      </c>
      <c r="H764" s="56">
        <f>H765</f>
        <v>528.4</v>
      </c>
      <c r="I764" s="57">
        <f>I765</f>
        <v>528.4</v>
      </c>
      <c r="J764" s="57"/>
    </row>
    <row r="765" spans="1:10">
      <c r="A765" s="49"/>
      <c r="B765" s="50" t="s">
        <v>48</v>
      </c>
      <c r="C765" s="50"/>
      <c r="D765" s="52" t="s">
        <v>16</v>
      </c>
      <c r="E765" s="52" t="s">
        <v>17</v>
      </c>
      <c r="F765" s="52" t="s">
        <v>349</v>
      </c>
      <c r="G765" s="52" t="s">
        <v>46</v>
      </c>
      <c r="H765" s="56">
        <f>H766</f>
        <v>528.4</v>
      </c>
      <c r="I765" s="57">
        <f t="shared" si="110"/>
        <v>528.4</v>
      </c>
      <c r="J765" s="57"/>
    </row>
    <row r="766" spans="1:10">
      <c r="A766" s="49"/>
      <c r="B766" s="50" t="s">
        <v>51</v>
      </c>
      <c r="C766" s="50"/>
      <c r="D766" s="52" t="s">
        <v>16</v>
      </c>
      <c r="E766" s="52" t="s">
        <v>17</v>
      </c>
      <c r="F766" s="52" t="s">
        <v>349</v>
      </c>
      <c r="G766" s="52" t="s">
        <v>44</v>
      </c>
      <c r="H766" s="56">
        <v>528.4</v>
      </c>
      <c r="I766" s="57">
        <v>528.4</v>
      </c>
      <c r="J766" s="57"/>
    </row>
    <row r="767" spans="1:10">
      <c r="A767" s="40"/>
      <c r="B767" s="50" t="s">
        <v>365</v>
      </c>
      <c r="C767" s="50"/>
      <c r="D767" s="52" t="s">
        <v>16</v>
      </c>
      <c r="E767" s="52" t="s">
        <v>17</v>
      </c>
      <c r="F767" s="52" t="s">
        <v>230</v>
      </c>
      <c r="G767" s="52"/>
      <c r="H767" s="56">
        <f>H768</f>
        <v>75.5</v>
      </c>
      <c r="I767" s="57">
        <f>I768</f>
        <v>75.5</v>
      </c>
      <c r="J767" s="57"/>
    </row>
    <row r="768" spans="1:10" ht="76.5">
      <c r="A768" s="40"/>
      <c r="B768" s="47" t="s">
        <v>808</v>
      </c>
      <c r="C768" s="50"/>
      <c r="D768" s="48" t="s">
        <v>16</v>
      </c>
      <c r="E768" s="48" t="s">
        <v>17</v>
      </c>
      <c r="F768" s="48" t="s">
        <v>554</v>
      </c>
      <c r="G768" s="104"/>
      <c r="H768" s="56">
        <f>SUM(I768:J768)</f>
        <v>75.5</v>
      </c>
      <c r="I768" s="57">
        <f>I769</f>
        <v>75.5</v>
      </c>
      <c r="J768" s="57"/>
    </row>
    <row r="769" spans="1:12" ht="25.5">
      <c r="A769" s="40"/>
      <c r="B769" s="50" t="s">
        <v>82</v>
      </c>
      <c r="C769" s="50"/>
      <c r="D769" s="48" t="s">
        <v>16</v>
      </c>
      <c r="E769" s="48" t="s">
        <v>17</v>
      </c>
      <c r="F769" s="48" t="s">
        <v>554</v>
      </c>
      <c r="G769" s="48" t="s">
        <v>45</v>
      </c>
      <c r="H769" s="56">
        <f>H770</f>
        <v>75.5</v>
      </c>
      <c r="I769" s="57">
        <f t="shared" ref="I769:I770" si="111">I770</f>
        <v>75.5</v>
      </c>
      <c r="J769" s="57"/>
    </row>
    <row r="770" spans="1:12">
      <c r="A770" s="40"/>
      <c r="B770" s="47" t="s">
        <v>48</v>
      </c>
      <c r="C770" s="50"/>
      <c r="D770" s="48" t="s">
        <v>16</v>
      </c>
      <c r="E770" s="48" t="s">
        <v>17</v>
      </c>
      <c r="F770" s="48" t="s">
        <v>554</v>
      </c>
      <c r="G770" s="48" t="s">
        <v>46</v>
      </c>
      <c r="H770" s="56">
        <f>H771</f>
        <v>75.5</v>
      </c>
      <c r="I770" s="57">
        <f t="shared" si="111"/>
        <v>75.5</v>
      </c>
      <c r="J770" s="57"/>
    </row>
    <row r="771" spans="1:12">
      <c r="A771" s="40"/>
      <c r="B771" s="47" t="s">
        <v>51</v>
      </c>
      <c r="C771" s="50"/>
      <c r="D771" s="48" t="s">
        <v>16</v>
      </c>
      <c r="E771" s="48" t="s">
        <v>17</v>
      </c>
      <c r="F771" s="48" t="s">
        <v>554</v>
      </c>
      <c r="G771" s="48" t="s">
        <v>44</v>
      </c>
      <c r="H771" s="56">
        <v>75.5</v>
      </c>
      <c r="I771" s="57">
        <v>75.5</v>
      </c>
      <c r="J771" s="57"/>
    </row>
    <row r="772" spans="1:12" s="15" customFormat="1">
      <c r="A772" s="37"/>
      <c r="B772" s="38" t="s">
        <v>42</v>
      </c>
      <c r="C772" s="38"/>
      <c r="D772" s="36" t="s">
        <v>19</v>
      </c>
      <c r="E772" s="36" t="s">
        <v>11</v>
      </c>
      <c r="F772" s="36"/>
      <c r="G772" s="36"/>
      <c r="H772" s="56">
        <f>H773+H811</f>
        <v>329724.80000000005</v>
      </c>
      <c r="I772" s="56">
        <f>I773+I811</f>
        <v>146724.69999999998</v>
      </c>
      <c r="J772" s="56">
        <f>I772/H772*100</f>
        <v>44.499139888779965</v>
      </c>
      <c r="L772" s="29"/>
    </row>
    <row r="773" spans="1:12" s="53" customFormat="1">
      <c r="A773" s="37"/>
      <c r="B773" s="55" t="s">
        <v>30</v>
      </c>
      <c r="C773" s="55"/>
      <c r="D773" s="36" t="s">
        <v>19</v>
      </c>
      <c r="E773" s="36" t="s">
        <v>10</v>
      </c>
      <c r="F773" s="36"/>
      <c r="G773" s="36"/>
      <c r="H773" s="56">
        <f>H774+H806</f>
        <v>327689.80000000005</v>
      </c>
      <c r="I773" s="56">
        <f>I774+I806</f>
        <v>144689.69999999998</v>
      </c>
      <c r="J773" s="56">
        <f>I773/H773*100</f>
        <v>44.154471698539275</v>
      </c>
    </row>
    <row r="774" spans="1:12" s="53" customFormat="1" ht="25.5">
      <c r="A774" s="39"/>
      <c r="B774" s="50" t="s">
        <v>100</v>
      </c>
      <c r="C774" s="105"/>
      <c r="D774" s="52" t="s">
        <v>19</v>
      </c>
      <c r="E774" s="52" t="s">
        <v>10</v>
      </c>
      <c r="F774" s="52" t="s">
        <v>240</v>
      </c>
      <c r="G774" s="52"/>
      <c r="H774" s="56">
        <f>H775+H779+H783+H787+H791+H795</f>
        <v>325942.90000000002</v>
      </c>
      <c r="I774" s="57">
        <f>I775+I779+I783+I787+I791+I795</f>
        <v>142942.9</v>
      </c>
      <c r="J774" s="57"/>
    </row>
    <row r="775" spans="1:12" s="53" customFormat="1" ht="51">
      <c r="A775" s="49"/>
      <c r="B775" s="50" t="s">
        <v>104</v>
      </c>
      <c r="C775" s="42"/>
      <c r="D775" s="52" t="s">
        <v>19</v>
      </c>
      <c r="E775" s="52" t="s">
        <v>10</v>
      </c>
      <c r="F775" s="52" t="s">
        <v>239</v>
      </c>
      <c r="G775" s="52"/>
      <c r="H775" s="56">
        <f>H776</f>
        <v>100755.5</v>
      </c>
      <c r="I775" s="57">
        <f t="shared" ref="I775:I777" si="112">I776</f>
        <v>100755.5</v>
      </c>
      <c r="J775" s="57"/>
    </row>
    <row r="776" spans="1:12" s="53" customFormat="1" ht="25.5">
      <c r="A776" s="49"/>
      <c r="B776" s="50" t="s">
        <v>82</v>
      </c>
      <c r="C776" s="42"/>
      <c r="D776" s="52" t="s">
        <v>19</v>
      </c>
      <c r="E776" s="52" t="s">
        <v>10</v>
      </c>
      <c r="F776" s="52" t="s">
        <v>239</v>
      </c>
      <c r="G776" s="52" t="s">
        <v>45</v>
      </c>
      <c r="H776" s="56">
        <f>SUM(I776:J776)</f>
        <v>100755.5</v>
      </c>
      <c r="I776" s="57">
        <f t="shared" si="112"/>
        <v>100755.5</v>
      </c>
      <c r="J776" s="57"/>
    </row>
    <row r="777" spans="1:12" s="53" customFormat="1">
      <c r="A777" s="49"/>
      <c r="B777" s="50" t="s">
        <v>63</v>
      </c>
      <c r="C777" s="42"/>
      <c r="D777" s="52" t="s">
        <v>19</v>
      </c>
      <c r="E777" s="52" t="s">
        <v>10</v>
      </c>
      <c r="F777" s="52" t="s">
        <v>239</v>
      </c>
      <c r="G777" s="52" t="s">
        <v>61</v>
      </c>
      <c r="H777" s="56">
        <f>SUM(I777:J777)</f>
        <v>100755.5</v>
      </c>
      <c r="I777" s="57">
        <f t="shared" si="112"/>
        <v>100755.5</v>
      </c>
      <c r="J777" s="57"/>
    </row>
    <row r="778" spans="1:12" s="53" customFormat="1" ht="51">
      <c r="A778" s="49"/>
      <c r="B778" s="50" t="s">
        <v>77</v>
      </c>
      <c r="C778" s="42"/>
      <c r="D778" s="52" t="s">
        <v>19</v>
      </c>
      <c r="E778" s="52" t="s">
        <v>10</v>
      </c>
      <c r="F778" s="52" t="s">
        <v>239</v>
      </c>
      <c r="G778" s="52" t="s">
        <v>62</v>
      </c>
      <c r="H778" s="56">
        <v>100755.5</v>
      </c>
      <c r="I778" s="57">
        <v>100755.5</v>
      </c>
      <c r="J778" s="57"/>
    </row>
    <row r="779" spans="1:12" s="53" customFormat="1" ht="114.75">
      <c r="A779" s="39"/>
      <c r="B779" s="12" t="s">
        <v>417</v>
      </c>
      <c r="C779" s="105"/>
      <c r="D779" s="52" t="s">
        <v>19</v>
      </c>
      <c r="E779" s="52" t="s">
        <v>10</v>
      </c>
      <c r="F779" s="52" t="s">
        <v>416</v>
      </c>
      <c r="G779" s="52"/>
      <c r="H779" s="56">
        <f>H780</f>
        <v>9.9</v>
      </c>
      <c r="I779" s="57">
        <f t="shared" ref="I779:I781" si="113">I780</f>
        <v>9.9</v>
      </c>
      <c r="J779" s="57"/>
    </row>
    <row r="780" spans="1:12" s="53" customFormat="1" ht="25.5">
      <c r="A780" s="49"/>
      <c r="B780" s="50" t="s">
        <v>82</v>
      </c>
      <c r="C780" s="42"/>
      <c r="D780" s="52" t="s">
        <v>19</v>
      </c>
      <c r="E780" s="52" t="s">
        <v>10</v>
      </c>
      <c r="F780" s="52" t="s">
        <v>416</v>
      </c>
      <c r="G780" s="52" t="s">
        <v>45</v>
      </c>
      <c r="H780" s="56">
        <f>H781</f>
        <v>9.9</v>
      </c>
      <c r="I780" s="57">
        <f t="shared" si="113"/>
        <v>9.9</v>
      </c>
      <c r="J780" s="57"/>
    </row>
    <row r="781" spans="1:12" s="53" customFormat="1">
      <c r="A781" s="49"/>
      <c r="B781" s="50" t="s">
        <v>63</v>
      </c>
      <c r="C781" s="42"/>
      <c r="D781" s="52" t="s">
        <v>19</v>
      </c>
      <c r="E781" s="52" t="s">
        <v>10</v>
      </c>
      <c r="F781" s="52" t="s">
        <v>416</v>
      </c>
      <c r="G781" s="52" t="s">
        <v>61</v>
      </c>
      <c r="H781" s="56">
        <f>H782</f>
        <v>9.9</v>
      </c>
      <c r="I781" s="57">
        <f t="shared" si="113"/>
        <v>9.9</v>
      </c>
      <c r="J781" s="57"/>
    </row>
    <row r="782" spans="1:12" s="53" customFormat="1">
      <c r="A782" s="49"/>
      <c r="B782" s="50" t="s">
        <v>78</v>
      </c>
      <c r="C782" s="42"/>
      <c r="D782" s="52" t="s">
        <v>19</v>
      </c>
      <c r="E782" s="52" t="s">
        <v>10</v>
      </c>
      <c r="F782" s="52" t="s">
        <v>416</v>
      </c>
      <c r="G782" s="52" t="s">
        <v>76</v>
      </c>
      <c r="H782" s="56">
        <v>9.9</v>
      </c>
      <c r="I782" s="2">
        <v>9.9</v>
      </c>
      <c r="J782" s="2"/>
    </row>
    <row r="783" spans="1:12" s="53" customFormat="1" ht="76.5">
      <c r="A783" s="39"/>
      <c r="B783" s="6" t="s">
        <v>238</v>
      </c>
      <c r="C783" s="105"/>
      <c r="D783" s="52" t="s">
        <v>19</v>
      </c>
      <c r="E783" s="52" t="s">
        <v>10</v>
      </c>
      <c r="F783" s="52" t="s">
        <v>418</v>
      </c>
      <c r="G783" s="52"/>
      <c r="H783" s="56">
        <f>H784</f>
        <v>201.3</v>
      </c>
      <c r="I783" s="57">
        <f t="shared" ref="I783:I785" si="114">I784</f>
        <v>201.3</v>
      </c>
      <c r="J783" s="57"/>
    </row>
    <row r="784" spans="1:12" s="53" customFormat="1" ht="25.5">
      <c r="A784" s="49"/>
      <c r="B784" s="50" t="s">
        <v>82</v>
      </c>
      <c r="C784" s="42"/>
      <c r="D784" s="52" t="s">
        <v>19</v>
      </c>
      <c r="E784" s="52" t="s">
        <v>10</v>
      </c>
      <c r="F784" s="52" t="s">
        <v>418</v>
      </c>
      <c r="G784" s="52" t="s">
        <v>45</v>
      </c>
      <c r="H784" s="56">
        <f>H785</f>
        <v>201.3</v>
      </c>
      <c r="I784" s="57">
        <f t="shared" si="114"/>
        <v>201.3</v>
      </c>
      <c r="J784" s="57"/>
    </row>
    <row r="785" spans="1:10" s="53" customFormat="1">
      <c r="A785" s="49"/>
      <c r="B785" s="50" t="s">
        <v>63</v>
      </c>
      <c r="C785" s="42"/>
      <c r="D785" s="52" t="s">
        <v>19</v>
      </c>
      <c r="E785" s="52" t="s">
        <v>10</v>
      </c>
      <c r="F785" s="52" t="s">
        <v>418</v>
      </c>
      <c r="G785" s="52" t="s">
        <v>61</v>
      </c>
      <c r="H785" s="56">
        <f>H786</f>
        <v>201.3</v>
      </c>
      <c r="I785" s="57">
        <f t="shared" si="114"/>
        <v>201.3</v>
      </c>
      <c r="J785" s="57"/>
    </row>
    <row r="786" spans="1:10" s="53" customFormat="1">
      <c r="A786" s="49"/>
      <c r="B786" s="50" t="s">
        <v>78</v>
      </c>
      <c r="C786" s="42"/>
      <c r="D786" s="52" t="s">
        <v>19</v>
      </c>
      <c r="E786" s="52" t="s">
        <v>10</v>
      </c>
      <c r="F786" s="52" t="s">
        <v>418</v>
      </c>
      <c r="G786" s="52" t="s">
        <v>76</v>
      </c>
      <c r="H786" s="56">
        <v>201.3</v>
      </c>
      <c r="I786" s="2">
        <v>201.3</v>
      </c>
      <c r="J786" s="2"/>
    </row>
    <row r="787" spans="1:10" s="53" customFormat="1" ht="228.75" customHeight="1">
      <c r="A787" s="49"/>
      <c r="B787" s="12" t="s">
        <v>279</v>
      </c>
      <c r="C787" s="42"/>
      <c r="D787" s="52" t="s">
        <v>19</v>
      </c>
      <c r="E787" s="52" t="s">
        <v>10</v>
      </c>
      <c r="F787" s="52" t="s">
        <v>397</v>
      </c>
      <c r="G787" s="52"/>
      <c r="H787" s="56">
        <f>H788</f>
        <v>11441.8</v>
      </c>
      <c r="I787" s="57">
        <f t="shared" ref="I787:I789" si="115">I788</f>
        <v>11441.8</v>
      </c>
      <c r="J787" s="57"/>
    </row>
    <row r="788" spans="1:10" s="53" customFormat="1" ht="25.5">
      <c r="A788" s="49"/>
      <c r="B788" s="50" t="s">
        <v>82</v>
      </c>
      <c r="C788" s="42"/>
      <c r="D788" s="52" t="s">
        <v>19</v>
      </c>
      <c r="E788" s="52" t="s">
        <v>10</v>
      </c>
      <c r="F788" s="52" t="s">
        <v>397</v>
      </c>
      <c r="G788" s="52" t="s">
        <v>45</v>
      </c>
      <c r="H788" s="56">
        <f>H789</f>
        <v>11441.8</v>
      </c>
      <c r="I788" s="57">
        <f t="shared" si="115"/>
        <v>11441.8</v>
      </c>
      <c r="J788" s="57"/>
    </row>
    <row r="789" spans="1:10" s="53" customFormat="1">
      <c r="A789" s="49"/>
      <c r="B789" s="50" t="s">
        <v>63</v>
      </c>
      <c r="C789" s="42"/>
      <c r="D789" s="52" t="s">
        <v>19</v>
      </c>
      <c r="E789" s="52" t="s">
        <v>10</v>
      </c>
      <c r="F789" s="52" t="s">
        <v>397</v>
      </c>
      <c r="G789" s="52" t="s">
        <v>61</v>
      </c>
      <c r="H789" s="56">
        <f>H790</f>
        <v>11441.8</v>
      </c>
      <c r="I789" s="57">
        <f t="shared" si="115"/>
        <v>11441.8</v>
      </c>
      <c r="J789" s="57"/>
    </row>
    <row r="790" spans="1:10" s="53" customFormat="1" ht="51">
      <c r="A790" s="49"/>
      <c r="B790" s="50" t="s">
        <v>77</v>
      </c>
      <c r="C790" s="42"/>
      <c r="D790" s="52" t="s">
        <v>19</v>
      </c>
      <c r="E790" s="52" t="s">
        <v>10</v>
      </c>
      <c r="F790" s="52" t="s">
        <v>397</v>
      </c>
      <c r="G790" s="52" t="s">
        <v>62</v>
      </c>
      <c r="H790" s="56">
        <v>11441.8</v>
      </c>
      <c r="I790" s="57">
        <v>11441.8</v>
      </c>
      <c r="J790" s="57"/>
    </row>
    <row r="791" spans="1:10" s="53" customFormat="1" ht="38.25">
      <c r="A791" s="49"/>
      <c r="B791" s="53" t="s">
        <v>459</v>
      </c>
      <c r="C791" s="42"/>
      <c r="D791" s="52" t="s">
        <v>19</v>
      </c>
      <c r="E791" s="52" t="s">
        <v>10</v>
      </c>
      <c r="F791" s="52" t="s">
        <v>460</v>
      </c>
      <c r="G791" s="52"/>
      <c r="H791" s="56">
        <f>H792</f>
        <v>35.6</v>
      </c>
      <c r="I791" s="57">
        <f>I792</f>
        <v>35.6</v>
      </c>
      <c r="J791" s="57"/>
    </row>
    <row r="792" spans="1:10" s="53" customFormat="1" ht="25.5">
      <c r="A792" s="49"/>
      <c r="B792" s="50" t="s">
        <v>82</v>
      </c>
      <c r="C792" s="42"/>
      <c r="D792" s="52" t="s">
        <v>19</v>
      </c>
      <c r="E792" s="52" t="s">
        <v>10</v>
      </c>
      <c r="F792" s="52" t="s">
        <v>460</v>
      </c>
      <c r="G792" s="52" t="s">
        <v>45</v>
      </c>
      <c r="H792" s="56">
        <f>H793</f>
        <v>35.6</v>
      </c>
      <c r="I792" s="57">
        <f>I793</f>
        <v>35.6</v>
      </c>
      <c r="J792" s="57"/>
    </row>
    <row r="793" spans="1:10" s="53" customFormat="1">
      <c r="A793" s="49"/>
      <c r="B793" s="50" t="s">
        <v>63</v>
      </c>
      <c r="C793" s="42"/>
      <c r="D793" s="52" t="s">
        <v>19</v>
      </c>
      <c r="E793" s="52" t="s">
        <v>10</v>
      </c>
      <c r="F793" s="52" t="s">
        <v>460</v>
      </c>
      <c r="G793" s="52" t="s">
        <v>61</v>
      </c>
      <c r="H793" s="56">
        <f>H794</f>
        <v>35.6</v>
      </c>
      <c r="I793" s="57">
        <f t="shared" ref="I793" si="116">I794</f>
        <v>35.6</v>
      </c>
      <c r="J793" s="57"/>
    </row>
    <row r="794" spans="1:10" s="53" customFormat="1">
      <c r="A794" s="49"/>
      <c r="B794" s="50" t="s">
        <v>78</v>
      </c>
      <c r="C794" s="42"/>
      <c r="D794" s="52" t="s">
        <v>19</v>
      </c>
      <c r="E794" s="52" t="s">
        <v>10</v>
      </c>
      <c r="F794" s="52" t="s">
        <v>460</v>
      </c>
      <c r="G794" s="52" t="s">
        <v>76</v>
      </c>
      <c r="H794" s="56">
        <v>35.6</v>
      </c>
      <c r="I794" s="57">
        <v>35.6</v>
      </c>
      <c r="J794" s="2"/>
    </row>
    <row r="795" spans="1:10" s="53" customFormat="1" ht="25.5">
      <c r="A795" s="49"/>
      <c r="B795" s="50" t="s">
        <v>105</v>
      </c>
      <c r="C795" s="42"/>
      <c r="D795" s="52" t="s">
        <v>19</v>
      </c>
      <c r="E795" s="52" t="s">
        <v>10</v>
      </c>
      <c r="F795" s="52" t="s">
        <v>241</v>
      </c>
      <c r="G795" s="52"/>
      <c r="H795" s="56">
        <f>H796+H801</f>
        <v>213498.8</v>
      </c>
      <c r="I795" s="57">
        <f>I796+I801</f>
        <v>30498.799999999999</v>
      </c>
      <c r="J795" s="57"/>
    </row>
    <row r="796" spans="1:10" s="53" customFormat="1" ht="38.25">
      <c r="A796" s="49"/>
      <c r="B796" s="50" t="s">
        <v>574</v>
      </c>
      <c r="C796" s="42"/>
      <c r="D796" s="52" t="s">
        <v>19</v>
      </c>
      <c r="E796" s="52" t="s">
        <v>10</v>
      </c>
      <c r="F796" s="52" t="s">
        <v>241</v>
      </c>
      <c r="G796" s="45">
        <v>400</v>
      </c>
      <c r="H796" s="56">
        <f>H797+H799</f>
        <v>183000</v>
      </c>
      <c r="I796" s="57">
        <f>I797+I799</f>
        <v>0</v>
      </c>
      <c r="J796" s="57"/>
    </row>
    <row r="797" spans="1:10" s="35" customFormat="1">
      <c r="A797" s="25"/>
      <c r="B797" s="50" t="s">
        <v>31</v>
      </c>
      <c r="C797" s="42"/>
      <c r="D797" s="52" t="s">
        <v>19</v>
      </c>
      <c r="E797" s="52" t="s">
        <v>10</v>
      </c>
      <c r="F797" s="52" t="s">
        <v>241</v>
      </c>
      <c r="G797" s="52" t="s">
        <v>74</v>
      </c>
      <c r="H797" s="56">
        <f>H798</f>
        <v>14707.2</v>
      </c>
      <c r="I797" s="2">
        <f>I798</f>
        <v>0</v>
      </c>
      <c r="J797" s="2"/>
    </row>
    <row r="798" spans="1:10" s="35" customFormat="1" ht="38.25">
      <c r="A798" s="25"/>
      <c r="B798" s="50" t="s">
        <v>87</v>
      </c>
      <c r="C798" s="42"/>
      <c r="D798" s="52" t="s">
        <v>19</v>
      </c>
      <c r="E798" s="52" t="s">
        <v>10</v>
      </c>
      <c r="F798" s="52" t="s">
        <v>241</v>
      </c>
      <c r="G798" s="52" t="s">
        <v>88</v>
      </c>
      <c r="H798" s="56">
        <v>14707.2</v>
      </c>
      <c r="I798" s="2">
        <v>0</v>
      </c>
      <c r="J798" s="2"/>
    </row>
    <row r="799" spans="1:10" s="53" customFormat="1" ht="102">
      <c r="A799" s="49"/>
      <c r="B799" s="50" t="s">
        <v>575</v>
      </c>
      <c r="C799" s="42"/>
      <c r="D799" s="52" t="s">
        <v>19</v>
      </c>
      <c r="E799" s="52" t="s">
        <v>10</v>
      </c>
      <c r="F799" s="52" t="s">
        <v>241</v>
      </c>
      <c r="G799" s="45">
        <v>460</v>
      </c>
      <c r="H799" s="56">
        <f>H800</f>
        <v>168292.8</v>
      </c>
      <c r="I799" s="57">
        <f>I800</f>
        <v>0</v>
      </c>
      <c r="J799" s="57"/>
    </row>
    <row r="800" spans="1:10" s="53" customFormat="1" ht="38.25">
      <c r="A800" s="49"/>
      <c r="B800" s="50" t="s">
        <v>576</v>
      </c>
      <c r="C800" s="42"/>
      <c r="D800" s="52" t="s">
        <v>19</v>
      </c>
      <c r="E800" s="52" t="s">
        <v>10</v>
      </c>
      <c r="F800" s="52" t="s">
        <v>241</v>
      </c>
      <c r="G800" s="45">
        <v>462</v>
      </c>
      <c r="H800" s="56">
        <v>168292.8</v>
      </c>
      <c r="I800" s="57">
        <v>0</v>
      </c>
      <c r="J800" s="57"/>
    </row>
    <row r="801" spans="1:10" ht="25.5">
      <c r="A801" s="49"/>
      <c r="B801" s="50" t="s">
        <v>82</v>
      </c>
      <c r="C801" s="50"/>
      <c r="D801" s="52" t="s">
        <v>19</v>
      </c>
      <c r="E801" s="52" t="s">
        <v>10</v>
      </c>
      <c r="F801" s="52" t="s">
        <v>241</v>
      </c>
      <c r="G801" s="52" t="s">
        <v>45</v>
      </c>
      <c r="H801" s="56">
        <f>H802+H804</f>
        <v>30498.799999999999</v>
      </c>
      <c r="I801" s="57">
        <f>I802+I804</f>
        <v>30498.799999999999</v>
      </c>
      <c r="J801" s="2"/>
    </row>
    <row r="802" spans="1:10" s="53" customFormat="1">
      <c r="A802" s="49"/>
      <c r="B802" s="50" t="s">
        <v>48</v>
      </c>
      <c r="C802" s="50"/>
      <c r="D802" s="52" t="s">
        <v>19</v>
      </c>
      <c r="E802" s="52" t="s">
        <v>10</v>
      </c>
      <c r="F802" s="52" t="s">
        <v>241</v>
      </c>
      <c r="G802" s="52" t="s">
        <v>46</v>
      </c>
      <c r="H802" s="56">
        <f>SUM(I802:J802)</f>
        <v>20</v>
      </c>
      <c r="I802" s="57">
        <f>I803</f>
        <v>20</v>
      </c>
      <c r="J802" s="57"/>
    </row>
    <row r="803" spans="1:10" s="53" customFormat="1">
      <c r="A803" s="49"/>
      <c r="B803" s="50" t="s">
        <v>51</v>
      </c>
      <c r="C803" s="50"/>
      <c r="D803" s="52" t="s">
        <v>19</v>
      </c>
      <c r="E803" s="52" t="s">
        <v>10</v>
      </c>
      <c r="F803" s="52" t="s">
        <v>241</v>
      </c>
      <c r="G803" s="52" t="s">
        <v>44</v>
      </c>
      <c r="H803" s="56">
        <v>20</v>
      </c>
      <c r="I803" s="57">
        <v>20</v>
      </c>
      <c r="J803" s="57"/>
    </row>
    <row r="804" spans="1:10" s="53" customFormat="1">
      <c r="A804" s="49"/>
      <c r="B804" s="50" t="s">
        <v>63</v>
      </c>
      <c r="C804" s="42"/>
      <c r="D804" s="52" t="s">
        <v>19</v>
      </c>
      <c r="E804" s="52" t="s">
        <v>10</v>
      </c>
      <c r="F804" s="52" t="s">
        <v>241</v>
      </c>
      <c r="G804" s="52" t="s">
        <v>61</v>
      </c>
      <c r="H804" s="56">
        <f>H805</f>
        <v>30478.799999999999</v>
      </c>
      <c r="I804" s="57">
        <f>I805</f>
        <v>30478.799999999999</v>
      </c>
      <c r="J804" s="57"/>
    </row>
    <row r="805" spans="1:10" s="53" customFormat="1">
      <c r="A805" s="49"/>
      <c r="B805" s="50" t="s">
        <v>78</v>
      </c>
      <c r="C805" s="42"/>
      <c r="D805" s="52" t="s">
        <v>19</v>
      </c>
      <c r="E805" s="52" t="s">
        <v>10</v>
      </c>
      <c r="F805" s="52" t="s">
        <v>241</v>
      </c>
      <c r="G805" s="52" t="s">
        <v>76</v>
      </c>
      <c r="H805" s="56">
        <v>30478.799999999999</v>
      </c>
      <c r="I805" s="57">
        <v>30478.799999999999</v>
      </c>
      <c r="J805" s="2"/>
    </row>
    <row r="806" spans="1:10">
      <c r="A806" s="37"/>
      <c r="B806" s="50" t="s">
        <v>365</v>
      </c>
      <c r="C806" s="50"/>
      <c r="D806" s="52" t="s">
        <v>19</v>
      </c>
      <c r="E806" s="52" t="s">
        <v>10</v>
      </c>
      <c r="F806" s="52" t="s">
        <v>230</v>
      </c>
      <c r="G806" s="52"/>
      <c r="H806" s="56">
        <f>H807</f>
        <v>1746.9</v>
      </c>
      <c r="I806" s="57">
        <f>I807</f>
        <v>1746.8</v>
      </c>
      <c r="J806" s="57"/>
    </row>
    <row r="807" spans="1:10" ht="25.5">
      <c r="A807" s="37"/>
      <c r="B807" s="50" t="s">
        <v>489</v>
      </c>
      <c r="C807" s="50"/>
      <c r="D807" s="52" t="s">
        <v>19</v>
      </c>
      <c r="E807" s="52" t="s">
        <v>10</v>
      </c>
      <c r="F807" s="52" t="s">
        <v>490</v>
      </c>
      <c r="G807" s="52"/>
      <c r="H807" s="56">
        <f>H808</f>
        <v>1746.9</v>
      </c>
      <c r="I807" s="57">
        <f>I808</f>
        <v>1746.8</v>
      </c>
      <c r="J807" s="57"/>
    </row>
    <row r="808" spans="1:10" ht="25.5">
      <c r="A808" s="49"/>
      <c r="B808" s="50" t="s">
        <v>82</v>
      </c>
      <c r="C808" s="50"/>
      <c r="D808" s="52" t="s">
        <v>19</v>
      </c>
      <c r="E808" s="52" t="s">
        <v>10</v>
      </c>
      <c r="F808" s="52" t="s">
        <v>490</v>
      </c>
      <c r="G808" s="52" t="s">
        <v>45</v>
      </c>
      <c r="H808" s="56">
        <f>H809</f>
        <v>1746.9</v>
      </c>
      <c r="I808" s="57">
        <f t="shared" ref="I808:I809" si="117">I809</f>
        <v>1746.8</v>
      </c>
      <c r="J808" s="57"/>
    </row>
    <row r="809" spans="1:10">
      <c r="A809" s="40"/>
      <c r="B809" s="50" t="s">
        <v>63</v>
      </c>
      <c r="C809" s="42"/>
      <c r="D809" s="52" t="s">
        <v>19</v>
      </c>
      <c r="E809" s="52" t="s">
        <v>10</v>
      </c>
      <c r="F809" s="52" t="s">
        <v>490</v>
      </c>
      <c r="G809" s="52" t="s">
        <v>61</v>
      </c>
      <c r="H809" s="56">
        <f>H810</f>
        <v>1746.9</v>
      </c>
      <c r="I809" s="57">
        <f t="shared" si="117"/>
        <v>1746.8</v>
      </c>
      <c r="J809" s="57"/>
    </row>
    <row r="810" spans="1:10">
      <c r="A810" s="49"/>
      <c r="B810" s="50" t="s">
        <v>78</v>
      </c>
      <c r="C810" s="42"/>
      <c r="D810" s="52" t="s">
        <v>19</v>
      </c>
      <c r="E810" s="52" t="s">
        <v>10</v>
      </c>
      <c r="F810" s="52" t="s">
        <v>490</v>
      </c>
      <c r="G810" s="52" t="s">
        <v>76</v>
      </c>
      <c r="H810" s="56">
        <v>1746.9</v>
      </c>
      <c r="I810" s="57">
        <v>1746.8</v>
      </c>
      <c r="J810" s="57"/>
    </row>
    <row r="811" spans="1:10" s="53" customFormat="1">
      <c r="A811" s="39"/>
      <c r="B811" s="38" t="s">
        <v>169</v>
      </c>
      <c r="C811" s="55"/>
      <c r="D811" s="36" t="s">
        <v>19</v>
      </c>
      <c r="E811" s="36" t="s">
        <v>14</v>
      </c>
      <c r="F811" s="36"/>
      <c r="G811" s="36"/>
      <c r="H811" s="56">
        <f>H812+H818</f>
        <v>2035</v>
      </c>
      <c r="I811" s="56">
        <f>I812+I818</f>
        <v>2035</v>
      </c>
      <c r="J811" s="56">
        <f>I811/H811*100</f>
        <v>100</v>
      </c>
    </row>
    <row r="812" spans="1:10" s="15" customFormat="1" ht="38.25">
      <c r="A812" s="39"/>
      <c r="B812" s="50" t="s">
        <v>116</v>
      </c>
      <c r="C812" s="38"/>
      <c r="D812" s="52" t="s">
        <v>19</v>
      </c>
      <c r="E812" s="52" t="s">
        <v>14</v>
      </c>
      <c r="F812" s="1" t="s">
        <v>159</v>
      </c>
      <c r="G812" s="36"/>
      <c r="H812" s="56">
        <f t="shared" ref="H812:I816" si="118">H813</f>
        <v>215</v>
      </c>
      <c r="I812" s="57">
        <f t="shared" si="118"/>
        <v>215</v>
      </c>
      <c r="J812" s="57"/>
    </row>
    <row r="813" spans="1:10" s="15" customFormat="1" ht="38.25">
      <c r="A813" s="39"/>
      <c r="B813" s="50" t="s">
        <v>158</v>
      </c>
      <c r="C813" s="50"/>
      <c r="D813" s="52" t="s">
        <v>19</v>
      </c>
      <c r="E813" s="52" t="s">
        <v>14</v>
      </c>
      <c r="F813" s="1" t="s">
        <v>160</v>
      </c>
      <c r="G813" s="36"/>
      <c r="H813" s="56">
        <f t="shared" si="118"/>
        <v>215</v>
      </c>
      <c r="I813" s="57">
        <f t="shared" si="118"/>
        <v>215</v>
      </c>
      <c r="J813" s="57"/>
    </row>
    <row r="814" spans="1:10" s="53" customFormat="1" ht="51">
      <c r="A814" s="40"/>
      <c r="B814" s="4" t="s">
        <v>157</v>
      </c>
      <c r="C814" s="106"/>
      <c r="D814" s="52" t="s">
        <v>19</v>
      </c>
      <c r="E814" s="52" t="s">
        <v>14</v>
      </c>
      <c r="F814" s="52" t="s">
        <v>419</v>
      </c>
      <c r="G814" s="52"/>
      <c r="H814" s="56">
        <f t="shared" si="118"/>
        <v>215</v>
      </c>
      <c r="I814" s="57">
        <f t="shared" si="118"/>
        <v>215</v>
      </c>
      <c r="J814" s="57"/>
    </row>
    <row r="815" spans="1:10" s="53" customFormat="1" ht="25.5">
      <c r="A815" s="40"/>
      <c r="B815" s="50" t="s">
        <v>80</v>
      </c>
      <c r="C815" s="51"/>
      <c r="D815" s="52" t="s">
        <v>19</v>
      </c>
      <c r="E815" s="52" t="s">
        <v>14</v>
      </c>
      <c r="F815" s="52" t="s">
        <v>419</v>
      </c>
      <c r="G815" s="52" t="s">
        <v>54</v>
      </c>
      <c r="H815" s="56">
        <f t="shared" si="118"/>
        <v>215</v>
      </c>
      <c r="I815" s="57">
        <f t="shared" si="118"/>
        <v>215</v>
      </c>
      <c r="J815" s="57"/>
    </row>
    <row r="816" spans="1:10" s="53" customFormat="1" ht="25.5">
      <c r="A816" s="49"/>
      <c r="B816" s="50" t="s">
        <v>55</v>
      </c>
      <c r="C816" s="51"/>
      <c r="D816" s="52" t="s">
        <v>19</v>
      </c>
      <c r="E816" s="52" t="s">
        <v>14</v>
      </c>
      <c r="F816" s="52" t="s">
        <v>419</v>
      </c>
      <c r="G816" s="52" t="s">
        <v>56</v>
      </c>
      <c r="H816" s="56">
        <f t="shared" si="118"/>
        <v>215</v>
      </c>
      <c r="I816" s="57">
        <f t="shared" si="118"/>
        <v>215</v>
      </c>
      <c r="J816" s="57"/>
    </row>
    <row r="817" spans="1:10" s="53" customFormat="1" ht="25.5">
      <c r="A817" s="49"/>
      <c r="B817" s="50" t="s">
        <v>57</v>
      </c>
      <c r="C817" s="51"/>
      <c r="D817" s="52" t="s">
        <v>19</v>
      </c>
      <c r="E817" s="52" t="s">
        <v>14</v>
      </c>
      <c r="F817" s="52" t="s">
        <v>419</v>
      </c>
      <c r="G817" s="52" t="s">
        <v>58</v>
      </c>
      <c r="H817" s="56">
        <v>215</v>
      </c>
      <c r="I817" s="2">
        <v>215</v>
      </c>
      <c r="J817" s="57"/>
    </row>
    <row r="818" spans="1:10" s="35" customFormat="1">
      <c r="A818" s="49"/>
      <c r="B818" s="50" t="s">
        <v>365</v>
      </c>
      <c r="C818" s="50"/>
      <c r="D818" s="52" t="s">
        <v>19</v>
      </c>
      <c r="E818" s="52" t="s">
        <v>14</v>
      </c>
      <c r="F818" s="52" t="s">
        <v>230</v>
      </c>
      <c r="G818" s="52"/>
      <c r="H818" s="56">
        <f t="shared" ref="H818:H820" si="119">SUM(I818:J818)</f>
        <v>1820</v>
      </c>
      <c r="I818" s="57">
        <f t="shared" ref="I818:I820" si="120">I819</f>
        <v>1820</v>
      </c>
      <c r="J818" s="57"/>
    </row>
    <row r="819" spans="1:10" s="35" customFormat="1" ht="25.5">
      <c r="A819" s="49"/>
      <c r="B819" s="50" t="s">
        <v>489</v>
      </c>
      <c r="C819" s="50"/>
      <c r="D819" s="52" t="s">
        <v>19</v>
      </c>
      <c r="E819" s="52" t="s">
        <v>14</v>
      </c>
      <c r="F819" s="52" t="s">
        <v>490</v>
      </c>
      <c r="G819" s="52"/>
      <c r="H819" s="56">
        <f t="shared" si="119"/>
        <v>1820</v>
      </c>
      <c r="I819" s="57">
        <f t="shared" si="120"/>
        <v>1820</v>
      </c>
      <c r="J819" s="57"/>
    </row>
    <row r="820" spans="1:10" s="35" customFormat="1" ht="25.5">
      <c r="A820" s="49"/>
      <c r="B820" s="50" t="s">
        <v>82</v>
      </c>
      <c r="C820" s="50"/>
      <c r="D820" s="52" t="s">
        <v>19</v>
      </c>
      <c r="E820" s="52" t="s">
        <v>14</v>
      </c>
      <c r="F820" s="52" t="s">
        <v>490</v>
      </c>
      <c r="G820" s="52" t="s">
        <v>45</v>
      </c>
      <c r="H820" s="56">
        <f t="shared" si="119"/>
        <v>1820</v>
      </c>
      <c r="I820" s="57">
        <f t="shared" si="120"/>
        <v>1820</v>
      </c>
      <c r="J820" s="57"/>
    </row>
    <row r="821" spans="1:10" s="35" customFormat="1" ht="38.25">
      <c r="A821" s="49"/>
      <c r="B821" s="50" t="s">
        <v>493</v>
      </c>
      <c r="C821" s="51"/>
      <c r="D821" s="52" t="s">
        <v>19</v>
      </c>
      <c r="E821" s="52" t="s">
        <v>14</v>
      </c>
      <c r="F821" s="52" t="s">
        <v>490</v>
      </c>
      <c r="G821" s="52" t="s">
        <v>492</v>
      </c>
      <c r="H821" s="56">
        <v>1820</v>
      </c>
      <c r="I821" s="57">
        <v>1820</v>
      </c>
      <c r="J821" s="57"/>
    </row>
    <row r="822" spans="1:10" s="35" customFormat="1">
      <c r="A822" s="49"/>
      <c r="B822" s="38" t="s">
        <v>479</v>
      </c>
      <c r="C822" s="55"/>
      <c r="D822" s="36" t="s">
        <v>17</v>
      </c>
      <c r="E822" s="36" t="s">
        <v>11</v>
      </c>
      <c r="F822" s="52"/>
      <c r="G822" s="52"/>
      <c r="H822" s="56">
        <f>H823</f>
        <v>63561.7</v>
      </c>
      <c r="I822" s="56">
        <f>I823</f>
        <v>54071.4</v>
      </c>
      <c r="J822" s="56">
        <f>I822/H822*100</f>
        <v>85.069153279411978</v>
      </c>
    </row>
    <row r="823" spans="1:10" s="35" customFormat="1">
      <c r="A823" s="49"/>
      <c r="B823" s="38" t="s">
        <v>480</v>
      </c>
      <c r="C823" s="55"/>
      <c r="D823" s="36" t="s">
        <v>17</v>
      </c>
      <c r="E823" s="36" t="s">
        <v>17</v>
      </c>
      <c r="F823" s="52"/>
      <c r="G823" s="52"/>
      <c r="H823" s="56">
        <f>H824+H836</f>
        <v>63561.7</v>
      </c>
      <c r="I823" s="56">
        <f>I824+I836</f>
        <v>54071.4</v>
      </c>
      <c r="J823" s="56">
        <f>I823/H823*100</f>
        <v>85.069153279411978</v>
      </c>
    </row>
    <row r="824" spans="1:10" s="35" customFormat="1" ht="38.25">
      <c r="A824" s="49"/>
      <c r="B824" s="50" t="s">
        <v>809</v>
      </c>
      <c r="C824" s="42"/>
      <c r="D824" s="52" t="s">
        <v>17</v>
      </c>
      <c r="E824" s="52" t="s">
        <v>17</v>
      </c>
      <c r="F824" s="52" t="s">
        <v>826</v>
      </c>
      <c r="G824" s="52"/>
      <c r="H824" s="56">
        <f>H825+H829</f>
        <v>63537.7</v>
      </c>
      <c r="I824" s="57">
        <f>I825+I829</f>
        <v>54047.4</v>
      </c>
      <c r="J824" s="57"/>
    </row>
    <row r="825" spans="1:10" s="71" customFormat="1" ht="76.5">
      <c r="A825" s="25"/>
      <c r="B825" s="50" t="s">
        <v>810</v>
      </c>
      <c r="C825" s="42"/>
      <c r="D825" s="52" t="s">
        <v>17</v>
      </c>
      <c r="E825" s="52" t="s">
        <v>17</v>
      </c>
      <c r="F825" s="52" t="s">
        <v>519</v>
      </c>
      <c r="G825" s="52"/>
      <c r="H825" s="56">
        <f>H826</f>
        <v>49736.9</v>
      </c>
      <c r="I825" s="57">
        <f>I826</f>
        <v>49650.1</v>
      </c>
      <c r="J825" s="2"/>
    </row>
    <row r="826" spans="1:10" s="71" customFormat="1" ht="38.25">
      <c r="A826" s="25"/>
      <c r="B826" s="50" t="s">
        <v>86</v>
      </c>
      <c r="C826" s="42"/>
      <c r="D826" s="52" t="s">
        <v>17</v>
      </c>
      <c r="E826" s="52" t="s">
        <v>17</v>
      </c>
      <c r="F826" s="52" t="s">
        <v>519</v>
      </c>
      <c r="G826" s="52" t="s">
        <v>73</v>
      </c>
      <c r="H826" s="56">
        <f>H827</f>
        <v>49736.9</v>
      </c>
      <c r="I826" s="2">
        <f t="shared" ref="I826:I827" si="121">I827</f>
        <v>49650.1</v>
      </c>
      <c r="J826" s="2"/>
    </row>
    <row r="827" spans="1:10" s="71" customFormat="1">
      <c r="A827" s="25"/>
      <c r="B827" s="50" t="s">
        <v>31</v>
      </c>
      <c r="C827" s="42"/>
      <c r="D827" s="52" t="s">
        <v>17</v>
      </c>
      <c r="E827" s="52" t="s">
        <v>17</v>
      </c>
      <c r="F827" s="52" t="s">
        <v>519</v>
      </c>
      <c r="G827" s="52" t="s">
        <v>74</v>
      </c>
      <c r="H827" s="56">
        <f>H828</f>
        <v>49736.9</v>
      </c>
      <c r="I827" s="2">
        <f t="shared" si="121"/>
        <v>49650.1</v>
      </c>
      <c r="J827" s="2"/>
    </row>
    <row r="828" spans="1:10" s="71" customFormat="1" ht="38.25">
      <c r="A828" s="25"/>
      <c r="B828" s="50" t="s">
        <v>87</v>
      </c>
      <c r="C828" s="42"/>
      <c r="D828" s="52" t="s">
        <v>17</v>
      </c>
      <c r="E828" s="52" t="s">
        <v>17</v>
      </c>
      <c r="F828" s="52" t="s">
        <v>519</v>
      </c>
      <c r="G828" s="52" t="s">
        <v>88</v>
      </c>
      <c r="H828" s="56">
        <v>49736.9</v>
      </c>
      <c r="I828" s="2">
        <v>49650.1</v>
      </c>
      <c r="J828" s="2"/>
    </row>
    <row r="829" spans="1:10" s="71" customFormat="1" ht="89.25">
      <c r="A829" s="25"/>
      <c r="B829" s="50" t="s">
        <v>811</v>
      </c>
      <c r="C829" s="42"/>
      <c r="D829" s="52" t="s">
        <v>17</v>
      </c>
      <c r="E829" s="52" t="s">
        <v>17</v>
      </c>
      <c r="F829" s="52" t="s">
        <v>481</v>
      </c>
      <c r="G829" s="52"/>
      <c r="H829" s="56">
        <f>H830+H833</f>
        <v>13800.8</v>
      </c>
      <c r="I829" s="57">
        <f>I830+I833</f>
        <v>4397.3</v>
      </c>
      <c r="J829" s="2"/>
    </row>
    <row r="830" spans="1:10" s="53" customFormat="1" ht="25.5">
      <c r="A830" s="49"/>
      <c r="B830" s="50" t="s">
        <v>80</v>
      </c>
      <c r="C830" s="51"/>
      <c r="D830" s="52" t="s">
        <v>17</v>
      </c>
      <c r="E830" s="52" t="s">
        <v>17</v>
      </c>
      <c r="F830" s="52" t="s">
        <v>481</v>
      </c>
      <c r="G830" s="52" t="s">
        <v>54</v>
      </c>
      <c r="H830" s="56">
        <f>H831</f>
        <v>414.9</v>
      </c>
      <c r="I830" s="57">
        <f>I831</f>
        <v>331.2</v>
      </c>
      <c r="J830" s="57"/>
    </row>
    <row r="831" spans="1:10" s="35" customFormat="1" ht="25.5">
      <c r="A831" s="49"/>
      <c r="B831" s="50" t="s">
        <v>55</v>
      </c>
      <c r="C831" s="51"/>
      <c r="D831" s="52" t="s">
        <v>17</v>
      </c>
      <c r="E831" s="52" t="s">
        <v>17</v>
      </c>
      <c r="F831" s="52" t="s">
        <v>481</v>
      </c>
      <c r="G831" s="52" t="s">
        <v>56</v>
      </c>
      <c r="H831" s="56">
        <f>H832</f>
        <v>414.9</v>
      </c>
      <c r="I831" s="57">
        <f>I832</f>
        <v>331.2</v>
      </c>
      <c r="J831" s="57"/>
    </row>
    <row r="832" spans="1:10" s="35" customFormat="1" ht="25.5">
      <c r="A832" s="49"/>
      <c r="B832" s="50" t="s">
        <v>57</v>
      </c>
      <c r="C832" s="51"/>
      <c r="D832" s="52" t="s">
        <v>17</v>
      </c>
      <c r="E832" s="52" t="s">
        <v>17</v>
      </c>
      <c r="F832" s="52" t="s">
        <v>481</v>
      </c>
      <c r="G832" s="52" t="s">
        <v>58</v>
      </c>
      <c r="H832" s="56">
        <v>414.9</v>
      </c>
      <c r="I832" s="57">
        <v>331.2</v>
      </c>
      <c r="J832" s="57"/>
    </row>
    <row r="833" spans="1:13" s="71" customFormat="1" ht="38.25">
      <c r="A833" s="25"/>
      <c r="B833" s="50" t="s">
        <v>86</v>
      </c>
      <c r="C833" s="42"/>
      <c r="D833" s="52" t="s">
        <v>17</v>
      </c>
      <c r="E833" s="52" t="s">
        <v>17</v>
      </c>
      <c r="F833" s="52" t="s">
        <v>481</v>
      </c>
      <c r="G833" s="52" t="s">
        <v>73</v>
      </c>
      <c r="H833" s="56">
        <f>H834</f>
        <v>13385.9</v>
      </c>
      <c r="I833" s="2">
        <f t="shared" ref="I833:I834" si="122">I834</f>
        <v>4066.1</v>
      </c>
      <c r="J833" s="2"/>
    </row>
    <row r="834" spans="1:13" s="71" customFormat="1">
      <c r="A834" s="25"/>
      <c r="B834" s="50" t="s">
        <v>31</v>
      </c>
      <c r="C834" s="42"/>
      <c r="D834" s="52" t="s">
        <v>17</v>
      </c>
      <c r="E834" s="52" t="s">
        <v>17</v>
      </c>
      <c r="F834" s="52" t="s">
        <v>481</v>
      </c>
      <c r="G834" s="52" t="s">
        <v>74</v>
      </c>
      <c r="H834" s="56">
        <f>H835</f>
        <v>13385.9</v>
      </c>
      <c r="I834" s="2">
        <f t="shared" si="122"/>
        <v>4066.1</v>
      </c>
      <c r="J834" s="2"/>
    </row>
    <row r="835" spans="1:13" s="71" customFormat="1" ht="38.25">
      <c r="A835" s="25"/>
      <c r="B835" s="50" t="s">
        <v>87</v>
      </c>
      <c r="C835" s="42"/>
      <c r="D835" s="52" t="s">
        <v>17</v>
      </c>
      <c r="E835" s="52" t="s">
        <v>17</v>
      </c>
      <c r="F835" s="52" t="s">
        <v>481</v>
      </c>
      <c r="G835" s="52" t="s">
        <v>88</v>
      </c>
      <c r="H835" s="56">
        <v>13385.9</v>
      </c>
      <c r="I835" s="2">
        <v>4066.1</v>
      </c>
      <c r="J835" s="2"/>
    </row>
    <row r="836" spans="1:13" s="53" customFormat="1">
      <c r="A836" s="49"/>
      <c r="B836" s="50" t="s">
        <v>365</v>
      </c>
      <c r="C836" s="51"/>
      <c r="D836" s="52" t="s">
        <v>17</v>
      </c>
      <c r="E836" s="52" t="s">
        <v>17</v>
      </c>
      <c r="F836" s="52" t="s">
        <v>230</v>
      </c>
      <c r="G836" s="52"/>
      <c r="H836" s="56">
        <f>H837</f>
        <v>24</v>
      </c>
      <c r="I836" s="57">
        <f>I837</f>
        <v>24</v>
      </c>
      <c r="J836" s="57"/>
      <c r="K836" s="66"/>
      <c r="L836" s="66"/>
      <c r="M836" s="66"/>
    </row>
    <row r="837" spans="1:13" s="53" customFormat="1">
      <c r="A837" s="49"/>
      <c r="B837" s="50" t="s">
        <v>237</v>
      </c>
      <c r="C837" s="51"/>
      <c r="D837" s="52" t="s">
        <v>17</v>
      </c>
      <c r="E837" s="52" t="s">
        <v>17</v>
      </c>
      <c r="F837" s="52" t="s">
        <v>236</v>
      </c>
      <c r="G837" s="52"/>
      <c r="H837" s="56">
        <f>H838</f>
        <v>24</v>
      </c>
      <c r="I837" s="57">
        <f>I838</f>
        <v>24</v>
      </c>
      <c r="J837" s="57"/>
      <c r="K837" s="66"/>
      <c r="L837" s="66"/>
      <c r="M837" s="66"/>
    </row>
    <row r="838" spans="1:13" ht="38.25">
      <c r="A838" s="49"/>
      <c r="B838" s="50" t="s">
        <v>86</v>
      </c>
      <c r="C838" s="50"/>
      <c r="D838" s="52" t="s">
        <v>17</v>
      </c>
      <c r="E838" s="52" t="s">
        <v>17</v>
      </c>
      <c r="F838" s="52" t="s">
        <v>236</v>
      </c>
      <c r="G838" s="52" t="s">
        <v>73</v>
      </c>
      <c r="H838" s="56">
        <f>H839</f>
        <v>24</v>
      </c>
      <c r="I838" s="57">
        <f t="shared" ref="I838:I839" si="123">I839</f>
        <v>24</v>
      </c>
      <c r="J838" s="57"/>
      <c r="K838" s="67"/>
      <c r="L838" s="67"/>
      <c r="M838" s="67"/>
    </row>
    <row r="839" spans="1:13">
      <c r="A839" s="49"/>
      <c r="B839" s="50" t="s">
        <v>31</v>
      </c>
      <c r="C839" s="50"/>
      <c r="D839" s="52" t="s">
        <v>17</v>
      </c>
      <c r="E839" s="52" t="s">
        <v>17</v>
      </c>
      <c r="F839" s="52" t="s">
        <v>236</v>
      </c>
      <c r="G839" s="52" t="s">
        <v>74</v>
      </c>
      <c r="H839" s="56">
        <f>H840</f>
        <v>24</v>
      </c>
      <c r="I839" s="57">
        <f t="shared" si="123"/>
        <v>24</v>
      </c>
      <c r="J839" s="57"/>
      <c r="K839" s="67"/>
      <c r="L839" s="67"/>
      <c r="M839" s="67"/>
    </row>
    <row r="840" spans="1:13" ht="38.25">
      <c r="A840" s="49"/>
      <c r="B840" s="50" t="s">
        <v>87</v>
      </c>
      <c r="C840" s="50"/>
      <c r="D840" s="52" t="s">
        <v>17</v>
      </c>
      <c r="E840" s="52" t="s">
        <v>17</v>
      </c>
      <c r="F840" s="52" t="s">
        <v>236</v>
      </c>
      <c r="G840" s="52" t="s">
        <v>88</v>
      </c>
      <c r="H840" s="56">
        <v>24</v>
      </c>
      <c r="I840" s="57">
        <v>24</v>
      </c>
      <c r="J840" s="57"/>
      <c r="K840" s="67"/>
      <c r="L840" s="67"/>
      <c r="M840" s="67"/>
    </row>
    <row r="841" spans="1:13" s="15" customFormat="1">
      <c r="A841" s="37"/>
      <c r="B841" s="55" t="s">
        <v>246</v>
      </c>
      <c r="C841" s="38"/>
      <c r="D841" s="36" t="s">
        <v>29</v>
      </c>
      <c r="E841" s="36" t="s">
        <v>11</v>
      </c>
      <c r="F841" s="36"/>
      <c r="G841" s="36"/>
      <c r="H841" s="56">
        <f>H842+H849+H884+H894</f>
        <v>86570</v>
      </c>
      <c r="I841" s="56">
        <f>I842+I849+I884+I894</f>
        <v>49376.200000000004</v>
      </c>
      <c r="J841" s="56">
        <f>I841/H841*100</f>
        <v>57.03615571214047</v>
      </c>
      <c r="K841" s="22"/>
    </row>
    <row r="842" spans="1:13" s="15" customFormat="1">
      <c r="A842" s="37"/>
      <c r="B842" s="55" t="s">
        <v>247</v>
      </c>
      <c r="C842" s="51"/>
      <c r="D842" s="36" t="s">
        <v>29</v>
      </c>
      <c r="E842" s="36" t="s">
        <v>10</v>
      </c>
      <c r="F842" s="36"/>
      <c r="G842" s="36"/>
      <c r="H842" s="56">
        <f t="shared" ref="H842:H847" si="124">H843</f>
        <v>3201.5</v>
      </c>
      <c r="I842" s="56">
        <f>I845</f>
        <v>3201.5</v>
      </c>
      <c r="J842" s="56">
        <f>I842/H842*100</f>
        <v>100</v>
      </c>
    </row>
    <row r="843" spans="1:13" s="53" customFormat="1" ht="38.25">
      <c r="A843" s="49"/>
      <c r="B843" s="50" t="s">
        <v>116</v>
      </c>
      <c r="C843" s="5"/>
      <c r="D843" s="52" t="s">
        <v>29</v>
      </c>
      <c r="E843" s="52" t="s">
        <v>10</v>
      </c>
      <c r="F843" s="52" t="s">
        <v>159</v>
      </c>
      <c r="G843" s="36"/>
      <c r="H843" s="56">
        <f t="shared" si="124"/>
        <v>3201.5</v>
      </c>
      <c r="I843" s="57">
        <f>I844</f>
        <v>3201.5</v>
      </c>
      <c r="J843" s="57"/>
      <c r="K843" s="18"/>
    </row>
    <row r="844" spans="1:13" s="53" customFormat="1" ht="38.25">
      <c r="A844" s="49"/>
      <c r="B844" s="50" t="s">
        <v>158</v>
      </c>
      <c r="C844" s="5"/>
      <c r="D844" s="52" t="s">
        <v>29</v>
      </c>
      <c r="E844" s="52" t="s">
        <v>10</v>
      </c>
      <c r="F844" s="52" t="s">
        <v>160</v>
      </c>
      <c r="G844" s="36"/>
      <c r="H844" s="56">
        <f t="shared" si="124"/>
        <v>3201.5</v>
      </c>
      <c r="I844" s="57">
        <f t="shared" ref="I844:I847" si="125">I845</f>
        <v>3201.5</v>
      </c>
      <c r="J844" s="57"/>
    </row>
    <row r="845" spans="1:13" s="53" customFormat="1">
      <c r="A845" s="49"/>
      <c r="B845" s="50" t="s">
        <v>274</v>
      </c>
      <c r="C845" s="5"/>
      <c r="D845" s="52" t="s">
        <v>29</v>
      </c>
      <c r="E845" s="52" t="s">
        <v>10</v>
      </c>
      <c r="F845" s="52" t="s">
        <v>275</v>
      </c>
      <c r="G845" s="36"/>
      <c r="H845" s="56">
        <f t="shared" si="124"/>
        <v>3201.5</v>
      </c>
      <c r="I845" s="57">
        <f t="shared" si="125"/>
        <v>3201.5</v>
      </c>
      <c r="J845" s="57"/>
    </row>
    <row r="846" spans="1:13" s="53" customFormat="1">
      <c r="A846" s="49"/>
      <c r="B846" s="50" t="s">
        <v>248</v>
      </c>
      <c r="C846" s="5"/>
      <c r="D846" s="52" t="s">
        <v>29</v>
      </c>
      <c r="E846" s="52" t="s">
        <v>10</v>
      </c>
      <c r="F846" s="52" t="s">
        <v>275</v>
      </c>
      <c r="G846" s="52" t="s">
        <v>249</v>
      </c>
      <c r="H846" s="56">
        <f t="shared" si="124"/>
        <v>3201.5</v>
      </c>
      <c r="I846" s="57">
        <f t="shared" si="125"/>
        <v>3201.5</v>
      </c>
      <c r="J846" s="57"/>
    </row>
    <row r="847" spans="1:13" s="53" customFormat="1" ht="25.5">
      <c r="A847" s="49"/>
      <c r="B847" s="50" t="s">
        <v>250</v>
      </c>
      <c r="C847" s="5"/>
      <c r="D847" s="52" t="s">
        <v>29</v>
      </c>
      <c r="E847" s="52" t="s">
        <v>10</v>
      </c>
      <c r="F847" s="52" t="s">
        <v>275</v>
      </c>
      <c r="G847" s="52" t="s">
        <v>251</v>
      </c>
      <c r="H847" s="56">
        <f t="shared" si="124"/>
        <v>3201.5</v>
      </c>
      <c r="I847" s="57">
        <f t="shared" si="125"/>
        <v>3201.5</v>
      </c>
      <c r="J847" s="57"/>
    </row>
    <row r="848" spans="1:13" s="53" customFormat="1" ht="38.25">
      <c r="A848" s="49"/>
      <c r="B848" s="50" t="s">
        <v>522</v>
      </c>
      <c r="C848" s="5"/>
      <c r="D848" s="52" t="s">
        <v>29</v>
      </c>
      <c r="E848" s="52" t="s">
        <v>10</v>
      </c>
      <c r="F848" s="52" t="s">
        <v>275</v>
      </c>
      <c r="G848" s="52" t="s">
        <v>252</v>
      </c>
      <c r="H848" s="56">
        <f>3201.4+0.1</f>
        <v>3201.5</v>
      </c>
      <c r="I848" s="57">
        <f>3201.4+0.1</f>
        <v>3201.5</v>
      </c>
      <c r="J848" s="57"/>
      <c r="K848" s="66">
        <v>0.1</v>
      </c>
    </row>
    <row r="849" spans="1:12" s="15" customFormat="1">
      <c r="A849" s="37"/>
      <c r="B849" s="38" t="s">
        <v>253</v>
      </c>
      <c r="C849" s="51"/>
      <c r="D849" s="36" t="s">
        <v>29</v>
      </c>
      <c r="E849" s="36" t="s">
        <v>13</v>
      </c>
      <c r="F849" s="36"/>
      <c r="G849" s="36"/>
      <c r="H849" s="56">
        <f>H850+H858+H875</f>
        <v>53059.199999999997</v>
      </c>
      <c r="I849" s="56">
        <f>I850+I858+I875</f>
        <v>25332.600000000002</v>
      </c>
      <c r="J849" s="56">
        <f>I849/H849*100</f>
        <v>47.744029310656785</v>
      </c>
      <c r="K849" s="22"/>
      <c r="L849" s="22"/>
    </row>
    <row r="850" spans="1:12" s="15" customFormat="1" ht="38.25">
      <c r="A850" s="37"/>
      <c r="B850" s="50" t="s">
        <v>242</v>
      </c>
      <c r="C850" s="51"/>
      <c r="D850" s="52" t="s">
        <v>29</v>
      </c>
      <c r="E850" s="52" t="s">
        <v>13</v>
      </c>
      <c r="F850" s="52" t="s">
        <v>278</v>
      </c>
      <c r="G850" s="52"/>
      <c r="H850" s="56">
        <f>H851</f>
        <v>36566.5</v>
      </c>
      <c r="I850" s="57">
        <f>I851</f>
        <v>9700.1</v>
      </c>
      <c r="J850" s="57"/>
      <c r="K850" s="22"/>
      <c r="L850" s="22"/>
    </row>
    <row r="851" spans="1:12" s="53" customFormat="1" ht="38.25">
      <c r="A851" s="49"/>
      <c r="B851" s="50" t="s">
        <v>316</v>
      </c>
      <c r="C851" s="50"/>
      <c r="D851" s="52" t="s">
        <v>29</v>
      </c>
      <c r="E851" s="52" t="s">
        <v>13</v>
      </c>
      <c r="F851" s="52" t="s">
        <v>323</v>
      </c>
      <c r="G851" s="52"/>
      <c r="H851" s="56">
        <f>H852+H855</f>
        <v>36566.5</v>
      </c>
      <c r="I851" s="57">
        <f>I852+I855</f>
        <v>9700.1</v>
      </c>
      <c r="J851" s="57"/>
    </row>
    <row r="852" spans="1:12" s="71" customFormat="1">
      <c r="A852" s="25"/>
      <c r="B852" s="50" t="s">
        <v>248</v>
      </c>
      <c r="C852" s="50"/>
      <c r="D852" s="52" t="s">
        <v>29</v>
      </c>
      <c r="E852" s="52" t="s">
        <v>13</v>
      </c>
      <c r="F852" s="52" t="s">
        <v>323</v>
      </c>
      <c r="G852" s="52" t="s">
        <v>249</v>
      </c>
      <c r="H852" s="56">
        <f>H853</f>
        <v>34071</v>
      </c>
      <c r="I852" s="2">
        <f t="shared" ref="I852:I853" si="126">I853</f>
        <v>7971</v>
      </c>
      <c r="J852" s="2"/>
    </row>
    <row r="853" spans="1:12" s="71" customFormat="1" ht="25.5">
      <c r="A853" s="25"/>
      <c r="B853" s="50" t="s">
        <v>250</v>
      </c>
      <c r="C853" s="50"/>
      <c r="D853" s="52" t="s">
        <v>29</v>
      </c>
      <c r="E853" s="52" t="s">
        <v>13</v>
      </c>
      <c r="F853" s="52" t="s">
        <v>323</v>
      </c>
      <c r="G853" s="52" t="s">
        <v>251</v>
      </c>
      <c r="H853" s="56">
        <f>H854</f>
        <v>34071</v>
      </c>
      <c r="I853" s="2">
        <f t="shared" si="126"/>
        <v>7971</v>
      </c>
      <c r="J853" s="2"/>
    </row>
    <row r="854" spans="1:12" s="71" customFormat="1">
      <c r="A854" s="25"/>
      <c r="B854" s="50" t="s">
        <v>254</v>
      </c>
      <c r="C854" s="50"/>
      <c r="D854" s="52" t="s">
        <v>29</v>
      </c>
      <c r="E854" s="52" t="s">
        <v>13</v>
      </c>
      <c r="F854" s="52" t="s">
        <v>323</v>
      </c>
      <c r="G854" s="52" t="s">
        <v>255</v>
      </c>
      <c r="H854" s="56">
        <v>34071</v>
      </c>
      <c r="I854" s="2">
        <v>7971</v>
      </c>
      <c r="J854" s="2"/>
    </row>
    <row r="855" spans="1:12" s="71" customFormat="1" ht="38.25">
      <c r="A855" s="25"/>
      <c r="B855" s="50" t="s">
        <v>86</v>
      </c>
      <c r="C855" s="42"/>
      <c r="D855" s="52" t="s">
        <v>29</v>
      </c>
      <c r="E855" s="52" t="s">
        <v>13</v>
      </c>
      <c r="F855" s="52" t="s">
        <v>323</v>
      </c>
      <c r="G855" s="52" t="s">
        <v>73</v>
      </c>
      <c r="H855" s="56">
        <f>H856</f>
        <v>2495.5</v>
      </c>
      <c r="I855" s="2">
        <f t="shared" ref="I855:I856" si="127">I856</f>
        <v>1729.1</v>
      </c>
      <c r="J855" s="2"/>
    </row>
    <row r="856" spans="1:12" s="71" customFormat="1">
      <c r="A856" s="25"/>
      <c r="B856" s="50" t="s">
        <v>31</v>
      </c>
      <c r="C856" s="42"/>
      <c r="D856" s="52" t="s">
        <v>29</v>
      </c>
      <c r="E856" s="52" t="s">
        <v>13</v>
      </c>
      <c r="F856" s="52" t="s">
        <v>323</v>
      </c>
      <c r="G856" s="52" t="s">
        <v>74</v>
      </c>
      <c r="H856" s="56">
        <f>H857</f>
        <v>2495.5</v>
      </c>
      <c r="I856" s="2">
        <f t="shared" si="127"/>
        <v>1729.1</v>
      </c>
      <c r="J856" s="2"/>
    </row>
    <row r="857" spans="1:12" s="71" customFormat="1" ht="38.25">
      <c r="A857" s="25"/>
      <c r="B857" s="50" t="s">
        <v>87</v>
      </c>
      <c r="C857" s="42"/>
      <c r="D857" s="52" t="s">
        <v>29</v>
      </c>
      <c r="E857" s="52" t="s">
        <v>13</v>
      </c>
      <c r="F857" s="52" t="s">
        <v>323</v>
      </c>
      <c r="G857" s="52" t="s">
        <v>88</v>
      </c>
      <c r="H857" s="56">
        <v>2495.5</v>
      </c>
      <c r="I857" s="2">
        <v>1729.1</v>
      </c>
      <c r="J857" s="2"/>
    </row>
    <row r="858" spans="1:12" s="53" customFormat="1" ht="25.5">
      <c r="A858" s="37"/>
      <c r="B858" s="50" t="s">
        <v>256</v>
      </c>
      <c r="C858" s="51"/>
      <c r="D858" s="52" t="s">
        <v>29</v>
      </c>
      <c r="E858" s="52" t="s">
        <v>13</v>
      </c>
      <c r="F858" s="52" t="s">
        <v>427</v>
      </c>
      <c r="G858" s="52"/>
      <c r="H858" s="56">
        <f>H859+H863+H867+H871</f>
        <v>12330.5</v>
      </c>
      <c r="I858" s="57">
        <f>I859+I863+I867+I871</f>
        <v>11470.3</v>
      </c>
      <c r="J858" s="57"/>
    </row>
    <row r="859" spans="1:12" s="53" customFormat="1" ht="114.75">
      <c r="A859" s="37"/>
      <c r="B859" s="50" t="s">
        <v>537</v>
      </c>
      <c r="C859" s="51"/>
      <c r="D859" s="52" t="s">
        <v>29</v>
      </c>
      <c r="E859" s="52" t="s">
        <v>13</v>
      </c>
      <c r="F859" s="52" t="s">
        <v>536</v>
      </c>
      <c r="H859" s="56">
        <f t="shared" ref="H859:I861" si="128">H860</f>
        <v>1225.2</v>
      </c>
      <c r="I859" s="57">
        <f t="shared" si="128"/>
        <v>1139.5</v>
      </c>
      <c r="J859" s="57"/>
    </row>
    <row r="860" spans="1:12" s="53" customFormat="1">
      <c r="A860" s="37"/>
      <c r="B860" s="50" t="s">
        <v>248</v>
      </c>
      <c r="C860" s="51"/>
      <c r="D860" s="52" t="s">
        <v>29</v>
      </c>
      <c r="E860" s="52" t="s">
        <v>13</v>
      </c>
      <c r="F860" s="52" t="s">
        <v>536</v>
      </c>
      <c r="G860" s="52" t="s">
        <v>249</v>
      </c>
      <c r="H860" s="56">
        <f t="shared" si="128"/>
        <v>1225.2</v>
      </c>
      <c r="I860" s="57">
        <f t="shared" si="128"/>
        <v>1139.5</v>
      </c>
      <c r="J860" s="57"/>
    </row>
    <row r="861" spans="1:12" s="53" customFormat="1" ht="25.5">
      <c r="A861" s="37"/>
      <c r="B861" s="50" t="s">
        <v>250</v>
      </c>
      <c r="C861" s="51"/>
      <c r="D861" s="52" t="s">
        <v>29</v>
      </c>
      <c r="E861" s="52" t="s">
        <v>13</v>
      </c>
      <c r="F861" s="52" t="s">
        <v>536</v>
      </c>
      <c r="G861" s="52" t="s">
        <v>251</v>
      </c>
      <c r="H861" s="56">
        <f t="shared" si="128"/>
        <v>1225.2</v>
      </c>
      <c r="I861" s="57">
        <f t="shared" si="128"/>
        <v>1139.5</v>
      </c>
      <c r="J861" s="57"/>
    </row>
    <row r="862" spans="1:12" s="53" customFormat="1">
      <c r="A862" s="37"/>
      <c r="B862" s="50" t="s">
        <v>254</v>
      </c>
      <c r="C862" s="51"/>
      <c r="D862" s="52" t="s">
        <v>29</v>
      </c>
      <c r="E862" s="52" t="s">
        <v>13</v>
      </c>
      <c r="F862" s="52" t="s">
        <v>536</v>
      </c>
      <c r="G862" s="52" t="s">
        <v>255</v>
      </c>
      <c r="H862" s="56">
        <v>1225.2</v>
      </c>
      <c r="I862" s="57">
        <v>1139.5</v>
      </c>
      <c r="J862" s="57"/>
    </row>
    <row r="863" spans="1:12" s="53" customFormat="1" ht="76.5">
      <c r="A863" s="37"/>
      <c r="B863" s="50" t="s">
        <v>461</v>
      </c>
      <c r="C863" s="106"/>
      <c r="D863" s="52" t="s">
        <v>29</v>
      </c>
      <c r="E863" s="52" t="s">
        <v>13</v>
      </c>
      <c r="F863" s="52" t="s">
        <v>429</v>
      </c>
      <c r="G863" s="52"/>
      <c r="H863" s="56">
        <f>H864</f>
        <v>305.2</v>
      </c>
      <c r="I863" s="57">
        <f t="shared" ref="I863:I865" si="129">I864</f>
        <v>305.2</v>
      </c>
      <c r="J863" s="57"/>
    </row>
    <row r="864" spans="1:12" s="53" customFormat="1">
      <c r="A864" s="37"/>
      <c r="B864" s="50" t="s">
        <v>248</v>
      </c>
      <c r="C864" s="51"/>
      <c r="D864" s="52" t="s">
        <v>29</v>
      </c>
      <c r="E864" s="52" t="s">
        <v>13</v>
      </c>
      <c r="F864" s="52" t="s">
        <v>429</v>
      </c>
      <c r="G864" s="52" t="s">
        <v>249</v>
      </c>
      <c r="H864" s="56">
        <f>H865</f>
        <v>305.2</v>
      </c>
      <c r="I864" s="57">
        <f t="shared" si="129"/>
        <v>305.2</v>
      </c>
      <c r="J864" s="57"/>
    </row>
    <row r="865" spans="1:13" s="53" customFormat="1" ht="25.5">
      <c r="A865" s="37"/>
      <c r="B865" s="50" t="s">
        <v>250</v>
      </c>
      <c r="C865" s="51"/>
      <c r="D865" s="52" t="s">
        <v>29</v>
      </c>
      <c r="E865" s="52" t="s">
        <v>13</v>
      </c>
      <c r="F865" s="52" t="s">
        <v>429</v>
      </c>
      <c r="G865" s="52" t="s">
        <v>251</v>
      </c>
      <c r="H865" s="56">
        <f>H866</f>
        <v>305.2</v>
      </c>
      <c r="I865" s="57">
        <f t="shared" si="129"/>
        <v>305.2</v>
      </c>
      <c r="J865" s="57"/>
    </row>
    <row r="866" spans="1:13" s="53" customFormat="1">
      <c r="A866" s="37"/>
      <c r="B866" s="50" t="s">
        <v>254</v>
      </c>
      <c r="C866" s="51"/>
      <c r="D866" s="52" t="s">
        <v>29</v>
      </c>
      <c r="E866" s="52" t="s">
        <v>13</v>
      </c>
      <c r="F866" s="52" t="s">
        <v>429</v>
      </c>
      <c r="G866" s="52" t="s">
        <v>255</v>
      </c>
      <c r="H866" s="56">
        <v>305.2</v>
      </c>
      <c r="I866" s="57">
        <v>305.2</v>
      </c>
      <c r="J866" s="57"/>
    </row>
    <row r="867" spans="1:13" s="53" customFormat="1" ht="138" customHeight="1">
      <c r="A867" s="37"/>
      <c r="B867" s="50" t="s">
        <v>538</v>
      </c>
      <c r="C867" s="51"/>
      <c r="D867" s="52" t="s">
        <v>29</v>
      </c>
      <c r="E867" s="52" t="s">
        <v>13</v>
      </c>
      <c r="F867" s="52" t="s">
        <v>428</v>
      </c>
      <c r="G867" s="52"/>
      <c r="H867" s="56">
        <f>H868</f>
        <v>10492.9</v>
      </c>
      <c r="I867" s="57">
        <f>I868</f>
        <v>9757.2999999999993</v>
      </c>
      <c r="J867" s="57"/>
    </row>
    <row r="868" spans="1:13" s="53" customFormat="1">
      <c r="A868" s="37"/>
      <c r="B868" s="50" t="s">
        <v>248</v>
      </c>
      <c r="C868" s="51"/>
      <c r="D868" s="52" t="s">
        <v>29</v>
      </c>
      <c r="E868" s="52" t="s">
        <v>13</v>
      </c>
      <c r="F868" s="52" t="s">
        <v>428</v>
      </c>
      <c r="G868" s="52" t="s">
        <v>249</v>
      </c>
      <c r="H868" s="56">
        <f>H869</f>
        <v>10492.9</v>
      </c>
      <c r="I868" s="57">
        <f t="shared" ref="I868:I869" si="130">I869</f>
        <v>9757.2999999999993</v>
      </c>
      <c r="J868" s="57"/>
    </row>
    <row r="869" spans="1:13" s="53" customFormat="1" ht="25.5">
      <c r="A869" s="37"/>
      <c r="B869" s="50" t="s">
        <v>250</v>
      </c>
      <c r="C869" s="51"/>
      <c r="D869" s="52" t="s">
        <v>29</v>
      </c>
      <c r="E869" s="52" t="s">
        <v>13</v>
      </c>
      <c r="F869" s="52" t="s">
        <v>428</v>
      </c>
      <c r="G869" s="52" t="s">
        <v>251</v>
      </c>
      <c r="H869" s="56">
        <f>H870</f>
        <v>10492.9</v>
      </c>
      <c r="I869" s="57">
        <f t="shared" si="130"/>
        <v>9757.2999999999993</v>
      </c>
      <c r="J869" s="57"/>
    </row>
    <row r="870" spans="1:13" s="53" customFormat="1">
      <c r="A870" s="37"/>
      <c r="B870" s="50" t="s">
        <v>254</v>
      </c>
      <c r="C870" s="51"/>
      <c r="D870" s="52" t="s">
        <v>29</v>
      </c>
      <c r="E870" s="52" t="s">
        <v>13</v>
      </c>
      <c r="F870" s="52" t="s">
        <v>428</v>
      </c>
      <c r="G870" s="52" t="s">
        <v>255</v>
      </c>
      <c r="H870" s="56">
        <v>10492.9</v>
      </c>
      <c r="I870" s="57">
        <v>9757.2999999999993</v>
      </c>
      <c r="J870" s="57"/>
    </row>
    <row r="871" spans="1:13" s="53" customFormat="1" ht="51">
      <c r="A871" s="37"/>
      <c r="B871" s="50" t="s">
        <v>462</v>
      </c>
      <c r="C871" s="106"/>
      <c r="D871" s="52" t="s">
        <v>29</v>
      </c>
      <c r="E871" s="52" t="s">
        <v>13</v>
      </c>
      <c r="F871" s="52" t="s">
        <v>463</v>
      </c>
      <c r="G871" s="52"/>
      <c r="H871" s="56">
        <f>H872</f>
        <v>307.2</v>
      </c>
      <c r="I871" s="57">
        <f t="shared" ref="I871:I873" si="131">I872</f>
        <v>268.3</v>
      </c>
      <c r="J871" s="57"/>
    </row>
    <row r="872" spans="1:13" s="53" customFormat="1">
      <c r="A872" s="37"/>
      <c r="B872" s="50" t="s">
        <v>248</v>
      </c>
      <c r="C872" s="51"/>
      <c r="D872" s="52" t="s">
        <v>29</v>
      </c>
      <c r="E872" s="52" t="s">
        <v>13</v>
      </c>
      <c r="F872" s="52" t="s">
        <v>463</v>
      </c>
      <c r="G872" s="52" t="s">
        <v>249</v>
      </c>
      <c r="H872" s="56">
        <f>H873</f>
        <v>307.2</v>
      </c>
      <c r="I872" s="57">
        <f t="shared" si="131"/>
        <v>268.3</v>
      </c>
      <c r="J872" s="57"/>
    </row>
    <row r="873" spans="1:13" s="53" customFormat="1" ht="25.5">
      <c r="A873" s="37"/>
      <c r="B873" s="50" t="s">
        <v>250</v>
      </c>
      <c r="C873" s="51"/>
      <c r="D873" s="52" t="s">
        <v>29</v>
      </c>
      <c r="E873" s="52" t="s">
        <v>13</v>
      </c>
      <c r="F873" s="52" t="s">
        <v>463</v>
      </c>
      <c r="G873" s="52" t="s">
        <v>251</v>
      </c>
      <c r="H873" s="56">
        <f>H874</f>
        <v>307.2</v>
      </c>
      <c r="I873" s="57">
        <f t="shared" si="131"/>
        <v>268.3</v>
      </c>
      <c r="J873" s="57"/>
    </row>
    <row r="874" spans="1:13" s="53" customFormat="1">
      <c r="A874" s="37"/>
      <c r="B874" s="50" t="s">
        <v>254</v>
      </c>
      <c r="C874" s="51"/>
      <c r="D874" s="52" t="s">
        <v>29</v>
      </c>
      <c r="E874" s="52" t="s">
        <v>13</v>
      </c>
      <c r="F874" s="52" t="s">
        <v>463</v>
      </c>
      <c r="G874" s="52" t="s">
        <v>255</v>
      </c>
      <c r="H874" s="56">
        <v>307.2</v>
      </c>
      <c r="I874" s="57">
        <v>268.3</v>
      </c>
      <c r="J874" s="57"/>
    </row>
    <row r="875" spans="1:13" s="53" customFormat="1">
      <c r="A875" s="39"/>
      <c r="B875" s="50" t="s">
        <v>365</v>
      </c>
      <c r="C875" s="9"/>
      <c r="D875" s="52" t="s">
        <v>29</v>
      </c>
      <c r="E875" s="52" t="s">
        <v>13</v>
      </c>
      <c r="F875" s="52" t="s">
        <v>230</v>
      </c>
      <c r="G875" s="52"/>
      <c r="H875" s="56">
        <f>H876+H880</f>
        <v>4162.2000000000007</v>
      </c>
      <c r="I875" s="57">
        <f>I876+I880</f>
        <v>4162.2000000000007</v>
      </c>
      <c r="J875" s="57"/>
      <c r="M875" s="18"/>
    </row>
    <row r="876" spans="1:13" s="53" customFormat="1" ht="165.75" customHeight="1">
      <c r="A876" s="39"/>
      <c r="B876" s="6" t="s">
        <v>812</v>
      </c>
      <c r="C876" s="106"/>
      <c r="D876" s="52" t="s">
        <v>29</v>
      </c>
      <c r="E876" s="52" t="s">
        <v>13</v>
      </c>
      <c r="F876" s="52" t="s">
        <v>426</v>
      </c>
      <c r="G876" s="52"/>
      <c r="H876" s="56">
        <f>H877</f>
        <v>2225.3000000000002</v>
      </c>
      <c r="I876" s="57">
        <f>I877</f>
        <v>2225.3000000000002</v>
      </c>
      <c r="J876" s="57"/>
    </row>
    <row r="877" spans="1:13" s="53" customFormat="1">
      <c r="A877" s="37"/>
      <c r="B877" s="50" t="s">
        <v>248</v>
      </c>
      <c r="C877" s="51"/>
      <c r="D877" s="52" t="s">
        <v>29</v>
      </c>
      <c r="E877" s="52" t="s">
        <v>13</v>
      </c>
      <c r="F877" s="52" t="s">
        <v>426</v>
      </c>
      <c r="G877" s="52" t="s">
        <v>249</v>
      </c>
      <c r="H877" s="56">
        <f>H878</f>
        <v>2225.3000000000002</v>
      </c>
      <c r="I877" s="57">
        <f t="shared" ref="I877:I878" si="132">I878</f>
        <v>2225.3000000000002</v>
      </c>
      <c r="J877" s="57"/>
    </row>
    <row r="878" spans="1:13" s="53" customFormat="1" ht="25.5">
      <c r="A878" s="37"/>
      <c r="B878" s="50" t="s">
        <v>250</v>
      </c>
      <c r="C878" s="51"/>
      <c r="D878" s="52" t="s">
        <v>29</v>
      </c>
      <c r="E878" s="52" t="s">
        <v>13</v>
      </c>
      <c r="F878" s="52" t="s">
        <v>426</v>
      </c>
      <c r="G878" s="52" t="s">
        <v>251</v>
      </c>
      <c r="H878" s="56">
        <f>H879</f>
        <v>2225.3000000000002</v>
      </c>
      <c r="I878" s="57">
        <f t="shared" si="132"/>
        <v>2225.3000000000002</v>
      </c>
      <c r="J878" s="57"/>
    </row>
    <row r="879" spans="1:13" s="53" customFormat="1">
      <c r="A879" s="37"/>
      <c r="B879" s="50" t="s">
        <v>254</v>
      </c>
      <c r="C879" s="51"/>
      <c r="D879" s="52" t="s">
        <v>29</v>
      </c>
      <c r="E879" s="52" t="s">
        <v>13</v>
      </c>
      <c r="F879" s="52" t="s">
        <v>426</v>
      </c>
      <c r="G879" s="52" t="s">
        <v>255</v>
      </c>
      <c r="H879" s="56">
        <v>2225.3000000000002</v>
      </c>
      <c r="I879" s="57">
        <v>2225.3000000000002</v>
      </c>
      <c r="J879" s="57"/>
    </row>
    <row r="880" spans="1:13" s="53" customFormat="1" ht="186" customHeight="1">
      <c r="A880" s="39"/>
      <c r="B880" s="50" t="s">
        <v>516</v>
      </c>
      <c r="C880" s="51"/>
      <c r="D880" s="52" t="s">
        <v>29</v>
      </c>
      <c r="E880" s="52" t="s">
        <v>13</v>
      </c>
      <c r="F880" s="52" t="s">
        <v>517</v>
      </c>
      <c r="G880" s="52"/>
      <c r="H880" s="56">
        <f t="shared" ref="H880:I882" si="133">H881</f>
        <v>1936.9</v>
      </c>
      <c r="I880" s="57">
        <f t="shared" si="133"/>
        <v>1936.9</v>
      </c>
      <c r="J880" s="57"/>
    </row>
    <row r="881" spans="1:10" s="53" customFormat="1">
      <c r="A881" s="37"/>
      <c r="B881" s="50" t="s">
        <v>248</v>
      </c>
      <c r="C881" s="51"/>
      <c r="D881" s="52" t="s">
        <v>29</v>
      </c>
      <c r="E881" s="52" t="s">
        <v>13</v>
      </c>
      <c r="F881" s="52" t="s">
        <v>517</v>
      </c>
      <c r="G881" s="52" t="s">
        <v>249</v>
      </c>
      <c r="H881" s="56">
        <f t="shared" si="133"/>
        <v>1936.9</v>
      </c>
      <c r="I881" s="57">
        <f t="shared" si="133"/>
        <v>1936.9</v>
      </c>
      <c r="J881" s="57"/>
    </row>
    <row r="882" spans="1:10" s="15" customFormat="1" ht="25.5">
      <c r="A882" s="37"/>
      <c r="B882" s="50" t="s">
        <v>250</v>
      </c>
      <c r="C882" s="51"/>
      <c r="D882" s="52" t="s">
        <v>29</v>
      </c>
      <c r="E882" s="52" t="s">
        <v>13</v>
      </c>
      <c r="F882" s="52" t="s">
        <v>517</v>
      </c>
      <c r="G882" s="52" t="s">
        <v>251</v>
      </c>
      <c r="H882" s="56">
        <f t="shared" si="133"/>
        <v>1936.9</v>
      </c>
      <c r="I882" s="57">
        <f t="shared" si="133"/>
        <v>1936.9</v>
      </c>
      <c r="J882" s="57"/>
    </row>
    <row r="883" spans="1:10" s="53" customFormat="1">
      <c r="A883" s="39"/>
      <c r="B883" s="50" t="s">
        <v>254</v>
      </c>
      <c r="C883" s="51"/>
      <c r="D883" s="52" t="s">
        <v>29</v>
      </c>
      <c r="E883" s="52" t="s">
        <v>13</v>
      </c>
      <c r="F883" s="52" t="s">
        <v>517</v>
      </c>
      <c r="G883" s="52" t="s">
        <v>255</v>
      </c>
      <c r="H883" s="56">
        <v>1936.9</v>
      </c>
      <c r="I883" s="57">
        <v>1936.9</v>
      </c>
      <c r="J883" s="57"/>
    </row>
    <row r="884" spans="1:10" s="15" customFormat="1">
      <c r="A884" s="37"/>
      <c r="B884" s="55" t="s">
        <v>257</v>
      </c>
      <c r="C884" s="51"/>
      <c r="D884" s="36" t="s">
        <v>29</v>
      </c>
      <c r="E884" s="36" t="s">
        <v>14</v>
      </c>
      <c r="F884" s="36"/>
      <c r="G884" s="36"/>
      <c r="H884" s="56">
        <f>H885</f>
        <v>23059.9</v>
      </c>
      <c r="I884" s="56">
        <f>I885</f>
        <v>13592.7</v>
      </c>
      <c r="J884" s="56">
        <f>I884/H884*100</f>
        <v>58.945181895845167</v>
      </c>
    </row>
    <row r="885" spans="1:10" s="53" customFormat="1">
      <c r="A885" s="39"/>
      <c r="B885" s="50" t="s">
        <v>392</v>
      </c>
      <c r="C885" s="9"/>
      <c r="D885" s="36" t="s">
        <v>29</v>
      </c>
      <c r="E885" s="36" t="s">
        <v>14</v>
      </c>
      <c r="F885" s="52" t="s">
        <v>230</v>
      </c>
      <c r="G885" s="52"/>
      <c r="H885" s="56">
        <f>H886+H890</f>
        <v>23059.9</v>
      </c>
      <c r="I885" s="57">
        <f>I886+I890</f>
        <v>13592.7</v>
      </c>
      <c r="J885" s="57">
        <f>I885/H885*100</f>
        <v>58.945181895845167</v>
      </c>
    </row>
    <row r="886" spans="1:10" ht="102">
      <c r="A886" s="49"/>
      <c r="B886" s="50" t="s">
        <v>466</v>
      </c>
      <c r="C886" s="41"/>
      <c r="D886" s="52" t="s">
        <v>29</v>
      </c>
      <c r="E886" s="52" t="s">
        <v>14</v>
      </c>
      <c r="F886" s="52" t="s">
        <v>422</v>
      </c>
      <c r="G886" s="52"/>
      <c r="H886" s="56">
        <f t="shared" ref="H886:I888" si="134">H887</f>
        <v>305</v>
      </c>
      <c r="I886" s="57">
        <f t="shared" si="134"/>
        <v>305</v>
      </c>
      <c r="J886" s="57"/>
    </row>
    <row r="887" spans="1:10" ht="25.5">
      <c r="A887" s="49"/>
      <c r="B887" s="50" t="s">
        <v>80</v>
      </c>
      <c r="C887" s="50"/>
      <c r="D887" s="52" t="s">
        <v>29</v>
      </c>
      <c r="E887" s="52" t="s">
        <v>14</v>
      </c>
      <c r="F887" s="52" t="s">
        <v>422</v>
      </c>
      <c r="G887" s="52" t="s">
        <v>54</v>
      </c>
      <c r="H887" s="56">
        <f t="shared" si="134"/>
        <v>305</v>
      </c>
      <c r="I887" s="57">
        <f t="shared" si="134"/>
        <v>305</v>
      </c>
      <c r="J887" s="57"/>
    </row>
    <row r="888" spans="1:10" ht="25.5">
      <c r="A888" s="49"/>
      <c r="B888" s="50" t="s">
        <v>55</v>
      </c>
      <c r="C888" s="50"/>
      <c r="D888" s="52" t="s">
        <v>29</v>
      </c>
      <c r="E888" s="52" t="s">
        <v>14</v>
      </c>
      <c r="F888" s="52" t="s">
        <v>422</v>
      </c>
      <c r="G888" s="52" t="s">
        <v>56</v>
      </c>
      <c r="H888" s="56">
        <f t="shared" si="134"/>
        <v>305</v>
      </c>
      <c r="I888" s="57">
        <f t="shared" si="134"/>
        <v>305</v>
      </c>
      <c r="J888" s="57"/>
    </row>
    <row r="889" spans="1:10" ht="25.5">
      <c r="A889" s="49"/>
      <c r="B889" s="50" t="s">
        <v>57</v>
      </c>
      <c r="C889" s="50"/>
      <c r="D889" s="52" t="s">
        <v>29</v>
      </c>
      <c r="E889" s="52" t="s">
        <v>14</v>
      </c>
      <c r="F889" s="52" t="s">
        <v>422</v>
      </c>
      <c r="G889" s="52" t="s">
        <v>58</v>
      </c>
      <c r="H889" s="56">
        <v>305</v>
      </c>
      <c r="I889" s="57">
        <v>305</v>
      </c>
      <c r="J889" s="57"/>
    </row>
    <row r="890" spans="1:10" s="15" customFormat="1" ht="102">
      <c r="A890" s="39"/>
      <c r="B890" s="50" t="s">
        <v>468</v>
      </c>
      <c r="C890" s="106"/>
      <c r="D890" s="52" t="s">
        <v>29</v>
      </c>
      <c r="E890" s="52" t="s">
        <v>14</v>
      </c>
      <c r="F890" s="52" t="s">
        <v>425</v>
      </c>
      <c r="G890" s="52"/>
      <c r="H890" s="56">
        <f>H891</f>
        <v>22754.9</v>
      </c>
      <c r="I890" s="57">
        <f t="shared" ref="I890:I892" si="135">I891</f>
        <v>13287.7</v>
      </c>
      <c r="J890" s="57"/>
    </row>
    <row r="891" spans="1:10" s="15" customFormat="1">
      <c r="A891" s="49"/>
      <c r="B891" s="50" t="s">
        <v>248</v>
      </c>
      <c r="C891" s="5"/>
      <c r="D891" s="52" t="s">
        <v>29</v>
      </c>
      <c r="E891" s="52" t="s">
        <v>14</v>
      </c>
      <c r="F891" s="52" t="s">
        <v>425</v>
      </c>
      <c r="G891" s="52" t="s">
        <v>249</v>
      </c>
      <c r="H891" s="56">
        <f>H892</f>
        <v>22754.9</v>
      </c>
      <c r="I891" s="57">
        <f t="shared" si="135"/>
        <v>13287.7</v>
      </c>
      <c r="J891" s="57"/>
    </row>
    <row r="892" spans="1:10" s="15" customFormat="1" ht="25.5">
      <c r="A892" s="49"/>
      <c r="B892" s="50" t="s">
        <v>250</v>
      </c>
      <c r="C892" s="5"/>
      <c r="D892" s="52" t="s">
        <v>29</v>
      </c>
      <c r="E892" s="52" t="s">
        <v>14</v>
      </c>
      <c r="F892" s="52" t="s">
        <v>425</v>
      </c>
      <c r="G892" s="52" t="s">
        <v>251</v>
      </c>
      <c r="H892" s="56">
        <f>H893</f>
        <v>22754.9</v>
      </c>
      <c r="I892" s="57">
        <f t="shared" si="135"/>
        <v>13287.7</v>
      </c>
      <c r="J892" s="57"/>
    </row>
    <row r="893" spans="1:10" s="15" customFormat="1" ht="25.5">
      <c r="A893" s="49"/>
      <c r="B893" s="50" t="s">
        <v>523</v>
      </c>
      <c r="C893" s="5"/>
      <c r="D893" s="52" t="s">
        <v>29</v>
      </c>
      <c r="E893" s="52" t="s">
        <v>14</v>
      </c>
      <c r="F893" s="52" t="s">
        <v>425</v>
      </c>
      <c r="G893" s="52" t="s">
        <v>258</v>
      </c>
      <c r="H893" s="56">
        <v>22754.9</v>
      </c>
      <c r="I893" s="57">
        <v>13287.7</v>
      </c>
      <c r="J893" s="57"/>
    </row>
    <row r="894" spans="1:10" s="15" customFormat="1">
      <c r="A894" s="37"/>
      <c r="B894" s="38" t="s">
        <v>259</v>
      </c>
      <c r="C894" s="55"/>
      <c r="D894" s="36" t="s">
        <v>29</v>
      </c>
      <c r="E894" s="36" t="s">
        <v>147</v>
      </c>
      <c r="F894" s="36"/>
      <c r="G894" s="36"/>
      <c r="H894" s="56">
        <f>H895+H899+H905</f>
        <v>7249.4</v>
      </c>
      <c r="I894" s="56">
        <f>I895+I899+I905</f>
        <v>7249.4</v>
      </c>
      <c r="J894" s="56">
        <f>I894/H894*100</f>
        <v>100</v>
      </c>
    </row>
    <row r="895" spans="1:10" s="53" customFormat="1" ht="38.25">
      <c r="A895" s="37"/>
      <c r="B895" s="50" t="s">
        <v>260</v>
      </c>
      <c r="C895" s="42"/>
      <c r="D895" s="52" t="s">
        <v>29</v>
      </c>
      <c r="E895" s="52" t="s">
        <v>147</v>
      </c>
      <c r="F895" s="52" t="s">
        <v>276</v>
      </c>
      <c r="G895" s="52"/>
      <c r="H895" s="56">
        <f>H896</f>
        <v>4918</v>
      </c>
      <c r="I895" s="57">
        <f>I896</f>
        <v>4918</v>
      </c>
      <c r="J895" s="57"/>
    </row>
    <row r="896" spans="1:10" s="53" customFormat="1" ht="25.5">
      <c r="A896" s="49"/>
      <c r="B896" s="50" t="s">
        <v>261</v>
      </c>
      <c r="C896" s="42"/>
      <c r="D896" s="52" t="s">
        <v>29</v>
      </c>
      <c r="E896" s="52" t="s">
        <v>147</v>
      </c>
      <c r="F896" s="52" t="s">
        <v>277</v>
      </c>
      <c r="G896" s="52"/>
      <c r="H896" s="56">
        <f>H897</f>
        <v>4918</v>
      </c>
      <c r="I896" s="57">
        <f>I897</f>
        <v>4918</v>
      </c>
      <c r="J896" s="57"/>
    </row>
    <row r="897" spans="1:10" s="15" customFormat="1" ht="25.5">
      <c r="A897" s="37"/>
      <c r="B897" s="50" t="s">
        <v>82</v>
      </c>
      <c r="C897" s="42"/>
      <c r="D897" s="52" t="s">
        <v>29</v>
      </c>
      <c r="E897" s="52" t="s">
        <v>147</v>
      </c>
      <c r="F897" s="52" t="s">
        <v>277</v>
      </c>
      <c r="G897" s="52" t="s">
        <v>45</v>
      </c>
      <c r="H897" s="56">
        <f>SUM(I897:J897)</f>
        <v>4918</v>
      </c>
      <c r="I897" s="57">
        <f>I898</f>
        <v>4918</v>
      </c>
      <c r="J897" s="57"/>
    </row>
    <row r="898" spans="1:10" s="15" customFormat="1" ht="38.25">
      <c r="A898" s="37"/>
      <c r="B898" s="50" t="s">
        <v>493</v>
      </c>
      <c r="C898" s="42"/>
      <c r="D898" s="52" t="s">
        <v>29</v>
      </c>
      <c r="E898" s="52" t="s">
        <v>147</v>
      </c>
      <c r="F898" s="52" t="s">
        <v>277</v>
      </c>
      <c r="G898" s="52" t="s">
        <v>492</v>
      </c>
      <c r="H898" s="56">
        <v>4918</v>
      </c>
      <c r="I898" s="57">
        <v>4918</v>
      </c>
      <c r="J898" s="57"/>
    </row>
    <row r="899" spans="1:10" s="15" customFormat="1" ht="38.25">
      <c r="A899" s="37"/>
      <c r="B899" s="50" t="s">
        <v>119</v>
      </c>
      <c r="C899" s="42"/>
      <c r="D899" s="52" t="s">
        <v>29</v>
      </c>
      <c r="E899" s="52" t="s">
        <v>147</v>
      </c>
      <c r="F899" s="52" t="s">
        <v>202</v>
      </c>
      <c r="G899" s="52"/>
      <c r="H899" s="56">
        <f t="shared" ref="H899:I902" si="136">H900</f>
        <v>160</v>
      </c>
      <c r="I899" s="57">
        <f t="shared" si="136"/>
        <v>160</v>
      </c>
      <c r="J899" s="57"/>
    </row>
    <row r="900" spans="1:10" s="15" customFormat="1" ht="51">
      <c r="A900" s="37"/>
      <c r="B900" s="50" t="s">
        <v>121</v>
      </c>
      <c r="C900" s="42"/>
      <c r="D900" s="52" t="s">
        <v>29</v>
      </c>
      <c r="E900" s="52" t="s">
        <v>147</v>
      </c>
      <c r="F900" s="52" t="s">
        <v>326</v>
      </c>
      <c r="G900" s="52"/>
      <c r="H900" s="56">
        <f t="shared" si="136"/>
        <v>160</v>
      </c>
      <c r="I900" s="57">
        <f t="shared" si="136"/>
        <v>160</v>
      </c>
      <c r="J900" s="57"/>
    </row>
    <row r="901" spans="1:10" s="15" customFormat="1" ht="63.75">
      <c r="A901" s="37"/>
      <c r="B901" s="50" t="s">
        <v>612</v>
      </c>
      <c r="C901" s="42"/>
      <c r="D901" s="52" t="s">
        <v>29</v>
      </c>
      <c r="E901" s="52" t="s">
        <v>147</v>
      </c>
      <c r="F901" s="52" t="s">
        <v>327</v>
      </c>
      <c r="G901" s="52"/>
      <c r="H901" s="56">
        <f t="shared" si="136"/>
        <v>160</v>
      </c>
      <c r="I901" s="57">
        <f t="shared" si="136"/>
        <v>160</v>
      </c>
      <c r="J901" s="57"/>
    </row>
    <row r="902" spans="1:10" s="53" customFormat="1" ht="25.5">
      <c r="A902" s="49"/>
      <c r="B902" s="50" t="s">
        <v>80</v>
      </c>
      <c r="C902" s="50"/>
      <c r="D902" s="52" t="s">
        <v>29</v>
      </c>
      <c r="E902" s="52" t="s">
        <v>147</v>
      </c>
      <c r="F902" s="52" t="s">
        <v>327</v>
      </c>
      <c r="G902" s="52" t="s">
        <v>54</v>
      </c>
      <c r="H902" s="56">
        <f t="shared" si="136"/>
        <v>160</v>
      </c>
      <c r="I902" s="57">
        <f t="shared" si="136"/>
        <v>160</v>
      </c>
      <c r="J902" s="57"/>
    </row>
    <row r="903" spans="1:10" s="71" customFormat="1" ht="25.5">
      <c r="A903" s="25"/>
      <c r="B903" s="50" t="s">
        <v>55</v>
      </c>
      <c r="C903" s="50"/>
      <c r="D903" s="52" t="s">
        <v>29</v>
      </c>
      <c r="E903" s="52" t="s">
        <v>147</v>
      </c>
      <c r="F903" s="52" t="s">
        <v>327</v>
      </c>
      <c r="G903" s="52" t="s">
        <v>56</v>
      </c>
      <c r="H903" s="56">
        <f>SUM(I903:J903)</f>
        <v>160</v>
      </c>
      <c r="I903" s="2">
        <f>I904</f>
        <v>160</v>
      </c>
      <c r="J903" s="2"/>
    </row>
    <row r="904" spans="1:10" s="71" customFormat="1" ht="25.5">
      <c r="A904" s="25"/>
      <c r="B904" s="50" t="s">
        <v>57</v>
      </c>
      <c r="C904" s="50"/>
      <c r="D904" s="52" t="s">
        <v>29</v>
      </c>
      <c r="E904" s="52" t="s">
        <v>147</v>
      </c>
      <c r="F904" s="52" t="s">
        <v>327</v>
      </c>
      <c r="G904" s="52" t="s">
        <v>58</v>
      </c>
      <c r="H904" s="56">
        <v>160</v>
      </c>
      <c r="I904" s="2">
        <v>160</v>
      </c>
      <c r="J904" s="2"/>
    </row>
    <row r="905" spans="1:10" s="71" customFormat="1">
      <c r="A905" s="241"/>
      <c r="B905" s="50" t="s">
        <v>365</v>
      </c>
      <c r="C905" s="50"/>
      <c r="D905" s="52" t="s">
        <v>29</v>
      </c>
      <c r="E905" s="52" t="s">
        <v>147</v>
      </c>
      <c r="F905" s="52" t="s">
        <v>230</v>
      </c>
      <c r="G905" s="52"/>
      <c r="H905" s="56">
        <f t="shared" ref="H905:H907" si="137">SUM(I905:J905)</f>
        <v>2171.4</v>
      </c>
      <c r="I905" s="2">
        <f t="shared" ref="I905:I906" si="138">I906</f>
        <v>2171.4</v>
      </c>
      <c r="J905" s="2"/>
    </row>
    <row r="906" spans="1:10" s="71" customFormat="1">
      <c r="A906" s="241"/>
      <c r="B906" s="50" t="s">
        <v>237</v>
      </c>
      <c r="C906" s="50"/>
      <c r="D906" s="52" t="s">
        <v>29</v>
      </c>
      <c r="E906" s="52" t="s">
        <v>147</v>
      </c>
      <c r="F906" s="52" t="s">
        <v>236</v>
      </c>
      <c r="G906" s="52"/>
      <c r="H906" s="56">
        <f t="shared" si="137"/>
        <v>2171.4</v>
      </c>
      <c r="I906" s="2">
        <f t="shared" si="138"/>
        <v>2171.4</v>
      </c>
      <c r="J906" s="2"/>
    </row>
    <row r="907" spans="1:10" s="15" customFormat="1" ht="25.5">
      <c r="A907" s="37"/>
      <c r="B907" s="50" t="s">
        <v>82</v>
      </c>
      <c r="C907" s="42"/>
      <c r="D907" s="52" t="s">
        <v>29</v>
      </c>
      <c r="E907" s="52" t="s">
        <v>147</v>
      </c>
      <c r="F907" s="52" t="s">
        <v>236</v>
      </c>
      <c r="G907" s="52" t="s">
        <v>45</v>
      </c>
      <c r="H907" s="56">
        <f t="shared" si="137"/>
        <v>2171.4</v>
      </c>
      <c r="I907" s="57">
        <f>I908</f>
        <v>2171.4</v>
      </c>
      <c r="J907" s="57"/>
    </row>
    <row r="908" spans="1:10" s="15" customFormat="1" ht="38.25">
      <c r="A908" s="37"/>
      <c r="B908" s="50" t="s">
        <v>493</v>
      </c>
      <c r="C908" s="42"/>
      <c r="D908" s="52" t="s">
        <v>29</v>
      </c>
      <c r="E908" s="52" t="s">
        <v>147</v>
      </c>
      <c r="F908" s="52" t="s">
        <v>236</v>
      </c>
      <c r="G908" s="52" t="s">
        <v>492</v>
      </c>
      <c r="H908" s="56">
        <v>2171.4</v>
      </c>
      <c r="I908" s="57">
        <v>2171.4</v>
      </c>
      <c r="J908" s="57"/>
    </row>
    <row r="909" spans="1:10" s="15" customFormat="1">
      <c r="A909" s="37"/>
      <c r="B909" s="38" t="s">
        <v>32</v>
      </c>
      <c r="C909" s="55"/>
      <c r="D909" s="36" t="s">
        <v>37</v>
      </c>
      <c r="E909" s="36" t="s">
        <v>11</v>
      </c>
      <c r="F909" s="36"/>
      <c r="G909" s="36"/>
      <c r="H909" s="56">
        <f>H910+H937</f>
        <v>61290.899999999994</v>
      </c>
      <c r="I909" s="56">
        <f>I910+I937</f>
        <v>57629</v>
      </c>
      <c r="J909" s="56">
        <f>I909/H909*100</f>
        <v>94.025377339866125</v>
      </c>
    </row>
    <row r="910" spans="1:10" s="15" customFormat="1">
      <c r="A910" s="37"/>
      <c r="B910" s="38" t="s">
        <v>40</v>
      </c>
      <c r="C910" s="55"/>
      <c r="D910" s="36" t="s">
        <v>37</v>
      </c>
      <c r="E910" s="36" t="s">
        <v>12</v>
      </c>
      <c r="F910" s="36"/>
      <c r="G910" s="36"/>
      <c r="H910" s="56">
        <f>H911+H933</f>
        <v>61255.799999999996</v>
      </c>
      <c r="I910" s="56">
        <f>I911+I933</f>
        <v>57593.9</v>
      </c>
      <c r="J910" s="56">
        <f>I910/H910*100</f>
        <v>94.02195383947317</v>
      </c>
    </row>
    <row r="911" spans="1:10" s="53" customFormat="1" ht="47.25" customHeight="1">
      <c r="A911" s="39"/>
      <c r="B911" s="50" t="s">
        <v>101</v>
      </c>
      <c r="C911" s="105"/>
      <c r="D911" s="52" t="s">
        <v>37</v>
      </c>
      <c r="E911" s="52" t="s">
        <v>12</v>
      </c>
      <c r="F911" s="52" t="s">
        <v>336</v>
      </c>
      <c r="G911" s="52"/>
      <c r="H911" s="56">
        <f>H912+H916+H923</f>
        <v>58468.2</v>
      </c>
      <c r="I911" s="57">
        <f>I912+I916+I923</f>
        <v>54806.3</v>
      </c>
      <c r="J911" s="57"/>
    </row>
    <row r="912" spans="1:10" s="53" customFormat="1" ht="63.75">
      <c r="A912" s="49"/>
      <c r="B912" s="50" t="s">
        <v>506</v>
      </c>
      <c r="C912" s="105"/>
      <c r="D912" s="52" t="s">
        <v>37</v>
      </c>
      <c r="E912" s="52" t="s">
        <v>12</v>
      </c>
      <c r="F912" s="52" t="s">
        <v>507</v>
      </c>
      <c r="G912" s="52"/>
      <c r="H912" s="56">
        <f>SUM(I912:J912)</f>
        <v>22440.5</v>
      </c>
      <c r="I912" s="57">
        <f t="shared" ref="I912:I914" si="139">I913</f>
        <v>22440.5</v>
      </c>
      <c r="J912" s="57"/>
    </row>
    <row r="913" spans="1:10" s="53" customFormat="1" ht="38.25">
      <c r="A913" s="49"/>
      <c r="B913" s="50" t="s">
        <v>86</v>
      </c>
      <c r="C913" s="105"/>
      <c r="D913" s="52" t="s">
        <v>37</v>
      </c>
      <c r="E913" s="52" t="s">
        <v>12</v>
      </c>
      <c r="F913" s="52" t="s">
        <v>507</v>
      </c>
      <c r="G913" s="52" t="s">
        <v>73</v>
      </c>
      <c r="H913" s="56">
        <f>SUM(I913:J913)</f>
        <v>22440.5</v>
      </c>
      <c r="I913" s="57">
        <f t="shared" si="139"/>
        <v>22440.5</v>
      </c>
      <c r="J913" s="57"/>
    </row>
    <row r="914" spans="1:10" s="53" customFormat="1">
      <c r="A914" s="49"/>
      <c r="B914" s="50" t="s">
        <v>31</v>
      </c>
      <c r="C914" s="105"/>
      <c r="D914" s="52" t="s">
        <v>37</v>
      </c>
      <c r="E914" s="52" t="s">
        <v>12</v>
      </c>
      <c r="F914" s="52" t="s">
        <v>507</v>
      </c>
      <c r="G914" s="52" t="s">
        <v>74</v>
      </c>
      <c r="H914" s="56">
        <f>SUM(I914:J914)</f>
        <v>22440.5</v>
      </c>
      <c r="I914" s="57">
        <f t="shared" si="139"/>
        <v>22440.5</v>
      </c>
      <c r="J914" s="57"/>
    </row>
    <row r="915" spans="1:10" s="53" customFormat="1" ht="38.25">
      <c r="A915" s="49"/>
      <c r="B915" s="50" t="s">
        <v>87</v>
      </c>
      <c r="C915" s="105"/>
      <c r="D915" s="52" t="s">
        <v>37</v>
      </c>
      <c r="E915" s="52" t="s">
        <v>12</v>
      </c>
      <c r="F915" s="52" t="s">
        <v>507</v>
      </c>
      <c r="G915" s="52" t="s">
        <v>88</v>
      </c>
      <c r="H915" s="56">
        <v>22440.5</v>
      </c>
      <c r="I915" s="57">
        <v>22440.5</v>
      </c>
      <c r="J915" s="57"/>
    </row>
    <row r="916" spans="1:10" s="53" customFormat="1" ht="83.25" customHeight="1">
      <c r="A916" s="49"/>
      <c r="B916" s="50" t="s">
        <v>813</v>
      </c>
      <c r="C916" s="105"/>
      <c r="D916" s="52" t="s">
        <v>37</v>
      </c>
      <c r="E916" s="52" t="s">
        <v>12</v>
      </c>
      <c r="F916" s="52" t="s">
        <v>487</v>
      </c>
      <c r="G916" s="52"/>
      <c r="H916" s="56">
        <f>H917+H920</f>
        <v>18554.8</v>
      </c>
      <c r="I916" s="57">
        <f>I917+I920</f>
        <v>17858.099999999999</v>
      </c>
      <c r="J916" s="57"/>
    </row>
    <row r="917" spans="1:10" s="53" customFormat="1" ht="25.5">
      <c r="A917" s="49"/>
      <c r="B917" s="50" t="s">
        <v>80</v>
      </c>
      <c r="C917" s="50"/>
      <c r="D917" s="52" t="s">
        <v>37</v>
      </c>
      <c r="E917" s="52" t="s">
        <v>12</v>
      </c>
      <c r="F917" s="52" t="s">
        <v>487</v>
      </c>
      <c r="G917" s="52" t="s">
        <v>54</v>
      </c>
      <c r="H917" s="56">
        <f>H918</f>
        <v>1469.6</v>
      </c>
      <c r="I917" s="57">
        <f>I918</f>
        <v>1186.5999999999999</v>
      </c>
      <c r="J917" s="57"/>
    </row>
    <row r="918" spans="1:10" s="71" customFormat="1" ht="25.5">
      <c r="A918" s="25"/>
      <c r="B918" s="50" t="s">
        <v>55</v>
      </c>
      <c r="C918" s="50"/>
      <c r="D918" s="52" t="s">
        <v>37</v>
      </c>
      <c r="E918" s="52" t="s">
        <v>12</v>
      </c>
      <c r="F918" s="52" t="s">
        <v>487</v>
      </c>
      <c r="G918" s="52" t="s">
        <v>56</v>
      </c>
      <c r="H918" s="56">
        <f>H919</f>
        <v>1469.6</v>
      </c>
      <c r="I918" s="2">
        <f>I919</f>
        <v>1186.5999999999999</v>
      </c>
      <c r="J918" s="2"/>
    </row>
    <row r="919" spans="1:10" s="71" customFormat="1" ht="25.5">
      <c r="A919" s="25"/>
      <c r="B919" s="50" t="s">
        <v>57</v>
      </c>
      <c r="C919" s="50"/>
      <c r="D919" s="52" t="s">
        <v>37</v>
      </c>
      <c r="E919" s="52" t="s">
        <v>12</v>
      </c>
      <c r="F919" s="52" t="s">
        <v>487</v>
      </c>
      <c r="G919" s="52" t="s">
        <v>58</v>
      </c>
      <c r="H919" s="56">
        <v>1469.6</v>
      </c>
      <c r="I919" s="2">
        <v>1186.5999999999999</v>
      </c>
      <c r="J919" s="2"/>
    </row>
    <row r="920" spans="1:10" s="15" customFormat="1" ht="38.25">
      <c r="A920" s="49"/>
      <c r="B920" s="50" t="s">
        <v>86</v>
      </c>
      <c r="C920" s="42"/>
      <c r="D920" s="52" t="s">
        <v>37</v>
      </c>
      <c r="E920" s="52" t="s">
        <v>12</v>
      </c>
      <c r="F920" s="52" t="s">
        <v>487</v>
      </c>
      <c r="G920" s="52" t="s">
        <v>73</v>
      </c>
      <c r="H920" s="56">
        <f>H921</f>
        <v>17085.2</v>
      </c>
      <c r="I920" s="57">
        <f>I921</f>
        <v>16671.5</v>
      </c>
      <c r="J920" s="2"/>
    </row>
    <row r="921" spans="1:10" s="53" customFormat="1">
      <c r="A921" s="49"/>
      <c r="B921" s="50" t="s">
        <v>31</v>
      </c>
      <c r="C921" s="42"/>
      <c r="D921" s="52" t="s">
        <v>37</v>
      </c>
      <c r="E921" s="52" t="s">
        <v>12</v>
      </c>
      <c r="F921" s="52" t="s">
        <v>487</v>
      </c>
      <c r="G921" s="52" t="s">
        <v>74</v>
      </c>
      <c r="H921" s="56">
        <f>H922</f>
        <v>17085.2</v>
      </c>
      <c r="I921" s="13">
        <f>I922</f>
        <v>16671.5</v>
      </c>
      <c r="J921" s="13"/>
    </row>
    <row r="922" spans="1:10" s="71" customFormat="1" ht="38.25">
      <c r="A922" s="25"/>
      <c r="B922" s="50" t="s">
        <v>87</v>
      </c>
      <c r="C922" s="50"/>
      <c r="D922" s="52" t="s">
        <v>37</v>
      </c>
      <c r="E922" s="52" t="s">
        <v>12</v>
      </c>
      <c r="F922" s="52" t="s">
        <v>487</v>
      </c>
      <c r="G922" s="52" t="s">
        <v>88</v>
      </c>
      <c r="H922" s="56">
        <v>17085.2</v>
      </c>
      <c r="I922" s="2">
        <v>16671.5</v>
      </c>
      <c r="J922" s="2"/>
    </row>
    <row r="923" spans="1:10" s="15" customFormat="1" ht="38.25">
      <c r="A923" s="49"/>
      <c r="B923" s="50" t="s">
        <v>106</v>
      </c>
      <c r="C923" s="42"/>
      <c r="D923" s="52" t="s">
        <v>37</v>
      </c>
      <c r="E923" s="52" t="s">
        <v>12</v>
      </c>
      <c r="F923" s="52" t="s">
        <v>339</v>
      </c>
      <c r="G923" s="52"/>
      <c r="H923" s="56">
        <f>H924+H927+H930</f>
        <v>17472.899999999998</v>
      </c>
      <c r="I923" s="57">
        <f>I924+I927+I930</f>
        <v>14507.7</v>
      </c>
      <c r="J923" s="57"/>
    </row>
    <row r="924" spans="1:10" ht="25.5">
      <c r="A924" s="49"/>
      <c r="B924" s="50" t="s">
        <v>80</v>
      </c>
      <c r="C924" s="50"/>
      <c r="D924" s="52" t="s">
        <v>37</v>
      </c>
      <c r="E924" s="52" t="s">
        <v>12</v>
      </c>
      <c r="F924" s="52" t="s">
        <v>339</v>
      </c>
      <c r="G924" s="52" t="s">
        <v>54</v>
      </c>
      <c r="H924" s="56">
        <f>H925</f>
        <v>937.8</v>
      </c>
      <c r="I924" s="57">
        <f>I925</f>
        <v>142.69999999999999</v>
      </c>
      <c r="J924" s="57"/>
    </row>
    <row r="925" spans="1:10" ht="25.5">
      <c r="A925" s="49"/>
      <c r="B925" s="50" t="s">
        <v>55</v>
      </c>
      <c r="C925" s="50"/>
      <c r="D925" s="52" t="s">
        <v>37</v>
      </c>
      <c r="E925" s="52" t="s">
        <v>12</v>
      </c>
      <c r="F925" s="52" t="s">
        <v>339</v>
      </c>
      <c r="G925" s="52" t="s">
        <v>56</v>
      </c>
      <c r="H925" s="56">
        <f>H926</f>
        <v>937.8</v>
      </c>
      <c r="I925" s="57">
        <f>I926</f>
        <v>142.69999999999999</v>
      </c>
      <c r="J925" s="57"/>
    </row>
    <row r="926" spans="1:10" ht="25.5">
      <c r="A926" s="49"/>
      <c r="B926" s="50" t="s">
        <v>57</v>
      </c>
      <c r="C926" s="50"/>
      <c r="D926" s="52" t="s">
        <v>37</v>
      </c>
      <c r="E926" s="52" t="s">
        <v>12</v>
      </c>
      <c r="F926" s="52" t="s">
        <v>339</v>
      </c>
      <c r="G926" s="52" t="s">
        <v>58</v>
      </c>
      <c r="H926" s="56">
        <v>937.8</v>
      </c>
      <c r="I926" s="57">
        <v>142.69999999999999</v>
      </c>
      <c r="J926" s="57"/>
    </row>
    <row r="927" spans="1:10" s="53" customFormat="1" ht="38.25">
      <c r="A927" s="49"/>
      <c r="B927" s="50" t="s">
        <v>86</v>
      </c>
      <c r="C927" s="42"/>
      <c r="D927" s="52" t="s">
        <v>37</v>
      </c>
      <c r="E927" s="52" t="s">
        <v>12</v>
      </c>
      <c r="F927" s="52" t="s">
        <v>339</v>
      </c>
      <c r="G927" s="52" t="s">
        <v>73</v>
      </c>
      <c r="H927" s="56">
        <f>H928</f>
        <v>15927.5</v>
      </c>
      <c r="I927" s="13">
        <f>I928</f>
        <v>13757.4</v>
      </c>
      <c r="J927" s="13"/>
    </row>
    <row r="928" spans="1:10" s="71" customFormat="1">
      <c r="A928" s="25"/>
      <c r="B928" s="50" t="s">
        <v>31</v>
      </c>
      <c r="C928" s="50"/>
      <c r="D928" s="52" t="s">
        <v>37</v>
      </c>
      <c r="E928" s="52" t="s">
        <v>12</v>
      </c>
      <c r="F928" s="52" t="s">
        <v>339</v>
      </c>
      <c r="G928" s="52" t="s">
        <v>74</v>
      </c>
      <c r="H928" s="56">
        <f>H929</f>
        <v>15927.5</v>
      </c>
      <c r="I928" s="2">
        <f>I929</f>
        <v>13757.4</v>
      </c>
      <c r="J928" s="2"/>
    </row>
    <row r="929" spans="1:10" s="71" customFormat="1" ht="38.25">
      <c r="A929" s="25"/>
      <c r="B929" s="50" t="s">
        <v>87</v>
      </c>
      <c r="C929" s="42"/>
      <c r="D929" s="52" t="s">
        <v>37</v>
      </c>
      <c r="E929" s="52" t="s">
        <v>12</v>
      </c>
      <c r="F929" s="52" t="s">
        <v>339</v>
      </c>
      <c r="G929" s="52" t="s">
        <v>88</v>
      </c>
      <c r="H929" s="56">
        <v>15927.5</v>
      </c>
      <c r="I929" s="57">
        <v>13757.4</v>
      </c>
      <c r="J929" s="57"/>
    </row>
    <row r="930" spans="1:10" s="53" customFormat="1" ht="25.5">
      <c r="A930" s="49"/>
      <c r="B930" s="50" t="s">
        <v>82</v>
      </c>
      <c r="C930" s="42"/>
      <c r="D930" s="52" t="s">
        <v>37</v>
      </c>
      <c r="E930" s="52" t="s">
        <v>12</v>
      </c>
      <c r="F930" s="52" t="s">
        <v>339</v>
      </c>
      <c r="G930" s="52" t="s">
        <v>45</v>
      </c>
      <c r="H930" s="56">
        <f>H931</f>
        <v>607.6</v>
      </c>
      <c r="I930" s="57">
        <f t="shared" ref="I930:I931" si="140">I931</f>
        <v>607.6</v>
      </c>
      <c r="J930" s="57"/>
    </row>
    <row r="931" spans="1:10" s="53" customFormat="1">
      <c r="A931" s="49"/>
      <c r="B931" s="50" t="s">
        <v>48</v>
      </c>
      <c r="C931" s="42"/>
      <c r="D931" s="52" t="s">
        <v>37</v>
      </c>
      <c r="E931" s="52" t="s">
        <v>12</v>
      </c>
      <c r="F931" s="52" t="s">
        <v>339</v>
      </c>
      <c r="G931" s="52" t="s">
        <v>46</v>
      </c>
      <c r="H931" s="56">
        <f>H932</f>
        <v>607.6</v>
      </c>
      <c r="I931" s="57">
        <f t="shared" si="140"/>
        <v>607.6</v>
      </c>
      <c r="J931" s="57"/>
    </row>
    <row r="932" spans="1:10" s="15" customFormat="1">
      <c r="A932" s="49"/>
      <c r="B932" s="50" t="s">
        <v>51</v>
      </c>
      <c r="C932" s="42"/>
      <c r="D932" s="52" t="s">
        <v>37</v>
      </c>
      <c r="E932" s="52" t="s">
        <v>12</v>
      </c>
      <c r="F932" s="52" t="s">
        <v>339</v>
      </c>
      <c r="G932" s="52" t="s">
        <v>44</v>
      </c>
      <c r="H932" s="56">
        <v>607.6</v>
      </c>
      <c r="I932" s="57">
        <v>607.6</v>
      </c>
      <c r="J932" s="2"/>
    </row>
    <row r="933" spans="1:10" s="53" customFormat="1" ht="38.25">
      <c r="A933" s="49"/>
      <c r="B933" s="50" t="s">
        <v>260</v>
      </c>
      <c r="C933" s="50"/>
      <c r="D933" s="52" t="s">
        <v>37</v>
      </c>
      <c r="E933" s="52" t="s">
        <v>12</v>
      </c>
      <c r="F933" s="1" t="s">
        <v>276</v>
      </c>
      <c r="G933" s="52"/>
      <c r="H933" s="56">
        <f t="shared" ref="H933:I935" si="141">H934</f>
        <v>2787.6</v>
      </c>
      <c r="I933" s="13">
        <f t="shared" si="141"/>
        <v>2787.6</v>
      </c>
      <c r="J933" s="13"/>
    </row>
    <row r="934" spans="1:10" s="53" customFormat="1" ht="25.5">
      <c r="A934" s="49"/>
      <c r="B934" s="50" t="s">
        <v>261</v>
      </c>
      <c r="C934" s="50"/>
      <c r="D934" s="52" t="s">
        <v>37</v>
      </c>
      <c r="E934" s="52" t="s">
        <v>12</v>
      </c>
      <c r="F934" s="1" t="s">
        <v>277</v>
      </c>
      <c r="G934" s="52"/>
      <c r="H934" s="56">
        <f t="shared" si="141"/>
        <v>2787.6</v>
      </c>
      <c r="I934" s="13">
        <f t="shared" si="141"/>
        <v>2787.6</v>
      </c>
      <c r="J934" s="13"/>
    </row>
    <row r="935" spans="1:10" s="15" customFormat="1" ht="25.5">
      <c r="A935" s="37"/>
      <c r="B935" s="50" t="s">
        <v>82</v>
      </c>
      <c r="C935" s="42"/>
      <c r="D935" s="52" t="s">
        <v>37</v>
      </c>
      <c r="E935" s="52" t="s">
        <v>12</v>
      </c>
      <c r="F935" s="52" t="s">
        <v>277</v>
      </c>
      <c r="G935" s="52" t="s">
        <v>45</v>
      </c>
      <c r="H935" s="56">
        <f t="shared" si="141"/>
        <v>2787.6</v>
      </c>
      <c r="I935" s="57">
        <f t="shared" si="141"/>
        <v>2787.6</v>
      </c>
      <c r="J935" s="57"/>
    </row>
    <row r="936" spans="1:10" s="15" customFormat="1" ht="38.25">
      <c r="A936" s="37"/>
      <c r="B936" s="50" t="s">
        <v>493</v>
      </c>
      <c r="C936" s="42"/>
      <c r="D936" s="52" t="s">
        <v>37</v>
      </c>
      <c r="E936" s="52" t="s">
        <v>12</v>
      </c>
      <c r="F936" s="52" t="s">
        <v>277</v>
      </c>
      <c r="G936" s="52" t="s">
        <v>492</v>
      </c>
      <c r="H936" s="56">
        <v>2787.6</v>
      </c>
      <c r="I936" s="57">
        <v>2787.6</v>
      </c>
      <c r="J936" s="57"/>
    </row>
    <row r="937" spans="1:10" s="15" customFormat="1" ht="25.5">
      <c r="A937" s="37"/>
      <c r="B937" s="38" t="s">
        <v>432</v>
      </c>
      <c r="C937" s="55"/>
      <c r="D937" s="36" t="s">
        <v>37</v>
      </c>
      <c r="E937" s="36" t="s">
        <v>15</v>
      </c>
      <c r="F937" s="36"/>
      <c r="G937" s="36"/>
      <c r="H937" s="56">
        <f>H938</f>
        <v>35.1</v>
      </c>
      <c r="I937" s="56">
        <f>I938</f>
        <v>35.1</v>
      </c>
      <c r="J937" s="56">
        <f>I937/H937*100</f>
        <v>100</v>
      </c>
    </row>
    <row r="938" spans="1:10" s="15" customFormat="1" ht="39" customHeight="1">
      <c r="A938" s="37"/>
      <c r="B938" s="50" t="s">
        <v>101</v>
      </c>
      <c r="C938" s="55"/>
      <c r="D938" s="52" t="s">
        <v>37</v>
      </c>
      <c r="E938" s="52" t="s">
        <v>15</v>
      </c>
      <c r="F938" s="52" t="s">
        <v>336</v>
      </c>
      <c r="G938" s="36"/>
      <c r="H938" s="56">
        <f t="shared" ref="H938" si="142">SUM(I938:J938)</f>
        <v>35.1</v>
      </c>
      <c r="I938" s="57">
        <f>I939</f>
        <v>35.1</v>
      </c>
      <c r="J938" s="57"/>
    </row>
    <row r="939" spans="1:10" s="15" customFormat="1" ht="114.75">
      <c r="A939" s="49"/>
      <c r="B939" s="50" t="s">
        <v>814</v>
      </c>
      <c r="C939" s="42"/>
      <c r="D939" s="52" t="s">
        <v>37</v>
      </c>
      <c r="E939" s="52" t="s">
        <v>15</v>
      </c>
      <c r="F939" s="52" t="s">
        <v>420</v>
      </c>
      <c r="G939" s="52"/>
      <c r="H939" s="56">
        <f>H940+H943</f>
        <v>35.1</v>
      </c>
      <c r="I939" s="57">
        <f>I940+I943</f>
        <v>35.1</v>
      </c>
      <c r="J939" s="2"/>
    </row>
    <row r="940" spans="1:10" ht="63.75">
      <c r="A940" s="49"/>
      <c r="B940" s="50" t="s">
        <v>52</v>
      </c>
      <c r="C940" s="50"/>
      <c r="D940" s="52" t="s">
        <v>37</v>
      </c>
      <c r="E940" s="52" t="s">
        <v>15</v>
      </c>
      <c r="F940" s="52" t="s">
        <v>420</v>
      </c>
      <c r="G940" s="52" t="s">
        <v>53</v>
      </c>
      <c r="H940" s="56">
        <f>H941</f>
        <v>23.8</v>
      </c>
      <c r="I940" s="57">
        <f>I941</f>
        <v>23.8</v>
      </c>
      <c r="J940" s="57"/>
    </row>
    <row r="941" spans="1:10" ht="25.5">
      <c r="A941" s="49"/>
      <c r="B941" s="50" t="s">
        <v>137</v>
      </c>
      <c r="C941" s="50"/>
      <c r="D941" s="52" t="s">
        <v>37</v>
      </c>
      <c r="E941" s="52" t="s">
        <v>15</v>
      </c>
      <c r="F941" s="52" t="s">
        <v>420</v>
      </c>
      <c r="G941" s="52" t="s">
        <v>138</v>
      </c>
      <c r="H941" s="56">
        <f>H942</f>
        <v>23.8</v>
      </c>
      <c r="I941" s="57">
        <f>I942</f>
        <v>23.8</v>
      </c>
      <c r="J941" s="57"/>
    </row>
    <row r="942" spans="1:10" ht="38.25">
      <c r="A942" s="49"/>
      <c r="B942" s="50" t="s">
        <v>139</v>
      </c>
      <c r="C942" s="50"/>
      <c r="D942" s="52" t="s">
        <v>37</v>
      </c>
      <c r="E942" s="52" t="s">
        <v>15</v>
      </c>
      <c r="F942" s="52" t="s">
        <v>420</v>
      </c>
      <c r="G942" s="52" t="s">
        <v>140</v>
      </c>
      <c r="H942" s="56">
        <v>23.8</v>
      </c>
      <c r="I942" s="57">
        <v>23.8</v>
      </c>
      <c r="J942" s="57"/>
    </row>
    <row r="943" spans="1:10" s="53" customFormat="1" ht="25.5">
      <c r="A943" s="49"/>
      <c r="B943" s="50" t="s">
        <v>80</v>
      </c>
      <c r="C943" s="50"/>
      <c r="D943" s="52" t="s">
        <v>37</v>
      </c>
      <c r="E943" s="52" t="s">
        <v>15</v>
      </c>
      <c r="F943" s="52" t="s">
        <v>420</v>
      </c>
      <c r="G943" s="52" t="s">
        <v>54</v>
      </c>
      <c r="H943" s="56">
        <f>H944</f>
        <v>11.3</v>
      </c>
      <c r="I943" s="57">
        <f>I944</f>
        <v>11.3</v>
      </c>
      <c r="J943" s="57"/>
    </row>
    <row r="944" spans="1:10" s="71" customFormat="1" ht="25.5">
      <c r="A944" s="25"/>
      <c r="B944" s="50" t="s">
        <v>55</v>
      </c>
      <c r="C944" s="50"/>
      <c r="D944" s="52" t="s">
        <v>37</v>
      </c>
      <c r="E944" s="52" t="s">
        <v>15</v>
      </c>
      <c r="F944" s="52" t="s">
        <v>420</v>
      </c>
      <c r="G944" s="52" t="s">
        <v>56</v>
      </c>
      <c r="H944" s="56">
        <f>H945</f>
        <v>11.3</v>
      </c>
      <c r="I944" s="2">
        <f>I945</f>
        <v>11.3</v>
      </c>
      <c r="J944" s="2"/>
    </row>
    <row r="945" spans="1:11" s="71" customFormat="1" ht="25.5">
      <c r="A945" s="25"/>
      <c r="B945" s="50" t="s">
        <v>57</v>
      </c>
      <c r="C945" s="50"/>
      <c r="D945" s="52" t="s">
        <v>37</v>
      </c>
      <c r="E945" s="52" t="s">
        <v>15</v>
      </c>
      <c r="F945" s="52" t="s">
        <v>420</v>
      </c>
      <c r="G945" s="52" t="s">
        <v>58</v>
      </c>
      <c r="H945" s="56">
        <v>11.3</v>
      </c>
      <c r="I945" s="2">
        <v>11.3</v>
      </c>
      <c r="J945" s="2"/>
    </row>
    <row r="946" spans="1:11" s="15" customFormat="1">
      <c r="A946" s="37"/>
      <c r="B946" s="38" t="s">
        <v>79</v>
      </c>
      <c r="C946" s="55"/>
      <c r="D946" s="36" t="s">
        <v>34</v>
      </c>
      <c r="E946" s="36" t="s">
        <v>11</v>
      </c>
      <c r="F946" s="36"/>
      <c r="G946" s="36"/>
      <c r="H946" s="56">
        <f>H947</f>
        <v>13013.3</v>
      </c>
      <c r="I946" s="56">
        <f>I947</f>
        <v>13013.3</v>
      </c>
      <c r="J946" s="56">
        <f>J947</f>
        <v>100</v>
      </c>
    </row>
    <row r="947" spans="1:11" s="53" customFormat="1">
      <c r="A947" s="37"/>
      <c r="B947" s="38" t="s">
        <v>28</v>
      </c>
      <c r="C947" s="55"/>
      <c r="D947" s="36" t="s">
        <v>34</v>
      </c>
      <c r="E947" s="36" t="s">
        <v>12</v>
      </c>
      <c r="F947" s="36"/>
      <c r="G947" s="36"/>
      <c r="H947" s="56">
        <f>H948</f>
        <v>13013.3</v>
      </c>
      <c r="I947" s="56">
        <f t="shared" ref="I947:I951" si="143">I948</f>
        <v>13013.3</v>
      </c>
      <c r="J947" s="7">
        <f>I947/H947*100</f>
        <v>100</v>
      </c>
    </row>
    <row r="948" spans="1:11" s="53" customFormat="1" ht="25.5">
      <c r="A948" s="49"/>
      <c r="B948" s="50" t="s">
        <v>94</v>
      </c>
      <c r="C948" s="5"/>
      <c r="D948" s="52" t="s">
        <v>34</v>
      </c>
      <c r="E948" s="52" t="s">
        <v>12</v>
      </c>
      <c r="F948" s="52" t="s">
        <v>199</v>
      </c>
      <c r="G948" s="52"/>
      <c r="H948" s="56">
        <f>H949</f>
        <v>13013.3</v>
      </c>
      <c r="I948" s="57">
        <f t="shared" si="143"/>
        <v>13013.3</v>
      </c>
      <c r="J948" s="57"/>
    </row>
    <row r="949" spans="1:11" s="53" customFormat="1" ht="51">
      <c r="A949" s="49"/>
      <c r="B949" s="50" t="s">
        <v>111</v>
      </c>
      <c r="C949" s="5"/>
      <c r="D949" s="52" t="s">
        <v>34</v>
      </c>
      <c r="E949" s="52" t="s">
        <v>12</v>
      </c>
      <c r="F949" s="52" t="s">
        <v>201</v>
      </c>
      <c r="G949" s="52"/>
      <c r="H949" s="56">
        <f>H950</f>
        <v>13013.3</v>
      </c>
      <c r="I949" s="57">
        <f t="shared" si="143"/>
        <v>13013.3</v>
      </c>
      <c r="J949" s="57"/>
    </row>
    <row r="950" spans="1:11" s="53" customFormat="1" ht="25.5">
      <c r="A950" s="49"/>
      <c r="B950" s="50" t="s">
        <v>82</v>
      </c>
      <c r="C950" s="42"/>
      <c r="D950" s="52" t="s">
        <v>34</v>
      </c>
      <c r="E950" s="52" t="s">
        <v>12</v>
      </c>
      <c r="F950" s="52" t="s">
        <v>201</v>
      </c>
      <c r="G950" s="52" t="s">
        <v>45</v>
      </c>
      <c r="H950" s="56">
        <f>H951</f>
        <v>13013.3</v>
      </c>
      <c r="I950" s="57">
        <f t="shared" si="143"/>
        <v>13013.3</v>
      </c>
      <c r="J950" s="57"/>
    </row>
    <row r="951" spans="1:11" s="53" customFormat="1">
      <c r="A951" s="49"/>
      <c r="B951" s="50" t="s">
        <v>48</v>
      </c>
      <c r="C951" s="42"/>
      <c r="D951" s="52" t="s">
        <v>34</v>
      </c>
      <c r="E951" s="52" t="s">
        <v>12</v>
      </c>
      <c r="F951" s="52" t="s">
        <v>201</v>
      </c>
      <c r="G951" s="52" t="s">
        <v>46</v>
      </c>
      <c r="H951" s="56">
        <f>H952</f>
        <v>13013.3</v>
      </c>
      <c r="I951" s="57">
        <f t="shared" si="143"/>
        <v>13013.3</v>
      </c>
      <c r="J951" s="57"/>
    </row>
    <row r="952" spans="1:11" s="53" customFormat="1" ht="51">
      <c r="A952" s="23"/>
      <c r="B952" s="50" t="s">
        <v>49</v>
      </c>
      <c r="C952" s="50"/>
      <c r="D952" s="52" t="s">
        <v>34</v>
      </c>
      <c r="E952" s="52" t="s">
        <v>12</v>
      </c>
      <c r="F952" s="52" t="s">
        <v>201</v>
      </c>
      <c r="G952" s="52" t="s">
        <v>50</v>
      </c>
      <c r="H952" s="56">
        <v>13013.3</v>
      </c>
      <c r="I952" s="57">
        <v>13013.3</v>
      </c>
      <c r="J952" s="2"/>
    </row>
    <row r="953" spans="1:11">
      <c r="A953" s="37" t="s">
        <v>262</v>
      </c>
      <c r="B953" s="38" t="s">
        <v>263</v>
      </c>
      <c r="C953" s="38">
        <v>231</v>
      </c>
      <c r="D953" s="36"/>
      <c r="E953" s="36"/>
      <c r="F953" s="36"/>
      <c r="G953" s="36"/>
      <c r="H953" s="56">
        <f>H954+H961+H980+H987+H1163</f>
        <v>1361491.9000000001</v>
      </c>
      <c r="I953" s="56">
        <f>I954+I961+I980+I987+I1163</f>
        <v>1358195.6</v>
      </c>
      <c r="J953" s="56">
        <f>I953/H953*100</f>
        <v>99.757890590461827</v>
      </c>
      <c r="K953" s="16"/>
    </row>
    <row r="954" spans="1:11" ht="25.5">
      <c r="A954" s="37"/>
      <c r="B954" s="38" t="s">
        <v>2</v>
      </c>
      <c r="C954" s="38"/>
      <c r="D954" s="36" t="s">
        <v>13</v>
      </c>
      <c r="E954" s="36" t="s">
        <v>11</v>
      </c>
      <c r="F954" s="36"/>
      <c r="G954" s="36"/>
      <c r="H954" s="56">
        <f>H955</f>
        <v>47</v>
      </c>
      <c r="I954" s="56">
        <f>I955</f>
        <v>47</v>
      </c>
      <c r="J954" s="56">
        <f>I954/H954*100</f>
        <v>100</v>
      </c>
      <c r="K954" s="16"/>
    </row>
    <row r="955" spans="1:11" s="15" customFormat="1" ht="25.5">
      <c r="A955" s="37"/>
      <c r="B955" s="38" t="s">
        <v>41</v>
      </c>
      <c r="C955" s="51"/>
      <c r="D955" s="36" t="s">
        <v>13</v>
      </c>
      <c r="E955" s="36" t="s">
        <v>35</v>
      </c>
      <c r="F955" s="36"/>
      <c r="G955" s="36"/>
      <c r="H955" s="56">
        <f>H956</f>
        <v>47</v>
      </c>
      <c r="I955" s="56">
        <f t="shared" ref="I955:I959" si="144">I956</f>
        <v>47</v>
      </c>
      <c r="J955" s="56">
        <f>I955/H955*100</f>
        <v>100</v>
      </c>
    </row>
    <row r="956" spans="1:11" s="53" customFormat="1" ht="38.25">
      <c r="A956" s="49"/>
      <c r="B956" s="50" t="s">
        <v>170</v>
      </c>
      <c r="C956" s="5"/>
      <c r="D956" s="52" t="s">
        <v>13</v>
      </c>
      <c r="E956" s="52" t="s">
        <v>35</v>
      </c>
      <c r="F956" s="52" t="s">
        <v>171</v>
      </c>
      <c r="G956" s="52"/>
      <c r="H956" s="56">
        <f>H957</f>
        <v>47</v>
      </c>
      <c r="I956" s="57">
        <f t="shared" si="144"/>
        <v>47</v>
      </c>
      <c r="J956" s="57"/>
    </row>
    <row r="957" spans="1:11" s="53" customFormat="1" ht="38.25">
      <c r="A957" s="40"/>
      <c r="B957" s="50" t="s">
        <v>228</v>
      </c>
      <c r="C957" s="27"/>
      <c r="D957" s="52" t="s">
        <v>13</v>
      </c>
      <c r="E957" s="52" t="s">
        <v>35</v>
      </c>
      <c r="F957" s="52" t="s">
        <v>229</v>
      </c>
      <c r="G957" s="52"/>
      <c r="H957" s="56">
        <f>H958</f>
        <v>47</v>
      </c>
      <c r="I957" s="57">
        <f t="shared" si="144"/>
        <v>47</v>
      </c>
      <c r="J957" s="57"/>
    </row>
    <row r="958" spans="1:11" s="53" customFormat="1" ht="25.5">
      <c r="A958" s="49"/>
      <c r="B958" s="50" t="s">
        <v>82</v>
      </c>
      <c r="C958" s="42"/>
      <c r="D958" s="52" t="s">
        <v>13</v>
      </c>
      <c r="E958" s="52" t="s">
        <v>35</v>
      </c>
      <c r="F958" s="52" t="s">
        <v>229</v>
      </c>
      <c r="G958" s="52" t="s">
        <v>45</v>
      </c>
      <c r="H958" s="56">
        <f>H959</f>
        <v>47</v>
      </c>
      <c r="I958" s="57">
        <f t="shared" si="144"/>
        <v>47</v>
      </c>
      <c r="J958" s="57"/>
    </row>
    <row r="959" spans="1:11" s="53" customFormat="1">
      <c r="A959" s="49"/>
      <c r="B959" s="50" t="s">
        <v>48</v>
      </c>
      <c r="C959" s="42"/>
      <c r="D959" s="52" t="s">
        <v>13</v>
      </c>
      <c r="E959" s="52" t="s">
        <v>35</v>
      </c>
      <c r="F959" s="52" t="s">
        <v>229</v>
      </c>
      <c r="G959" s="52" t="s">
        <v>46</v>
      </c>
      <c r="H959" s="56">
        <f>H960</f>
        <v>47</v>
      </c>
      <c r="I959" s="57">
        <f t="shared" si="144"/>
        <v>47</v>
      </c>
      <c r="J959" s="57"/>
    </row>
    <row r="960" spans="1:11" s="53" customFormat="1">
      <c r="A960" s="49"/>
      <c r="B960" s="50" t="s">
        <v>51</v>
      </c>
      <c r="C960" s="42"/>
      <c r="D960" s="52" t="s">
        <v>13</v>
      </c>
      <c r="E960" s="52" t="s">
        <v>35</v>
      </c>
      <c r="F960" s="52" t="s">
        <v>229</v>
      </c>
      <c r="G960" s="52" t="s">
        <v>44</v>
      </c>
      <c r="H960" s="56">
        <v>47</v>
      </c>
      <c r="I960" s="57">
        <v>47</v>
      </c>
      <c r="J960" s="57"/>
    </row>
    <row r="961" spans="1:13">
      <c r="A961" s="37"/>
      <c r="B961" s="55" t="s">
        <v>36</v>
      </c>
      <c r="C961" s="51"/>
      <c r="D961" s="36" t="s">
        <v>14</v>
      </c>
      <c r="E961" s="36" t="s">
        <v>11</v>
      </c>
      <c r="F961" s="36"/>
      <c r="G961" s="36"/>
      <c r="H961" s="56">
        <f>H962+H968+H974</f>
        <v>603.9</v>
      </c>
      <c r="I961" s="56">
        <f>I962+I968+I974</f>
        <v>603.9</v>
      </c>
      <c r="J961" s="56">
        <f>I961/H961*100</f>
        <v>100</v>
      </c>
      <c r="K961" s="16"/>
    </row>
    <row r="962" spans="1:13">
      <c r="A962" s="37"/>
      <c r="B962" s="55" t="s">
        <v>43</v>
      </c>
      <c r="C962" s="51"/>
      <c r="D962" s="36" t="s">
        <v>14</v>
      </c>
      <c r="E962" s="36" t="s">
        <v>10</v>
      </c>
      <c r="F962" s="36"/>
      <c r="G962" s="36"/>
      <c r="H962" s="56">
        <f>H963</f>
        <v>145.4</v>
      </c>
      <c r="I962" s="56">
        <f>I963</f>
        <v>145.4</v>
      </c>
      <c r="J962" s="56">
        <f>I962/H962*100</f>
        <v>100</v>
      </c>
    </row>
    <row r="963" spans="1:13">
      <c r="A963" s="37"/>
      <c r="B963" s="50" t="s">
        <v>365</v>
      </c>
      <c r="C963" s="42"/>
      <c r="D963" s="52" t="s">
        <v>14</v>
      </c>
      <c r="E963" s="52" t="s">
        <v>10</v>
      </c>
      <c r="F963" s="52" t="s">
        <v>230</v>
      </c>
      <c r="G963" s="52"/>
      <c r="H963" s="56">
        <f>H964</f>
        <v>145.4</v>
      </c>
      <c r="I963" s="57">
        <f>I964</f>
        <v>145.4</v>
      </c>
      <c r="J963" s="57"/>
      <c r="K963" s="16">
        <f>H967+H986+H1012+H1049+H1140+H1165+H1186</f>
        <v>157782.69999999998</v>
      </c>
      <c r="L963" s="16">
        <f t="shared" ref="L963" si="145">I967+I986+I1012+I1049+I1140+I1165+I1186</f>
        <v>157625.9</v>
      </c>
      <c r="M963" s="16"/>
    </row>
    <row r="964" spans="1:13" ht="89.25">
      <c r="A964" s="37"/>
      <c r="B964" s="50" t="s">
        <v>815</v>
      </c>
      <c r="C964" s="42"/>
      <c r="D964" s="52" t="s">
        <v>14</v>
      </c>
      <c r="E964" s="52" t="s">
        <v>10</v>
      </c>
      <c r="F964" s="52" t="s">
        <v>488</v>
      </c>
      <c r="G964" s="52"/>
      <c r="H964" s="56">
        <f>H965</f>
        <v>145.4</v>
      </c>
      <c r="I964" s="57">
        <f t="shared" ref="I964:I966" si="146">I965</f>
        <v>145.4</v>
      </c>
      <c r="J964" s="57"/>
    </row>
    <row r="965" spans="1:13" ht="25.5">
      <c r="A965" s="37"/>
      <c r="B965" s="50" t="s">
        <v>82</v>
      </c>
      <c r="C965" s="42"/>
      <c r="D965" s="52" t="s">
        <v>14</v>
      </c>
      <c r="E965" s="52" t="s">
        <v>10</v>
      </c>
      <c r="F965" s="52" t="s">
        <v>488</v>
      </c>
      <c r="G965" s="52" t="s">
        <v>45</v>
      </c>
      <c r="H965" s="56">
        <f>H966</f>
        <v>145.4</v>
      </c>
      <c r="I965" s="57">
        <f t="shared" si="146"/>
        <v>145.4</v>
      </c>
      <c r="J965" s="57"/>
    </row>
    <row r="966" spans="1:13">
      <c r="A966" s="37"/>
      <c r="B966" s="50" t="s">
        <v>48</v>
      </c>
      <c r="C966" s="42"/>
      <c r="D966" s="52" t="s">
        <v>14</v>
      </c>
      <c r="E966" s="52" t="s">
        <v>10</v>
      </c>
      <c r="F966" s="52" t="s">
        <v>488</v>
      </c>
      <c r="G966" s="52" t="s">
        <v>46</v>
      </c>
      <c r="H966" s="56">
        <f>H967</f>
        <v>145.4</v>
      </c>
      <c r="I966" s="57">
        <f t="shared" si="146"/>
        <v>145.4</v>
      </c>
      <c r="J966" s="57"/>
    </row>
    <row r="967" spans="1:13">
      <c r="A967" s="37"/>
      <c r="B967" s="50" t="s">
        <v>51</v>
      </c>
      <c r="C967" s="42"/>
      <c r="D967" s="52" t="s">
        <v>14</v>
      </c>
      <c r="E967" s="52" t="s">
        <v>10</v>
      </c>
      <c r="F967" s="52" t="s">
        <v>488</v>
      </c>
      <c r="G967" s="52" t="s">
        <v>44</v>
      </c>
      <c r="H967" s="56">
        <v>145.4</v>
      </c>
      <c r="I967" s="2">
        <v>145.4</v>
      </c>
      <c r="J967" s="2"/>
    </row>
    <row r="968" spans="1:13">
      <c r="A968" s="37"/>
      <c r="B968" s="38" t="s">
        <v>39</v>
      </c>
      <c r="C968" s="51"/>
      <c r="D968" s="36" t="s">
        <v>14</v>
      </c>
      <c r="E968" s="36" t="s">
        <v>17</v>
      </c>
      <c r="F968" s="36"/>
      <c r="G968" s="36"/>
      <c r="H968" s="56">
        <f>H969</f>
        <v>158.5</v>
      </c>
      <c r="I968" s="56">
        <f t="shared" ref="I968" si="147">I969</f>
        <v>158.5</v>
      </c>
      <c r="J968" s="56">
        <f>I968/H968*100</f>
        <v>100</v>
      </c>
    </row>
    <row r="969" spans="1:13" ht="42.75" customHeight="1">
      <c r="A969" s="49"/>
      <c r="B969" s="50" t="s">
        <v>193</v>
      </c>
      <c r="C969" s="5"/>
      <c r="D969" s="52" t="s">
        <v>14</v>
      </c>
      <c r="E969" s="52" t="s">
        <v>17</v>
      </c>
      <c r="F969" s="52" t="s">
        <v>194</v>
      </c>
      <c r="G969" s="52"/>
      <c r="H969" s="56">
        <f>H970</f>
        <v>158.5</v>
      </c>
      <c r="I969" s="57">
        <f>I970</f>
        <v>158.5</v>
      </c>
      <c r="J969" s="57"/>
    </row>
    <row r="970" spans="1:13" ht="38.25">
      <c r="A970" s="49"/>
      <c r="B970" s="50" t="s">
        <v>195</v>
      </c>
      <c r="C970" s="5"/>
      <c r="D970" s="52" t="s">
        <v>14</v>
      </c>
      <c r="E970" s="52" t="s">
        <v>17</v>
      </c>
      <c r="F970" s="52" t="s">
        <v>196</v>
      </c>
      <c r="G970" s="52"/>
      <c r="H970" s="56">
        <f>H971</f>
        <v>158.5</v>
      </c>
      <c r="I970" s="57">
        <f>I971</f>
        <v>158.5</v>
      </c>
      <c r="J970" s="57"/>
    </row>
    <row r="971" spans="1:13" ht="25.5">
      <c r="A971" s="49"/>
      <c r="B971" s="50" t="s">
        <v>82</v>
      </c>
      <c r="C971" s="5"/>
      <c r="D971" s="52" t="s">
        <v>14</v>
      </c>
      <c r="E971" s="52" t="s">
        <v>17</v>
      </c>
      <c r="F971" s="52" t="s">
        <v>196</v>
      </c>
      <c r="G971" s="52" t="s">
        <v>45</v>
      </c>
      <c r="H971" s="56">
        <f>H972</f>
        <v>158.5</v>
      </c>
      <c r="I971" s="57">
        <f>I972</f>
        <v>158.5</v>
      </c>
      <c r="J971" s="57"/>
    </row>
    <row r="972" spans="1:13">
      <c r="A972" s="49"/>
      <c r="B972" s="50" t="s">
        <v>48</v>
      </c>
      <c r="C972" s="5"/>
      <c r="D972" s="52" t="s">
        <v>14</v>
      </c>
      <c r="E972" s="52" t="s">
        <v>17</v>
      </c>
      <c r="F972" s="52" t="s">
        <v>196</v>
      </c>
      <c r="G972" s="52" t="s">
        <v>46</v>
      </c>
      <c r="H972" s="56">
        <f>H973</f>
        <v>158.5</v>
      </c>
      <c r="I972" s="57">
        <f>I973</f>
        <v>158.5</v>
      </c>
      <c r="J972" s="57"/>
    </row>
    <row r="973" spans="1:13">
      <c r="A973" s="49"/>
      <c r="B973" s="50" t="s">
        <v>51</v>
      </c>
      <c r="C973" s="5"/>
      <c r="D973" s="52" t="s">
        <v>14</v>
      </c>
      <c r="E973" s="52" t="s">
        <v>17</v>
      </c>
      <c r="F973" s="52" t="s">
        <v>196</v>
      </c>
      <c r="G973" s="52" t="s">
        <v>44</v>
      </c>
      <c r="H973" s="56">
        <v>158.5</v>
      </c>
      <c r="I973" s="57">
        <v>158.5</v>
      </c>
      <c r="J973" s="2"/>
    </row>
    <row r="974" spans="1:13">
      <c r="A974" s="37"/>
      <c r="B974" s="38" t="s">
        <v>38</v>
      </c>
      <c r="C974" s="51"/>
      <c r="D974" s="36" t="s">
        <v>14</v>
      </c>
      <c r="E974" s="36" t="s">
        <v>29</v>
      </c>
      <c r="F974" s="36"/>
      <c r="G974" s="36"/>
      <c r="H974" s="56">
        <f>H975</f>
        <v>300</v>
      </c>
      <c r="I974" s="56">
        <f t="shared" ref="I974" si="148">I975</f>
        <v>300</v>
      </c>
      <c r="J974" s="56">
        <f>I974/H974*100</f>
        <v>100</v>
      </c>
    </row>
    <row r="975" spans="1:13" ht="25.5">
      <c r="A975" s="49"/>
      <c r="B975" s="50" t="s">
        <v>94</v>
      </c>
      <c r="C975" s="5"/>
      <c r="D975" s="52" t="s">
        <v>14</v>
      </c>
      <c r="E975" s="52" t="s">
        <v>29</v>
      </c>
      <c r="F975" s="52" t="s">
        <v>199</v>
      </c>
      <c r="G975" s="52"/>
      <c r="H975" s="56">
        <f>H976</f>
        <v>300</v>
      </c>
      <c r="I975" s="57">
        <f>I976</f>
        <v>300</v>
      </c>
      <c r="J975" s="57"/>
    </row>
    <row r="976" spans="1:13" ht="42.75" customHeight="1">
      <c r="A976" s="49"/>
      <c r="B976" s="50" t="s">
        <v>110</v>
      </c>
      <c r="C976" s="51"/>
      <c r="D976" s="52" t="s">
        <v>14</v>
      </c>
      <c r="E976" s="52" t="s">
        <v>29</v>
      </c>
      <c r="F976" s="52" t="s">
        <v>200</v>
      </c>
      <c r="G976" s="52"/>
      <c r="H976" s="56">
        <f>H977</f>
        <v>300</v>
      </c>
      <c r="I976" s="57">
        <f>I977</f>
        <v>300</v>
      </c>
      <c r="J976" s="57"/>
    </row>
    <row r="977" spans="1:13" ht="25.5">
      <c r="A977" s="49"/>
      <c r="B977" s="50" t="s">
        <v>82</v>
      </c>
      <c r="C977" s="55"/>
      <c r="D977" s="52" t="s">
        <v>14</v>
      </c>
      <c r="E977" s="52" t="s">
        <v>29</v>
      </c>
      <c r="F977" s="52" t="s">
        <v>200</v>
      </c>
      <c r="G977" s="52" t="s">
        <v>45</v>
      </c>
      <c r="H977" s="56">
        <f>H978</f>
        <v>300</v>
      </c>
      <c r="I977" s="57">
        <f>I978</f>
        <v>300</v>
      </c>
      <c r="J977" s="57"/>
    </row>
    <row r="978" spans="1:13">
      <c r="A978" s="49"/>
      <c r="B978" s="50" t="s">
        <v>63</v>
      </c>
      <c r="C978" s="55"/>
      <c r="D978" s="52" t="s">
        <v>14</v>
      </c>
      <c r="E978" s="52" t="s">
        <v>29</v>
      </c>
      <c r="F978" s="52" t="s">
        <v>200</v>
      </c>
      <c r="G978" s="52" t="s">
        <v>61</v>
      </c>
      <c r="H978" s="56">
        <f>H979</f>
        <v>300</v>
      </c>
      <c r="I978" s="57">
        <f>I979</f>
        <v>300</v>
      </c>
      <c r="J978" s="57"/>
    </row>
    <row r="979" spans="1:13">
      <c r="A979" s="49"/>
      <c r="B979" s="50" t="s">
        <v>83</v>
      </c>
      <c r="C979" s="55"/>
      <c r="D979" s="52" t="s">
        <v>14</v>
      </c>
      <c r="E979" s="52" t="s">
        <v>29</v>
      </c>
      <c r="F979" s="52" t="s">
        <v>200</v>
      </c>
      <c r="G979" s="52" t="s">
        <v>76</v>
      </c>
      <c r="H979" s="56">
        <v>300</v>
      </c>
      <c r="I979" s="57">
        <v>300</v>
      </c>
      <c r="J979" s="2"/>
    </row>
    <row r="980" spans="1:13">
      <c r="A980" s="49"/>
      <c r="B980" s="38" t="s">
        <v>510</v>
      </c>
      <c r="C980" s="55"/>
      <c r="D980" s="36" t="s">
        <v>147</v>
      </c>
      <c r="E980" s="36" t="s">
        <v>11</v>
      </c>
      <c r="F980" s="52"/>
      <c r="G980" s="52"/>
      <c r="H980" s="56">
        <f>H981</f>
        <v>12</v>
      </c>
      <c r="I980" s="56">
        <f>I981</f>
        <v>12</v>
      </c>
      <c r="J980" s="24">
        <f>I980/H980*100</f>
        <v>100</v>
      </c>
    </row>
    <row r="981" spans="1:13" s="15" customFormat="1" ht="28.5">
      <c r="A981" s="37"/>
      <c r="B981" s="93" t="s">
        <v>511</v>
      </c>
      <c r="C981" s="94"/>
      <c r="D981" s="95" t="s">
        <v>147</v>
      </c>
      <c r="E981" s="95" t="s">
        <v>15</v>
      </c>
      <c r="F981" s="95"/>
      <c r="G981" s="95"/>
      <c r="H981" s="96">
        <f t="shared" ref="H981:I985" si="149">H982</f>
        <v>12</v>
      </c>
      <c r="I981" s="96">
        <f t="shared" si="149"/>
        <v>12</v>
      </c>
      <c r="J981" s="96">
        <f>I981/H981*100</f>
        <v>100</v>
      </c>
      <c r="K981" s="34"/>
      <c r="L981" s="34"/>
    </row>
    <row r="982" spans="1:13" s="15" customFormat="1" ht="15">
      <c r="A982" s="37"/>
      <c r="B982" s="68" t="s">
        <v>365</v>
      </c>
      <c r="C982" s="97"/>
      <c r="D982" s="69" t="s">
        <v>147</v>
      </c>
      <c r="E982" s="69" t="s">
        <v>15</v>
      </c>
      <c r="F982" s="69" t="s">
        <v>230</v>
      </c>
      <c r="G982" s="95"/>
      <c r="H982" s="96">
        <f t="shared" si="149"/>
        <v>12</v>
      </c>
      <c r="I982" s="98">
        <f t="shared" si="149"/>
        <v>12</v>
      </c>
      <c r="J982" s="98"/>
      <c r="K982" s="34"/>
      <c r="L982" s="34"/>
    </row>
    <row r="983" spans="1:13" s="15" customFormat="1" ht="135">
      <c r="A983" s="37"/>
      <c r="B983" s="68" t="s">
        <v>806</v>
      </c>
      <c r="C983" s="94"/>
      <c r="D983" s="69" t="s">
        <v>147</v>
      </c>
      <c r="E983" s="69" t="s">
        <v>15</v>
      </c>
      <c r="F983" s="69" t="s">
        <v>550</v>
      </c>
      <c r="G983" s="69"/>
      <c r="H983" s="96">
        <f t="shared" si="149"/>
        <v>12</v>
      </c>
      <c r="I983" s="98">
        <f t="shared" si="149"/>
        <v>12</v>
      </c>
      <c r="J983" s="98"/>
      <c r="K983" s="34"/>
      <c r="L983" s="34"/>
    </row>
    <row r="984" spans="1:13" s="15" customFormat="1" ht="26.25">
      <c r="A984" s="37"/>
      <c r="B984" s="50" t="s">
        <v>82</v>
      </c>
      <c r="C984" s="94"/>
      <c r="D984" s="69" t="s">
        <v>147</v>
      </c>
      <c r="E984" s="69" t="s">
        <v>15</v>
      </c>
      <c r="F984" s="69" t="s">
        <v>550</v>
      </c>
      <c r="G984" s="52" t="s">
        <v>45</v>
      </c>
      <c r="H984" s="96">
        <f t="shared" si="149"/>
        <v>12</v>
      </c>
      <c r="I984" s="98">
        <f t="shared" si="149"/>
        <v>12</v>
      </c>
      <c r="J984" s="98"/>
      <c r="K984" s="34"/>
      <c r="L984" s="34"/>
    </row>
    <row r="985" spans="1:13" s="15" customFormat="1" ht="15">
      <c r="A985" s="37"/>
      <c r="B985" s="50" t="s">
        <v>48</v>
      </c>
      <c r="C985" s="94"/>
      <c r="D985" s="69" t="s">
        <v>147</v>
      </c>
      <c r="E985" s="69" t="s">
        <v>15</v>
      </c>
      <c r="F985" s="69" t="s">
        <v>550</v>
      </c>
      <c r="G985" s="52" t="s">
        <v>46</v>
      </c>
      <c r="H985" s="96">
        <f t="shared" si="149"/>
        <v>12</v>
      </c>
      <c r="I985" s="98">
        <f t="shared" si="149"/>
        <v>12</v>
      </c>
      <c r="J985" s="98"/>
      <c r="K985" s="34"/>
      <c r="L985" s="34"/>
    </row>
    <row r="986" spans="1:13" s="15" customFormat="1" ht="15">
      <c r="A986" s="37"/>
      <c r="B986" s="50" t="s">
        <v>51</v>
      </c>
      <c r="C986" s="94"/>
      <c r="D986" s="69" t="s">
        <v>147</v>
      </c>
      <c r="E986" s="69" t="s">
        <v>15</v>
      </c>
      <c r="F986" s="69" t="s">
        <v>550</v>
      </c>
      <c r="G986" s="52" t="s">
        <v>44</v>
      </c>
      <c r="H986" s="96">
        <v>12</v>
      </c>
      <c r="I986" s="98">
        <v>12</v>
      </c>
      <c r="J986" s="98"/>
      <c r="K986" s="34"/>
      <c r="L986" s="34"/>
    </row>
    <row r="987" spans="1:13">
      <c r="A987" s="37"/>
      <c r="B987" s="38" t="s">
        <v>25</v>
      </c>
      <c r="C987" s="38"/>
      <c r="D987" s="36" t="s">
        <v>16</v>
      </c>
      <c r="E987" s="36" t="s">
        <v>11</v>
      </c>
      <c r="F987" s="36"/>
      <c r="G987" s="36"/>
      <c r="H987" s="56">
        <f>H988+H1013+H1066+H1090</f>
        <v>1206890.2000000002</v>
      </c>
      <c r="I987" s="56">
        <f>I988+I1013+I1066+I1090</f>
        <v>1203750.5000000002</v>
      </c>
      <c r="J987" s="56">
        <f>I987/H987*100</f>
        <v>99.739852059449987</v>
      </c>
      <c r="K987" s="16"/>
      <c r="M987" s="16"/>
    </row>
    <row r="988" spans="1:13">
      <c r="A988" s="37"/>
      <c r="B988" s="38" t="s">
        <v>264</v>
      </c>
      <c r="C988" s="38"/>
      <c r="D988" s="36" t="s">
        <v>16</v>
      </c>
      <c r="E988" s="36" t="s">
        <v>10</v>
      </c>
      <c r="F988" s="36"/>
      <c r="G988" s="36"/>
      <c r="H988" s="56">
        <f>H989+H1008</f>
        <v>521762.9</v>
      </c>
      <c r="I988" s="56">
        <f>I989+I1008</f>
        <v>521762.9</v>
      </c>
      <c r="J988" s="56">
        <f>I988/H988*100</f>
        <v>100</v>
      </c>
    </row>
    <row r="989" spans="1:13" ht="25.5">
      <c r="A989" s="39"/>
      <c r="B989" s="50" t="s">
        <v>265</v>
      </c>
      <c r="C989" s="9"/>
      <c r="D989" s="52" t="s">
        <v>16</v>
      </c>
      <c r="E989" s="52" t="s">
        <v>10</v>
      </c>
      <c r="F989" s="52" t="s">
        <v>333</v>
      </c>
      <c r="G989" s="36"/>
      <c r="H989" s="56">
        <f>H990+H999</f>
        <v>521212.9</v>
      </c>
      <c r="I989" s="57">
        <f>I990+I999</f>
        <v>521212.9</v>
      </c>
      <c r="J989" s="57"/>
    </row>
    <row r="990" spans="1:13" ht="38.25">
      <c r="A990" s="39"/>
      <c r="B990" s="50" t="s">
        <v>401</v>
      </c>
      <c r="C990" s="50"/>
      <c r="D990" s="52" t="s">
        <v>16</v>
      </c>
      <c r="E990" s="52" t="s">
        <v>10</v>
      </c>
      <c r="F990" s="52" t="s">
        <v>332</v>
      </c>
      <c r="G990" s="36"/>
      <c r="H990" s="56">
        <f>H991+H995</f>
        <v>513623.5</v>
      </c>
      <c r="I990" s="57">
        <f>I991+I995</f>
        <v>513623.5</v>
      </c>
      <c r="J990" s="57"/>
    </row>
    <row r="991" spans="1:13" ht="38.25">
      <c r="A991" s="49"/>
      <c r="B991" s="50" t="s">
        <v>266</v>
      </c>
      <c r="C991" s="50"/>
      <c r="D991" s="52" t="s">
        <v>16</v>
      </c>
      <c r="E991" s="52" t="s">
        <v>10</v>
      </c>
      <c r="F991" s="52" t="s">
        <v>335</v>
      </c>
      <c r="G991" s="52"/>
      <c r="H991" s="56">
        <f>H992</f>
        <v>94099.5</v>
      </c>
      <c r="I991" s="57">
        <f t="shared" ref="I991:I993" si="150">I992</f>
        <v>94099.5</v>
      </c>
      <c r="J991" s="57"/>
    </row>
    <row r="992" spans="1:13" ht="25.5">
      <c r="A992" s="49"/>
      <c r="B992" s="50" t="s">
        <v>82</v>
      </c>
      <c r="C992" s="50"/>
      <c r="D992" s="52" t="s">
        <v>16</v>
      </c>
      <c r="E992" s="52" t="s">
        <v>10</v>
      </c>
      <c r="F992" s="52" t="s">
        <v>335</v>
      </c>
      <c r="G992" s="52" t="s">
        <v>45</v>
      </c>
      <c r="H992" s="56">
        <f>H993</f>
        <v>94099.5</v>
      </c>
      <c r="I992" s="57">
        <f t="shared" si="150"/>
        <v>94099.5</v>
      </c>
      <c r="J992" s="57"/>
    </row>
    <row r="993" spans="1:12">
      <c r="A993" s="49"/>
      <c r="B993" s="50" t="s">
        <v>48</v>
      </c>
      <c r="C993" s="50"/>
      <c r="D993" s="52" t="s">
        <v>16</v>
      </c>
      <c r="E993" s="52" t="s">
        <v>10</v>
      </c>
      <c r="F993" s="52" t="s">
        <v>335</v>
      </c>
      <c r="G993" s="52" t="s">
        <v>46</v>
      </c>
      <c r="H993" s="56">
        <f>H994</f>
        <v>94099.5</v>
      </c>
      <c r="I993" s="57">
        <f t="shared" si="150"/>
        <v>94099.5</v>
      </c>
      <c r="J993" s="57"/>
    </row>
    <row r="994" spans="1:12" ht="51">
      <c r="A994" s="49"/>
      <c r="B994" s="50" t="s">
        <v>49</v>
      </c>
      <c r="C994" s="50"/>
      <c r="D994" s="52" t="s">
        <v>16</v>
      </c>
      <c r="E994" s="52" t="s">
        <v>10</v>
      </c>
      <c r="F994" s="52" t="s">
        <v>335</v>
      </c>
      <c r="G994" s="52" t="s">
        <v>50</v>
      </c>
      <c r="H994" s="56">
        <v>94099.5</v>
      </c>
      <c r="I994" s="57">
        <v>94099.5</v>
      </c>
      <c r="J994" s="2"/>
    </row>
    <row r="995" spans="1:12" ht="100.5" customHeight="1">
      <c r="A995" s="40"/>
      <c r="B995" s="11" t="s">
        <v>399</v>
      </c>
      <c r="C995" s="41"/>
      <c r="D995" s="52" t="s">
        <v>16</v>
      </c>
      <c r="E995" s="52" t="s">
        <v>10</v>
      </c>
      <c r="F995" s="52" t="s">
        <v>400</v>
      </c>
      <c r="G995" s="52"/>
      <c r="H995" s="56">
        <f>H996</f>
        <v>419524</v>
      </c>
      <c r="I995" s="57">
        <f t="shared" ref="I995:I997" si="151">I996</f>
        <v>419524</v>
      </c>
      <c r="J995" s="57"/>
    </row>
    <row r="996" spans="1:12" ht="25.5">
      <c r="A996" s="49"/>
      <c r="B996" s="50" t="s">
        <v>82</v>
      </c>
      <c r="C996" s="50"/>
      <c r="D996" s="52" t="s">
        <v>16</v>
      </c>
      <c r="E996" s="52" t="s">
        <v>10</v>
      </c>
      <c r="F996" s="52" t="s">
        <v>400</v>
      </c>
      <c r="G996" s="52" t="s">
        <v>45</v>
      </c>
      <c r="H996" s="56">
        <f>H997</f>
        <v>419524</v>
      </c>
      <c r="I996" s="57">
        <f t="shared" si="151"/>
        <v>419524</v>
      </c>
      <c r="J996" s="57"/>
    </row>
    <row r="997" spans="1:12">
      <c r="A997" s="49"/>
      <c r="B997" s="50" t="s">
        <v>48</v>
      </c>
      <c r="C997" s="50"/>
      <c r="D997" s="52" t="s">
        <v>16</v>
      </c>
      <c r="E997" s="52" t="s">
        <v>10</v>
      </c>
      <c r="F997" s="52" t="s">
        <v>400</v>
      </c>
      <c r="G997" s="52" t="s">
        <v>46</v>
      </c>
      <c r="H997" s="56">
        <f>H998</f>
        <v>419524</v>
      </c>
      <c r="I997" s="57">
        <f t="shared" si="151"/>
        <v>419524</v>
      </c>
      <c r="J997" s="57"/>
    </row>
    <row r="998" spans="1:12" ht="51">
      <c r="A998" s="49"/>
      <c r="B998" s="50" t="s">
        <v>49</v>
      </c>
      <c r="C998" s="50"/>
      <c r="D998" s="52" t="s">
        <v>16</v>
      </c>
      <c r="E998" s="52" t="s">
        <v>10</v>
      </c>
      <c r="F998" s="52" t="s">
        <v>400</v>
      </c>
      <c r="G998" s="52" t="s">
        <v>50</v>
      </c>
      <c r="H998" s="56">
        <v>419524</v>
      </c>
      <c r="I998" s="2">
        <v>419524</v>
      </c>
      <c r="J998" s="57"/>
    </row>
    <row r="999" spans="1:12" ht="25.5">
      <c r="A999" s="37"/>
      <c r="B999" s="50" t="s">
        <v>267</v>
      </c>
      <c r="C999" s="50"/>
      <c r="D999" s="52" t="s">
        <v>16</v>
      </c>
      <c r="E999" s="52" t="s">
        <v>10</v>
      </c>
      <c r="F999" s="52" t="s">
        <v>346</v>
      </c>
      <c r="G999" s="52"/>
      <c r="H999" s="56">
        <f>H1000+H1004</f>
        <v>7589.4</v>
      </c>
      <c r="I999" s="57">
        <f>I1000+I1004</f>
        <v>7589.4</v>
      </c>
      <c r="J999" s="57"/>
    </row>
    <row r="1000" spans="1:12" ht="51">
      <c r="A1000" s="37"/>
      <c r="B1000" s="50" t="s">
        <v>491</v>
      </c>
      <c r="C1000" s="50"/>
      <c r="D1000" s="52" t="s">
        <v>16</v>
      </c>
      <c r="E1000" s="52" t="s">
        <v>10</v>
      </c>
      <c r="F1000" s="52" t="s">
        <v>434</v>
      </c>
      <c r="G1000" s="52"/>
      <c r="H1000" s="56">
        <f>H1001</f>
        <v>7379.9</v>
      </c>
      <c r="I1000" s="57">
        <f t="shared" ref="I1000:I1002" si="152">I1001</f>
        <v>7379.9</v>
      </c>
      <c r="J1000" s="57"/>
    </row>
    <row r="1001" spans="1:12" ht="25.5">
      <c r="A1001" s="49"/>
      <c r="B1001" s="50" t="s">
        <v>82</v>
      </c>
      <c r="C1001" s="50"/>
      <c r="D1001" s="52" t="s">
        <v>16</v>
      </c>
      <c r="E1001" s="52" t="s">
        <v>10</v>
      </c>
      <c r="F1001" s="52" t="s">
        <v>434</v>
      </c>
      <c r="G1001" s="52" t="s">
        <v>45</v>
      </c>
      <c r="H1001" s="56">
        <f>H1002</f>
        <v>7379.9</v>
      </c>
      <c r="I1001" s="57">
        <f t="shared" si="152"/>
        <v>7379.9</v>
      </c>
      <c r="J1001" s="57"/>
    </row>
    <row r="1002" spans="1:12">
      <c r="A1002" s="37"/>
      <c r="B1002" s="50" t="s">
        <v>48</v>
      </c>
      <c r="C1002" s="50"/>
      <c r="D1002" s="52" t="s">
        <v>16</v>
      </c>
      <c r="E1002" s="52" t="s">
        <v>10</v>
      </c>
      <c r="F1002" s="52" t="s">
        <v>434</v>
      </c>
      <c r="G1002" s="52" t="s">
        <v>46</v>
      </c>
      <c r="H1002" s="56">
        <f>H1003</f>
        <v>7379.9</v>
      </c>
      <c r="I1002" s="57">
        <f t="shared" si="152"/>
        <v>7379.9</v>
      </c>
      <c r="J1002" s="57"/>
    </row>
    <row r="1003" spans="1:12">
      <c r="A1003" s="39"/>
      <c r="B1003" s="50" t="s">
        <v>51</v>
      </c>
      <c r="C1003" s="50"/>
      <c r="D1003" s="52" t="s">
        <v>16</v>
      </c>
      <c r="E1003" s="52" t="s">
        <v>10</v>
      </c>
      <c r="F1003" s="52" t="s">
        <v>434</v>
      </c>
      <c r="G1003" s="52" t="s">
        <v>44</v>
      </c>
      <c r="H1003" s="56">
        <f>7379.9</f>
        <v>7379.9</v>
      </c>
      <c r="I1003" s="57">
        <f>7379.9</f>
        <v>7379.9</v>
      </c>
      <c r="J1003" s="57"/>
      <c r="K1003" s="67"/>
      <c r="L1003" s="67"/>
    </row>
    <row r="1004" spans="1:12" s="71" customFormat="1" ht="51">
      <c r="A1004" s="25"/>
      <c r="B1004" s="50" t="s">
        <v>483</v>
      </c>
      <c r="C1004" s="50"/>
      <c r="D1004" s="52" t="s">
        <v>16</v>
      </c>
      <c r="E1004" s="52" t="s">
        <v>10</v>
      </c>
      <c r="F1004" s="52" t="s">
        <v>347</v>
      </c>
      <c r="G1004" s="52"/>
      <c r="H1004" s="56">
        <f>H1005</f>
        <v>209.5</v>
      </c>
      <c r="I1004" s="2">
        <f>I1005</f>
        <v>209.5</v>
      </c>
      <c r="J1004" s="2"/>
    </row>
    <row r="1005" spans="1:12" ht="25.5">
      <c r="A1005" s="49"/>
      <c r="B1005" s="50" t="s">
        <v>525</v>
      </c>
      <c r="C1005" s="50"/>
      <c r="D1005" s="52" t="s">
        <v>16</v>
      </c>
      <c r="E1005" s="52" t="s">
        <v>10</v>
      </c>
      <c r="F1005" s="52" t="s">
        <v>347</v>
      </c>
      <c r="G1005" s="52" t="s">
        <v>45</v>
      </c>
      <c r="H1005" s="56">
        <f>H1006</f>
        <v>209.5</v>
      </c>
      <c r="I1005" s="57">
        <f t="shared" ref="I1005:I1006" si="153">I1006</f>
        <v>209.5</v>
      </c>
      <c r="J1005" s="57"/>
    </row>
    <row r="1006" spans="1:12">
      <c r="A1006" s="40"/>
      <c r="B1006" s="50" t="s">
        <v>48</v>
      </c>
      <c r="C1006" s="50"/>
      <c r="D1006" s="52" t="s">
        <v>16</v>
      </c>
      <c r="E1006" s="52" t="s">
        <v>10</v>
      </c>
      <c r="F1006" s="52" t="s">
        <v>347</v>
      </c>
      <c r="G1006" s="52" t="s">
        <v>46</v>
      </c>
      <c r="H1006" s="56">
        <f>H1007</f>
        <v>209.5</v>
      </c>
      <c r="I1006" s="57">
        <f t="shared" si="153"/>
        <v>209.5</v>
      </c>
      <c r="J1006" s="57"/>
    </row>
    <row r="1007" spans="1:12">
      <c r="A1007" s="49"/>
      <c r="B1007" s="50" t="s">
        <v>51</v>
      </c>
      <c r="C1007" s="50"/>
      <c r="D1007" s="52" t="s">
        <v>16</v>
      </c>
      <c r="E1007" s="52" t="s">
        <v>10</v>
      </c>
      <c r="F1007" s="52" t="s">
        <v>347</v>
      </c>
      <c r="G1007" s="52" t="s">
        <v>44</v>
      </c>
      <c r="H1007" s="56">
        <v>209.5</v>
      </c>
      <c r="I1007" s="57">
        <v>209.5</v>
      </c>
      <c r="J1007" s="57"/>
    </row>
    <row r="1008" spans="1:12">
      <c r="A1008" s="37"/>
      <c r="B1008" s="50" t="s">
        <v>365</v>
      </c>
      <c r="C1008" s="50"/>
      <c r="D1008" s="52" t="s">
        <v>16</v>
      </c>
      <c r="E1008" s="52" t="s">
        <v>10</v>
      </c>
      <c r="F1008" s="52" t="s">
        <v>230</v>
      </c>
      <c r="G1008" s="52"/>
      <c r="H1008" s="56">
        <f>H1009</f>
        <v>550</v>
      </c>
      <c r="I1008" s="57">
        <f t="shared" ref="I1008:I1011" si="154">I1009</f>
        <v>550</v>
      </c>
      <c r="J1008" s="57"/>
    </row>
    <row r="1009" spans="1:10" ht="25.5">
      <c r="A1009" s="37"/>
      <c r="B1009" s="50" t="s">
        <v>489</v>
      </c>
      <c r="C1009" s="50"/>
      <c r="D1009" s="52" t="s">
        <v>16</v>
      </c>
      <c r="E1009" s="52" t="s">
        <v>10</v>
      </c>
      <c r="F1009" s="52" t="s">
        <v>490</v>
      </c>
      <c r="G1009" s="52"/>
      <c r="H1009" s="56">
        <f>H1010</f>
        <v>550</v>
      </c>
      <c r="I1009" s="57">
        <f t="shared" si="154"/>
        <v>550</v>
      </c>
      <c r="J1009" s="57"/>
    </row>
    <row r="1010" spans="1:10" ht="25.5">
      <c r="A1010" s="49"/>
      <c r="B1010" s="50" t="s">
        <v>82</v>
      </c>
      <c r="C1010" s="50"/>
      <c r="D1010" s="52" t="s">
        <v>16</v>
      </c>
      <c r="E1010" s="52" t="s">
        <v>10</v>
      </c>
      <c r="F1010" s="52" t="s">
        <v>490</v>
      </c>
      <c r="G1010" s="52" t="s">
        <v>45</v>
      </c>
      <c r="H1010" s="56">
        <f>H1011</f>
        <v>550</v>
      </c>
      <c r="I1010" s="57">
        <f t="shared" si="154"/>
        <v>550</v>
      </c>
      <c r="J1010" s="57"/>
    </row>
    <row r="1011" spans="1:10">
      <c r="A1011" s="40"/>
      <c r="B1011" s="50" t="s">
        <v>48</v>
      </c>
      <c r="C1011" s="50"/>
      <c r="D1011" s="52" t="s">
        <v>16</v>
      </c>
      <c r="E1011" s="52" t="s">
        <v>10</v>
      </c>
      <c r="F1011" s="52" t="s">
        <v>490</v>
      </c>
      <c r="G1011" s="52" t="s">
        <v>46</v>
      </c>
      <c r="H1011" s="56">
        <f>H1012</f>
        <v>550</v>
      </c>
      <c r="I1011" s="57">
        <f t="shared" si="154"/>
        <v>550</v>
      </c>
      <c r="J1011" s="57"/>
    </row>
    <row r="1012" spans="1:10">
      <c r="A1012" s="49"/>
      <c r="B1012" s="50" t="s">
        <v>51</v>
      </c>
      <c r="C1012" s="50"/>
      <c r="D1012" s="52" t="s">
        <v>16</v>
      </c>
      <c r="E1012" s="52" t="s">
        <v>10</v>
      </c>
      <c r="F1012" s="52" t="s">
        <v>490</v>
      </c>
      <c r="G1012" s="52" t="s">
        <v>44</v>
      </c>
      <c r="H1012" s="56">
        <v>550</v>
      </c>
      <c r="I1012" s="57">
        <v>550</v>
      </c>
      <c r="J1012" s="57"/>
    </row>
    <row r="1013" spans="1:10">
      <c r="A1013" s="37"/>
      <c r="B1013" s="55" t="s">
        <v>26</v>
      </c>
      <c r="C1013" s="38"/>
      <c r="D1013" s="36" t="s">
        <v>16</v>
      </c>
      <c r="E1013" s="36" t="s">
        <v>12</v>
      </c>
      <c r="F1013" s="36"/>
      <c r="G1013" s="36"/>
      <c r="H1013" s="56">
        <f>H1014+H1049</f>
        <v>626108.69999999995</v>
      </c>
      <c r="I1013" s="56">
        <f>I1014+I1049</f>
        <v>622983.70000000007</v>
      </c>
      <c r="J1013" s="56">
        <f>I1013/H1013*100</f>
        <v>99.500885389390064</v>
      </c>
    </row>
    <row r="1014" spans="1:10" ht="25.5">
      <c r="A1014" s="37"/>
      <c r="B1014" s="50" t="s">
        <v>265</v>
      </c>
      <c r="C1014" s="9"/>
      <c r="D1014" s="52" t="s">
        <v>16</v>
      </c>
      <c r="E1014" s="52" t="s">
        <v>12</v>
      </c>
      <c r="F1014" s="52" t="s">
        <v>333</v>
      </c>
      <c r="G1014" s="36"/>
      <c r="H1014" s="56">
        <f>H1015+H1036</f>
        <v>624653.19999999995</v>
      </c>
      <c r="I1014" s="57">
        <f>I1015+I1036</f>
        <v>621528.4</v>
      </c>
      <c r="J1014" s="101"/>
    </row>
    <row r="1015" spans="1:10" ht="38.25">
      <c r="A1015" s="37"/>
      <c r="B1015" s="50" t="s">
        <v>401</v>
      </c>
      <c r="C1015" s="9"/>
      <c r="D1015" s="52" t="s">
        <v>16</v>
      </c>
      <c r="E1015" s="52" t="s">
        <v>12</v>
      </c>
      <c r="F1015" s="52" t="s">
        <v>332</v>
      </c>
      <c r="G1015" s="36"/>
      <c r="H1015" s="56">
        <f>H1016+H1020+H1024+H1028+H1032</f>
        <v>564565.1</v>
      </c>
      <c r="I1015" s="57">
        <f>I1016+I1020+I1024+I1028+I1032</f>
        <v>564390.9</v>
      </c>
      <c r="J1015" s="101"/>
    </row>
    <row r="1016" spans="1:10" ht="38.25">
      <c r="A1016" s="49"/>
      <c r="B1016" s="50" t="s">
        <v>266</v>
      </c>
      <c r="C1016" s="50"/>
      <c r="D1016" s="52" t="s">
        <v>16</v>
      </c>
      <c r="E1016" s="52" t="s">
        <v>12</v>
      </c>
      <c r="F1016" s="52" t="s">
        <v>335</v>
      </c>
      <c r="G1016" s="52"/>
      <c r="H1016" s="56">
        <f t="shared" ref="H1016:I1018" si="155">H1017</f>
        <v>93895.6</v>
      </c>
      <c r="I1016" s="57">
        <f t="shared" si="155"/>
        <v>93895.6</v>
      </c>
      <c r="J1016" s="101"/>
    </row>
    <row r="1017" spans="1:10" ht="25.5">
      <c r="A1017" s="49"/>
      <c r="B1017" s="50" t="s">
        <v>82</v>
      </c>
      <c r="C1017" s="50"/>
      <c r="D1017" s="52" t="s">
        <v>16</v>
      </c>
      <c r="E1017" s="52" t="s">
        <v>12</v>
      </c>
      <c r="F1017" s="52" t="s">
        <v>335</v>
      </c>
      <c r="G1017" s="52" t="s">
        <v>45</v>
      </c>
      <c r="H1017" s="56">
        <f t="shared" si="155"/>
        <v>93895.6</v>
      </c>
      <c r="I1017" s="57">
        <f t="shared" si="155"/>
        <v>93895.6</v>
      </c>
      <c r="J1017" s="101"/>
    </row>
    <row r="1018" spans="1:10">
      <c r="A1018" s="49"/>
      <c r="B1018" s="50" t="s">
        <v>48</v>
      </c>
      <c r="C1018" s="50"/>
      <c r="D1018" s="52" t="s">
        <v>16</v>
      </c>
      <c r="E1018" s="52" t="s">
        <v>12</v>
      </c>
      <c r="F1018" s="52" t="s">
        <v>335</v>
      </c>
      <c r="G1018" s="52" t="s">
        <v>46</v>
      </c>
      <c r="H1018" s="56">
        <f t="shared" si="155"/>
        <v>93895.6</v>
      </c>
      <c r="I1018" s="57">
        <f t="shared" si="155"/>
        <v>93895.6</v>
      </c>
      <c r="J1018" s="101"/>
    </row>
    <row r="1019" spans="1:10" ht="51">
      <c r="A1019" s="49"/>
      <c r="B1019" s="50" t="s">
        <v>49</v>
      </c>
      <c r="C1019" s="50"/>
      <c r="D1019" s="52" t="s">
        <v>16</v>
      </c>
      <c r="E1019" s="52" t="s">
        <v>12</v>
      </c>
      <c r="F1019" s="52" t="s">
        <v>335</v>
      </c>
      <c r="G1019" s="52" t="s">
        <v>50</v>
      </c>
      <c r="H1019" s="56">
        <v>93895.6</v>
      </c>
      <c r="I1019" s="57">
        <v>93895.6</v>
      </c>
      <c r="J1019" s="102"/>
    </row>
    <row r="1020" spans="1:10" ht="229.5" customHeight="1">
      <c r="A1020" s="49"/>
      <c r="B1020" s="12" t="s">
        <v>118</v>
      </c>
      <c r="C1020" s="50"/>
      <c r="D1020" s="52" t="s">
        <v>16</v>
      </c>
      <c r="E1020" s="52" t="s">
        <v>12</v>
      </c>
      <c r="F1020" s="52" t="s">
        <v>406</v>
      </c>
      <c r="G1020" s="52"/>
      <c r="H1020" s="56">
        <f>H1021</f>
        <v>596.5</v>
      </c>
      <c r="I1020" s="57">
        <f t="shared" ref="I1020:I1022" si="156">I1021</f>
        <v>596.5</v>
      </c>
      <c r="J1020" s="101"/>
    </row>
    <row r="1021" spans="1:10" ht="25.5">
      <c r="A1021" s="49"/>
      <c r="B1021" s="50" t="s">
        <v>82</v>
      </c>
      <c r="C1021" s="50"/>
      <c r="D1021" s="52" t="s">
        <v>16</v>
      </c>
      <c r="E1021" s="52" t="s">
        <v>12</v>
      </c>
      <c r="F1021" s="52" t="s">
        <v>406</v>
      </c>
      <c r="G1021" s="52" t="s">
        <v>45</v>
      </c>
      <c r="H1021" s="56">
        <f>H1022</f>
        <v>596.5</v>
      </c>
      <c r="I1021" s="57">
        <f t="shared" si="156"/>
        <v>596.5</v>
      </c>
      <c r="J1021" s="101"/>
    </row>
    <row r="1022" spans="1:10">
      <c r="A1022" s="49"/>
      <c r="B1022" s="50" t="s">
        <v>48</v>
      </c>
      <c r="C1022" s="50"/>
      <c r="D1022" s="52" t="s">
        <v>16</v>
      </c>
      <c r="E1022" s="52" t="s">
        <v>12</v>
      </c>
      <c r="F1022" s="52" t="s">
        <v>406</v>
      </c>
      <c r="G1022" s="52" t="s">
        <v>46</v>
      </c>
      <c r="H1022" s="56">
        <f>H1023</f>
        <v>596.5</v>
      </c>
      <c r="I1022" s="57">
        <f t="shared" si="156"/>
        <v>596.5</v>
      </c>
      <c r="J1022" s="101"/>
    </row>
    <row r="1023" spans="1:10" ht="51">
      <c r="A1023" s="49"/>
      <c r="B1023" s="50" t="s">
        <v>49</v>
      </c>
      <c r="C1023" s="50"/>
      <c r="D1023" s="52" t="s">
        <v>16</v>
      </c>
      <c r="E1023" s="52" t="s">
        <v>12</v>
      </c>
      <c r="F1023" s="52" t="s">
        <v>406</v>
      </c>
      <c r="G1023" s="52" t="s">
        <v>50</v>
      </c>
      <c r="H1023" s="56">
        <v>596.5</v>
      </c>
      <c r="I1023" s="2">
        <v>596.5</v>
      </c>
      <c r="J1023" s="102"/>
    </row>
    <row r="1024" spans="1:10" ht="88.5" customHeight="1">
      <c r="A1024" s="40"/>
      <c r="B1024" s="11" t="s">
        <v>402</v>
      </c>
      <c r="C1024" s="41"/>
      <c r="D1024" s="52" t="s">
        <v>16</v>
      </c>
      <c r="E1024" s="52" t="s">
        <v>12</v>
      </c>
      <c r="F1024" s="52" t="s">
        <v>403</v>
      </c>
      <c r="G1024" s="52"/>
      <c r="H1024" s="56">
        <f>H1025</f>
        <v>469333</v>
      </c>
      <c r="I1024" s="57">
        <f t="shared" ref="I1024:I1026" si="157">I1025</f>
        <v>469162.8</v>
      </c>
      <c r="J1024" s="101"/>
    </row>
    <row r="1025" spans="1:10" ht="25.5">
      <c r="A1025" s="49"/>
      <c r="B1025" s="50" t="s">
        <v>82</v>
      </c>
      <c r="C1025" s="50"/>
      <c r="D1025" s="52" t="s">
        <v>16</v>
      </c>
      <c r="E1025" s="52" t="s">
        <v>12</v>
      </c>
      <c r="F1025" s="52" t="s">
        <v>403</v>
      </c>
      <c r="G1025" s="52" t="s">
        <v>45</v>
      </c>
      <c r="H1025" s="56">
        <f>H1026</f>
        <v>469333</v>
      </c>
      <c r="I1025" s="57">
        <f t="shared" si="157"/>
        <v>469162.8</v>
      </c>
      <c r="J1025" s="101"/>
    </row>
    <row r="1026" spans="1:10">
      <c r="A1026" s="49"/>
      <c r="B1026" s="50" t="s">
        <v>48</v>
      </c>
      <c r="C1026" s="50"/>
      <c r="D1026" s="52" t="s">
        <v>16</v>
      </c>
      <c r="E1026" s="52" t="s">
        <v>12</v>
      </c>
      <c r="F1026" s="52" t="s">
        <v>403</v>
      </c>
      <c r="G1026" s="52" t="s">
        <v>46</v>
      </c>
      <c r="H1026" s="56">
        <f>H1027</f>
        <v>469333</v>
      </c>
      <c r="I1026" s="57">
        <f t="shared" si="157"/>
        <v>469162.8</v>
      </c>
      <c r="J1026" s="101"/>
    </row>
    <row r="1027" spans="1:10" ht="51">
      <c r="A1027" s="49"/>
      <c r="B1027" s="50" t="s">
        <v>49</v>
      </c>
      <c r="C1027" s="50"/>
      <c r="D1027" s="52" t="s">
        <v>16</v>
      </c>
      <c r="E1027" s="52" t="s">
        <v>12</v>
      </c>
      <c r="F1027" s="52" t="s">
        <v>403</v>
      </c>
      <c r="G1027" s="52" t="s">
        <v>50</v>
      </c>
      <c r="H1027" s="56">
        <v>469333</v>
      </c>
      <c r="I1027" s="2">
        <v>469162.8</v>
      </c>
      <c r="J1027" s="101"/>
    </row>
    <row r="1028" spans="1:10" ht="89.25">
      <c r="A1028" s="40"/>
      <c r="B1028" s="11" t="s">
        <v>404</v>
      </c>
      <c r="C1028" s="41"/>
      <c r="D1028" s="52" t="s">
        <v>16</v>
      </c>
      <c r="E1028" s="52" t="s">
        <v>12</v>
      </c>
      <c r="F1028" s="52" t="s">
        <v>405</v>
      </c>
      <c r="G1028" s="52"/>
      <c r="H1028" s="56">
        <f>H1029</f>
        <v>730</v>
      </c>
      <c r="I1028" s="57">
        <f t="shared" ref="I1028:I1030" si="158">I1029</f>
        <v>726</v>
      </c>
      <c r="J1028" s="101"/>
    </row>
    <row r="1029" spans="1:10" ht="25.5">
      <c r="A1029" s="49"/>
      <c r="B1029" s="50" t="s">
        <v>82</v>
      </c>
      <c r="C1029" s="50"/>
      <c r="D1029" s="52" t="s">
        <v>16</v>
      </c>
      <c r="E1029" s="52" t="s">
        <v>12</v>
      </c>
      <c r="F1029" s="52" t="s">
        <v>405</v>
      </c>
      <c r="G1029" s="52" t="s">
        <v>45</v>
      </c>
      <c r="H1029" s="56">
        <f>H1030</f>
        <v>730</v>
      </c>
      <c r="I1029" s="57">
        <f t="shared" si="158"/>
        <v>726</v>
      </c>
      <c r="J1029" s="101"/>
    </row>
    <row r="1030" spans="1:10">
      <c r="A1030" s="49"/>
      <c r="B1030" s="50" t="s">
        <v>48</v>
      </c>
      <c r="C1030" s="50"/>
      <c r="D1030" s="52" t="s">
        <v>16</v>
      </c>
      <c r="E1030" s="52" t="s">
        <v>12</v>
      </c>
      <c r="F1030" s="52" t="s">
        <v>405</v>
      </c>
      <c r="G1030" s="52" t="s">
        <v>46</v>
      </c>
      <c r="H1030" s="56">
        <f>H1031</f>
        <v>730</v>
      </c>
      <c r="I1030" s="57">
        <f t="shared" si="158"/>
        <v>726</v>
      </c>
      <c r="J1030" s="101"/>
    </row>
    <row r="1031" spans="1:10" ht="51">
      <c r="A1031" s="49"/>
      <c r="B1031" s="50" t="s">
        <v>49</v>
      </c>
      <c r="C1031" s="50"/>
      <c r="D1031" s="52" t="s">
        <v>16</v>
      </c>
      <c r="E1031" s="52" t="s">
        <v>12</v>
      </c>
      <c r="F1031" s="52" t="s">
        <v>405</v>
      </c>
      <c r="G1031" s="52" t="s">
        <v>50</v>
      </c>
      <c r="H1031" s="56">
        <v>730</v>
      </c>
      <c r="I1031" s="2">
        <v>726</v>
      </c>
      <c r="J1031" s="101"/>
    </row>
    <row r="1032" spans="1:10" ht="51">
      <c r="A1032" s="37"/>
      <c r="B1032" s="50" t="s">
        <v>491</v>
      </c>
      <c r="C1032" s="50"/>
      <c r="D1032" s="52" t="s">
        <v>16</v>
      </c>
      <c r="E1032" s="52" t="s">
        <v>12</v>
      </c>
      <c r="F1032" s="52" t="s">
        <v>344</v>
      </c>
      <c r="G1032" s="52"/>
      <c r="H1032" s="56">
        <f>SUM(I1032:J1032)</f>
        <v>10</v>
      </c>
      <c r="I1032" s="57">
        <f t="shared" ref="I1032:I1034" si="159">I1033</f>
        <v>10</v>
      </c>
      <c r="J1032" s="101"/>
    </row>
    <row r="1033" spans="1:10" ht="25.5">
      <c r="A1033" s="49"/>
      <c r="B1033" s="50" t="s">
        <v>82</v>
      </c>
      <c r="C1033" s="50"/>
      <c r="D1033" s="52" t="s">
        <v>16</v>
      </c>
      <c r="E1033" s="52" t="s">
        <v>12</v>
      </c>
      <c r="F1033" s="52" t="s">
        <v>344</v>
      </c>
      <c r="G1033" s="52" t="s">
        <v>45</v>
      </c>
      <c r="H1033" s="56">
        <f>H1034</f>
        <v>10</v>
      </c>
      <c r="I1033" s="57">
        <f t="shared" si="159"/>
        <v>10</v>
      </c>
      <c r="J1033" s="101"/>
    </row>
    <row r="1034" spans="1:10">
      <c r="A1034" s="37"/>
      <c r="B1034" s="50" t="s">
        <v>48</v>
      </c>
      <c r="C1034" s="50"/>
      <c r="D1034" s="52" t="s">
        <v>16</v>
      </c>
      <c r="E1034" s="52" t="s">
        <v>12</v>
      </c>
      <c r="F1034" s="52" t="s">
        <v>344</v>
      </c>
      <c r="G1034" s="52" t="s">
        <v>46</v>
      </c>
      <c r="H1034" s="56">
        <f>H1035</f>
        <v>10</v>
      </c>
      <c r="I1034" s="57">
        <f t="shared" si="159"/>
        <v>10</v>
      </c>
      <c r="J1034" s="101"/>
    </row>
    <row r="1035" spans="1:10">
      <c r="A1035" s="39"/>
      <c r="B1035" s="50" t="s">
        <v>51</v>
      </c>
      <c r="C1035" s="50"/>
      <c r="D1035" s="52" t="s">
        <v>16</v>
      </c>
      <c r="E1035" s="52" t="s">
        <v>12</v>
      </c>
      <c r="F1035" s="52" t="s">
        <v>344</v>
      </c>
      <c r="G1035" s="52" t="s">
        <v>44</v>
      </c>
      <c r="H1035" s="56">
        <v>10</v>
      </c>
      <c r="I1035" s="57">
        <v>10</v>
      </c>
      <c r="J1035" s="101"/>
    </row>
    <row r="1036" spans="1:10" ht="25.5">
      <c r="A1036" s="40"/>
      <c r="B1036" s="50" t="s">
        <v>267</v>
      </c>
      <c r="C1036" s="41"/>
      <c r="D1036" s="52" t="s">
        <v>16</v>
      </c>
      <c r="E1036" s="52" t="s">
        <v>12</v>
      </c>
      <c r="F1036" s="52" t="s">
        <v>346</v>
      </c>
      <c r="G1036" s="52"/>
      <c r="H1036" s="56">
        <f>H1037+H1041+H1045</f>
        <v>60088.100000000006</v>
      </c>
      <c r="I1036" s="57">
        <f>I1037+I1041+I1045</f>
        <v>57137.5</v>
      </c>
      <c r="J1036" s="101"/>
    </row>
    <row r="1037" spans="1:10" ht="38.25">
      <c r="A1037" s="49"/>
      <c r="B1037" s="50" t="s">
        <v>266</v>
      </c>
      <c r="C1037" s="50"/>
      <c r="D1037" s="52" t="s">
        <v>16</v>
      </c>
      <c r="E1037" s="52" t="s">
        <v>12</v>
      </c>
      <c r="F1037" s="52" t="s">
        <v>338</v>
      </c>
      <c r="G1037" s="52"/>
      <c r="H1037" s="56">
        <f>H1038</f>
        <v>2806.9</v>
      </c>
      <c r="I1037" s="57">
        <f t="shared" ref="I1037:I1039" si="160">I1038</f>
        <v>2276.4</v>
      </c>
      <c r="J1037" s="101"/>
    </row>
    <row r="1038" spans="1:10" ht="25.5">
      <c r="A1038" s="49"/>
      <c r="B1038" s="50" t="s">
        <v>82</v>
      </c>
      <c r="C1038" s="50"/>
      <c r="D1038" s="52" t="s">
        <v>16</v>
      </c>
      <c r="E1038" s="52" t="s">
        <v>12</v>
      </c>
      <c r="F1038" s="52" t="s">
        <v>338</v>
      </c>
      <c r="G1038" s="52" t="s">
        <v>45</v>
      </c>
      <c r="H1038" s="56">
        <f>H1039</f>
        <v>2806.9</v>
      </c>
      <c r="I1038" s="57">
        <f t="shared" si="160"/>
        <v>2276.4</v>
      </c>
      <c r="J1038" s="101"/>
    </row>
    <row r="1039" spans="1:10">
      <c r="A1039" s="49"/>
      <c r="B1039" s="50" t="s">
        <v>48</v>
      </c>
      <c r="C1039" s="50"/>
      <c r="D1039" s="52" t="s">
        <v>16</v>
      </c>
      <c r="E1039" s="52" t="s">
        <v>12</v>
      </c>
      <c r="F1039" s="52" t="s">
        <v>338</v>
      </c>
      <c r="G1039" s="52" t="s">
        <v>46</v>
      </c>
      <c r="H1039" s="56">
        <f>H1040</f>
        <v>2806.9</v>
      </c>
      <c r="I1039" s="57">
        <f t="shared" si="160"/>
        <v>2276.4</v>
      </c>
      <c r="J1039" s="101"/>
    </row>
    <row r="1040" spans="1:10">
      <c r="A1040" s="49"/>
      <c r="B1040" s="50" t="s">
        <v>51</v>
      </c>
      <c r="C1040" s="50"/>
      <c r="D1040" s="52" t="s">
        <v>16</v>
      </c>
      <c r="E1040" s="52" t="s">
        <v>12</v>
      </c>
      <c r="F1040" s="52" t="s">
        <v>338</v>
      </c>
      <c r="G1040" s="52" t="s">
        <v>44</v>
      </c>
      <c r="H1040" s="56">
        <v>2806.9</v>
      </c>
      <c r="I1040" s="57">
        <v>2276.4</v>
      </c>
      <c r="J1040" s="102"/>
    </row>
    <row r="1041" spans="1:10" ht="132.75" customHeight="1">
      <c r="A1041" s="40"/>
      <c r="B1041" s="11" t="s">
        <v>407</v>
      </c>
      <c r="C1041" s="41"/>
      <c r="D1041" s="52" t="s">
        <v>16</v>
      </c>
      <c r="E1041" s="52" t="s">
        <v>12</v>
      </c>
      <c r="F1041" s="52" t="s">
        <v>408</v>
      </c>
      <c r="G1041" s="52"/>
      <c r="H1041" s="56">
        <f>H1042</f>
        <v>43573.5</v>
      </c>
      <c r="I1041" s="57">
        <f t="shared" ref="I1041:I1043" si="161">I1042</f>
        <v>41153.4</v>
      </c>
      <c r="J1041" s="101"/>
    </row>
    <row r="1042" spans="1:10" ht="25.5">
      <c r="A1042" s="49"/>
      <c r="B1042" s="50" t="s">
        <v>82</v>
      </c>
      <c r="C1042" s="50"/>
      <c r="D1042" s="52" t="s">
        <v>16</v>
      </c>
      <c r="E1042" s="52" t="s">
        <v>12</v>
      </c>
      <c r="F1042" s="52" t="s">
        <v>408</v>
      </c>
      <c r="G1042" s="52" t="s">
        <v>45</v>
      </c>
      <c r="H1042" s="56">
        <f>H1043</f>
        <v>43573.5</v>
      </c>
      <c r="I1042" s="57">
        <f t="shared" si="161"/>
        <v>41153.4</v>
      </c>
      <c r="J1042" s="101"/>
    </row>
    <row r="1043" spans="1:10">
      <c r="A1043" s="49"/>
      <c r="B1043" s="50" t="s">
        <v>48</v>
      </c>
      <c r="C1043" s="50"/>
      <c r="D1043" s="52" t="s">
        <v>16</v>
      </c>
      <c r="E1043" s="52" t="s">
        <v>12</v>
      </c>
      <c r="F1043" s="52" t="s">
        <v>408</v>
      </c>
      <c r="G1043" s="52" t="s">
        <v>46</v>
      </c>
      <c r="H1043" s="56">
        <f>H1044</f>
        <v>43573.5</v>
      </c>
      <c r="I1043" s="57">
        <f t="shared" si="161"/>
        <v>41153.4</v>
      </c>
      <c r="J1043" s="101"/>
    </row>
    <row r="1044" spans="1:10">
      <c r="A1044" s="49"/>
      <c r="B1044" s="50" t="s">
        <v>51</v>
      </c>
      <c r="C1044" s="50"/>
      <c r="D1044" s="52" t="s">
        <v>16</v>
      </c>
      <c r="E1044" s="52" t="s">
        <v>12</v>
      </c>
      <c r="F1044" s="52" t="s">
        <v>408</v>
      </c>
      <c r="G1044" s="52" t="s">
        <v>44</v>
      </c>
      <c r="H1044" s="56">
        <v>43573.5</v>
      </c>
      <c r="I1044" s="2">
        <v>41153.4</v>
      </c>
      <c r="J1044" s="101"/>
    </row>
    <row r="1045" spans="1:10" ht="51">
      <c r="A1045" s="37"/>
      <c r="B1045" s="50" t="s">
        <v>491</v>
      </c>
      <c r="C1045" s="50"/>
      <c r="D1045" s="52" t="s">
        <v>16</v>
      </c>
      <c r="E1045" s="52" t="s">
        <v>12</v>
      </c>
      <c r="F1045" s="52" t="s">
        <v>434</v>
      </c>
      <c r="G1045" s="52"/>
      <c r="H1045" s="56">
        <f>H1046</f>
        <v>13707.7</v>
      </c>
      <c r="I1045" s="57">
        <f t="shared" ref="I1045:I1047" si="162">I1046</f>
        <v>13707.7</v>
      </c>
      <c r="J1045" s="101"/>
    </row>
    <row r="1046" spans="1:10" ht="25.5">
      <c r="A1046" s="49"/>
      <c r="B1046" s="50" t="s">
        <v>82</v>
      </c>
      <c r="C1046" s="50"/>
      <c r="D1046" s="52" t="s">
        <v>16</v>
      </c>
      <c r="E1046" s="52" t="s">
        <v>12</v>
      </c>
      <c r="F1046" s="52" t="s">
        <v>434</v>
      </c>
      <c r="G1046" s="52" t="s">
        <v>45</v>
      </c>
      <c r="H1046" s="56">
        <f>H1047</f>
        <v>13707.7</v>
      </c>
      <c r="I1046" s="57">
        <f t="shared" si="162"/>
        <v>13707.7</v>
      </c>
      <c r="J1046" s="101"/>
    </row>
    <row r="1047" spans="1:10">
      <c r="A1047" s="37"/>
      <c r="B1047" s="50" t="s">
        <v>48</v>
      </c>
      <c r="C1047" s="50"/>
      <c r="D1047" s="52" t="s">
        <v>16</v>
      </c>
      <c r="E1047" s="52" t="s">
        <v>12</v>
      </c>
      <c r="F1047" s="52" t="s">
        <v>434</v>
      </c>
      <c r="G1047" s="52" t="s">
        <v>46</v>
      </c>
      <c r="H1047" s="56">
        <f>H1048</f>
        <v>13707.7</v>
      </c>
      <c r="I1047" s="57">
        <f t="shared" si="162"/>
        <v>13707.7</v>
      </c>
      <c r="J1047" s="101"/>
    </row>
    <row r="1048" spans="1:10">
      <c r="A1048" s="39"/>
      <c r="B1048" s="50" t="s">
        <v>51</v>
      </c>
      <c r="C1048" s="50"/>
      <c r="D1048" s="52" t="s">
        <v>16</v>
      </c>
      <c r="E1048" s="52" t="s">
        <v>12</v>
      </c>
      <c r="F1048" s="52" t="s">
        <v>434</v>
      </c>
      <c r="G1048" s="52" t="s">
        <v>44</v>
      </c>
      <c r="H1048" s="56">
        <v>13707.7</v>
      </c>
      <c r="I1048" s="57">
        <v>13707.7</v>
      </c>
      <c r="J1048" s="101"/>
    </row>
    <row r="1049" spans="1:10">
      <c r="A1049" s="37"/>
      <c r="B1049" s="50" t="s">
        <v>365</v>
      </c>
      <c r="C1049" s="50"/>
      <c r="D1049" s="52" t="s">
        <v>16</v>
      </c>
      <c r="E1049" s="52" t="s">
        <v>12</v>
      </c>
      <c r="F1049" s="52" t="s">
        <v>230</v>
      </c>
      <c r="G1049" s="52"/>
      <c r="H1049" s="56">
        <f>H1050+H1054+H1058+H1062</f>
        <v>1455.5</v>
      </c>
      <c r="I1049" s="57">
        <f>I1050+I1054+I1058+I1062</f>
        <v>1455.3</v>
      </c>
      <c r="J1049" s="101"/>
    </row>
    <row r="1050" spans="1:10" s="71" customFormat="1">
      <c r="A1050" s="241"/>
      <c r="B1050" s="50" t="s">
        <v>237</v>
      </c>
      <c r="C1050" s="50"/>
      <c r="D1050" s="52" t="s">
        <v>16</v>
      </c>
      <c r="E1050" s="52" t="s">
        <v>12</v>
      </c>
      <c r="F1050" s="52" t="s">
        <v>236</v>
      </c>
      <c r="G1050" s="52"/>
      <c r="H1050" s="56">
        <f>H1051</f>
        <v>81.400000000000006</v>
      </c>
      <c r="I1050" s="2">
        <f t="shared" ref="I1050" si="163">I1051</f>
        <v>81.400000000000006</v>
      </c>
      <c r="J1050" s="102"/>
    </row>
    <row r="1051" spans="1:10" s="15" customFormat="1" ht="25.5">
      <c r="A1051" s="37"/>
      <c r="B1051" s="50" t="s">
        <v>525</v>
      </c>
      <c r="C1051" s="42"/>
      <c r="D1051" s="52" t="s">
        <v>16</v>
      </c>
      <c r="E1051" s="52" t="s">
        <v>12</v>
      </c>
      <c r="F1051" s="52" t="s">
        <v>236</v>
      </c>
      <c r="G1051" s="52" t="s">
        <v>45</v>
      </c>
      <c r="H1051" s="56">
        <f>H1052</f>
        <v>81.400000000000006</v>
      </c>
      <c r="I1051" s="57">
        <f>I1052</f>
        <v>81.400000000000006</v>
      </c>
      <c r="J1051" s="101"/>
    </row>
    <row r="1052" spans="1:10">
      <c r="A1052" s="40"/>
      <c r="B1052" s="50" t="s">
        <v>48</v>
      </c>
      <c r="C1052" s="50"/>
      <c r="D1052" s="52" t="s">
        <v>16</v>
      </c>
      <c r="E1052" s="52" t="s">
        <v>12</v>
      </c>
      <c r="F1052" s="52" t="s">
        <v>236</v>
      </c>
      <c r="G1052" s="52" t="s">
        <v>46</v>
      </c>
      <c r="H1052" s="56">
        <f>H1053</f>
        <v>81.400000000000006</v>
      </c>
      <c r="I1052" s="57">
        <f t="shared" ref="I1052" si="164">I1053</f>
        <v>81.400000000000006</v>
      </c>
      <c r="J1052" s="101"/>
    </row>
    <row r="1053" spans="1:10">
      <c r="A1053" s="49"/>
      <c r="B1053" s="50" t="s">
        <v>51</v>
      </c>
      <c r="C1053" s="50"/>
      <c r="D1053" s="52" t="s">
        <v>16</v>
      </c>
      <c r="E1053" s="52" t="s">
        <v>12</v>
      </c>
      <c r="F1053" s="52" t="s">
        <v>236</v>
      </c>
      <c r="G1053" s="52" t="s">
        <v>44</v>
      </c>
      <c r="H1053" s="56">
        <v>81.400000000000006</v>
      </c>
      <c r="I1053" s="57">
        <v>81.400000000000006</v>
      </c>
      <c r="J1053" s="101"/>
    </row>
    <row r="1054" spans="1:10" ht="25.5">
      <c r="A1054" s="37"/>
      <c r="B1054" s="50" t="s">
        <v>489</v>
      </c>
      <c r="C1054" s="50"/>
      <c r="D1054" s="52" t="s">
        <v>16</v>
      </c>
      <c r="E1054" s="52" t="s">
        <v>12</v>
      </c>
      <c r="F1054" s="52" t="s">
        <v>490</v>
      </c>
      <c r="G1054" s="52"/>
      <c r="H1054" s="56">
        <f>H1055</f>
        <v>624.1</v>
      </c>
      <c r="I1054" s="57">
        <f t="shared" ref="I1054:I1056" si="165">I1055</f>
        <v>624.1</v>
      </c>
      <c r="J1054" s="101"/>
    </row>
    <row r="1055" spans="1:10" ht="25.5">
      <c r="A1055" s="49"/>
      <c r="B1055" s="50" t="s">
        <v>82</v>
      </c>
      <c r="C1055" s="50"/>
      <c r="D1055" s="52" t="s">
        <v>16</v>
      </c>
      <c r="E1055" s="52" t="s">
        <v>12</v>
      </c>
      <c r="F1055" s="52" t="s">
        <v>490</v>
      </c>
      <c r="G1055" s="52" t="s">
        <v>45</v>
      </c>
      <c r="H1055" s="56">
        <f>H1056</f>
        <v>624.1</v>
      </c>
      <c r="I1055" s="57">
        <f t="shared" si="165"/>
        <v>624.1</v>
      </c>
      <c r="J1055" s="101"/>
    </row>
    <row r="1056" spans="1:10">
      <c r="A1056" s="40"/>
      <c r="B1056" s="50" t="s">
        <v>48</v>
      </c>
      <c r="C1056" s="50"/>
      <c r="D1056" s="52" t="s">
        <v>16</v>
      </c>
      <c r="E1056" s="52" t="s">
        <v>12</v>
      </c>
      <c r="F1056" s="52" t="s">
        <v>490</v>
      </c>
      <c r="G1056" s="52" t="s">
        <v>46</v>
      </c>
      <c r="H1056" s="56">
        <f>H1057</f>
        <v>624.1</v>
      </c>
      <c r="I1056" s="57">
        <f t="shared" si="165"/>
        <v>624.1</v>
      </c>
      <c r="J1056" s="101"/>
    </row>
    <row r="1057" spans="1:15">
      <c r="A1057" s="49"/>
      <c r="B1057" s="50" t="s">
        <v>51</v>
      </c>
      <c r="C1057" s="50"/>
      <c r="D1057" s="52" t="s">
        <v>16</v>
      </c>
      <c r="E1057" s="52" t="s">
        <v>12</v>
      </c>
      <c r="F1057" s="52" t="s">
        <v>490</v>
      </c>
      <c r="G1057" s="52" t="s">
        <v>44</v>
      </c>
      <c r="H1057" s="56">
        <v>624.1</v>
      </c>
      <c r="I1057" s="57">
        <v>624.1</v>
      </c>
      <c r="J1057" s="101"/>
    </row>
    <row r="1058" spans="1:15" s="53" customFormat="1" ht="90">
      <c r="A1058" s="99"/>
      <c r="B1058" s="68" t="s">
        <v>551</v>
      </c>
      <c r="C1058" s="68"/>
      <c r="D1058" s="69" t="s">
        <v>16</v>
      </c>
      <c r="E1058" s="69" t="s">
        <v>12</v>
      </c>
      <c r="F1058" s="69" t="s">
        <v>552</v>
      </c>
      <c r="G1058" s="69"/>
      <c r="H1058" s="96">
        <f t="shared" ref="H1058:I1060" si="166">H1059</f>
        <v>450</v>
      </c>
      <c r="I1058" s="98">
        <f t="shared" si="166"/>
        <v>450</v>
      </c>
      <c r="J1058" s="103"/>
      <c r="K1058" s="66"/>
      <c r="L1058" s="66"/>
      <c r="M1058" s="66"/>
      <c r="N1058" s="66"/>
      <c r="O1058" s="66"/>
    </row>
    <row r="1059" spans="1:15" s="53" customFormat="1" ht="45">
      <c r="A1059" s="99"/>
      <c r="B1059" s="68" t="s">
        <v>525</v>
      </c>
      <c r="C1059" s="68"/>
      <c r="D1059" s="69" t="s">
        <v>16</v>
      </c>
      <c r="E1059" s="69" t="s">
        <v>12</v>
      </c>
      <c r="F1059" s="69" t="s">
        <v>553</v>
      </c>
      <c r="G1059" s="69" t="s">
        <v>45</v>
      </c>
      <c r="H1059" s="96">
        <f t="shared" si="166"/>
        <v>450</v>
      </c>
      <c r="I1059" s="98">
        <f t="shared" si="166"/>
        <v>450</v>
      </c>
      <c r="J1059" s="103"/>
      <c r="K1059" s="66"/>
      <c r="L1059" s="66"/>
      <c r="M1059" s="66"/>
      <c r="N1059" s="66"/>
      <c r="O1059" s="66"/>
    </row>
    <row r="1060" spans="1:15" s="53" customFormat="1" ht="15">
      <c r="A1060" s="99"/>
      <c r="B1060" s="68" t="s">
        <v>48</v>
      </c>
      <c r="C1060" s="68"/>
      <c r="D1060" s="69" t="s">
        <v>16</v>
      </c>
      <c r="E1060" s="69" t="s">
        <v>12</v>
      </c>
      <c r="F1060" s="69" t="s">
        <v>553</v>
      </c>
      <c r="G1060" s="69" t="s">
        <v>46</v>
      </c>
      <c r="H1060" s="96">
        <f t="shared" si="166"/>
        <v>450</v>
      </c>
      <c r="I1060" s="98">
        <f t="shared" si="166"/>
        <v>450</v>
      </c>
      <c r="J1060" s="103"/>
      <c r="K1060" s="66"/>
      <c r="L1060" s="66"/>
      <c r="M1060" s="66"/>
      <c r="N1060" s="66"/>
      <c r="O1060" s="66"/>
    </row>
    <row r="1061" spans="1:15" s="53" customFormat="1" ht="15">
      <c r="A1061" s="99"/>
      <c r="B1061" s="50" t="s">
        <v>51</v>
      </c>
      <c r="C1061" s="68"/>
      <c r="D1061" s="69" t="s">
        <v>16</v>
      </c>
      <c r="E1061" s="69" t="s">
        <v>12</v>
      </c>
      <c r="F1061" s="69" t="s">
        <v>553</v>
      </c>
      <c r="G1061" s="69" t="s">
        <v>44</v>
      </c>
      <c r="H1061" s="96">
        <v>450</v>
      </c>
      <c r="I1061" s="98">
        <v>450</v>
      </c>
      <c r="J1061" s="103"/>
      <c r="K1061" s="66"/>
      <c r="L1061" s="66"/>
      <c r="M1061" s="66"/>
      <c r="N1061" s="66"/>
      <c r="O1061" s="66"/>
    </row>
    <row r="1062" spans="1:15" ht="156" customHeight="1">
      <c r="A1062" s="40"/>
      <c r="B1062" s="240" t="s">
        <v>528</v>
      </c>
      <c r="C1062" s="50"/>
      <c r="D1062" s="52" t="s">
        <v>16</v>
      </c>
      <c r="E1062" s="52" t="s">
        <v>12</v>
      </c>
      <c r="F1062" s="52" t="s">
        <v>529</v>
      </c>
      <c r="G1062" s="52"/>
      <c r="H1062" s="56">
        <f t="shared" ref="H1062:I1064" si="167">H1063</f>
        <v>300</v>
      </c>
      <c r="I1062" s="57">
        <f t="shared" si="167"/>
        <v>299.8</v>
      </c>
      <c r="J1062" s="101"/>
    </row>
    <row r="1063" spans="1:15" ht="25.5">
      <c r="A1063" s="49"/>
      <c r="B1063" s="50" t="s">
        <v>525</v>
      </c>
      <c r="C1063" s="50"/>
      <c r="D1063" s="52" t="s">
        <v>16</v>
      </c>
      <c r="E1063" s="52" t="s">
        <v>12</v>
      </c>
      <c r="F1063" s="52" t="s">
        <v>529</v>
      </c>
      <c r="G1063" s="52" t="s">
        <v>45</v>
      </c>
      <c r="H1063" s="56">
        <f t="shared" si="167"/>
        <v>300</v>
      </c>
      <c r="I1063" s="57">
        <f t="shared" si="167"/>
        <v>299.8</v>
      </c>
      <c r="J1063" s="101"/>
    </row>
    <row r="1064" spans="1:15">
      <c r="A1064" s="40"/>
      <c r="B1064" s="50" t="s">
        <v>48</v>
      </c>
      <c r="C1064" s="50"/>
      <c r="D1064" s="52" t="s">
        <v>16</v>
      </c>
      <c r="E1064" s="52" t="s">
        <v>12</v>
      </c>
      <c r="F1064" s="52" t="s">
        <v>529</v>
      </c>
      <c r="G1064" s="52" t="s">
        <v>46</v>
      </c>
      <c r="H1064" s="56">
        <f t="shared" si="167"/>
        <v>300</v>
      </c>
      <c r="I1064" s="57">
        <f t="shared" si="167"/>
        <v>299.8</v>
      </c>
      <c r="J1064" s="101"/>
    </row>
    <row r="1065" spans="1:15">
      <c r="A1065" s="49"/>
      <c r="B1065" s="50" t="s">
        <v>51</v>
      </c>
      <c r="C1065" s="50"/>
      <c r="D1065" s="52" t="s">
        <v>16</v>
      </c>
      <c r="E1065" s="52" t="s">
        <v>12</v>
      </c>
      <c r="F1065" s="52" t="s">
        <v>529</v>
      </c>
      <c r="G1065" s="52" t="s">
        <v>44</v>
      </c>
      <c r="H1065" s="56">
        <v>300</v>
      </c>
      <c r="I1065" s="57">
        <v>299.8</v>
      </c>
      <c r="J1065" s="101"/>
    </row>
    <row r="1066" spans="1:15">
      <c r="A1066" s="37"/>
      <c r="B1066" s="38" t="s">
        <v>27</v>
      </c>
      <c r="C1066" s="38"/>
      <c r="D1066" s="36" t="s">
        <v>16</v>
      </c>
      <c r="E1066" s="36" t="s">
        <v>16</v>
      </c>
      <c r="F1066" s="36"/>
      <c r="G1066" s="36"/>
      <c r="H1066" s="56">
        <f>H1067+H1085</f>
        <v>9074.7999999999993</v>
      </c>
      <c r="I1066" s="56">
        <f>I1067+I1085</f>
        <v>9074.6</v>
      </c>
      <c r="J1066" s="56">
        <f>I1066/H1066*100</f>
        <v>99.997796094679785</v>
      </c>
    </row>
    <row r="1067" spans="1:15" ht="36" customHeight="1">
      <c r="A1067" s="39"/>
      <c r="B1067" s="10" t="s">
        <v>265</v>
      </c>
      <c r="C1067" s="9"/>
      <c r="D1067" s="52" t="s">
        <v>16</v>
      </c>
      <c r="E1067" s="52" t="s">
        <v>16</v>
      </c>
      <c r="F1067" s="52" t="s">
        <v>333</v>
      </c>
      <c r="G1067" s="36"/>
      <c r="H1067" s="56">
        <f>H1068</f>
        <v>8929.7999999999993</v>
      </c>
      <c r="I1067" s="57">
        <f>I1068</f>
        <v>8929.6</v>
      </c>
      <c r="J1067" s="57"/>
    </row>
    <row r="1068" spans="1:15" ht="33.75" customHeight="1">
      <c r="A1068" s="39"/>
      <c r="B1068" s="10" t="s">
        <v>269</v>
      </c>
      <c r="C1068" s="9"/>
      <c r="D1068" s="52" t="s">
        <v>16</v>
      </c>
      <c r="E1068" s="52" t="s">
        <v>16</v>
      </c>
      <c r="F1068" s="52" t="s">
        <v>348</v>
      </c>
      <c r="G1068" s="36"/>
      <c r="H1068" s="56">
        <f>H1069+H1075+H1081</f>
        <v>8929.7999999999993</v>
      </c>
      <c r="I1068" s="57">
        <f>I1069+I1075+I1081</f>
        <v>8929.6</v>
      </c>
      <c r="J1068" s="57"/>
    </row>
    <row r="1069" spans="1:15" ht="88.5" customHeight="1">
      <c r="A1069" s="40"/>
      <c r="B1069" s="14" t="s">
        <v>410</v>
      </c>
      <c r="C1069" s="41"/>
      <c r="D1069" s="52" t="s">
        <v>16</v>
      </c>
      <c r="E1069" s="52" t="s">
        <v>16</v>
      </c>
      <c r="F1069" s="52" t="s">
        <v>411</v>
      </c>
      <c r="G1069" s="36"/>
      <c r="H1069" s="56">
        <f>H1070</f>
        <v>2896.1</v>
      </c>
      <c r="I1069" s="57">
        <f>I1070</f>
        <v>2896</v>
      </c>
      <c r="J1069" s="57"/>
    </row>
    <row r="1070" spans="1:15" ht="25.5">
      <c r="A1070" s="49"/>
      <c r="B1070" s="50" t="s">
        <v>82</v>
      </c>
      <c r="C1070" s="50"/>
      <c r="D1070" s="52" t="s">
        <v>16</v>
      </c>
      <c r="E1070" s="52" t="s">
        <v>16</v>
      </c>
      <c r="F1070" s="52" t="s">
        <v>411</v>
      </c>
      <c r="G1070" s="52" t="s">
        <v>45</v>
      </c>
      <c r="H1070" s="56">
        <f>H1071+H1073</f>
        <v>2896.1</v>
      </c>
      <c r="I1070" s="57">
        <f>I1071+I1073</f>
        <v>2896</v>
      </c>
      <c r="J1070" s="57"/>
    </row>
    <row r="1071" spans="1:15">
      <c r="A1071" s="49"/>
      <c r="B1071" s="50" t="s">
        <v>48</v>
      </c>
      <c r="C1071" s="50"/>
      <c r="D1071" s="52" t="s">
        <v>16</v>
      </c>
      <c r="E1071" s="52" t="s">
        <v>16</v>
      </c>
      <c r="F1071" s="52" t="s">
        <v>411</v>
      </c>
      <c r="G1071" s="52" t="s">
        <v>46</v>
      </c>
      <c r="H1071" s="56">
        <f>H1072</f>
        <v>2644.6</v>
      </c>
      <c r="I1071" s="57">
        <f>I1072</f>
        <v>2644.5</v>
      </c>
      <c r="J1071" s="57"/>
    </row>
    <row r="1072" spans="1:15">
      <c r="A1072" s="49"/>
      <c r="B1072" s="50" t="s">
        <v>51</v>
      </c>
      <c r="C1072" s="50"/>
      <c r="D1072" s="52" t="s">
        <v>16</v>
      </c>
      <c r="E1072" s="52" t="s">
        <v>16</v>
      </c>
      <c r="F1072" s="52" t="s">
        <v>411</v>
      </c>
      <c r="G1072" s="52" t="s">
        <v>44</v>
      </c>
      <c r="H1072" s="56">
        <v>2644.6</v>
      </c>
      <c r="I1072" s="2">
        <v>2644.5</v>
      </c>
      <c r="J1072" s="2"/>
    </row>
    <row r="1073" spans="1:11">
      <c r="A1073" s="49"/>
      <c r="B1073" s="50" t="s">
        <v>63</v>
      </c>
      <c r="C1073" s="42"/>
      <c r="D1073" s="52" t="s">
        <v>16</v>
      </c>
      <c r="E1073" s="52" t="s">
        <v>16</v>
      </c>
      <c r="F1073" s="52" t="s">
        <v>411</v>
      </c>
      <c r="G1073" s="52" t="s">
        <v>61</v>
      </c>
      <c r="H1073" s="56">
        <f>H1074</f>
        <v>251.5</v>
      </c>
      <c r="I1073" s="57">
        <f>I1074</f>
        <v>251.5</v>
      </c>
      <c r="J1073" s="57"/>
    </row>
    <row r="1074" spans="1:11">
      <c r="A1074" s="49"/>
      <c r="B1074" s="50" t="s">
        <v>78</v>
      </c>
      <c r="C1074" s="42"/>
      <c r="D1074" s="52" t="s">
        <v>16</v>
      </c>
      <c r="E1074" s="52" t="s">
        <v>16</v>
      </c>
      <c r="F1074" s="52" t="s">
        <v>411</v>
      </c>
      <c r="G1074" s="52" t="s">
        <v>76</v>
      </c>
      <c r="H1074" s="56">
        <v>251.5</v>
      </c>
      <c r="I1074" s="2">
        <v>251.5</v>
      </c>
      <c r="J1074" s="2"/>
    </row>
    <row r="1075" spans="1:11" ht="63.75">
      <c r="A1075" s="40"/>
      <c r="B1075" s="10" t="s">
        <v>412</v>
      </c>
      <c r="C1075" s="41"/>
      <c r="D1075" s="52" t="s">
        <v>16</v>
      </c>
      <c r="E1075" s="52" t="s">
        <v>16</v>
      </c>
      <c r="F1075" s="52" t="s">
        <v>413</v>
      </c>
      <c r="G1075" s="52"/>
      <c r="H1075" s="56">
        <f>H1076</f>
        <v>4743.8</v>
      </c>
      <c r="I1075" s="57">
        <f>I1076</f>
        <v>4743.8</v>
      </c>
      <c r="J1075" s="57"/>
    </row>
    <row r="1076" spans="1:11" ht="25.5">
      <c r="A1076" s="49"/>
      <c r="B1076" s="50" t="s">
        <v>82</v>
      </c>
      <c r="C1076" s="50"/>
      <c r="D1076" s="52" t="s">
        <v>16</v>
      </c>
      <c r="E1076" s="52" t="s">
        <v>16</v>
      </c>
      <c r="F1076" s="52" t="s">
        <v>413</v>
      </c>
      <c r="G1076" s="52" t="s">
        <v>45</v>
      </c>
      <c r="H1076" s="56">
        <f>H1077+H1079</f>
        <v>4743.8</v>
      </c>
      <c r="I1076" s="57">
        <f>I1077+I1079</f>
        <v>4743.8</v>
      </c>
      <c r="J1076" s="57"/>
    </row>
    <row r="1077" spans="1:11">
      <c r="A1077" s="49"/>
      <c r="B1077" s="50" t="s">
        <v>48</v>
      </c>
      <c r="C1077" s="50"/>
      <c r="D1077" s="52" t="s">
        <v>16</v>
      </c>
      <c r="E1077" s="52" t="s">
        <v>16</v>
      </c>
      <c r="F1077" s="52" t="s">
        <v>413</v>
      </c>
      <c r="G1077" s="52" t="s">
        <v>46</v>
      </c>
      <c r="H1077" s="56">
        <f>H1078</f>
        <v>45.5</v>
      </c>
      <c r="I1077" s="57">
        <f>I1078</f>
        <v>45.5</v>
      </c>
      <c r="J1077" s="57"/>
    </row>
    <row r="1078" spans="1:11">
      <c r="A1078" s="49"/>
      <c r="B1078" s="50" t="s">
        <v>51</v>
      </c>
      <c r="C1078" s="50"/>
      <c r="D1078" s="52" t="s">
        <v>16</v>
      </c>
      <c r="E1078" s="52" t="s">
        <v>16</v>
      </c>
      <c r="F1078" s="52" t="s">
        <v>413</v>
      </c>
      <c r="G1078" s="52" t="s">
        <v>44</v>
      </c>
      <c r="H1078" s="56">
        <v>45.5</v>
      </c>
      <c r="I1078" s="2">
        <v>45.5</v>
      </c>
      <c r="J1078" s="57"/>
    </row>
    <row r="1079" spans="1:11">
      <c r="A1079" s="49"/>
      <c r="B1079" s="50" t="s">
        <v>63</v>
      </c>
      <c r="C1079" s="42"/>
      <c r="D1079" s="52" t="s">
        <v>16</v>
      </c>
      <c r="E1079" s="52" t="s">
        <v>16</v>
      </c>
      <c r="F1079" s="52" t="s">
        <v>413</v>
      </c>
      <c r="G1079" s="52" t="s">
        <v>61</v>
      </c>
      <c r="H1079" s="56">
        <f>H1080</f>
        <v>4698.3</v>
      </c>
      <c r="I1079" s="57">
        <f>I1080</f>
        <v>4698.3</v>
      </c>
      <c r="J1079" s="57"/>
    </row>
    <row r="1080" spans="1:11">
      <c r="A1080" s="49"/>
      <c r="B1080" s="50" t="s">
        <v>78</v>
      </c>
      <c r="C1080" s="42"/>
      <c r="D1080" s="52" t="s">
        <v>16</v>
      </c>
      <c r="E1080" s="52" t="s">
        <v>16</v>
      </c>
      <c r="F1080" s="52" t="s">
        <v>413</v>
      </c>
      <c r="G1080" s="52" t="s">
        <v>76</v>
      </c>
      <c r="H1080" s="56">
        <v>4698.3</v>
      </c>
      <c r="I1080" s="2">
        <v>4698.3</v>
      </c>
      <c r="J1080" s="57"/>
    </row>
    <row r="1081" spans="1:11" ht="51">
      <c r="A1081" s="49"/>
      <c r="B1081" s="53" t="s">
        <v>435</v>
      </c>
      <c r="C1081" s="50"/>
      <c r="D1081" s="52" t="s">
        <v>16</v>
      </c>
      <c r="E1081" s="52" t="s">
        <v>16</v>
      </c>
      <c r="F1081" s="52" t="s">
        <v>464</v>
      </c>
      <c r="G1081" s="52"/>
      <c r="H1081" s="56">
        <f>H1082</f>
        <v>1289.9000000000001</v>
      </c>
      <c r="I1081" s="57">
        <f t="shared" ref="I1081:I1083" si="168">I1082</f>
        <v>1289.8</v>
      </c>
      <c r="J1081" s="57"/>
    </row>
    <row r="1082" spans="1:11" ht="25.5">
      <c r="A1082" s="49"/>
      <c r="B1082" s="50" t="s">
        <v>82</v>
      </c>
      <c r="C1082" s="50"/>
      <c r="D1082" s="52" t="s">
        <v>16</v>
      </c>
      <c r="E1082" s="52" t="s">
        <v>16</v>
      </c>
      <c r="F1082" s="52" t="s">
        <v>464</v>
      </c>
      <c r="G1082" s="52" t="s">
        <v>45</v>
      </c>
      <c r="H1082" s="56">
        <f>H1083</f>
        <v>1289.9000000000001</v>
      </c>
      <c r="I1082" s="57">
        <f t="shared" si="168"/>
        <v>1289.8</v>
      </c>
      <c r="J1082" s="57"/>
    </row>
    <row r="1083" spans="1:11">
      <c r="A1083" s="49"/>
      <c r="B1083" s="50" t="s">
        <v>48</v>
      </c>
      <c r="C1083" s="50"/>
      <c r="D1083" s="52" t="s">
        <v>16</v>
      </c>
      <c r="E1083" s="52" t="s">
        <v>16</v>
      </c>
      <c r="F1083" s="52" t="s">
        <v>464</v>
      </c>
      <c r="G1083" s="52" t="s">
        <v>46</v>
      </c>
      <c r="H1083" s="56">
        <f>H1084</f>
        <v>1289.9000000000001</v>
      </c>
      <c r="I1083" s="57">
        <f t="shared" si="168"/>
        <v>1289.8</v>
      </c>
      <c r="J1083" s="57"/>
    </row>
    <row r="1084" spans="1:11">
      <c r="A1084" s="49"/>
      <c r="B1084" s="50" t="s">
        <v>51</v>
      </c>
      <c r="C1084" s="50"/>
      <c r="D1084" s="52" t="s">
        <v>16</v>
      </c>
      <c r="E1084" s="52" t="s">
        <v>16</v>
      </c>
      <c r="F1084" s="52" t="s">
        <v>464</v>
      </c>
      <c r="G1084" s="52" t="s">
        <v>44</v>
      </c>
      <c r="H1084" s="56">
        <v>1289.9000000000001</v>
      </c>
      <c r="I1084" s="57">
        <v>1289.8</v>
      </c>
      <c r="J1084" s="2"/>
      <c r="K1084" s="16"/>
    </row>
    <row r="1085" spans="1:11" s="53" customFormat="1" ht="25.5">
      <c r="A1085" s="37"/>
      <c r="B1085" s="50" t="s">
        <v>99</v>
      </c>
      <c r="C1085" s="38"/>
      <c r="D1085" s="1" t="s">
        <v>16</v>
      </c>
      <c r="E1085" s="1" t="s">
        <v>16</v>
      </c>
      <c r="F1085" s="1" t="s">
        <v>340</v>
      </c>
      <c r="G1085" s="36"/>
      <c r="H1085" s="56">
        <f>H1086</f>
        <v>145</v>
      </c>
      <c r="I1085" s="57">
        <f>I1086</f>
        <v>145</v>
      </c>
      <c r="J1085" s="57"/>
    </row>
    <row r="1086" spans="1:11" s="53" customFormat="1" ht="25.5">
      <c r="A1086" s="49"/>
      <c r="B1086" s="50" t="s">
        <v>115</v>
      </c>
      <c r="C1086" s="42"/>
      <c r="D1086" s="52" t="s">
        <v>16</v>
      </c>
      <c r="E1086" s="52" t="s">
        <v>16</v>
      </c>
      <c r="F1086" s="52" t="s">
        <v>342</v>
      </c>
      <c r="G1086" s="52"/>
      <c r="H1086" s="56">
        <f>H1087</f>
        <v>145</v>
      </c>
      <c r="I1086" s="57">
        <f t="shared" ref="I1086:I1088" si="169">I1087</f>
        <v>145</v>
      </c>
      <c r="J1086" s="57"/>
    </row>
    <row r="1087" spans="1:11" ht="25.5">
      <c r="A1087" s="49"/>
      <c r="B1087" s="50" t="s">
        <v>82</v>
      </c>
      <c r="C1087" s="50"/>
      <c r="D1087" s="52" t="s">
        <v>16</v>
      </c>
      <c r="E1087" s="52" t="s">
        <v>16</v>
      </c>
      <c r="F1087" s="52" t="s">
        <v>342</v>
      </c>
      <c r="G1087" s="52" t="s">
        <v>45</v>
      </c>
      <c r="H1087" s="56">
        <f>H1088</f>
        <v>145</v>
      </c>
      <c r="I1087" s="57">
        <f t="shared" si="169"/>
        <v>145</v>
      </c>
      <c r="J1087" s="57"/>
    </row>
    <row r="1088" spans="1:11">
      <c r="A1088" s="49"/>
      <c r="B1088" s="50" t="s">
        <v>48</v>
      </c>
      <c r="C1088" s="50"/>
      <c r="D1088" s="52" t="s">
        <v>16</v>
      </c>
      <c r="E1088" s="52" t="s">
        <v>16</v>
      </c>
      <c r="F1088" s="52" t="s">
        <v>342</v>
      </c>
      <c r="G1088" s="52" t="s">
        <v>46</v>
      </c>
      <c r="H1088" s="56">
        <f>H1089</f>
        <v>145</v>
      </c>
      <c r="I1088" s="57">
        <f t="shared" si="169"/>
        <v>145</v>
      </c>
      <c r="J1088" s="57"/>
    </row>
    <row r="1089" spans="1:10">
      <c r="A1089" s="49"/>
      <c r="B1089" s="50" t="s">
        <v>51</v>
      </c>
      <c r="C1089" s="50"/>
      <c r="D1089" s="52" t="s">
        <v>16</v>
      </c>
      <c r="E1089" s="52" t="s">
        <v>16</v>
      </c>
      <c r="F1089" s="52" t="s">
        <v>342</v>
      </c>
      <c r="G1089" s="52" t="s">
        <v>44</v>
      </c>
      <c r="H1089" s="56">
        <v>145</v>
      </c>
      <c r="I1089" s="57">
        <v>145</v>
      </c>
      <c r="J1089" s="2"/>
    </row>
    <row r="1090" spans="1:10">
      <c r="A1090" s="37"/>
      <c r="B1090" s="38" t="s">
        <v>268</v>
      </c>
      <c r="C1090" s="38"/>
      <c r="D1090" s="36" t="s">
        <v>16</v>
      </c>
      <c r="E1090" s="36" t="s">
        <v>17</v>
      </c>
      <c r="F1090" s="36"/>
      <c r="G1090" s="36"/>
      <c r="H1090" s="56">
        <f>H1091+H1135+H1140</f>
        <v>49943.799999999996</v>
      </c>
      <c r="I1090" s="56">
        <f>I1091+I1135+I1140</f>
        <v>49929.299999999996</v>
      </c>
      <c r="J1090" s="56">
        <f>I1090/H1090*100</f>
        <v>99.970967367320867</v>
      </c>
    </row>
    <row r="1091" spans="1:10" ht="25.5">
      <c r="A1091" s="49"/>
      <c r="B1091" s="50" t="s">
        <v>265</v>
      </c>
      <c r="C1091" s="50"/>
      <c r="D1091" s="52" t="s">
        <v>16</v>
      </c>
      <c r="E1091" s="52" t="s">
        <v>17</v>
      </c>
      <c r="F1091" s="52" t="s">
        <v>333</v>
      </c>
      <c r="G1091" s="36"/>
      <c r="H1091" s="56">
        <f>H1092+H1114+H1121+H1128</f>
        <v>47809.1</v>
      </c>
      <c r="I1091" s="57">
        <f>I1092+I1114+I1121+I1128</f>
        <v>47794.6</v>
      </c>
      <c r="J1091" s="57"/>
    </row>
    <row r="1092" spans="1:10" ht="38.25">
      <c r="A1092" s="49"/>
      <c r="B1092" s="50" t="s">
        <v>401</v>
      </c>
      <c r="C1092" s="50"/>
      <c r="D1092" s="52" t="s">
        <v>16</v>
      </c>
      <c r="E1092" s="52" t="s">
        <v>17</v>
      </c>
      <c r="F1092" s="52" t="s">
        <v>332</v>
      </c>
      <c r="G1092" s="36"/>
      <c r="H1092" s="56">
        <f>H1093+H1097+H1110</f>
        <v>44920.1</v>
      </c>
      <c r="I1092" s="57">
        <f>I1093+I1097+I1110</f>
        <v>44905.599999999999</v>
      </c>
      <c r="J1092" s="57"/>
    </row>
    <row r="1093" spans="1:10" ht="25.5">
      <c r="A1093" s="49"/>
      <c r="B1093" s="50" t="s">
        <v>354</v>
      </c>
      <c r="C1093" s="50"/>
      <c r="D1093" s="52" t="s">
        <v>16</v>
      </c>
      <c r="E1093" s="52" t="s">
        <v>17</v>
      </c>
      <c r="F1093" s="52" t="s">
        <v>335</v>
      </c>
      <c r="G1093" s="36"/>
      <c r="H1093" s="56">
        <f>H1094</f>
        <v>16522.900000000001</v>
      </c>
      <c r="I1093" s="57">
        <f t="shared" ref="I1093:I1095" si="170">I1094</f>
        <v>16522.900000000001</v>
      </c>
      <c r="J1093" s="57"/>
    </row>
    <row r="1094" spans="1:10" ht="25.5">
      <c r="A1094" s="49"/>
      <c r="B1094" s="50" t="s">
        <v>82</v>
      </c>
      <c r="C1094" s="50"/>
      <c r="D1094" s="52" t="s">
        <v>16</v>
      </c>
      <c r="E1094" s="52" t="s">
        <v>17</v>
      </c>
      <c r="F1094" s="52" t="s">
        <v>335</v>
      </c>
      <c r="G1094" s="52" t="s">
        <v>45</v>
      </c>
      <c r="H1094" s="56">
        <f>H1095</f>
        <v>16522.900000000001</v>
      </c>
      <c r="I1094" s="57">
        <f t="shared" si="170"/>
        <v>16522.900000000001</v>
      </c>
      <c r="J1094" s="57"/>
    </row>
    <row r="1095" spans="1:10">
      <c r="A1095" s="49"/>
      <c r="B1095" s="50" t="s">
        <v>63</v>
      </c>
      <c r="C1095" s="50"/>
      <c r="D1095" s="52" t="s">
        <v>16</v>
      </c>
      <c r="E1095" s="52" t="s">
        <v>17</v>
      </c>
      <c r="F1095" s="52" t="s">
        <v>335</v>
      </c>
      <c r="G1095" s="52" t="s">
        <v>61</v>
      </c>
      <c r="H1095" s="56">
        <f>H1096</f>
        <v>16522.900000000001</v>
      </c>
      <c r="I1095" s="57">
        <f t="shared" si="170"/>
        <v>16522.900000000001</v>
      </c>
      <c r="J1095" s="57"/>
    </row>
    <row r="1096" spans="1:10" ht="51">
      <c r="A1096" s="49"/>
      <c r="B1096" s="50" t="s">
        <v>77</v>
      </c>
      <c r="C1096" s="50"/>
      <c r="D1096" s="52" t="s">
        <v>16</v>
      </c>
      <c r="E1096" s="52" t="s">
        <v>17</v>
      </c>
      <c r="F1096" s="52" t="s">
        <v>335</v>
      </c>
      <c r="G1096" s="52" t="s">
        <v>62</v>
      </c>
      <c r="H1096" s="56">
        <v>16522.900000000001</v>
      </c>
      <c r="I1096" s="57">
        <v>16522.900000000001</v>
      </c>
      <c r="J1096" s="57"/>
    </row>
    <row r="1097" spans="1:10" ht="25.5">
      <c r="A1097" s="49"/>
      <c r="B1097" s="50" t="s">
        <v>163</v>
      </c>
      <c r="C1097" s="50"/>
      <c r="D1097" s="52" t="s">
        <v>16</v>
      </c>
      <c r="E1097" s="52" t="s">
        <v>17</v>
      </c>
      <c r="F1097" s="52" t="s">
        <v>343</v>
      </c>
      <c r="G1097" s="52"/>
      <c r="H1097" s="56">
        <f>H1098+H1102+H1106</f>
        <v>27136.1</v>
      </c>
      <c r="I1097" s="57">
        <f>I1098+I1102+I1106</f>
        <v>27121.599999999999</v>
      </c>
      <c r="J1097" s="57"/>
    </row>
    <row r="1098" spans="1:10" ht="63.75">
      <c r="A1098" s="49"/>
      <c r="B1098" s="50" t="s">
        <v>52</v>
      </c>
      <c r="C1098" s="50"/>
      <c r="D1098" s="52" t="s">
        <v>16</v>
      </c>
      <c r="E1098" s="52" t="s">
        <v>17</v>
      </c>
      <c r="F1098" s="52" t="s">
        <v>343</v>
      </c>
      <c r="G1098" s="52" t="s">
        <v>53</v>
      </c>
      <c r="H1098" s="56">
        <f>H1099</f>
        <v>25545.8</v>
      </c>
      <c r="I1098" s="57">
        <f>I1099</f>
        <v>25545.8</v>
      </c>
      <c r="J1098" s="57"/>
    </row>
    <row r="1099" spans="1:10" ht="25.5">
      <c r="A1099" s="49"/>
      <c r="B1099" s="50" t="s">
        <v>137</v>
      </c>
      <c r="C1099" s="50"/>
      <c r="D1099" s="52" t="s">
        <v>16</v>
      </c>
      <c r="E1099" s="52" t="s">
        <v>17</v>
      </c>
      <c r="F1099" s="52" t="s">
        <v>343</v>
      </c>
      <c r="G1099" s="52" t="s">
        <v>138</v>
      </c>
      <c r="H1099" s="56">
        <f>H1100+H1101</f>
        <v>25545.8</v>
      </c>
      <c r="I1099" s="57">
        <f>I1100+I1101</f>
        <v>25545.8</v>
      </c>
      <c r="J1099" s="57"/>
    </row>
    <row r="1100" spans="1:10" ht="38.25">
      <c r="A1100" s="49"/>
      <c r="B1100" s="50" t="s">
        <v>139</v>
      </c>
      <c r="C1100" s="50"/>
      <c r="D1100" s="52" t="s">
        <v>16</v>
      </c>
      <c r="E1100" s="52" t="s">
        <v>17</v>
      </c>
      <c r="F1100" s="52" t="s">
        <v>343</v>
      </c>
      <c r="G1100" s="52" t="s">
        <v>140</v>
      </c>
      <c r="H1100" s="56">
        <v>23899.1</v>
      </c>
      <c r="I1100" s="57">
        <v>23899.1</v>
      </c>
      <c r="J1100" s="57"/>
    </row>
    <row r="1101" spans="1:10" ht="38.25">
      <c r="A1101" s="49"/>
      <c r="B1101" s="50" t="s">
        <v>141</v>
      </c>
      <c r="C1101" s="50"/>
      <c r="D1101" s="52" t="s">
        <v>16</v>
      </c>
      <c r="E1101" s="52" t="s">
        <v>17</v>
      </c>
      <c r="F1101" s="52" t="s">
        <v>343</v>
      </c>
      <c r="G1101" s="52" t="s">
        <v>142</v>
      </c>
      <c r="H1101" s="56">
        <v>1646.7</v>
      </c>
      <c r="I1101" s="57">
        <v>1646.7</v>
      </c>
      <c r="J1101" s="57"/>
    </row>
    <row r="1102" spans="1:10" ht="25.5">
      <c r="A1102" s="49"/>
      <c r="B1102" s="50" t="s">
        <v>80</v>
      </c>
      <c r="C1102" s="50"/>
      <c r="D1102" s="52" t="s">
        <v>16</v>
      </c>
      <c r="E1102" s="52" t="s">
        <v>17</v>
      </c>
      <c r="F1102" s="52" t="s">
        <v>343</v>
      </c>
      <c r="G1102" s="52" t="s">
        <v>54</v>
      </c>
      <c r="H1102" s="56">
        <f>H1103</f>
        <v>1544.3</v>
      </c>
      <c r="I1102" s="57">
        <f>I1103</f>
        <v>1529.8000000000002</v>
      </c>
      <c r="J1102" s="57"/>
    </row>
    <row r="1103" spans="1:10" ht="25.5">
      <c r="A1103" s="49"/>
      <c r="B1103" s="50" t="s">
        <v>55</v>
      </c>
      <c r="C1103" s="50"/>
      <c r="D1103" s="52" t="s">
        <v>16</v>
      </c>
      <c r="E1103" s="52" t="s">
        <v>17</v>
      </c>
      <c r="F1103" s="52" t="s">
        <v>343</v>
      </c>
      <c r="G1103" s="52" t="s">
        <v>56</v>
      </c>
      <c r="H1103" s="56">
        <f>H1104+H1105</f>
        <v>1544.3</v>
      </c>
      <c r="I1103" s="57">
        <f>I1104+I1105</f>
        <v>1529.8000000000002</v>
      </c>
      <c r="J1103" s="57"/>
    </row>
    <row r="1104" spans="1:10" ht="25.5">
      <c r="A1104" s="49"/>
      <c r="B1104" s="50" t="s">
        <v>60</v>
      </c>
      <c r="C1104" s="50"/>
      <c r="D1104" s="52" t="s">
        <v>16</v>
      </c>
      <c r="E1104" s="52" t="s">
        <v>17</v>
      </c>
      <c r="F1104" s="52" t="s">
        <v>343</v>
      </c>
      <c r="G1104" s="52" t="s">
        <v>59</v>
      </c>
      <c r="H1104" s="56">
        <v>1023.3</v>
      </c>
      <c r="I1104" s="57">
        <v>1009.2</v>
      </c>
      <c r="J1104" s="57"/>
    </row>
    <row r="1105" spans="1:10" ht="25.5">
      <c r="A1105" s="49"/>
      <c r="B1105" s="50" t="s">
        <v>57</v>
      </c>
      <c r="C1105" s="50"/>
      <c r="D1105" s="52" t="s">
        <v>16</v>
      </c>
      <c r="E1105" s="52" t="s">
        <v>17</v>
      </c>
      <c r="F1105" s="52" t="s">
        <v>343</v>
      </c>
      <c r="G1105" s="52" t="s">
        <v>58</v>
      </c>
      <c r="H1105" s="56">
        <v>521</v>
      </c>
      <c r="I1105" s="57">
        <v>520.6</v>
      </c>
      <c r="J1105" s="2"/>
    </row>
    <row r="1106" spans="1:10">
      <c r="A1106" s="49"/>
      <c r="B1106" s="46" t="s">
        <v>68</v>
      </c>
      <c r="C1106" s="50"/>
      <c r="D1106" s="52" t="s">
        <v>16</v>
      </c>
      <c r="E1106" s="52" t="s">
        <v>17</v>
      </c>
      <c r="F1106" s="52" t="s">
        <v>343</v>
      </c>
      <c r="G1106" s="52" t="s">
        <v>69</v>
      </c>
      <c r="H1106" s="56">
        <f>H1107</f>
        <v>46</v>
      </c>
      <c r="I1106" s="57">
        <f>I1107</f>
        <v>46</v>
      </c>
      <c r="J1106" s="57"/>
    </row>
    <row r="1107" spans="1:10">
      <c r="A1107" s="49"/>
      <c r="B1107" s="46" t="s">
        <v>70</v>
      </c>
      <c r="C1107" s="50"/>
      <c r="D1107" s="52" t="s">
        <v>16</v>
      </c>
      <c r="E1107" s="52" t="s">
        <v>17</v>
      </c>
      <c r="F1107" s="52" t="s">
        <v>343</v>
      </c>
      <c r="G1107" s="52" t="s">
        <v>71</v>
      </c>
      <c r="H1107" s="56">
        <f>H1108+H1109</f>
        <v>46</v>
      </c>
      <c r="I1107" s="57">
        <f>I1108+I1109</f>
        <v>46</v>
      </c>
      <c r="J1107" s="57"/>
    </row>
    <row r="1108" spans="1:10" s="53" customFormat="1" ht="25.5">
      <c r="A1108" s="49"/>
      <c r="B1108" s="50" t="s">
        <v>498</v>
      </c>
      <c r="C1108" s="50"/>
      <c r="D1108" s="52" t="s">
        <v>16</v>
      </c>
      <c r="E1108" s="52" t="s">
        <v>17</v>
      </c>
      <c r="F1108" s="52" t="s">
        <v>343</v>
      </c>
      <c r="G1108" s="52" t="s">
        <v>499</v>
      </c>
      <c r="H1108" s="56">
        <v>36.299999999999997</v>
      </c>
      <c r="I1108" s="57">
        <v>36.299999999999997</v>
      </c>
      <c r="J1108" s="54"/>
    </row>
    <row r="1109" spans="1:10">
      <c r="A1109" s="49"/>
      <c r="B1109" s="46" t="s">
        <v>527</v>
      </c>
      <c r="C1109" s="50"/>
      <c r="D1109" s="52" t="s">
        <v>16</v>
      </c>
      <c r="E1109" s="52" t="s">
        <v>17</v>
      </c>
      <c r="F1109" s="52" t="s">
        <v>343</v>
      </c>
      <c r="G1109" s="52" t="s">
        <v>72</v>
      </c>
      <c r="H1109" s="56">
        <v>9.6999999999999993</v>
      </c>
      <c r="I1109" s="57">
        <v>9.6999999999999993</v>
      </c>
      <c r="J1109" s="57"/>
    </row>
    <row r="1110" spans="1:10" s="53" customFormat="1" ht="51">
      <c r="A1110" s="49"/>
      <c r="B1110" s="50" t="s">
        <v>478</v>
      </c>
      <c r="C1110" s="42"/>
      <c r="D1110" s="52" t="s">
        <v>16</v>
      </c>
      <c r="E1110" s="52" t="s">
        <v>17</v>
      </c>
      <c r="F1110" s="52" t="s">
        <v>344</v>
      </c>
      <c r="G1110" s="52"/>
      <c r="H1110" s="56">
        <f t="shared" ref="H1110:I1112" si="171">H1111</f>
        <v>1261.0999999999999</v>
      </c>
      <c r="I1110" s="57">
        <f t="shared" si="171"/>
        <v>1261.0999999999999</v>
      </c>
      <c r="J1110" s="57"/>
    </row>
    <row r="1111" spans="1:10" ht="25.5">
      <c r="A1111" s="49"/>
      <c r="B1111" s="50" t="s">
        <v>82</v>
      </c>
      <c r="C1111" s="50"/>
      <c r="D1111" s="52" t="s">
        <v>16</v>
      </c>
      <c r="E1111" s="52" t="s">
        <v>17</v>
      </c>
      <c r="F1111" s="52" t="s">
        <v>344</v>
      </c>
      <c r="G1111" s="52" t="s">
        <v>45</v>
      </c>
      <c r="H1111" s="56">
        <f t="shared" si="171"/>
        <v>1261.0999999999999</v>
      </c>
      <c r="I1111" s="57">
        <f t="shared" si="171"/>
        <v>1261.0999999999999</v>
      </c>
      <c r="J1111" s="57"/>
    </row>
    <row r="1112" spans="1:10">
      <c r="A1112" s="49"/>
      <c r="B1112" s="50" t="s">
        <v>48</v>
      </c>
      <c r="C1112" s="50"/>
      <c r="D1112" s="52" t="s">
        <v>16</v>
      </c>
      <c r="E1112" s="52" t="s">
        <v>17</v>
      </c>
      <c r="F1112" s="52" t="s">
        <v>344</v>
      </c>
      <c r="G1112" s="52" t="s">
        <v>46</v>
      </c>
      <c r="H1112" s="56">
        <f t="shared" si="171"/>
        <v>1261.0999999999999</v>
      </c>
      <c r="I1112" s="57">
        <f t="shared" si="171"/>
        <v>1261.0999999999999</v>
      </c>
      <c r="J1112" s="57"/>
    </row>
    <row r="1113" spans="1:10">
      <c r="A1113" s="49"/>
      <c r="B1113" s="50" t="s">
        <v>51</v>
      </c>
      <c r="C1113" s="50"/>
      <c r="D1113" s="52" t="s">
        <v>16</v>
      </c>
      <c r="E1113" s="52" t="s">
        <v>17</v>
      </c>
      <c r="F1113" s="52" t="s">
        <v>344</v>
      </c>
      <c r="G1113" s="52" t="s">
        <v>44</v>
      </c>
      <c r="H1113" s="56">
        <v>1261.0999999999999</v>
      </c>
      <c r="I1113" s="57">
        <v>1261.0999999999999</v>
      </c>
      <c r="J1113" s="2"/>
    </row>
    <row r="1114" spans="1:10" ht="38.25">
      <c r="A1114" s="49"/>
      <c r="B1114" s="50" t="s">
        <v>321</v>
      </c>
      <c r="C1114" s="50"/>
      <c r="D1114" s="52" t="s">
        <v>16</v>
      </c>
      <c r="E1114" s="52" t="s">
        <v>17</v>
      </c>
      <c r="F1114" s="52" t="s">
        <v>334</v>
      </c>
      <c r="G1114" s="52"/>
      <c r="H1114" s="56">
        <f>H1115</f>
        <v>487.2</v>
      </c>
      <c r="I1114" s="57">
        <f t="shared" ref="I1114:I1119" si="172">I1115</f>
        <v>487.2</v>
      </c>
      <c r="J1114" s="57"/>
    </row>
    <row r="1115" spans="1:10" ht="60" customHeight="1">
      <c r="A1115" s="49"/>
      <c r="B1115" s="50" t="s">
        <v>829</v>
      </c>
      <c r="C1115" s="50"/>
      <c r="D1115" s="52" t="s">
        <v>16</v>
      </c>
      <c r="E1115" s="52" t="s">
        <v>17</v>
      </c>
      <c r="F1115" s="52" t="s">
        <v>345</v>
      </c>
      <c r="G1115" s="52"/>
      <c r="H1115" s="56">
        <f>H1116</f>
        <v>487.2</v>
      </c>
      <c r="I1115" s="57">
        <f t="shared" si="172"/>
        <v>487.2</v>
      </c>
      <c r="J1115" s="57"/>
    </row>
    <row r="1116" spans="1:10" ht="25.5">
      <c r="A1116" s="49"/>
      <c r="B1116" s="50" t="s">
        <v>82</v>
      </c>
      <c r="C1116" s="42"/>
      <c r="D1116" s="52" t="s">
        <v>16</v>
      </c>
      <c r="E1116" s="52" t="s">
        <v>17</v>
      </c>
      <c r="F1116" s="52" t="s">
        <v>345</v>
      </c>
      <c r="G1116" s="52" t="s">
        <v>45</v>
      </c>
      <c r="H1116" s="56">
        <f>H1117+H1119</f>
        <v>487.2</v>
      </c>
      <c r="I1116" s="57">
        <f>I1119+I1117</f>
        <v>487.2</v>
      </c>
      <c r="J1116" s="57"/>
    </row>
    <row r="1117" spans="1:10">
      <c r="A1117" s="49"/>
      <c r="B1117" s="50" t="s">
        <v>48</v>
      </c>
      <c r="C1117" s="50"/>
      <c r="D1117" s="52" t="s">
        <v>16</v>
      </c>
      <c r="E1117" s="52" t="s">
        <v>17</v>
      </c>
      <c r="F1117" s="52" t="s">
        <v>345</v>
      </c>
      <c r="G1117" s="52" t="s">
        <v>46</v>
      </c>
      <c r="H1117" s="56">
        <f>H1118</f>
        <v>21.5</v>
      </c>
      <c r="I1117" s="57">
        <f>I1118</f>
        <v>21.5</v>
      </c>
      <c r="J1117" s="57"/>
    </row>
    <row r="1118" spans="1:10">
      <c r="A1118" s="49"/>
      <c r="B1118" s="50" t="s">
        <v>51</v>
      </c>
      <c r="C1118" s="50"/>
      <c r="D1118" s="52" t="s">
        <v>16</v>
      </c>
      <c r="E1118" s="52" t="s">
        <v>17</v>
      </c>
      <c r="F1118" s="52" t="s">
        <v>345</v>
      </c>
      <c r="G1118" s="52" t="s">
        <v>44</v>
      </c>
      <c r="H1118" s="56">
        <v>21.5</v>
      </c>
      <c r="I1118" s="57">
        <v>21.5</v>
      </c>
      <c r="J1118" s="57"/>
    </row>
    <row r="1119" spans="1:10">
      <c r="A1119" s="49"/>
      <c r="B1119" s="50" t="s">
        <v>63</v>
      </c>
      <c r="C1119" s="42"/>
      <c r="D1119" s="52" t="s">
        <v>16</v>
      </c>
      <c r="E1119" s="52" t="s">
        <v>17</v>
      </c>
      <c r="F1119" s="52" t="s">
        <v>345</v>
      </c>
      <c r="G1119" s="52" t="s">
        <v>61</v>
      </c>
      <c r="H1119" s="56">
        <f>H1120</f>
        <v>465.7</v>
      </c>
      <c r="I1119" s="57">
        <f t="shared" si="172"/>
        <v>465.7</v>
      </c>
      <c r="J1119" s="57"/>
    </row>
    <row r="1120" spans="1:10">
      <c r="A1120" s="49"/>
      <c r="B1120" s="50" t="s">
        <v>78</v>
      </c>
      <c r="C1120" s="42"/>
      <c r="D1120" s="52" t="s">
        <v>16</v>
      </c>
      <c r="E1120" s="52" t="s">
        <v>17</v>
      </c>
      <c r="F1120" s="52" t="s">
        <v>345</v>
      </c>
      <c r="G1120" s="52" t="s">
        <v>76</v>
      </c>
      <c r="H1120" s="56">
        <v>465.7</v>
      </c>
      <c r="I1120" s="57">
        <v>465.7</v>
      </c>
      <c r="J1120" s="2"/>
    </row>
    <row r="1121" spans="1:10" ht="25.5">
      <c r="A1121" s="49"/>
      <c r="B1121" s="46" t="s">
        <v>267</v>
      </c>
      <c r="C1121" s="50"/>
      <c r="D1121" s="52" t="s">
        <v>16</v>
      </c>
      <c r="E1121" s="52" t="s">
        <v>17</v>
      </c>
      <c r="F1121" s="52" t="s">
        <v>346</v>
      </c>
      <c r="G1121" s="52"/>
      <c r="H1121" s="56">
        <f>H1122</f>
        <v>546.9</v>
      </c>
      <c r="I1121" s="57">
        <f>I1122</f>
        <v>546.9</v>
      </c>
      <c r="J1121" s="57"/>
    </row>
    <row r="1122" spans="1:10" ht="65.25" customHeight="1">
      <c r="A1122" s="49"/>
      <c r="B1122" s="50" t="s">
        <v>409</v>
      </c>
      <c r="C1122" s="50"/>
      <c r="D1122" s="52" t="s">
        <v>16</v>
      </c>
      <c r="E1122" s="52" t="s">
        <v>17</v>
      </c>
      <c r="F1122" s="52" t="s">
        <v>347</v>
      </c>
      <c r="G1122" s="52"/>
      <c r="H1122" s="56">
        <f>H1123</f>
        <v>546.9</v>
      </c>
      <c r="I1122" s="57">
        <f>I1123</f>
        <v>546.9</v>
      </c>
      <c r="J1122" s="57"/>
    </row>
    <row r="1123" spans="1:10" ht="25.5">
      <c r="A1123" s="49"/>
      <c r="B1123" s="50" t="s">
        <v>82</v>
      </c>
      <c r="C1123" s="42"/>
      <c r="D1123" s="52" t="s">
        <v>16</v>
      </c>
      <c r="E1123" s="52" t="s">
        <v>17</v>
      </c>
      <c r="F1123" s="52" t="s">
        <v>347</v>
      </c>
      <c r="G1123" s="52" t="s">
        <v>45</v>
      </c>
      <c r="H1123" s="56">
        <f>H1124+H1126</f>
        <v>546.9</v>
      </c>
      <c r="I1123" s="57">
        <f>I1124+I1126</f>
        <v>546.9</v>
      </c>
      <c r="J1123" s="57"/>
    </row>
    <row r="1124" spans="1:10">
      <c r="A1124" s="37"/>
      <c r="B1124" s="50" t="s">
        <v>48</v>
      </c>
      <c r="C1124" s="50"/>
      <c r="D1124" s="52" t="s">
        <v>16</v>
      </c>
      <c r="E1124" s="52" t="s">
        <v>17</v>
      </c>
      <c r="F1124" s="52" t="s">
        <v>347</v>
      </c>
      <c r="G1124" s="52" t="s">
        <v>46</v>
      </c>
      <c r="H1124" s="56">
        <f>H1125</f>
        <v>266.89999999999998</v>
      </c>
      <c r="I1124" s="57">
        <f>I1125</f>
        <v>266.89999999999998</v>
      </c>
      <c r="J1124" s="57"/>
    </row>
    <row r="1125" spans="1:10">
      <c r="A1125" s="39"/>
      <c r="B1125" s="50" t="s">
        <v>51</v>
      </c>
      <c r="C1125" s="50"/>
      <c r="D1125" s="52" t="s">
        <v>16</v>
      </c>
      <c r="E1125" s="52" t="s">
        <v>17</v>
      </c>
      <c r="F1125" s="52" t="s">
        <v>347</v>
      </c>
      <c r="G1125" s="52" t="s">
        <v>44</v>
      </c>
      <c r="H1125" s="56">
        <v>266.89999999999998</v>
      </c>
      <c r="I1125" s="57">
        <v>266.89999999999998</v>
      </c>
      <c r="J1125" s="57"/>
    </row>
    <row r="1126" spans="1:10">
      <c r="A1126" s="49"/>
      <c r="B1126" s="50" t="s">
        <v>63</v>
      </c>
      <c r="C1126" s="42"/>
      <c r="D1126" s="52" t="s">
        <v>16</v>
      </c>
      <c r="E1126" s="52" t="s">
        <v>17</v>
      </c>
      <c r="F1126" s="52" t="s">
        <v>347</v>
      </c>
      <c r="G1126" s="52" t="s">
        <v>61</v>
      </c>
      <c r="H1126" s="56">
        <f>H1127</f>
        <v>280</v>
      </c>
      <c r="I1126" s="57">
        <f>I1127</f>
        <v>280</v>
      </c>
      <c r="J1126" s="57"/>
    </row>
    <row r="1127" spans="1:10">
      <c r="A1127" s="49"/>
      <c r="B1127" s="50" t="s">
        <v>78</v>
      </c>
      <c r="C1127" s="42"/>
      <c r="D1127" s="52" t="s">
        <v>16</v>
      </c>
      <c r="E1127" s="52" t="s">
        <v>17</v>
      </c>
      <c r="F1127" s="52" t="s">
        <v>347</v>
      </c>
      <c r="G1127" s="52" t="s">
        <v>76</v>
      </c>
      <c r="H1127" s="56">
        <v>280</v>
      </c>
      <c r="I1127" s="57">
        <v>280</v>
      </c>
      <c r="J1127" s="2"/>
    </row>
    <row r="1128" spans="1:10" ht="25.5">
      <c r="A1128" s="49"/>
      <c r="B1128" s="46" t="s">
        <v>269</v>
      </c>
      <c r="C1128" s="50"/>
      <c r="D1128" s="52" t="s">
        <v>16</v>
      </c>
      <c r="E1128" s="52" t="s">
        <v>17</v>
      </c>
      <c r="F1128" s="52" t="s">
        <v>348</v>
      </c>
      <c r="G1128" s="52"/>
      <c r="H1128" s="56">
        <f>H1129</f>
        <v>1854.9</v>
      </c>
      <c r="I1128" s="57">
        <f t="shared" ref="I1128:I1129" si="173">I1129</f>
        <v>1854.9</v>
      </c>
      <c r="J1128" s="57"/>
    </row>
    <row r="1129" spans="1:10" ht="51">
      <c r="A1129" s="49"/>
      <c r="B1129" s="50" t="s">
        <v>414</v>
      </c>
      <c r="C1129" s="50"/>
      <c r="D1129" s="52" t="s">
        <v>16</v>
      </c>
      <c r="E1129" s="52" t="s">
        <v>17</v>
      </c>
      <c r="F1129" s="52" t="s">
        <v>349</v>
      </c>
      <c r="G1129" s="52"/>
      <c r="H1129" s="56">
        <f>H1130</f>
        <v>1854.9</v>
      </c>
      <c r="I1129" s="57">
        <f t="shared" si="173"/>
        <v>1854.9</v>
      </c>
      <c r="J1129" s="57"/>
    </row>
    <row r="1130" spans="1:10" ht="25.5">
      <c r="A1130" s="49"/>
      <c r="B1130" s="50" t="s">
        <v>82</v>
      </c>
      <c r="C1130" s="50"/>
      <c r="D1130" s="52" t="s">
        <v>16</v>
      </c>
      <c r="E1130" s="52" t="s">
        <v>17</v>
      </c>
      <c r="F1130" s="52" t="s">
        <v>349</v>
      </c>
      <c r="G1130" s="52" t="s">
        <v>45</v>
      </c>
      <c r="H1130" s="56">
        <f>H1131+H1133</f>
        <v>1854.9</v>
      </c>
      <c r="I1130" s="57">
        <f>I1131+I1133</f>
        <v>1854.9</v>
      </c>
      <c r="J1130" s="57"/>
    </row>
    <row r="1131" spans="1:10">
      <c r="A1131" s="49"/>
      <c r="B1131" s="50" t="s">
        <v>48</v>
      </c>
      <c r="C1131" s="50"/>
      <c r="D1131" s="52" t="s">
        <v>16</v>
      </c>
      <c r="E1131" s="52" t="s">
        <v>17</v>
      </c>
      <c r="F1131" s="52" t="s">
        <v>349</v>
      </c>
      <c r="G1131" s="52" t="s">
        <v>46</v>
      </c>
      <c r="H1131" s="56">
        <f>H1132</f>
        <v>928.8</v>
      </c>
      <c r="I1131" s="57">
        <f>I1132</f>
        <v>928.8</v>
      </c>
      <c r="J1131" s="57"/>
    </row>
    <row r="1132" spans="1:10">
      <c r="A1132" s="49"/>
      <c r="B1132" s="50" t="s">
        <v>51</v>
      </c>
      <c r="C1132" s="50"/>
      <c r="D1132" s="52" t="s">
        <v>16</v>
      </c>
      <c r="E1132" s="52" t="s">
        <v>17</v>
      </c>
      <c r="F1132" s="52" t="s">
        <v>349</v>
      </c>
      <c r="G1132" s="52" t="s">
        <v>44</v>
      </c>
      <c r="H1132" s="56">
        <v>928.8</v>
      </c>
      <c r="I1132" s="57">
        <v>928.8</v>
      </c>
      <c r="J1132" s="2"/>
    </row>
    <row r="1133" spans="1:10">
      <c r="A1133" s="49"/>
      <c r="B1133" s="50" t="s">
        <v>63</v>
      </c>
      <c r="C1133" s="42"/>
      <c r="D1133" s="52" t="s">
        <v>16</v>
      </c>
      <c r="E1133" s="52" t="s">
        <v>17</v>
      </c>
      <c r="F1133" s="52" t="s">
        <v>349</v>
      </c>
      <c r="G1133" s="52" t="s">
        <v>61</v>
      </c>
      <c r="H1133" s="56">
        <f>H1134</f>
        <v>926.1</v>
      </c>
      <c r="I1133" s="57">
        <f>I1134</f>
        <v>926.1</v>
      </c>
      <c r="J1133" s="57"/>
    </row>
    <row r="1134" spans="1:10">
      <c r="A1134" s="49"/>
      <c r="B1134" s="50" t="s">
        <v>78</v>
      </c>
      <c r="C1134" s="42"/>
      <c r="D1134" s="52" t="s">
        <v>16</v>
      </c>
      <c r="E1134" s="52" t="s">
        <v>17</v>
      </c>
      <c r="F1134" s="52" t="s">
        <v>349</v>
      </c>
      <c r="G1134" s="52" t="s">
        <v>76</v>
      </c>
      <c r="H1134" s="56">
        <v>926.1</v>
      </c>
      <c r="I1134" s="57">
        <v>926.1</v>
      </c>
      <c r="J1134" s="2"/>
    </row>
    <row r="1135" spans="1:10" s="53" customFormat="1" ht="25.5">
      <c r="A1135" s="49"/>
      <c r="B1135" s="50" t="s">
        <v>100</v>
      </c>
      <c r="C1135" s="55"/>
      <c r="D1135" s="52" t="s">
        <v>16</v>
      </c>
      <c r="E1135" s="52" t="s">
        <v>17</v>
      </c>
      <c r="F1135" s="52" t="s">
        <v>240</v>
      </c>
      <c r="G1135" s="36"/>
      <c r="H1135" s="56">
        <f t="shared" ref="H1135:I1138" si="174">H1136</f>
        <v>453.7</v>
      </c>
      <c r="I1135" s="57">
        <f t="shared" si="174"/>
        <v>453.7</v>
      </c>
      <c r="J1135" s="54"/>
    </row>
    <row r="1136" spans="1:10" s="53" customFormat="1" ht="25.5">
      <c r="A1136" s="49"/>
      <c r="B1136" s="50" t="s">
        <v>105</v>
      </c>
      <c r="C1136" s="42"/>
      <c r="D1136" s="52" t="s">
        <v>16</v>
      </c>
      <c r="E1136" s="52" t="s">
        <v>17</v>
      </c>
      <c r="F1136" s="52" t="s">
        <v>241</v>
      </c>
      <c r="G1136" s="52"/>
      <c r="H1136" s="56">
        <f t="shared" si="174"/>
        <v>453.7</v>
      </c>
      <c r="I1136" s="57">
        <f t="shared" si="174"/>
        <v>453.7</v>
      </c>
      <c r="J1136" s="54"/>
    </row>
    <row r="1137" spans="1:10" s="53" customFormat="1" ht="38.25">
      <c r="A1137" s="49"/>
      <c r="B1137" s="50" t="s">
        <v>47</v>
      </c>
      <c r="C1137" s="50"/>
      <c r="D1137" s="52" t="s">
        <v>16</v>
      </c>
      <c r="E1137" s="52" t="s">
        <v>17</v>
      </c>
      <c r="F1137" s="52" t="s">
        <v>241</v>
      </c>
      <c r="G1137" s="52" t="s">
        <v>45</v>
      </c>
      <c r="H1137" s="56">
        <f t="shared" si="174"/>
        <v>453.7</v>
      </c>
      <c r="I1137" s="57">
        <f t="shared" si="174"/>
        <v>453.7</v>
      </c>
      <c r="J1137" s="54"/>
    </row>
    <row r="1138" spans="1:10" s="53" customFormat="1">
      <c r="A1138" s="49"/>
      <c r="B1138" s="50" t="s">
        <v>63</v>
      </c>
      <c r="C1138" s="42"/>
      <c r="D1138" s="52" t="s">
        <v>16</v>
      </c>
      <c r="E1138" s="52" t="s">
        <v>17</v>
      </c>
      <c r="F1138" s="52" t="s">
        <v>241</v>
      </c>
      <c r="G1138" s="52" t="s">
        <v>61</v>
      </c>
      <c r="H1138" s="56">
        <f t="shared" si="174"/>
        <v>453.7</v>
      </c>
      <c r="I1138" s="57">
        <f t="shared" si="174"/>
        <v>453.7</v>
      </c>
      <c r="J1138" s="54"/>
    </row>
    <row r="1139" spans="1:10" s="53" customFormat="1">
      <c r="A1139" s="49"/>
      <c r="B1139" s="50" t="s">
        <v>78</v>
      </c>
      <c r="C1139" s="42"/>
      <c r="D1139" s="52" t="s">
        <v>16</v>
      </c>
      <c r="E1139" s="52" t="s">
        <v>17</v>
      </c>
      <c r="F1139" s="52" t="s">
        <v>241</v>
      </c>
      <c r="G1139" s="52" t="s">
        <v>76</v>
      </c>
      <c r="H1139" s="56">
        <v>453.7</v>
      </c>
      <c r="I1139" s="57">
        <v>453.7</v>
      </c>
      <c r="J1139" s="54"/>
    </row>
    <row r="1140" spans="1:10">
      <c r="A1140" s="39"/>
      <c r="B1140" s="50" t="s">
        <v>392</v>
      </c>
      <c r="C1140" s="41"/>
      <c r="D1140" s="52" t="s">
        <v>16</v>
      </c>
      <c r="E1140" s="52" t="s">
        <v>17</v>
      </c>
      <c r="F1140" s="52" t="s">
        <v>230</v>
      </c>
      <c r="G1140" s="36"/>
      <c r="H1140" s="56">
        <f>H1141+H1149+H1153</f>
        <v>1681</v>
      </c>
      <c r="I1140" s="57">
        <f>I1141+I1149+I1153</f>
        <v>1681</v>
      </c>
      <c r="J1140" s="56"/>
    </row>
    <row r="1141" spans="1:10" ht="120.75" customHeight="1">
      <c r="A1141" s="40"/>
      <c r="B1141" s="14" t="s">
        <v>816</v>
      </c>
      <c r="C1141" s="41"/>
      <c r="D1141" s="52" t="s">
        <v>16</v>
      </c>
      <c r="E1141" s="52" t="s">
        <v>17</v>
      </c>
      <c r="F1141" s="52" t="s">
        <v>415</v>
      </c>
      <c r="G1141" s="36"/>
      <c r="H1141" s="56">
        <f>H1142+H1145</f>
        <v>1421</v>
      </c>
      <c r="I1141" s="57">
        <f>I1142+I1145</f>
        <v>1421</v>
      </c>
      <c r="J1141" s="57"/>
    </row>
    <row r="1142" spans="1:10" ht="63.75">
      <c r="A1142" s="49"/>
      <c r="B1142" s="50" t="s">
        <v>52</v>
      </c>
      <c r="C1142" s="50"/>
      <c r="D1142" s="52" t="s">
        <v>16</v>
      </c>
      <c r="E1142" s="52" t="s">
        <v>17</v>
      </c>
      <c r="F1142" s="52" t="s">
        <v>415</v>
      </c>
      <c r="G1142" s="52" t="s">
        <v>53</v>
      </c>
      <c r="H1142" s="56">
        <f>H1143</f>
        <v>1345</v>
      </c>
      <c r="I1142" s="57">
        <f>I1143</f>
        <v>1345</v>
      </c>
      <c r="J1142" s="57"/>
    </row>
    <row r="1143" spans="1:10" ht="25.5">
      <c r="A1143" s="49"/>
      <c r="B1143" s="50" t="s">
        <v>137</v>
      </c>
      <c r="C1143" s="50"/>
      <c r="D1143" s="52" t="s">
        <v>16</v>
      </c>
      <c r="E1143" s="52" t="s">
        <v>17</v>
      </c>
      <c r="F1143" s="52" t="s">
        <v>415</v>
      </c>
      <c r="G1143" s="52" t="s">
        <v>138</v>
      </c>
      <c r="H1143" s="56">
        <f>H1144</f>
        <v>1345</v>
      </c>
      <c r="I1143" s="57">
        <f>I1144</f>
        <v>1345</v>
      </c>
      <c r="J1143" s="57"/>
    </row>
    <row r="1144" spans="1:10" ht="38.25">
      <c r="A1144" s="49"/>
      <c r="B1144" s="50" t="s">
        <v>139</v>
      </c>
      <c r="C1144" s="50"/>
      <c r="D1144" s="52" t="s">
        <v>16</v>
      </c>
      <c r="E1144" s="52" t="s">
        <v>17</v>
      </c>
      <c r="F1144" s="52" t="s">
        <v>415</v>
      </c>
      <c r="G1144" s="52" t="s">
        <v>140</v>
      </c>
      <c r="H1144" s="56">
        <v>1345</v>
      </c>
      <c r="I1144" s="57">
        <v>1345</v>
      </c>
      <c r="J1144" s="57"/>
    </row>
    <row r="1145" spans="1:10" ht="25.5">
      <c r="A1145" s="49"/>
      <c r="B1145" s="50" t="s">
        <v>80</v>
      </c>
      <c r="C1145" s="50"/>
      <c r="D1145" s="52" t="s">
        <v>16</v>
      </c>
      <c r="E1145" s="52" t="s">
        <v>17</v>
      </c>
      <c r="F1145" s="52" t="s">
        <v>415</v>
      </c>
      <c r="G1145" s="52" t="s">
        <v>54</v>
      </c>
      <c r="H1145" s="56">
        <f>H1146</f>
        <v>76</v>
      </c>
      <c r="I1145" s="57">
        <f>I1146</f>
        <v>76</v>
      </c>
      <c r="J1145" s="57"/>
    </row>
    <row r="1146" spans="1:10" ht="25.5">
      <c r="A1146" s="49"/>
      <c r="B1146" s="50" t="s">
        <v>55</v>
      </c>
      <c r="C1146" s="50"/>
      <c r="D1146" s="52" t="s">
        <v>16</v>
      </c>
      <c r="E1146" s="52" t="s">
        <v>17</v>
      </c>
      <c r="F1146" s="52" t="s">
        <v>415</v>
      </c>
      <c r="G1146" s="52" t="s">
        <v>56</v>
      </c>
      <c r="H1146" s="56">
        <f>H1147+H1148</f>
        <v>76</v>
      </c>
      <c r="I1146" s="57">
        <f>I1147+I1148</f>
        <v>76</v>
      </c>
      <c r="J1146" s="57"/>
    </row>
    <row r="1147" spans="1:10" ht="25.5">
      <c r="A1147" s="49"/>
      <c r="B1147" s="50" t="s">
        <v>60</v>
      </c>
      <c r="C1147" s="50"/>
      <c r="D1147" s="52" t="s">
        <v>16</v>
      </c>
      <c r="E1147" s="52" t="s">
        <v>17</v>
      </c>
      <c r="F1147" s="52" t="s">
        <v>415</v>
      </c>
      <c r="G1147" s="52" t="s">
        <v>59</v>
      </c>
      <c r="H1147" s="56">
        <v>52.3</v>
      </c>
      <c r="I1147" s="57">
        <v>52.3</v>
      </c>
      <c r="J1147" s="57"/>
    </row>
    <row r="1148" spans="1:10" ht="25.5">
      <c r="A1148" s="49"/>
      <c r="B1148" s="50" t="s">
        <v>57</v>
      </c>
      <c r="C1148" s="50"/>
      <c r="D1148" s="52" t="s">
        <v>16</v>
      </c>
      <c r="E1148" s="52" t="s">
        <v>17</v>
      </c>
      <c r="F1148" s="52" t="s">
        <v>415</v>
      </c>
      <c r="G1148" s="52" t="s">
        <v>58</v>
      </c>
      <c r="H1148" s="56">
        <v>23.7</v>
      </c>
      <c r="I1148" s="57">
        <v>23.7</v>
      </c>
      <c r="J1148" s="2"/>
    </row>
    <row r="1149" spans="1:10" ht="25.5">
      <c r="A1149" s="37"/>
      <c r="B1149" s="50" t="s">
        <v>489</v>
      </c>
      <c r="C1149" s="50"/>
      <c r="D1149" s="52" t="s">
        <v>16</v>
      </c>
      <c r="E1149" s="52" t="s">
        <v>17</v>
      </c>
      <c r="F1149" s="52" t="s">
        <v>490</v>
      </c>
      <c r="G1149" s="52"/>
      <c r="H1149" s="56">
        <f>H1150</f>
        <v>210</v>
      </c>
      <c r="I1149" s="57">
        <f t="shared" ref="I1149:I1151" si="175">I1150</f>
        <v>210</v>
      </c>
      <c r="J1149" s="54"/>
    </row>
    <row r="1150" spans="1:10" ht="25.5">
      <c r="A1150" s="49"/>
      <c r="B1150" s="50" t="s">
        <v>82</v>
      </c>
      <c r="C1150" s="50"/>
      <c r="D1150" s="52" t="s">
        <v>16</v>
      </c>
      <c r="E1150" s="52" t="s">
        <v>17</v>
      </c>
      <c r="F1150" s="52" t="s">
        <v>490</v>
      </c>
      <c r="G1150" s="52" t="s">
        <v>45</v>
      </c>
      <c r="H1150" s="56">
        <f>H1151</f>
        <v>210</v>
      </c>
      <c r="I1150" s="57">
        <f t="shared" si="175"/>
        <v>210</v>
      </c>
      <c r="J1150" s="54"/>
    </row>
    <row r="1151" spans="1:10">
      <c r="A1151" s="40"/>
      <c r="B1151" s="50" t="s">
        <v>63</v>
      </c>
      <c r="C1151" s="50"/>
      <c r="D1151" s="52" t="s">
        <v>16</v>
      </c>
      <c r="E1151" s="52" t="s">
        <v>17</v>
      </c>
      <c r="F1151" s="52" t="s">
        <v>490</v>
      </c>
      <c r="G1151" s="52" t="s">
        <v>61</v>
      </c>
      <c r="H1151" s="56">
        <f>H1152</f>
        <v>210</v>
      </c>
      <c r="I1151" s="57">
        <f t="shared" si="175"/>
        <v>210</v>
      </c>
      <c r="J1151" s="54"/>
    </row>
    <row r="1152" spans="1:10">
      <c r="A1152" s="49"/>
      <c r="B1152" s="50" t="s">
        <v>78</v>
      </c>
      <c r="C1152" s="50"/>
      <c r="D1152" s="52" t="s">
        <v>16</v>
      </c>
      <c r="E1152" s="52" t="s">
        <v>17</v>
      </c>
      <c r="F1152" s="52" t="s">
        <v>490</v>
      </c>
      <c r="G1152" s="52" t="s">
        <v>76</v>
      </c>
      <c r="H1152" s="56">
        <v>210</v>
      </c>
      <c r="I1152" s="57">
        <v>210</v>
      </c>
      <c r="J1152" s="54"/>
    </row>
    <row r="1153" spans="1:12" ht="89.25">
      <c r="A1153" s="40"/>
      <c r="B1153" s="47" t="s">
        <v>817</v>
      </c>
      <c r="C1153" s="50"/>
      <c r="D1153" s="48" t="s">
        <v>16</v>
      </c>
      <c r="E1153" s="48" t="s">
        <v>17</v>
      </c>
      <c r="F1153" s="48" t="s">
        <v>508</v>
      </c>
      <c r="G1153" s="104"/>
      <c r="H1153" s="56">
        <f>H1154+H1157+H1160</f>
        <v>50</v>
      </c>
      <c r="I1153" s="57">
        <f>I1154+I1157+I1160</f>
        <v>50</v>
      </c>
      <c r="J1153" s="54"/>
    </row>
    <row r="1154" spans="1:12" ht="63.75">
      <c r="A1154" s="40"/>
      <c r="B1154" s="47" t="s">
        <v>52</v>
      </c>
      <c r="C1154" s="50"/>
      <c r="D1154" s="48" t="s">
        <v>16</v>
      </c>
      <c r="E1154" s="48" t="s">
        <v>17</v>
      </c>
      <c r="F1154" s="48" t="s">
        <v>508</v>
      </c>
      <c r="G1154" s="48" t="s">
        <v>53</v>
      </c>
      <c r="H1154" s="56">
        <f>H1155</f>
        <v>2</v>
      </c>
      <c r="I1154" s="57">
        <f>I1155</f>
        <v>2</v>
      </c>
      <c r="J1154" s="54"/>
    </row>
    <row r="1155" spans="1:12" ht="25.5">
      <c r="A1155" s="40"/>
      <c r="B1155" s="50" t="s">
        <v>137</v>
      </c>
      <c r="C1155" s="50"/>
      <c r="D1155" s="48" t="s">
        <v>16</v>
      </c>
      <c r="E1155" s="48" t="s">
        <v>17</v>
      </c>
      <c r="F1155" s="48" t="s">
        <v>508</v>
      </c>
      <c r="G1155" s="48" t="s">
        <v>138</v>
      </c>
      <c r="H1155" s="56">
        <f>H1156</f>
        <v>2</v>
      </c>
      <c r="I1155" s="57">
        <f t="shared" ref="I1155" si="176">I1156</f>
        <v>2</v>
      </c>
      <c r="J1155" s="54"/>
    </row>
    <row r="1156" spans="1:12" ht="38.25">
      <c r="A1156" s="40"/>
      <c r="B1156" s="47" t="s">
        <v>141</v>
      </c>
      <c r="C1156" s="50"/>
      <c r="D1156" s="48" t="s">
        <v>16</v>
      </c>
      <c r="E1156" s="48" t="s">
        <v>17</v>
      </c>
      <c r="F1156" s="48" t="s">
        <v>508</v>
      </c>
      <c r="G1156" s="48" t="s">
        <v>142</v>
      </c>
      <c r="H1156" s="56">
        <v>2</v>
      </c>
      <c r="I1156" s="57">
        <v>2</v>
      </c>
      <c r="J1156" s="54"/>
    </row>
    <row r="1157" spans="1:12" ht="25.5">
      <c r="A1157" s="40"/>
      <c r="B1157" s="50" t="s">
        <v>80</v>
      </c>
      <c r="C1157" s="50"/>
      <c r="D1157" s="48" t="s">
        <v>16</v>
      </c>
      <c r="E1157" s="48" t="s">
        <v>17</v>
      </c>
      <c r="F1157" s="48" t="s">
        <v>508</v>
      </c>
      <c r="G1157" s="48" t="s">
        <v>54</v>
      </c>
      <c r="H1157" s="56">
        <f>H1158</f>
        <v>28.6</v>
      </c>
      <c r="I1157" s="57">
        <f>I1158</f>
        <v>28.6</v>
      </c>
      <c r="J1157" s="54"/>
    </row>
    <row r="1158" spans="1:12" ht="25.5">
      <c r="A1158" s="40"/>
      <c r="B1158" s="47" t="s">
        <v>55</v>
      </c>
      <c r="C1158" s="50"/>
      <c r="D1158" s="48" t="s">
        <v>16</v>
      </c>
      <c r="E1158" s="48" t="s">
        <v>17</v>
      </c>
      <c r="F1158" s="48" t="s">
        <v>508</v>
      </c>
      <c r="G1158" s="48" t="s">
        <v>56</v>
      </c>
      <c r="H1158" s="56">
        <f>H1159</f>
        <v>28.6</v>
      </c>
      <c r="I1158" s="57">
        <f t="shared" ref="I1158" si="177">I1159</f>
        <v>28.6</v>
      </c>
      <c r="J1158" s="54"/>
    </row>
    <row r="1159" spans="1:12" ht="25.5">
      <c r="A1159" s="40"/>
      <c r="B1159" s="47" t="s">
        <v>57</v>
      </c>
      <c r="C1159" s="50"/>
      <c r="D1159" s="48" t="s">
        <v>16</v>
      </c>
      <c r="E1159" s="48" t="s">
        <v>17</v>
      </c>
      <c r="F1159" s="48" t="s">
        <v>508</v>
      </c>
      <c r="G1159" s="48" t="s">
        <v>58</v>
      </c>
      <c r="H1159" s="56">
        <v>28.6</v>
      </c>
      <c r="I1159" s="57">
        <v>28.6</v>
      </c>
      <c r="J1159" s="54"/>
    </row>
    <row r="1160" spans="1:12" ht="25.5">
      <c r="A1160" s="40"/>
      <c r="B1160" s="50" t="s">
        <v>82</v>
      </c>
      <c r="C1160" s="50"/>
      <c r="D1160" s="48" t="s">
        <v>16</v>
      </c>
      <c r="E1160" s="48" t="s">
        <v>17</v>
      </c>
      <c r="F1160" s="48" t="s">
        <v>508</v>
      </c>
      <c r="G1160" s="48" t="s">
        <v>45</v>
      </c>
      <c r="H1160" s="56">
        <f>H1161</f>
        <v>19.399999999999999</v>
      </c>
      <c r="I1160" s="57">
        <f>I1161</f>
        <v>19.399999999999999</v>
      </c>
      <c r="J1160" s="54"/>
    </row>
    <row r="1161" spans="1:12">
      <c r="A1161" s="40"/>
      <c r="B1161" s="47" t="s">
        <v>48</v>
      </c>
      <c r="C1161" s="50"/>
      <c r="D1161" s="48" t="s">
        <v>16</v>
      </c>
      <c r="E1161" s="48" t="s">
        <v>17</v>
      </c>
      <c r="F1161" s="48" t="s">
        <v>508</v>
      </c>
      <c r="G1161" s="48" t="s">
        <v>46</v>
      </c>
      <c r="H1161" s="56">
        <f>H1162</f>
        <v>19.399999999999999</v>
      </c>
      <c r="I1161" s="57">
        <f>I1162</f>
        <v>19.399999999999999</v>
      </c>
      <c r="J1161" s="54"/>
    </row>
    <row r="1162" spans="1:12">
      <c r="A1162" s="40"/>
      <c r="B1162" s="47" t="s">
        <v>51</v>
      </c>
      <c r="C1162" s="50"/>
      <c r="D1162" s="48" t="s">
        <v>16</v>
      </c>
      <c r="E1162" s="48" t="s">
        <v>17</v>
      </c>
      <c r="F1162" s="48" t="s">
        <v>508</v>
      </c>
      <c r="G1162" s="48" t="s">
        <v>44</v>
      </c>
      <c r="H1162" s="56">
        <v>19.399999999999999</v>
      </c>
      <c r="I1162" s="57">
        <v>19.399999999999999</v>
      </c>
      <c r="J1162" s="54"/>
    </row>
    <row r="1163" spans="1:12">
      <c r="A1163" s="37"/>
      <c r="B1163" s="55" t="s">
        <v>246</v>
      </c>
      <c r="C1163" s="38"/>
      <c r="D1163" s="36" t="s">
        <v>29</v>
      </c>
      <c r="E1163" s="36" t="s">
        <v>11</v>
      </c>
      <c r="F1163" s="36"/>
      <c r="G1163" s="36"/>
      <c r="H1163" s="56">
        <f>H1164+H1185</f>
        <v>153938.79999999999</v>
      </c>
      <c r="I1163" s="56">
        <f>I1164+I1185</f>
        <v>153782.19999999998</v>
      </c>
      <c r="J1163" s="56">
        <f>I1163/H1163*100</f>
        <v>99.898271261046588</v>
      </c>
      <c r="L1163" s="16"/>
    </row>
    <row r="1164" spans="1:12">
      <c r="A1164" s="49"/>
      <c r="B1164" s="55" t="s">
        <v>257</v>
      </c>
      <c r="C1164" s="50"/>
      <c r="D1164" s="36" t="s">
        <v>29</v>
      </c>
      <c r="E1164" s="36" t="s">
        <v>14</v>
      </c>
      <c r="F1164" s="52"/>
      <c r="G1164" s="36"/>
      <c r="H1164" s="56">
        <f>H1165</f>
        <v>139570</v>
      </c>
      <c r="I1164" s="56">
        <f>I1165</f>
        <v>139435.4</v>
      </c>
      <c r="J1164" s="56">
        <f>I1164/H1164*100</f>
        <v>99.903560937164144</v>
      </c>
    </row>
    <row r="1165" spans="1:12">
      <c r="A1165" s="40"/>
      <c r="B1165" s="50" t="s">
        <v>392</v>
      </c>
      <c r="C1165" s="41"/>
      <c r="D1165" s="52" t="s">
        <v>29</v>
      </c>
      <c r="E1165" s="52" t="s">
        <v>14</v>
      </c>
      <c r="F1165" s="52" t="s">
        <v>230</v>
      </c>
      <c r="G1165" s="52"/>
      <c r="H1165" s="57">
        <f>H1166+H1170+H1174+H1181</f>
        <v>139570</v>
      </c>
      <c r="I1165" s="57">
        <f>I1166+I1170+I1174+I1181</f>
        <v>139435.4</v>
      </c>
      <c r="J1165" s="57"/>
    </row>
    <row r="1166" spans="1:12" ht="88.5" customHeight="1">
      <c r="A1166" s="40"/>
      <c r="B1166" s="14" t="s">
        <v>318</v>
      </c>
      <c r="C1166" s="41"/>
      <c r="D1166" s="52" t="s">
        <v>29</v>
      </c>
      <c r="E1166" s="52" t="s">
        <v>14</v>
      </c>
      <c r="F1166" s="52" t="s">
        <v>421</v>
      </c>
      <c r="G1166" s="52"/>
      <c r="H1166" s="56">
        <f>H1167</f>
        <v>701.1</v>
      </c>
      <c r="I1166" s="57">
        <f t="shared" ref="I1166:I1168" si="178">I1167</f>
        <v>701.1</v>
      </c>
      <c r="J1166" s="57"/>
    </row>
    <row r="1167" spans="1:12">
      <c r="A1167" s="49"/>
      <c r="B1167" s="50" t="s">
        <v>248</v>
      </c>
      <c r="C1167" s="50"/>
      <c r="D1167" s="52" t="s">
        <v>29</v>
      </c>
      <c r="E1167" s="52" t="s">
        <v>14</v>
      </c>
      <c r="F1167" s="52" t="s">
        <v>421</v>
      </c>
      <c r="G1167" s="52" t="s">
        <v>249</v>
      </c>
      <c r="H1167" s="56">
        <f>H1168</f>
        <v>701.1</v>
      </c>
      <c r="I1167" s="57">
        <f t="shared" si="178"/>
        <v>701.1</v>
      </c>
      <c r="J1167" s="57"/>
    </row>
    <row r="1168" spans="1:12" ht="25.5">
      <c r="A1168" s="49"/>
      <c r="B1168" s="50" t="s">
        <v>270</v>
      </c>
      <c r="C1168" s="50"/>
      <c r="D1168" s="52" t="s">
        <v>29</v>
      </c>
      <c r="E1168" s="52" t="s">
        <v>14</v>
      </c>
      <c r="F1168" s="52" t="s">
        <v>421</v>
      </c>
      <c r="G1168" s="52" t="s">
        <v>271</v>
      </c>
      <c r="H1168" s="56">
        <f>H1169</f>
        <v>701.1</v>
      </c>
      <c r="I1168" s="57">
        <f t="shared" si="178"/>
        <v>701.1</v>
      </c>
      <c r="J1168" s="57"/>
    </row>
    <row r="1169" spans="1:10" ht="25.5">
      <c r="A1169" s="49"/>
      <c r="B1169" s="50" t="s">
        <v>524</v>
      </c>
      <c r="C1169" s="50"/>
      <c r="D1169" s="52" t="s">
        <v>29</v>
      </c>
      <c r="E1169" s="52" t="s">
        <v>14</v>
      </c>
      <c r="F1169" s="52" t="s">
        <v>421</v>
      </c>
      <c r="G1169" s="52" t="s">
        <v>272</v>
      </c>
      <c r="H1169" s="56">
        <v>701.1</v>
      </c>
      <c r="I1169" s="57">
        <v>701.1</v>
      </c>
      <c r="J1169" s="57"/>
    </row>
    <row r="1170" spans="1:10" ht="125.25" customHeight="1">
      <c r="A1170" s="40"/>
      <c r="B1170" s="14" t="s">
        <v>317</v>
      </c>
      <c r="C1170" s="41"/>
      <c r="D1170" s="52" t="s">
        <v>29</v>
      </c>
      <c r="E1170" s="52" t="s">
        <v>14</v>
      </c>
      <c r="F1170" s="52" t="s">
        <v>415</v>
      </c>
      <c r="G1170" s="36"/>
      <c r="H1170" s="56">
        <f t="shared" ref="H1170:I1172" si="179">H1171</f>
        <v>25070</v>
      </c>
      <c r="I1170" s="57">
        <f t="shared" si="179"/>
        <v>25069.9</v>
      </c>
      <c r="J1170" s="57"/>
    </row>
    <row r="1171" spans="1:10">
      <c r="A1171" s="49"/>
      <c r="B1171" s="50" t="s">
        <v>248</v>
      </c>
      <c r="C1171" s="50"/>
      <c r="D1171" s="52" t="s">
        <v>29</v>
      </c>
      <c r="E1171" s="52" t="s">
        <v>14</v>
      </c>
      <c r="F1171" s="52" t="s">
        <v>415</v>
      </c>
      <c r="G1171" s="52" t="s">
        <v>249</v>
      </c>
      <c r="H1171" s="56">
        <f t="shared" si="179"/>
        <v>25070</v>
      </c>
      <c r="I1171" s="57">
        <f t="shared" si="179"/>
        <v>25069.9</v>
      </c>
      <c r="J1171" s="57"/>
    </row>
    <row r="1172" spans="1:10" ht="25.5">
      <c r="A1172" s="40"/>
      <c r="B1172" s="50" t="s">
        <v>270</v>
      </c>
      <c r="C1172" s="50"/>
      <c r="D1172" s="52" t="s">
        <v>29</v>
      </c>
      <c r="E1172" s="52" t="s">
        <v>14</v>
      </c>
      <c r="F1172" s="52" t="s">
        <v>415</v>
      </c>
      <c r="G1172" s="52" t="s">
        <v>271</v>
      </c>
      <c r="H1172" s="56">
        <f t="shared" si="179"/>
        <v>25070</v>
      </c>
      <c r="I1172" s="57">
        <f t="shared" si="179"/>
        <v>25069.9</v>
      </c>
      <c r="J1172" s="54"/>
    </row>
    <row r="1173" spans="1:10" ht="25.5">
      <c r="A1173" s="40"/>
      <c r="B1173" s="50" t="s">
        <v>524</v>
      </c>
      <c r="C1173" s="50"/>
      <c r="D1173" s="52" t="s">
        <v>29</v>
      </c>
      <c r="E1173" s="52" t="s">
        <v>14</v>
      </c>
      <c r="F1173" s="52" t="s">
        <v>415</v>
      </c>
      <c r="G1173" s="52" t="s">
        <v>272</v>
      </c>
      <c r="H1173" s="56">
        <v>25070</v>
      </c>
      <c r="I1173" s="57">
        <v>25069.9</v>
      </c>
      <c r="J1173" s="54"/>
    </row>
    <row r="1174" spans="1:10" ht="102">
      <c r="A1174" s="40"/>
      <c r="B1174" s="50" t="s">
        <v>466</v>
      </c>
      <c r="C1174" s="41"/>
      <c r="D1174" s="52" t="s">
        <v>29</v>
      </c>
      <c r="E1174" s="52" t="s">
        <v>14</v>
      </c>
      <c r="F1174" s="52" t="s">
        <v>422</v>
      </c>
      <c r="G1174" s="52"/>
      <c r="H1174" s="56">
        <f>H1175+H1178</f>
        <v>113785.79999999999</v>
      </c>
      <c r="I1174" s="57">
        <f>I1175+I1178</f>
        <v>113651.29999999999</v>
      </c>
      <c r="J1174" s="57"/>
    </row>
    <row r="1175" spans="1:10" ht="25.5">
      <c r="A1175" s="49"/>
      <c r="B1175" s="50" t="s">
        <v>80</v>
      </c>
      <c r="C1175" s="50"/>
      <c r="D1175" s="52" t="s">
        <v>29</v>
      </c>
      <c r="E1175" s="52" t="s">
        <v>14</v>
      </c>
      <c r="F1175" s="52" t="s">
        <v>422</v>
      </c>
      <c r="G1175" s="52" t="s">
        <v>54</v>
      </c>
      <c r="H1175" s="56">
        <f>H1176</f>
        <v>60668.6</v>
      </c>
      <c r="I1175" s="57">
        <f>I1176</f>
        <v>60534.1</v>
      </c>
      <c r="J1175" s="57"/>
    </row>
    <row r="1176" spans="1:10" ht="25.5">
      <c r="A1176" s="49"/>
      <c r="B1176" s="50" t="s">
        <v>55</v>
      </c>
      <c r="C1176" s="50"/>
      <c r="D1176" s="52" t="s">
        <v>29</v>
      </c>
      <c r="E1176" s="52" t="s">
        <v>14</v>
      </c>
      <c r="F1176" s="52" t="s">
        <v>422</v>
      </c>
      <c r="G1176" s="52" t="s">
        <v>56</v>
      </c>
      <c r="H1176" s="56">
        <f>H1177</f>
        <v>60668.6</v>
      </c>
      <c r="I1176" s="57">
        <f>I1177</f>
        <v>60534.1</v>
      </c>
      <c r="J1176" s="57"/>
    </row>
    <row r="1177" spans="1:10" ht="25.5">
      <c r="A1177" s="49"/>
      <c r="B1177" s="50" t="s">
        <v>57</v>
      </c>
      <c r="C1177" s="50"/>
      <c r="D1177" s="52" t="s">
        <v>29</v>
      </c>
      <c r="E1177" s="52" t="s">
        <v>14</v>
      </c>
      <c r="F1177" s="52" t="s">
        <v>422</v>
      </c>
      <c r="G1177" s="52" t="s">
        <v>58</v>
      </c>
      <c r="H1177" s="56">
        <v>60668.6</v>
      </c>
      <c r="I1177" s="2">
        <v>60534.1</v>
      </c>
      <c r="J1177" s="57"/>
    </row>
    <row r="1178" spans="1:10">
      <c r="A1178" s="49"/>
      <c r="B1178" s="50" t="s">
        <v>248</v>
      </c>
      <c r="C1178" s="50"/>
      <c r="D1178" s="52" t="s">
        <v>29</v>
      </c>
      <c r="E1178" s="52" t="s">
        <v>14</v>
      </c>
      <c r="F1178" s="52" t="s">
        <v>422</v>
      </c>
      <c r="G1178" s="52" t="s">
        <v>249</v>
      </c>
      <c r="H1178" s="56">
        <f>H1179</f>
        <v>53117.2</v>
      </c>
      <c r="I1178" s="57">
        <f t="shared" ref="I1178:I1179" si="180">I1179</f>
        <v>53117.2</v>
      </c>
      <c r="J1178" s="57"/>
    </row>
    <row r="1179" spans="1:10" ht="25.5">
      <c r="A1179" s="49"/>
      <c r="B1179" s="50" t="s">
        <v>270</v>
      </c>
      <c r="C1179" s="50"/>
      <c r="D1179" s="52" t="s">
        <v>29</v>
      </c>
      <c r="E1179" s="52" t="s">
        <v>14</v>
      </c>
      <c r="F1179" s="52" t="s">
        <v>422</v>
      </c>
      <c r="G1179" s="52" t="s">
        <v>271</v>
      </c>
      <c r="H1179" s="56">
        <f>H1180</f>
        <v>53117.2</v>
      </c>
      <c r="I1179" s="57">
        <f t="shared" si="180"/>
        <v>53117.2</v>
      </c>
      <c r="J1179" s="57"/>
    </row>
    <row r="1180" spans="1:10" ht="25.5">
      <c r="A1180" s="49"/>
      <c r="B1180" s="50" t="s">
        <v>524</v>
      </c>
      <c r="C1180" s="50"/>
      <c r="D1180" s="52" t="s">
        <v>29</v>
      </c>
      <c r="E1180" s="52" t="s">
        <v>14</v>
      </c>
      <c r="F1180" s="52" t="s">
        <v>422</v>
      </c>
      <c r="G1180" s="52" t="s">
        <v>272</v>
      </c>
      <c r="H1180" s="56">
        <v>53117.2</v>
      </c>
      <c r="I1180" s="57">
        <v>53117.2</v>
      </c>
      <c r="J1180" s="57"/>
    </row>
    <row r="1181" spans="1:10" ht="102">
      <c r="A1181" s="40"/>
      <c r="B1181" s="50" t="s">
        <v>469</v>
      </c>
      <c r="C1181" s="41"/>
      <c r="D1181" s="52" t="s">
        <v>29</v>
      </c>
      <c r="E1181" s="52" t="s">
        <v>14</v>
      </c>
      <c r="F1181" s="52" t="s">
        <v>423</v>
      </c>
      <c r="G1181" s="52"/>
      <c r="H1181" s="56">
        <f>H1182</f>
        <v>13.1</v>
      </c>
      <c r="I1181" s="57">
        <f t="shared" ref="I1181:I1183" si="181">I1182</f>
        <v>13.1</v>
      </c>
      <c r="J1181" s="57"/>
    </row>
    <row r="1182" spans="1:10">
      <c r="A1182" s="49"/>
      <c r="B1182" s="50" t="s">
        <v>248</v>
      </c>
      <c r="C1182" s="50"/>
      <c r="D1182" s="52" t="s">
        <v>29</v>
      </c>
      <c r="E1182" s="52" t="s">
        <v>14</v>
      </c>
      <c r="F1182" s="52" t="s">
        <v>423</v>
      </c>
      <c r="G1182" s="52" t="s">
        <v>249</v>
      </c>
      <c r="H1182" s="56">
        <f>H1183</f>
        <v>13.1</v>
      </c>
      <c r="I1182" s="57">
        <f t="shared" si="181"/>
        <v>13.1</v>
      </c>
      <c r="J1182" s="57"/>
    </row>
    <row r="1183" spans="1:10" ht="25.5">
      <c r="A1183" s="49"/>
      <c r="B1183" s="50" t="s">
        <v>250</v>
      </c>
      <c r="C1183" s="50"/>
      <c r="D1183" s="52" t="s">
        <v>29</v>
      </c>
      <c r="E1183" s="52" t="s">
        <v>14</v>
      </c>
      <c r="F1183" s="52" t="s">
        <v>423</v>
      </c>
      <c r="G1183" s="52" t="s">
        <v>251</v>
      </c>
      <c r="H1183" s="56">
        <f>H1184</f>
        <v>13.1</v>
      </c>
      <c r="I1183" s="57">
        <f t="shared" si="181"/>
        <v>13.1</v>
      </c>
      <c r="J1183" s="57"/>
    </row>
    <row r="1184" spans="1:10" ht="38.25">
      <c r="A1184" s="49"/>
      <c r="B1184" s="50" t="s">
        <v>522</v>
      </c>
      <c r="C1184" s="50"/>
      <c r="D1184" s="52" t="s">
        <v>29</v>
      </c>
      <c r="E1184" s="52" t="s">
        <v>14</v>
      </c>
      <c r="F1184" s="52" t="s">
        <v>423</v>
      </c>
      <c r="G1184" s="52" t="s">
        <v>252</v>
      </c>
      <c r="H1184" s="56">
        <v>13.1</v>
      </c>
      <c r="I1184" s="57">
        <v>13.1</v>
      </c>
      <c r="J1184" s="57"/>
    </row>
    <row r="1185" spans="1:10">
      <c r="A1185" s="37"/>
      <c r="B1185" s="38" t="s">
        <v>273</v>
      </c>
      <c r="C1185" s="38"/>
      <c r="D1185" s="36" t="s">
        <v>29</v>
      </c>
      <c r="E1185" s="36" t="s">
        <v>147</v>
      </c>
      <c r="F1185" s="36"/>
      <c r="G1185" s="36"/>
      <c r="H1185" s="56">
        <f>H1186</f>
        <v>14368.8</v>
      </c>
      <c r="I1185" s="56">
        <f>I1186</f>
        <v>14346.8</v>
      </c>
      <c r="J1185" s="56">
        <f>I1185/H1185*100</f>
        <v>99.846890484939593</v>
      </c>
    </row>
    <row r="1186" spans="1:10">
      <c r="A1186" s="39"/>
      <c r="B1186" s="50" t="s">
        <v>365</v>
      </c>
      <c r="C1186" s="41"/>
      <c r="D1186" s="52" t="s">
        <v>29</v>
      </c>
      <c r="E1186" s="52" t="s">
        <v>147</v>
      </c>
      <c r="F1186" s="52" t="s">
        <v>230</v>
      </c>
      <c r="G1186" s="52"/>
      <c r="H1186" s="56">
        <f>H1187+H1199</f>
        <v>14368.8</v>
      </c>
      <c r="I1186" s="57">
        <f>I1187+I1199</f>
        <v>14346.8</v>
      </c>
      <c r="J1186" s="57"/>
    </row>
    <row r="1187" spans="1:10" ht="77.25" customHeight="1">
      <c r="A1187" s="40"/>
      <c r="B1187" s="50" t="s">
        <v>467</v>
      </c>
      <c r="C1187" s="41"/>
      <c r="D1187" s="52" t="s">
        <v>29</v>
      </c>
      <c r="E1187" s="52" t="s">
        <v>147</v>
      </c>
      <c r="F1187" s="52" t="s">
        <v>424</v>
      </c>
      <c r="G1187" s="52"/>
      <c r="H1187" s="56">
        <f>H1188+H1192+H1196</f>
        <v>14060.9</v>
      </c>
      <c r="I1187" s="57">
        <f>I1188+I1192+I1196</f>
        <v>14038.9</v>
      </c>
      <c r="J1187" s="57"/>
    </row>
    <row r="1188" spans="1:10" ht="63.75">
      <c r="A1188" s="49"/>
      <c r="B1188" s="50" t="s">
        <v>52</v>
      </c>
      <c r="C1188" s="51"/>
      <c r="D1188" s="52" t="s">
        <v>29</v>
      </c>
      <c r="E1188" s="52" t="s">
        <v>147</v>
      </c>
      <c r="F1188" s="52" t="s">
        <v>424</v>
      </c>
      <c r="G1188" s="52" t="s">
        <v>53</v>
      </c>
      <c r="H1188" s="56">
        <f>H1189</f>
        <v>12636</v>
      </c>
      <c r="I1188" s="57">
        <f>I1189</f>
        <v>12636</v>
      </c>
      <c r="J1188" s="57"/>
    </row>
    <row r="1189" spans="1:10" ht="25.5">
      <c r="A1189" s="49"/>
      <c r="B1189" s="50" t="s">
        <v>137</v>
      </c>
      <c r="C1189" s="51"/>
      <c r="D1189" s="52" t="s">
        <v>29</v>
      </c>
      <c r="E1189" s="52" t="s">
        <v>147</v>
      </c>
      <c r="F1189" s="52" t="s">
        <v>424</v>
      </c>
      <c r="G1189" s="52" t="s">
        <v>138</v>
      </c>
      <c r="H1189" s="56">
        <f>H1190+H1191</f>
        <v>12636</v>
      </c>
      <c r="I1189" s="57">
        <f>I1190+I1191</f>
        <v>12636</v>
      </c>
      <c r="J1189" s="57"/>
    </row>
    <row r="1190" spans="1:10" ht="38.25">
      <c r="A1190" s="49"/>
      <c r="B1190" s="50" t="s">
        <v>139</v>
      </c>
      <c r="C1190" s="51"/>
      <c r="D1190" s="52" t="s">
        <v>29</v>
      </c>
      <c r="E1190" s="52" t="s">
        <v>147</v>
      </c>
      <c r="F1190" s="52" t="s">
        <v>424</v>
      </c>
      <c r="G1190" s="52" t="s">
        <v>140</v>
      </c>
      <c r="H1190" s="56">
        <v>12476.1</v>
      </c>
      <c r="I1190" s="57">
        <v>12476.1</v>
      </c>
      <c r="J1190" s="57"/>
    </row>
    <row r="1191" spans="1:10" ht="38.25">
      <c r="A1191" s="49"/>
      <c r="B1191" s="47" t="s">
        <v>141</v>
      </c>
      <c r="C1191" s="51"/>
      <c r="D1191" s="52" t="s">
        <v>29</v>
      </c>
      <c r="E1191" s="52" t="s">
        <v>147</v>
      </c>
      <c r="F1191" s="52" t="s">
        <v>424</v>
      </c>
      <c r="G1191" s="52" t="s">
        <v>142</v>
      </c>
      <c r="H1191" s="56">
        <f>159.9</f>
        <v>159.9</v>
      </c>
      <c r="I1191" s="2">
        <f>159.9</f>
        <v>159.9</v>
      </c>
      <c r="J1191" s="57"/>
    </row>
    <row r="1192" spans="1:10" ht="25.5">
      <c r="A1192" s="49"/>
      <c r="B1192" s="50" t="s">
        <v>80</v>
      </c>
      <c r="C1192" s="51"/>
      <c r="D1192" s="52" t="s">
        <v>29</v>
      </c>
      <c r="E1192" s="52" t="s">
        <v>147</v>
      </c>
      <c r="F1192" s="52" t="s">
        <v>424</v>
      </c>
      <c r="G1192" s="52" t="s">
        <v>54</v>
      </c>
      <c r="H1192" s="56">
        <f>H1193</f>
        <v>1424.5</v>
      </c>
      <c r="I1192" s="57">
        <f>I1193</f>
        <v>1402.5</v>
      </c>
      <c r="J1192" s="57"/>
    </row>
    <row r="1193" spans="1:10" ht="25.5">
      <c r="A1193" s="49"/>
      <c r="B1193" s="50" t="s">
        <v>55</v>
      </c>
      <c r="C1193" s="51"/>
      <c r="D1193" s="52" t="s">
        <v>29</v>
      </c>
      <c r="E1193" s="52" t="s">
        <v>147</v>
      </c>
      <c r="F1193" s="52" t="s">
        <v>424</v>
      </c>
      <c r="G1193" s="52" t="s">
        <v>56</v>
      </c>
      <c r="H1193" s="56">
        <f>H1194+H1195</f>
        <v>1424.5</v>
      </c>
      <c r="I1193" s="57">
        <f>I1194+I1195</f>
        <v>1402.5</v>
      </c>
      <c r="J1193" s="57"/>
    </row>
    <row r="1194" spans="1:10" ht="25.5">
      <c r="A1194" s="49"/>
      <c r="B1194" s="50" t="s">
        <v>60</v>
      </c>
      <c r="C1194" s="51"/>
      <c r="D1194" s="52" t="s">
        <v>29</v>
      </c>
      <c r="E1194" s="52" t="s">
        <v>147</v>
      </c>
      <c r="F1194" s="52" t="s">
        <v>424</v>
      </c>
      <c r="G1194" s="52" t="s">
        <v>59</v>
      </c>
      <c r="H1194" s="56">
        <v>644.4</v>
      </c>
      <c r="I1194" s="57">
        <v>644.4</v>
      </c>
      <c r="J1194" s="57"/>
    </row>
    <row r="1195" spans="1:10" ht="25.5">
      <c r="A1195" s="49"/>
      <c r="B1195" s="50" t="s">
        <v>57</v>
      </c>
      <c r="C1195" s="51"/>
      <c r="D1195" s="52" t="s">
        <v>29</v>
      </c>
      <c r="E1195" s="52" t="s">
        <v>147</v>
      </c>
      <c r="F1195" s="52" t="s">
        <v>424</v>
      </c>
      <c r="G1195" s="52" t="s">
        <v>58</v>
      </c>
      <c r="H1195" s="56">
        <v>780.1</v>
      </c>
      <c r="I1195" s="2">
        <v>758.1</v>
      </c>
      <c r="J1195" s="57"/>
    </row>
    <row r="1196" spans="1:10">
      <c r="A1196" s="49"/>
      <c r="B1196" s="46" t="s">
        <v>68</v>
      </c>
      <c r="C1196" s="50"/>
      <c r="D1196" s="52" t="s">
        <v>29</v>
      </c>
      <c r="E1196" s="52" t="s">
        <v>147</v>
      </c>
      <c r="F1196" s="52" t="s">
        <v>424</v>
      </c>
      <c r="G1196" s="52" t="s">
        <v>69</v>
      </c>
      <c r="H1196" s="56">
        <f>H1197</f>
        <v>0.4</v>
      </c>
      <c r="I1196" s="57">
        <f t="shared" ref="I1196:I1197" si="182">I1197</f>
        <v>0.4</v>
      </c>
      <c r="J1196" s="54"/>
    </row>
    <row r="1197" spans="1:10">
      <c r="A1197" s="37"/>
      <c r="B1197" s="46" t="s">
        <v>70</v>
      </c>
      <c r="C1197" s="50"/>
      <c r="D1197" s="52" t="s">
        <v>29</v>
      </c>
      <c r="E1197" s="52" t="s">
        <v>147</v>
      </c>
      <c r="F1197" s="52" t="s">
        <v>424</v>
      </c>
      <c r="G1197" s="52" t="s">
        <v>71</v>
      </c>
      <c r="H1197" s="56">
        <f>H1198</f>
        <v>0.4</v>
      </c>
      <c r="I1197" s="57">
        <f t="shared" si="182"/>
        <v>0.4</v>
      </c>
      <c r="J1197" s="54"/>
    </row>
    <row r="1198" spans="1:10">
      <c r="A1198" s="49"/>
      <c r="B1198" s="46" t="s">
        <v>526</v>
      </c>
      <c r="C1198" s="50"/>
      <c r="D1198" s="52" t="s">
        <v>29</v>
      </c>
      <c r="E1198" s="52" t="s">
        <v>147</v>
      </c>
      <c r="F1198" s="52" t="s">
        <v>424</v>
      </c>
      <c r="G1198" s="52" t="s">
        <v>72</v>
      </c>
      <c r="H1198" s="56">
        <v>0.4</v>
      </c>
      <c r="I1198" s="57">
        <v>0.4</v>
      </c>
      <c r="J1198" s="54"/>
    </row>
    <row r="1199" spans="1:10" ht="102">
      <c r="A1199" s="40"/>
      <c r="B1199" s="50" t="s">
        <v>469</v>
      </c>
      <c r="C1199" s="41"/>
      <c r="D1199" s="52" t="s">
        <v>29</v>
      </c>
      <c r="E1199" s="52" t="s">
        <v>147</v>
      </c>
      <c r="F1199" s="52" t="s">
        <v>423</v>
      </c>
      <c r="G1199" s="52"/>
      <c r="H1199" s="56">
        <f>H1200</f>
        <v>307.89999999999998</v>
      </c>
      <c r="I1199" s="57">
        <f>I1200</f>
        <v>307.89999999999998</v>
      </c>
      <c r="J1199" s="57"/>
    </row>
    <row r="1200" spans="1:10" ht="63.75">
      <c r="A1200" s="49"/>
      <c r="B1200" s="50" t="s">
        <v>52</v>
      </c>
      <c r="C1200" s="51"/>
      <c r="D1200" s="52" t="s">
        <v>29</v>
      </c>
      <c r="E1200" s="52" t="s">
        <v>147</v>
      </c>
      <c r="F1200" s="52" t="s">
        <v>423</v>
      </c>
      <c r="G1200" s="52" t="s">
        <v>53</v>
      </c>
      <c r="H1200" s="56">
        <f>H1201</f>
        <v>307.89999999999998</v>
      </c>
      <c r="I1200" s="57">
        <f t="shared" ref="I1200" si="183">I1201</f>
        <v>307.89999999999998</v>
      </c>
      <c r="J1200" s="57"/>
    </row>
    <row r="1201" spans="1:10" ht="25.5">
      <c r="A1201" s="49"/>
      <c r="B1201" s="50" t="s">
        <v>137</v>
      </c>
      <c r="C1201" s="51"/>
      <c r="D1201" s="52" t="s">
        <v>29</v>
      </c>
      <c r="E1201" s="52" t="s">
        <v>147</v>
      </c>
      <c r="F1201" s="52" t="s">
        <v>423</v>
      </c>
      <c r="G1201" s="52" t="s">
        <v>138</v>
      </c>
      <c r="H1201" s="56">
        <f>H1202+H1203</f>
        <v>307.89999999999998</v>
      </c>
      <c r="I1201" s="57">
        <f>I1202+I1203</f>
        <v>307.89999999999998</v>
      </c>
      <c r="J1201" s="57"/>
    </row>
    <row r="1202" spans="1:10" ht="38.25">
      <c r="A1202" s="49"/>
      <c r="B1202" s="50" t="s">
        <v>139</v>
      </c>
      <c r="C1202" s="51"/>
      <c r="D1202" s="52" t="s">
        <v>29</v>
      </c>
      <c r="E1202" s="52" t="s">
        <v>147</v>
      </c>
      <c r="F1202" s="52" t="s">
        <v>423</v>
      </c>
      <c r="G1202" s="52" t="s">
        <v>140</v>
      </c>
      <c r="H1202" s="56">
        <v>267.89999999999998</v>
      </c>
      <c r="I1202" s="57">
        <v>267.89999999999998</v>
      </c>
      <c r="J1202" s="57"/>
    </row>
    <row r="1203" spans="1:10" ht="38.25">
      <c r="A1203" s="49"/>
      <c r="B1203" s="47" t="s">
        <v>141</v>
      </c>
      <c r="C1203" s="51"/>
      <c r="D1203" s="52" t="s">
        <v>29</v>
      </c>
      <c r="E1203" s="52" t="s">
        <v>147</v>
      </c>
      <c r="F1203" s="52" t="s">
        <v>423</v>
      </c>
      <c r="G1203" s="52" t="s">
        <v>142</v>
      </c>
      <c r="H1203" s="56">
        <v>40</v>
      </c>
      <c r="I1203" s="57">
        <v>40</v>
      </c>
      <c r="J1203" s="54"/>
    </row>
    <row r="1204" spans="1:10">
      <c r="A1204" s="58" t="s">
        <v>211</v>
      </c>
      <c r="B1204" s="59" t="s">
        <v>212</v>
      </c>
      <c r="C1204" s="26" t="s">
        <v>213</v>
      </c>
      <c r="D1204" s="36"/>
      <c r="E1204" s="36"/>
      <c r="F1204" s="36"/>
      <c r="G1204" s="36"/>
      <c r="H1204" s="56">
        <f>H1205+H1226</f>
        <v>32036.400000000001</v>
      </c>
      <c r="I1204" s="56">
        <f>I1205+I1226</f>
        <v>31254.7</v>
      </c>
      <c r="J1204" s="56">
        <f>I1204/H1204*100</f>
        <v>97.559963042039684</v>
      </c>
    </row>
    <row r="1205" spans="1:10" s="17" customFormat="1">
      <c r="A1205" s="58"/>
      <c r="B1205" s="60" t="s">
        <v>135</v>
      </c>
      <c r="C1205" s="38"/>
      <c r="D1205" s="36" t="s">
        <v>10</v>
      </c>
      <c r="E1205" s="36" t="s">
        <v>11</v>
      </c>
      <c r="F1205" s="36"/>
      <c r="G1205" s="36"/>
      <c r="H1205" s="56">
        <f>H1206+H1221</f>
        <v>31423.300000000003</v>
      </c>
      <c r="I1205" s="56">
        <f>I1206+I1221</f>
        <v>30641.600000000002</v>
      </c>
      <c r="J1205" s="56">
        <f>I1205/H1205*100</f>
        <v>97.512355481442114</v>
      </c>
    </row>
    <row r="1206" spans="1:10" ht="38.25">
      <c r="A1206" s="58"/>
      <c r="B1206" s="62" t="s">
        <v>146</v>
      </c>
      <c r="C1206" s="38"/>
      <c r="D1206" s="36" t="s">
        <v>10</v>
      </c>
      <c r="E1206" s="36" t="s">
        <v>147</v>
      </c>
      <c r="F1206" s="36"/>
      <c r="G1206" s="36"/>
      <c r="H1206" s="56">
        <f t="shared" ref="H1206:I1206" si="184">H1207</f>
        <v>30742.400000000001</v>
      </c>
      <c r="I1206" s="56">
        <f t="shared" si="184"/>
        <v>30641.600000000002</v>
      </c>
      <c r="J1206" s="56">
        <f>I1206/H1206*100</f>
        <v>99.672114083480807</v>
      </c>
    </row>
    <row r="1207" spans="1:10" ht="97.5" customHeight="1">
      <c r="A1207" s="61"/>
      <c r="B1207" s="8" t="s">
        <v>214</v>
      </c>
      <c r="C1207" s="50"/>
      <c r="D1207" s="52" t="s">
        <v>10</v>
      </c>
      <c r="E1207" s="52" t="s">
        <v>147</v>
      </c>
      <c r="F1207" s="52" t="s">
        <v>225</v>
      </c>
      <c r="G1207" s="52"/>
      <c r="H1207" s="56">
        <f>H1208</f>
        <v>30742.400000000001</v>
      </c>
      <c r="I1207" s="57">
        <f>I1208</f>
        <v>30641.600000000002</v>
      </c>
      <c r="J1207" s="57"/>
    </row>
    <row r="1208" spans="1:10" ht="25.5">
      <c r="A1208" s="61"/>
      <c r="B1208" s="63" t="s">
        <v>163</v>
      </c>
      <c r="C1208" s="50"/>
      <c r="D1208" s="52" t="s">
        <v>10</v>
      </c>
      <c r="E1208" s="52" t="s">
        <v>147</v>
      </c>
      <c r="F1208" s="52" t="s">
        <v>226</v>
      </c>
      <c r="G1208" s="52"/>
      <c r="H1208" s="56">
        <f>H1209+H1213+H1217</f>
        <v>30742.400000000001</v>
      </c>
      <c r="I1208" s="57">
        <f>I1209+I1213+I1217</f>
        <v>30641.600000000002</v>
      </c>
      <c r="J1208" s="57"/>
    </row>
    <row r="1209" spans="1:10" ht="63.75">
      <c r="A1209" s="61"/>
      <c r="B1209" s="63" t="s">
        <v>52</v>
      </c>
      <c r="C1209" s="50"/>
      <c r="D1209" s="52" t="s">
        <v>10</v>
      </c>
      <c r="E1209" s="52" t="s">
        <v>147</v>
      </c>
      <c r="F1209" s="52" t="s">
        <v>226</v>
      </c>
      <c r="G1209" s="52" t="s">
        <v>53</v>
      </c>
      <c r="H1209" s="56">
        <f>H1210</f>
        <v>28271.7</v>
      </c>
      <c r="I1209" s="57">
        <f>I1210</f>
        <v>28211.9</v>
      </c>
      <c r="J1209" s="57"/>
    </row>
    <row r="1210" spans="1:10" ht="25.5">
      <c r="A1210" s="61"/>
      <c r="B1210" s="63" t="s">
        <v>137</v>
      </c>
      <c r="C1210" s="50"/>
      <c r="D1210" s="52" t="s">
        <v>10</v>
      </c>
      <c r="E1210" s="52" t="s">
        <v>147</v>
      </c>
      <c r="F1210" s="52" t="s">
        <v>226</v>
      </c>
      <c r="G1210" s="52" t="s">
        <v>138</v>
      </c>
      <c r="H1210" s="56">
        <f>H1211+H1212</f>
        <v>28271.7</v>
      </c>
      <c r="I1210" s="57">
        <f>I1211+I1212</f>
        <v>28211.9</v>
      </c>
      <c r="J1210" s="57"/>
    </row>
    <row r="1211" spans="1:10" ht="38.25">
      <c r="A1211" s="61"/>
      <c r="B1211" s="63" t="s">
        <v>139</v>
      </c>
      <c r="C1211" s="50"/>
      <c r="D1211" s="52" t="s">
        <v>10</v>
      </c>
      <c r="E1211" s="52" t="s">
        <v>147</v>
      </c>
      <c r="F1211" s="52" t="s">
        <v>226</v>
      </c>
      <c r="G1211" s="52" t="s">
        <v>140</v>
      </c>
      <c r="H1211" s="56">
        <v>27072.2</v>
      </c>
      <c r="I1211" s="57">
        <v>27013.200000000001</v>
      </c>
      <c r="J1211" s="57"/>
    </row>
    <row r="1212" spans="1:10" ht="38.25">
      <c r="A1212" s="61"/>
      <c r="B1212" s="63" t="s">
        <v>141</v>
      </c>
      <c r="C1212" s="50"/>
      <c r="D1212" s="52" t="s">
        <v>10</v>
      </c>
      <c r="E1212" s="52" t="s">
        <v>147</v>
      </c>
      <c r="F1212" s="52" t="s">
        <v>226</v>
      </c>
      <c r="G1212" s="52" t="s">
        <v>142</v>
      </c>
      <c r="H1212" s="56">
        <v>1199.5</v>
      </c>
      <c r="I1212" s="57">
        <v>1198.7</v>
      </c>
      <c r="J1212" s="2"/>
    </row>
    <row r="1213" spans="1:10" ht="25.5">
      <c r="A1213" s="61"/>
      <c r="B1213" s="63" t="s">
        <v>80</v>
      </c>
      <c r="C1213" s="50"/>
      <c r="D1213" s="52" t="s">
        <v>10</v>
      </c>
      <c r="E1213" s="52" t="s">
        <v>147</v>
      </c>
      <c r="F1213" s="52" t="s">
        <v>226</v>
      </c>
      <c r="G1213" s="52" t="s">
        <v>54</v>
      </c>
      <c r="H1213" s="56">
        <f>H1214</f>
        <v>2461.8000000000002</v>
      </c>
      <c r="I1213" s="57">
        <f>I1214</f>
        <v>2420.9</v>
      </c>
      <c r="J1213" s="57"/>
    </row>
    <row r="1214" spans="1:10" ht="25.5">
      <c r="A1214" s="61"/>
      <c r="B1214" s="63" t="s">
        <v>55</v>
      </c>
      <c r="C1214" s="50"/>
      <c r="D1214" s="52" t="s">
        <v>10</v>
      </c>
      <c r="E1214" s="52" t="s">
        <v>147</v>
      </c>
      <c r="F1214" s="52" t="s">
        <v>226</v>
      </c>
      <c r="G1214" s="52" t="s">
        <v>56</v>
      </c>
      <c r="H1214" s="56">
        <f>H1215+H1216</f>
        <v>2461.8000000000002</v>
      </c>
      <c r="I1214" s="57">
        <f>I1215+I1216</f>
        <v>2420.9</v>
      </c>
      <c r="J1214" s="57"/>
    </row>
    <row r="1215" spans="1:10" ht="25.5">
      <c r="A1215" s="61"/>
      <c r="B1215" s="63" t="s">
        <v>60</v>
      </c>
      <c r="C1215" s="50"/>
      <c r="D1215" s="52" t="s">
        <v>10</v>
      </c>
      <c r="E1215" s="52" t="s">
        <v>147</v>
      </c>
      <c r="F1215" s="52" t="s">
        <v>226</v>
      </c>
      <c r="G1215" s="52" t="s">
        <v>59</v>
      </c>
      <c r="H1215" s="56">
        <v>1936.7</v>
      </c>
      <c r="I1215" s="57">
        <v>1900.8</v>
      </c>
      <c r="J1215" s="57"/>
    </row>
    <row r="1216" spans="1:10" ht="25.5">
      <c r="A1216" s="61"/>
      <c r="B1216" s="63" t="s">
        <v>57</v>
      </c>
      <c r="C1216" s="50"/>
      <c r="D1216" s="52" t="s">
        <v>10</v>
      </c>
      <c r="E1216" s="52" t="s">
        <v>147</v>
      </c>
      <c r="F1216" s="52" t="s">
        <v>226</v>
      </c>
      <c r="G1216" s="52" t="s">
        <v>58</v>
      </c>
      <c r="H1216" s="56">
        <v>525.1</v>
      </c>
      <c r="I1216" s="57">
        <v>520.1</v>
      </c>
      <c r="J1216" s="2"/>
    </row>
    <row r="1217" spans="1:10">
      <c r="A1217" s="61"/>
      <c r="B1217" s="64" t="s">
        <v>68</v>
      </c>
      <c r="C1217" s="50"/>
      <c r="D1217" s="52" t="s">
        <v>10</v>
      </c>
      <c r="E1217" s="52" t="s">
        <v>147</v>
      </c>
      <c r="F1217" s="52" t="s">
        <v>226</v>
      </c>
      <c r="G1217" s="52" t="s">
        <v>69</v>
      </c>
      <c r="H1217" s="56">
        <f>H1218</f>
        <v>8.9</v>
      </c>
      <c r="I1217" s="57">
        <f>I1218</f>
        <v>8.7999999999999989</v>
      </c>
      <c r="J1217" s="57"/>
    </row>
    <row r="1218" spans="1:10">
      <c r="A1218" s="61"/>
      <c r="B1218" s="64" t="s">
        <v>70</v>
      </c>
      <c r="C1218" s="50"/>
      <c r="D1218" s="52" t="s">
        <v>10</v>
      </c>
      <c r="E1218" s="52" t="s">
        <v>147</v>
      </c>
      <c r="F1218" s="52" t="s">
        <v>226</v>
      </c>
      <c r="G1218" s="52" t="s">
        <v>71</v>
      </c>
      <c r="H1218" s="56">
        <f>H1219+H1220</f>
        <v>8.9</v>
      </c>
      <c r="I1218" s="57">
        <f>I1219+I1220</f>
        <v>8.7999999999999989</v>
      </c>
      <c r="J1218" s="57"/>
    </row>
    <row r="1219" spans="1:10" ht="25.5">
      <c r="A1219" s="58"/>
      <c r="B1219" s="64" t="s">
        <v>498</v>
      </c>
      <c r="C1219" s="50"/>
      <c r="D1219" s="52" t="s">
        <v>10</v>
      </c>
      <c r="E1219" s="52" t="s">
        <v>147</v>
      </c>
      <c r="F1219" s="52" t="s">
        <v>226</v>
      </c>
      <c r="G1219" s="52" t="s">
        <v>499</v>
      </c>
      <c r="H1219" s="56">
        <v>1.3</v>
      </c>
      <c r="I1219" s="57">
        <v>1.2</v>
      </c>
      <c r="J1219" s="54"/>
    </row>
    <row r="1220" spans="1:10">
      <c r="A1220" s="61"/>
      <c r="B1220" s="64" t="s">
        <v>527</v>
      </c>
      <c r="C1220" s="50"/>
      <c r="D1220" s="52" t="s">
        <v>10</v>
      </c>
      <c r="E1220" s="52" t="s">
        <v>147</v>
      </c>
      <c r="F1220" s="52" t="s">
        <v>226</v>
      </c>
      <c r="G1220" s="52" t="s">
        <v>72</v>
      </c>
      <c r="H1220" s="56">
        <v>7.6</v>
      </c>
      <c r="I1220" s="57">
        <v>7.6</v>
      </c>
      <c r="J1220" s="57"/>
    </row>
    <row r="1221" spans="1:10">
      <c r="A1221" s="58"/>
      <c r="B1221" s="65" t="s">
        <v>215</v>
      </c>
      <c r="C1221" s="38"/>
      <c r="D1221" s="36" t="s">
        <v>10</v>
      </c>
      <c r="E1221" s="36" t="s">
        <v>37</v>
      </c>
      <c r="F1221" s="36"/>
      <c r="G1221" s="36"/>
      <c r="H1221" s="56">
        <f>H1222</f>
        <v>680.9</v>
      </c>
      <c r="I1221" s="56">
        <f>I1222</f>
        <v>0</v>
      </c>
      <c r="J1221" s="56">
        <f>I1221/H1221*100</f>
        <v>0</v>
      </c>
    </row>
    <row r="1222" spans="1:10" ht="97.5" customHeight="1">
      <c r="A1222" s="61"/>
      <c r="B1222" s="8" t="s">
        <v>214</v>
      </c>
      <c r="C1222" s="50"/>
      <c r="D1222" s="52" t="s">
        <v>10</v>
      </c>
      <c r="E1222" s="52" t="s">
        <v>37</v>
      </c>
      <c r="F1222" s="52" t="s">
        <v>225</v>
      </c>
      <c r="G1222" s="52"/>
      <c r="H1222" s="56">
        <f>H1223</f>
        <v>680.9</v>
      </c>
      <c r="I1222" s="57">
        <f t="shared" ref="I1222:I1224" si="185">I1223</f>
        <v>0</v>
      </c>
      <c r="J1222" s="57"/>
    </row>
    <row r="1223" spans="1:10">
      <c r="A1223" s="61"/>
      <c r="B1223" s="63" t="s">
        <v>216</v>
      </c>
      <c r="C1223" s="50"/>
      <c r="D1223" s="52" t="s">
        <v>10</v>
      </c>
      <c r="E1223" s="52" t="s">
        <v>37</v>
      </c>
      <c r="F1223" s="52" t="s">
        <v>227</v>
      </c>
      <c r="G1223" s="52"/>
      <c r="H1223" s="56">
        <f>H1224</f>
        <v>680.9</v>
      </c>
      <c r="I1223" s="57">
        <f t="shared" si="185"/>
        <v>0</v>
      </c>
      <c r="J1223" s="57"/>
    </row>
    <row r="1224" spans="1:10">
      <c r="A1224" s="61"/>
      <c r="B1224" s="63" t="s">
        <v>68</v>
      </c>
      <c r="C1224" s="50"/>
      <c r="D1224" s="52" t="s">
        <v>10</v>
      </c>
      <c r="E1224" s="52" t="s">
        <v>37</v>
      </c>
      <c r="F1224" s="52" t="s">
        <v>227</v>
      </c>
      <c r="G1224" s="52" t="s">
        <v>69</v>
      </c>
      <c r="H1224" s="56">
        <f>H1225</f>
        <v>680.9</v>
      </c>
      <c r="I1224" s="57">
        <f t="shared" si="185"/>
        <v>0</v>
      </c>
      <c r="J1224" s="57"/>
    </row>
    <row r="1225" spans="1:10">
      <c r="A1225" s="61"/>
      <c r="B1225" s="63" t="s">
        <v>217</v>
      </c>
      <c r="C1225" s="50"/>
      <c r="D1225" s="52" t="s">
        <v>10</v>
      </c>
      <c r="E1225" s="52" t="s">
        <v>37</v>
      </c>
      <c r="F1225" s="52" t="s">
        <v>227</v>
      </c>
      <c r="G1225" s="52" t="s">
        <v>218</v>
      </c>
      <c r="H1225" s="56">
        <v>680.9</v>
      </c>
      <c r="I1225" s="57">
        <v>0</v>
      </c>
      <c r="J1225" s="57"/>
    </row>
    <row r="1226" spans="1:10" ht="25.5">
      <c r="A1226" s="58"/>
      <c r="B1226" s="62" t="s">
        <v>219</v>
      </c>
      <c r="C1226" s="38"/>
      <c r="D1226" s="36" t="s">
        <v>156</v>
      </c>
      <c r="E1226" s="36" t="s">
        <v>11</v>
      </c>
      <c r="F1226" s="36"/>
      <c r="G1226" s="36"/>
      <c r="H1226" s="56">
        <f>H1227</f>
        <v>613.1</v>
      </c>
      <c r="I1226" s="56">
        <f t="shared" ref="I1226:I1229" si="186">I1227</f>
        <v>613.1</v>
      </c>
      <c r="J1226" s="56">
        <f>I1226/H1226*100</f>
        <v>100</v>
      </c>
    </row>
    <row r="1227" spans="1:10" ht="25.5">
      <c r="A1227" s="61"/>
      <c r="B1227" s="63" t="s">
        <v>220</v>
      </c>
      <c r="C1227" s="50"/>
      <c r="D1227" s="52" t="s">
        <v>156</v>
      </c>
      <c r="E1227" s="52" t="s">
        <v>10</v>
      </c>
      <c r="F1227" s="52"/>
      <c r="G1227" s="52"/>
      <c r="H1227" s="56">
        <f>H1228</f>
        <v>613.1</v>
      </c>
      <c r="I1227" s="56">
        <f t="shared" si="186"/>
        <v>613.1</v>
      </c>
      <c r="J1227" s="56">
        <f>I1227/H1227*100</f>
        <v>100</v>
      </c>
    </row>
    <row r="1228" spans="1:10" ht="95.25" customHeight="1">
      <c r="A1228" s="61"/>
      <c r="B1228" s="8" t="s">
        <v>214</v>
      </c>
      <c r="C1228" s="50"/>
      <c r="D1228" s="52" t="s">
        <v>156</v>
      </c>
      <c r="E1228" s="52" t="s">
        <v>10</v>
      </c>
      <c r="F1228" s="52" t="s">
        <v>225</v>
      </c>
      <c r="G1228" s="52"/>
      <c r="H1228" s="56">
        <f>H1229</f>
        <v>613.1</v>
      </c>
      <c r="I1228" s="57">
        <f t="shared" si="186"/>
        <v>613.1</v>
      </c>
      <c r="J1228" s="57"/>
    </row>
    <row r="1229" spans="1:10">
      <c r="A1229" s="61"/>
      <c r="B1229" s="63" t="s">
        <v>221</v>
      </c>
      <c r="C1229" s="50"/>
      <c r="D1229" s="52" t="s">
        <v>156</v>
      </c>
      <c r="E1229" s="52" t="s">
        <v>10</v>
      </c>
      <c r="F1229" s="52" t="s">
        <v>355</v>
      </c>
      <c r="G1229" s="52"/>
      <c r="H1229" s="56">
        <f>H1230</f>
        <v>613.1</v>
      </c>
      <c r="I1229" s="57">
        <f t="shared" si="186"/>
        <v>613.1</v>
      </c>
      <c r="J1229" s="57"/>
    </row>
    <row r="1230" spans="1:10" ht="25.5">
      <c r="A1230" s="61"/>
      <c r="B1230" s="63" t="s">
        <v>222</v>
      </c>
      <c r="C1230" s="50"/>
      <c r="D1230" s="52" t="s">
        <v>156</v>
      </c>
      <c r="E1230" s="52" t="s">
        <v>10</v>
      </c>
      <c r="F1230" s="52" t="s">
        <v>355</v>
      </c>
      <c r="G1230" s="52" t="s">
        <v>223</v>
      </c>
      <c r="H1230" s="56">
        <f>H1231</f>
        <v>613.1</v>
      </c>
      <c r="I1230" s="57">
        <f>I1231</f>
        <v>613.1</v>
      </c>
      <c r="J1230" s="57"/>
    </row>
    <row r="1231" spans="1:10">
      <c r="A1231" s="61"/>
      <c r="B1231" s="63" t="s">
        <v>521</v>
      </c>
      <c r="C1231" s="50"/>
      <c r="D1231" s="52" t="s">
        <v>156</v>
      </c>
      <c r="E1231" s="52" t="s">
        <v>10</v>
      </c>
      <c r="F1231" s="52" t="s">
        <v>355</v>
      </c>
      <c r="G1231" s="52" t="s">
        <v>224</v>
      </c>
      <c r="H1231" s="56">
        <v>613.1</v>
      </c>
      <c r="I1231" s="57">
        <v>613.1</v>
      </c>
      <c r="J1231" s="57"/>
    </row>
    <row r="1232" spans="1:10" ht="22.5" customHeight="1">
      <c r="A1232" s="37"/>
      <c r="B1232" s="55" t="s">
        <v>0</v>
      </c>
      <c r="C1232" s="55"/>
      <c r="D1232" s="36"/>
      <c r="E1232" s="36"/>
      <c r="F1232" s="36"/>
      <c r="G1232" s="36"/>
      <c r="H1232" s="56">
        <f>H9+H53+H953+H1204</f>
        <v>3516804.0000000005</v>
      </c>
      <c r="I1232" s="56">
        <f>I9+I53+I953+I1204</f>
        <v>3213661.1</v>
      </c>
      <c r="J1232" s="56">
        <f>I1232/H1232*100</f>
        <v>91.380159371975225</v>
      </c>
    </row>
    <row r="1233" spans="8:10">
      <c r="H1233" s="192"/>
      <c r="I1233" s="44"/>
    </row>
    <row r="1234" spans="8:10">
      <c r="H1234" s="192"/>
      <c r="I1234" s="44"/>
      <c r="J1234" s="44"/>
    </row>
    <row r="1235" spans="8:10">
      <c r="H1235" s="192"/>
      <c r="I1235" s="192"/>
      <c r="J1235" s="192"/>
    </row>
    <row r="1236" spans="8:10">
      <c r="H1236" s="192"/>
      <c r="I1236" s="192"/>
      <c r="J1236" s="44"/>
    </row>
    <row r="1237" spans="8:10">
      <c r="H1237" s="192"/>
      <c r="I1237" s="192"/>
      <c r="J1237" s="44"/>
    </row>
    <row r="1238" spans="8:10">
      <c r="H1238" s="44"/>
      <c r="I1238" s="44"/>
      <c r="J1238" s="44"/>
    </row>
    <row r="1239" spans="8:10">
      <c r="H1239" s="192"/>
      <c r="I1239" s="44"/>
      <c r="J1239" s="44"/>
    </row>
    <row r="1240" spans="8:10">
      <c r="H1240" s="193"/>
      <c r="I1240" s="194"/>
      <c r="J1240" s="194"/>
    </row>
    <row r="1241" spans="8:10">
      <c r="H1241" s="193"/>
      <c r="I1241" s="194"/>
      <c r="J1241" s="194"/>
    </row>
    <row r="1242" spans="8:10">
      <c r="H1242" s="44"/>
      <c r="I1242" s="44"/>
      <c r="J1242" s="44"/>
    </row>
    <row r="1243" spans="8:10">
      <c r="H1243" s="192"/>
      <c r="I1243" s="44"/>
      <c r="J1243" s="44"/>
    </row>
    <row r="1244" spans="8:10">
      <c r="H1244" s="44"/>
      <c r="I1244" s="44"/>
      <c r="J1244" s="44"/>
    </row>
    <row r="1245" spans="8:10">
      <c r="H1245" s="192"/>
      <c r="I1245" s="44"/>
      <c r="J1245" s="44"/>
    </row>
    <row r="1246" spans="8:10">
      <c r="H1246" s="192"/>
      <c r="I1246" s="192"/>
      <c r="J1246" s="192"/>
    </row>
    <row r="1247" spans="8:10">
      <c r="H1247" s="192"/>
      <c r="I1247" s="192"/>
      <c r="J1247" s="192"/>
    </row>
    <row r="1248" spans="8:10">
      <c r="H1248" s="192"/>
      <c r="I1248" s="192"/>
      <c r="J1248" s="192"/>
    </row>
    <row r="1249" spans="8:10">
      <c r="H1249" s="192"/>
      <c r="I1249" s="44"/>
      <c r="J1249" s="44"/>
    </row>
    <row r="1250" spans="8:10">
      <c r="H1250" s="192"/>
      <c r="I1250" s="44"/>
      <c r="J1250" s="192"/>
    </row>
  </sheetData>
  <autoFilter ref="A8:R1234"/>
  <mergeCells count="7">
    <mergeCell ref="G1:H1"/>
    <mergeCell ref="G2:J2"/>
    <mergeCell ref="H3:J3"/>
    <mergeCell ref="A6:J6"/>
    <mergeCell ref="A4:J4"/>
    <mergeCell ref="A5:J5"/>
    <mergeCell ref="I1:J1"/>
  </mergeCells>
  <phoneticPr fontId="9" type="noConversion"/>
  <pageMargins left="0.47244094488188981" right="0.23622047244094491" top="0.31496062992125984" bottom="0.15748031496062992" header="0.31496062992125984" footer="0.15748031496062992"/>
  <pageSetup paperSize="9" scale="75" firstPageNumber="123" fitToHeight="28" orientation="portrait" r:id="rId1"/>
  <rowBreaks count="3" manualBreakCount="3">
    <brk id="854" max="16" man="1"/>
    <brk id="879" max="16" man="1"/>
    <brk id="939" max="16" man="1"/>
  </rowBreaks>
</worksheet>
</file>

<file path=xl/worksheets/sheet3.xml><?xml version="1.0" encoding="utf-8"?>
<worksheet xmlns="http://schemas.openxmlformats.org/spreadsheetml/2006/main" xmlns:r="http://schemas.openxmlformats.org/officeDocument/2006/relationships">
  <dimension ref="A1:I70"/>
  <sheetViews>
    <sheetView zoomScale="80" zoomScaleNormal="80" workbookViewId="0">
      <selection activeCell="E3" sqref="E3:G3"/>
    </sheetView>
  </sheetViews>
  <sheetFormatPr defaultColWidth="9.140625" defaultRowHeight="15.75"/>
  <cols>
    <col min="1" max="1" width="6.85546875" style="210" customWidth="1"/>
    <col min="2" max="2" width="62.140625" style="199" customWidth="1"/>
    <col min="3" max="3" width="7.7109375" style="199" customWidth="1"/>
    <col min="4" max="4" width="7.42578125" style="199" customWidth="1"/>
    <col min="5" max="5" width="17.28515625" style="237" customWidth="1"/>
    <col min="6" max="7" width="16.140625" style="199" customWidth="1"/>
    <col min="8" max="8" width="9.28515625" style="199" bestFit="1" customWidth="1"/>
    <col min="9" max="9" width="13.28515625" style="200" customWidth="1"/>
    <col min="10" max="12" width="9.140625" style="199"/>
    <col min="13" max="13" width="9.28515625" style="199" bestFit="1" customWidth="1"/>
    <col min="14" max="252" width="9.140625" style="199"/>
    <col min="253" max="253" width="4.140625" style="199" customWidth="1"/>
    <col min="254" max="254" width="46.5703125" style="199" customWidth="1"/>
    <col min="255" max="255" width="4.85546875" style="199" customWidth="1"/>
    <col min="256" max="256" width="4.28515625" style="199" customWidth="1"/>
    <col min="257" max="257" width="11.5703125" style="199" customWidth="1"/>
    <col min="258" max="258" width="12" style="199" customWidth="1"/>
    <col min="259" max="259" width="11.7109375" style="199" customWidth="1"/>
    <col min="260" max="260" width="11.140625" style="199" customWidth="1"/>
    <col min="261" max="261" width="12.85546875" style="199" customWidth="1"/>
    <col min="262" max="264" width="9.28515625" style="199" bestFit="1" customWidth="1"/>
    <col min="265" max="265" width="13.28515625" style="199" customWidth="1"/>
    <col min="266" max="268" width="9.140625" style="199"/>
    <col min="269" max="269" width="9.28515625" style="199" bestFit="1" customWidth="1"/>
    <col min="270" max="508" width="9.140625" style="199"/>
    <col min="509" max="509" width="4.140625" style="199" customWidth="1"/>
    <col min="510" max="510" width="46.5703125" style="199" customWidth="1"/>
    <col min="511" max="511" width="4.85546875" style="199" customWidth="1"/>
    <col min="512" max="512" width="4.28515625" style="199" customWidth="1"/>
    <col min="513" max="513" width="11.5703125" style="199" customWidth="1"/>
    <col min="514" max="514" width="12" style="199" customWidth="1"/>
    <col min="515" max="515" width="11.7109375" style="199" customWidth="1"/>
    <col min="516" max="516" width="11.140625" style="199" customWidth="1"/>
    <col min="517" max="517" width="12.85546875" style="199" customWidth="1"/>
    <col min="518" max="520" width="9.28515625" style="199" bestFit="1" customWidth="1"/>
    <col min="521" max="521" width="13.28515625" style="199" customWidth="1"/>
    <col min="522" max="524" width="9.140625" style="199"/>
    <col min="525" max="525" width="9.28515625" style="199" bestFit="1" customWidth="1"/>
    <col min="526" max="764" width="9.140625" style="199"/>
    <col min="765" max="765" width="4.140625" style="199" customWidth="1"/>
    <col min="766" max="766" width="46.5703125" style="199" customWidth="1"/>
    <col min="767" max="767" width="4.85546875" style="199" customWidth="1"/>
    <col min="768" max="768" width="4.28515625" style="199" customWidth="1"/>
    <col min="769" max="769" width="11.5703125" style="199" customWidth="1"/>
    <col min="770" max="770" width="12" style="199" customWidth="1"/>
    <col min="771" max="771" width="11.7109375" style="199" customWidth="1"/>
    <col min="772" max="772" width="11.140625" style="199" customWidth="1"/>
    <col min="773" max="773" width="12.85546875" style="199" customWidth="1"/>
    <col min="774" max="776" width="9.28515625" style="199" bestFit="1" customWidth="1"/>
    <col min="777" max="777" width="13.28515625" style="199" customWidth="1"/>
    <col min="778" max="780" width="9.140625" style="199"/>
    <col min="781" max="781" width="9.28515625" style="199" bestFit="1" customWidth="1"/>
    <col min="782" max="1020" width="9.140625" style="199"/>
    <col min="1021" max="1021" width="4.140625" style="199" customWidth="1"/>
    <col min="1022" max="1022" width="46.5703125" style="199" customWidth="1"/>
    <col min="1023" max="1023" width="4.85546875" style="199" customWidth="1"/>
    <col min="1024" max="1024" width="4.28515625" style="199" customWidth="1"/>
    <col min="1025" max="1025" width="11.5703125" style="199" customWidth="1"/>
    <col min="1026" max="1026" width="12" style="199" customWidth="1"/>
    <col min="1027" max="1027" width="11.7109375" style="199" customWidth="1"/>
    <col min="1028" max="1028" width="11.140625" style="199" customWidth="1"/>
    <col min="1029" max="1029" width="12.85546875" style="199" customWidth="1"/>
    <col min="1030" max="1032" width="9.28515625" style="199" bestFit="1" customWidth="1"/>
    <col min="1033" max="1033" width="13.28515625" style="199" customWidth="1"/>
    <col min="1034" max="1036" width="9.140625" style="199"/>
    <col min="1037" max="1037" width="9.28515625" style="199" bestFit="1" customWidth="1"/>
    <col min="1038" max="1276" width="9.140625" style="199"/>
    <col min="1277" max="1277" width="4.140625" style="199" customWidth="1"/>
    <col min="1278" max="1278" width="46.5703125" style="199" customWidth="1"/>
    <col min="1279" max="1279" width="4.85546875" style="199" customWidth="1"/>
    <col min="1280" max="1280" width="4.28515625" style="199" customWidth="1"/>
    <col min="1281" max="1281" width="11.5703125" style="199" customWidth="1"/>
    <col min="1282" max="1282" width="12" style="199" customWidth="1"/>
    <col min="1283" max="1283" width="11.7109375" style="199" customWidth="1"/>
    <col min="1284" max="1284" width="11.140625" style="199" customWidth="1"/>
    <col min="1285" max="1285" width="12.85546875" style="199" customWidth="1"/>
    <col min="1286" max="1288" width="9.28515625" style="199" bestFit="1" customWidth="1"/>
    <col min="1289" max="1289" width="13.28515625" style="199" customWidth="1"/>
    <col min="1290" max="1292" width="9.140625" style="199"/>
    <col min="1293" max="1293" width="9.28515625" style="199" bestFit="1" customWidth="1"/>
    <col min="1294" max="1532" width="9.140625" style="199"/>
    <col min="1533" max="1533" width="4.140625" style="199" customWidth="1"/>
    <col min="1534" max="1534" width="46.5703125" style="199" customWidth="1"/>
    <col min="1535" max="1535" width="4.85546875" style="199" customWidth="1"/>
    <col min="1536" max="1536" width="4.28515625" style="199" customWidth="1"/>
    <col min="1537" max="1537" width="11.5703125" style="199" customWidth="1"/>
    <col min="1538" max="1538" width="12" style="199" customWidth="1"/>
    <col min="1539" max="1539" width="11.7109375" style="199" customWidth="1"/>
    <col min="1540" max="1540" width="11.140625" style="199" customWidth="1"/>
    <col min="1541" max="1541" width="12.85546875" style="199" customWidth="1"/>
    <col min="1542" max="1544" width="9.28515625" style="199" bestFit="1" customWidth="1"/>
    <col min="1545" max="1545" width="13.28515625" style="199" customWidth="1"/>
    <col min="1546" max="1548" width="9.140625" style="199"/>
    <col min="1549" max="1549" width="9.28515625" style="199" bestFit="1" customWidth="1"/>
    <col min="1550" max="1788" width="9.140625" style="199"/>
    <col min="1789" max="1789" width="4.140625" style="199" customWidth="1"/>
    <col min="1790" max="1790" width="46.5703125" style="199" customWidth="1"/>
    <col min="1791" max="1791" width="4.85546875" style="199" customWidth="1"/>
    <col min="1792" max="1792" width="4.28515625" style="199" customWidth="1"/>
    <col min="1793" max="1793" width="11.5703125" style="199" customWidth="1"/>
    <col min="1794" max="1794" width="12" style="199" customWidth="1"/>
    <col min="1795" max="1795" width="11.7109375" style="199" customWidth="1"/>
    <col min="1796" max="1796" width="11.140625" style="199" customWidth="1"/>
    <col min="1797" max="1797" width="12.85546875" style="199" customWidth="1"/>
    <col min="1798" max="1800" width="9.28515625" style="199" bestFit="1" customWidth="1"/>
    <col min="1801" max="1801" width="13.28515625" style="199" customWidth="1"/>
    <col min="1802" max="1804" width="9.140625" style="199"/>
    <col min="1805" max="1805" width="9.28515625" style="199" bestFit="1" customWidth="1"/>
    <col min="1806" max="2044" width="9.140625" style="199"/>
    <col min="2045" max="2045" width="4.140625" style="199" customWidth="1"/>
    <col min="2046" max="2046" width="46.5703125" style="199" customWidth="1"/>
    <col min="2047" max="2047" width="4.85546875" style="199" customWidth="1"/>
    <col min="2048" max="2048" width="4.28515625" style="199" customWidth="1"/>
    <col min="2049" max="2049" width="11.5703125" style="199" customWidth="1"/>
    <col min="2050" max="2050" width="12" style="199" customWidth="1"/>
    <col min="2051" max="2051" width="11.7109375" style="199" customWidth="1"/>
    <col min="2052" max="2052" width="11.140625" style="199" customWidth="1"/>
    <col min="2053" max="2053" width="12.85546875" style="199" customWidth="1"/>
    <col min="2054" max="2056" width="9.28515625" style="199" bestFit="1" customWidth="1"/>
    <col min="2057" max="2057" width="13.28515625" style="199" customWidth="1"/>
    <col min="2058" max="2060" width="9.140625" style="199"/>
    <col min="2061" max="2061" width="9.28515625" style="199" bestFit="1" customWidth="1"/>
    <col min="2062" max="2300" width="9.140625" style="199"/>
    <col min="2301" max="2301" width="4.140625" style="199" customWidth="1"/>
    <col min="2302" max="2302" width="46.5703125" style="199" customWidth="1"/>
    <col min="2303" max="2303" width="4.85546875" style="199" customWidth="1"/>
    <col min="2304" max="2304" width="4.28515625" style="199" customWidth="1"/>
    <col min="2305" max="2305" width="11.5703125" style="199" customWidth="1"/>
    <col min="2306" max="2306" width="12" style="199" customWidth="1"/>
    <col min="2307" max="2307" width="11.7109375" style="199" customWidth="1"/>
    <col min="2308" max="2308" width="11.140625" style="199" customWidth="1"/>
    <col min="2309" max="2309" width="12.85546875" style="199" customWidth="1"/>
    <col min="2310" max="2312" width="9.28515625" style="199" bestFit="1" customWidth="1"/>
    <col min="2313" max="2313" width="13.28515625" style="199" customWidth="1"/>
    <col min="2314" max="2316" width="9.140625" style="199"/>
    <col min="2317" max="2317" width="9.28515625" style="199" bestFit="1" customWidth="1"/>
    <col min="2318" max="2556" width="9.140625" style="199"/>
    <col min="2557" max="2557" width="4.140625" style="199" customWidth="1"/>
    <col min="2558" max="2558" width="46.5703125" style="199" customWidth="1"/>
    <col min="2559" max="2559" width="4.85546875" style="199" customWidth="1"/>
    <col min="2560" max="2560" width="4.28515625" style="199" customWidth="1"/>
    <col min="2561" max="2561" width="11.5703125" style="199" customWidth="1"/>
    <col min="2562" max="2562" width="12" style="199" customWidth="1"/>
    <col min="2563" max="2563" width="11.7109375" style="199" customWidth="1"/>
    <col min="2564" max="2564" width="11.140625" style="199" customWidth="1"/>
    <col min="2565" max="2565" width="12.85546875" style="199" customWidth="1"/>
    <col min="2566" max="2568" width="9.28515625" style="199" bestFit="1" customWidth="1"/>
    <col min="2569" max="2569" width="13.28515625" style="199" customWidth="1"/>
    <col min="2570" max="2572" width="9.140625" style="199"/>
    <col min="2573" max="2573" width="9.28515625" style="199" bestFit="1" customWidth="1"/>
    <col min="2574" max="2812" width="9.140625" style="199"/>
    <col min="2813" max="2813" width="4.140625" style="199" customWidth="1"/>
    <col min="2814" max="2814" width="46.5703125" style="199" customWidth="1"/>
    <col min="2815" max="2815" width="4.85546875" style="199" customWidth="1"/>
    <col min="2816" max="2816" width="4.28515625" style="199" customWidth="1"/>
    <col min="2817" max="2817" width="11.5703125" style="199" customWidth="1"/>
    <col min="2818" max="2818" width="12" style="199" customWidth="1"/>
    <col min="2819" max="2819" width="11.7109375" style="199" customWidth="1"/>
    <col min="2820" max="2820" width="11.140625" style="199" customWidth="1"/>
    <col min="2821" max="2821" width="12.85546875" style="199" customWidth="1"/>
    <col min="2822" max="2824" width="9.28515625" style="199" bestFit="1" customWidth="1"/>
    <col min="2825" max="2825" width="13.28515625" style="199" customWidth="1"/>
    <col min="2826" max="2828" width="9.140625" style="199"/>
    <col min="2829" max="2829" width="9.28515625" style="199" bestFit="1" customWidth="1"/>
    <col min="2830" max="3068" width="9.140625" style="199"/>
    <col min="3069" max="3069" width="4.140625" style="199" customWidth="1"/>
    <col min="3070" max="3070" width="46.5703125" style="199" customWidth="1"/>
    <col min="3071" max="3071" width="4.85546875" style="199" customWidth="1"/>
    <col min="3072" max="3072" width="4.28515625" style="199" customWidth="1"/>
    <col min="3073" max="3073" width="11.5703125" style="199" customWidth="1"/>
    <col min="3074" max="3074" width="12" style="199" customWidth="1"/>
    <col min="3075" max="3075" width="11.7109375" style="199" customWidth="1"/>
    <col min="3076" max="3076" width="11.140625" style="199" customWidth="1"/>
    <col min="3077" max="3077" width="12.85546875" style="199" customWidth="1"/>
    <col min="3078" max="3080" width="9.28515625" style="199" bestFit="1" customWidth="1"/>
    <col min="3081" max="3081" width="13.28515625" style="199" customWidth="1"/>
    <col min="3082" max="3084" width="9.140625" style="199"/>
    <col min="3085" max="3085" width="9.28515625" style="199" bestFit="1" customWidth="1"/>
    <col min="3086" max="3324" width="9.140625" style="199"/>
    <col min="3325" max="3325" width="4.140625" style="199" customWidth="1"/>
    <col min="3326" max="3326" width="46.5703125" style="199" customWidth="1"/>
    <col min="3327" max="3327" width="4.85546875" style="199" customWidth="1"/>
    <col min="3328" max="3328" width="4.28515625" style="199" customWidth="1"/>
    <col min="3329" max="3329" width="11.5703125" style="199" customWidth="1"/>
    <col min="3330" max="3330" width="12" style="199" customWidth="1"/>
    <col min="3331" max="3331" width="11.7109375" style="199" customWidth="1"/>
    <col min="3332" max="3332" width="11.140625" style="199" customWidth="1"/>
    <col min="3333" max="3333" width="12.85546875" style="199" customWidth="1"/>
    <col min="3334" max="3336" width="9.28515625" style="199" bestFit="1" customWidth="1"/>
    <col min="3337" max="3337" width="13.28515625" style="199" customWidth="1"/>
    <col min="3338" max="3340" width="9.140625" style="199"/>
    <col min="3341" max="3341" width="9.28515625" style="199" bestFit="1" customWidth="1"/>
    <col min="3342" max="3580" width="9.140625" style="199"/>
    <col min="3581" max="3581" width="4.140625" style="199" customWidth="1"/>
    <col min="3582" max="3582" width="46.5703125" style="199" customWidth="1"/>
    <col min="3583" max="3583" width="4.85546875" style="199" customWidth="1"/>
    <col min="3584" max="3584" width="4.28515625" style="199" customWidth="1"/>
    <col min="3585" max="3585" width="11.5703125" style="199" customWidth="1"/>
    <col min="3586" max="3586" width="12" style="199" customWidth="1"/>
    <col min="3587" max="3587" width="11.7109375" style="199" customWidth="1"/>
    <col min="3588" max="3588" width="11.140625" style="199" customWidth="1"/>
    <col min="3589" max="3589" width="12.85546875" style="199" customWidth="1"/>
    <col min="3590" max="3592" width="9.28515625" style="199" bestFit="1" customWidth="1"/>
    <col min="3593" max="3593" width="13.28515625" style="199" customWidth="1"/>
    <col min="3594" max="3596" width="9.140625" style="199"/>
    <col min="3597" max="3597" width="9.28515625" style="199" bestFit="1" customWidth="1"/>
    <col min="3598" max="3836" width="9.140625" style="199"/>
    <col min="3837" max="3837" width="4.140625" style="199" customWidth="1"/>
    <col min="3838" max="3838" width="46.5703125" style="199" customWidth="1"/>
    <col min="3839" max="3839" width="4.85546875" style="199" customWidth="1"/>
    <col min="3840" max="3840" width="4.28515625" style="199" customWidth="1"/>
    <col min="3841" max="3841" width="11.5703125" style="199" customWidth="1"/>
    <col min="3842" max="3842" width="12" style="199" customWidth="1"/>
    <col min="3843" max="3843" width="11.7109375" style="199" customWidth="1"/>
    <col min="3844" max="3844" width="11.140625" style="199" customWidth="1"/>
    <col min="3845" max="3845" width="12.85546875" style="199" customWidth="1"/>
    <col min="3846" max="3848" width="9.28515625" style="199" bestFit="1" customWidth="1"/>
    <col min="3849" max="3849" width="13.28515625" style="199" customWidth="1"/>
    <col min="3850" max="3852" width="9.140625" style="199"/>
    <col min="3853" max="3853" width="9.28515625" style="199" bestFit="1" customWidth="1"/>
    <col min="3854" max="4092" width="9.140625" style="199"/>
    <col min="4093" max="4093" width="4.140625" style="199" customWidth="1"/>
    <col min="4094" max="4094" width="46.5703125" style="199" customWidth="1"/>
    <col min="4095" max="4095" width="4.85546875" style="199" customWidth="1"/>
    <col min="4096" max="4096" width="4.28515625" style="199" customWidth="1"/>
    <col min="4097" max="4097" width="11.5703125" style="199" customWidth="1"/>
    <col min="4098" max="4098" width="12" style="199" customWidth="1"/>
    <col min="4099" max="4099" width="11.7109375" style="199" customWidth="1"/>
    <col min="4100" max="4100" width="11.140625" style="199" customWidth="1"/>
    <col min="4101" max="4101" width="12.85546875" style="199" customWidth="1"/>
    <col min="4102" max="4104" width="9.28515625" style="199" bestFit="1" customWidth="1"/>
    <col min="4105" max="4105" width="13.28515625" style="199" customWidth="1"/>
    <col min="4106" max="4108" width="9.140625" style="199"/>
    <col min="4109" max="4109" width="9.28515625" style="199" bestFit="1" customWidth="1"/>
    <col min="4110" max="4348" width="9.140625" style="199"/>
    <col min="4349" max="4349" width="4.140625" style="199" customWidth="1"/>
    <col min="4350" max="4350" width="46.5703125" style="199" customWidth="1"/>
    <col min="4351" max="4351" width="4.85546875" style="199" customWidth="1"/>
    <col min="4352" max="4352" width="4.28515625" style="199" customWidth="1"/>
    <col min="4353" max="4353" width="11.5703125" style="199" customWidth="1"/>
    <col min="4354" max="4354" width="12" style="199" customWidth="1"/>
    <col min="4355" max="4355" width="11.7109375" style="199" customWidth="1"/>
    <col min="4356" max="4356" width="11.140625" style="199" customWidth="1"/>
    <col min="4357" max="4357" width="12.85546875" style="199" customWidth="1"/>
    <col min="4358" max="4360" width="9.28515625" style="199" bestFit="1" customWidth="1"/>
    <col min="4361" max="4361" width="13.28515625" style="199" customWidth="1"/>
    <col min="4362" max="4364" width="9.140625" style="199"/>
    <col min="4365" max="4365" width="9.28515625" style="199" bestFit="1" customWidth="1"/>
    <col min="4366" max="4604" width="9.140625" style="199"/>
    <col min="4605" max="4605" width="4.140625" style="199" customWidth="1"/>
    <col min="4606" max="4606" width="46.5703125" style="199" customWidth="1"/>
    <col min="4607" max="4607" width="4.85546875" style="199" customWidth="1"/>
    <col min="4608" max="4608" width="4.28515625" style="199" customWidth="1"/>
    <col min="4609" max="4609" width="11.5703125" style="199" customWidth="1"/>
    <col min="4610" max="4610" width="12" style="199" customWidth="1"/>
    <col min="4611" max="4611" width="11.7109375" style="199" customWidth="1"/>
    <col min="4612" max="4612" width="11.140625" style="199" customWidth="1"/>
    <col min="4613" max="4613" width="12.85546875" style="199" customWidth="1"/>
    <col min="4614" max="4616" width="9.28515625" style="199" bestFit="1" customWidth="1"/>
    <col min="4617" max="4617" width="13.28515625" style="199" customWidth="1"/>
    <col min="4618" max="4620" width="9.140625" style="199"/>
    <col min="4621" max="4621" width="9.28515625" style="199" bestFit="1" customWidth="1"/>
    <col min="4622" max="4860" width="9.140625" style="199"/>
    <col min="4861" max="4861" width="4.140625" style="199" customWidth="1"/>
    <col min="4862" max="4862" width="46.5703125" style="199" customWidth="1"/>
    <col min="4863" max="4863" width="4.85546875" style="199" customWidth="1"/>
    <col min="4864" max="4864" width="4.28515625" style="199" customWidth="1"/>
    <col min="4865" max="4865" width="11.5703125" style="199" customWidth="1"/>
    <col min="4866" max="4866" width="12" style="199" customWidth="1"/>
    <col min="4867" max="4867" width="11.7109375" style="199" customWidth="1"/>
    <col min="4868" max="4868" width="11.140625" style="199" customWidth="1"/>
    <col min="4869" max="4869" width="12.85546875" style="199" customWidth="1"/>
    <col min="4870" max="4872" width="9.28515625" style="199" bestFit="1" customWidth="1"/>
    <col min="4873" max="4873" width="13.28515625" style="199" customWidth="1"/>
    <col min="4874" max="4876" width="9.140625" style="199"/>
    <col min="4877" max="4877" width="9.28515625" style="199" bestFit="1" customWidth="1"/>
    <col min="4878" max="5116" width="9.140625" style="199"/>
    <col min="5117" max="5117" width="4.140625" style="199" customWidth="1"/>
    <col min="5118" max="5118" width="46.5703125" style="199" customWidth="1"/>
    <col min="5119" max="5119" width="4.85546875" style="199" customWidth="1"/>
    <col min="5120" max="5120" width="4.28515625" style="199" customWidth="1"/>
    <col min="5121" max="5121" width="11.5703125" style="199" customWidth="1"/>
    <col min="5122" max="5122" width="12" style="199" customWidth="1"/>
    <col min="5123" max="5123" width="11.7109375" style="199" customWidth="1"/>
    <col min="5124" max="5124" width="11.140625" style="199" customWidth="1"/>
    <col min="5125" max="5125" width="12.85546875" style="199" customWidth="1"/>
    <col min="5126" max="5128" width="9.28515625" style="199" bestFit="1" customWidth="1"/>
    <col min="5129" max="5129" width="13.28515625" style="199" customWidth="1"/>
    <col min="5130" max="5132" width="9.140625" style="199"/>
    <col min="5133" max="5133" width="9.28515625" style="199" bestFit="1" customWidth="1"/>
    <col min="5134" max="5372" width="9.140625" style="199"/>
    <col min="5373" max="5373" width="4.140625" style="199" customWidth="1"/>
    <col min="5374" max="5374" width="46.5703125" style="199" customWidth="1"/>
    <col min="5375" max="5375" width="4.85546875" style="199" customWidth="1"/>
    <col min="5376" max="5376" width="4.28515625" style="199" customWidth="1"/>
    <col min="5377" max="5377" width="11.5703125" style="199" customWidth="1"/>
    <col min="5378" max="5378" width="12" style="199" customWidth="1"/>
    <col min="5379" max="5379" width="11.7109375" style="199" customWidth="1"/>
    <col min="5380" max="5380" width="11.140625" style="199" customWidth="1"/>
    <col min="5381" max="5381" width="12.85546875" style="199" customWidth="1"/>
    <col min="5382" max="5384" width="9.28515625" style="199" bestFit="1" customWidth="1"/>
    <col min="5385" max="5385" width="13.28515625" style="199" customWidth="1"/>
    <col min="5386" max="5388" width="9.140625" style="199"/>
    <col min="5389" max="5389" width="9.28515625" style="199" bestFit="1" customWidth="1"/>
    <col min="5390" max="5628" width="9.140625" style="199"/>
    <col min="5629" max="5629" width="4.140625" style="199" customWidth="1"/>
    <col min="5630" max="5630" width="46.5703125" style="199" customWidth="1"/>
    <col min="5631" max="5631" width="4.85546875" style="199" customWidth="1"/>
    <col min="5632" max="5632" width="4.28515625" style="199" customWidth="1"/>
    <col min="5633" max="5633" width="11.5703125" style="199" customWidth="1"/>
    <col min="5634" max="5634" width="12" style="199" customWidth="1"/>
    <col min="5635" max="5635" width="11.7109375" style="199" customWidth="1"/>
    <col min="5636" max="5636" width="11.140625" style="199" customWidth="1"/>
    <col min="5637" max="5637" width="12.85546875" style="199" customWidth="1"/>
    <col min="5638" max="5640" width="9.28515625" style="199" bestFit="1" customWidth="1"/>
    <col min="5641" max="5641" width="13.28515625" style="199" customWidth="1"/>
    <col min="5642" max="5644" width="9.140625" style="199"/>
    <col min="5645" max="5645" width="9.28515625" style="199" bestFit="1" customWidth="1"/>
    <col min="5646" max="5884" width="9.140625" style="199"/>
    <col min="5885" max="5885" width="4.140625" style="199" customWidth="1"/>
    <col min="5886" max="5886" width="46.5703125" style="199" customWidth="1"/>
    <col min="5887" max="5887" width="4.85546875" style="199" customWidth="1"/>
    <col min="5888" max="5888" width="4.28515625" style="199" customWidth="1"/>
    <col min="5889" max="5889" width="11.5703125" style="199" customWidth="1"/>
    <col min="5890" max="5890" width="12" style="199" customWidth="1"/>
    <col min="5891" max="5891" width="11.7109375" style="199" customWidth="1"/>
    <col min="5892" max="5892" width="11.140625" style="199" customWidth="1"/>
    <col min="5893" max="5893" width="12.85546875" style="199" customWidth="1"/>
    <col min="5894" max="5896" width="9.28515625" style="199" bestFit="1" customWidth="1"/>
    <col min="5897" max="5897" width="13.28515625" style="199" customWidth="1"/>
    <col min="5898" max="5900" width="9.140625" style="199"/>
    <col min="5901" max="5901" width="9.28515625" style="199" bestFit="1" customWidth="1"/>
    <col min="5902" max="6140" width="9.140625" style="199"/>
    <col min="6141" max="6141" width="4.140625" style="199" customWidth="1"/>
    <col min="6142" max="6142" width="46.5703125" style="199" customWidth="1"/>
    <col min="6143" max="6143" width="4.85546875" style="199" customWidth="1"/>
    <col min="6144" max="6144" width="4.28515625" style="199" customWidth="1"/>
    <col min="6145" max="6145" width="11.5703125" style="199" customWidth="1"/>
    <col min="6146" max="6146" width="12" style="199" customWidth="1"/>
    <col min="6147" max="6147" width="11.7109375" style="199" customWidth="1"/>
    <col min="6148" max="6148" width="11.140625" style="199" customWidth="1"/>
    <col min="6149" max="6149" width="12.85546875" style="199" customWidth="1"/>
    <col min="6150" max="6152" width="9.28515625" style="199" bestFit="1" customWidth="1"/>
    <col min="6153" max="6153" width="13.28515625" style="199" customWidth="1"/>
    <col min="6154" max="6156" width="9.140625" style="199"/>
    <col min="6157" max="6157" width="9.28515625" style="199" bestFit="1" customWidth="1"/>
    <col min="6158" max="6396" width="9.140625" style="199"/>
    <col min="6397" max="6397" width="4.140625" style="199" customWidth="1"/>
    <col min="6398" max="6398" width="46.5703125" style="199" customWidth="1"/>
    <col min="6399" max="6399" width="4.85546875" style="199" customWidth="1"/>
    <col min="6400" max="6400" width="4.28515625" style="199" customWidth="1"/>
    <col min="6401" max="6401" width="11.5703125" style="199" customWidth="1"/>
    <col min="6402" max="6402" width="12" style="199" customWidth="1"/>
    <col min="6403" max="6403" width="11.7109375" style="199" customWidth="1"/>
    <col min="6404" max="6404" width="11.140625" style="199" customWidth="1"/>
    <col min="6405" max="6405" width="12.85546875" style="199" customWidth="1"/>
    <col min="6406" max="6408" width="9.28515625" style="199" bestFit="1" customWidth="1"/>
    <col min="6409" max="6409" width="13.28515625" style="199" customWidth="1"/>
    <col min="6410" max="6412" width="9.140625" style="199"/>
    <col min="6413" max="6413" width="9.28515625" style="199" bestFit="1" customWidth="1"/>
    <col min="6414" max="6652" width="9.140625" style="199"/>
    <col min="6653" max="6653" width="4.140625" style="199" customWidth="1"/>
    <col min="6654" max="6654" width="46.5703125" style="199" customWidth="1"/>
    <col min="6655" max="6655" width="4.85546875" style="199" customWidth="1"/>
    <col min="6656" max="6656" width="4.28515625" style="199" customWidth="1"/>
    <col min="6657" max="6657" width="11.5703125" style="199" customWidth="1"/>
    <col min="6658" max="6658" width="12" style="199" customWidth="1"/>
    <col min="6659" max="6659" width="11.7109375" style="199" customWidth="1"/>
    <col min="6660" max="6660" width="11.140625" style="199" customWidth="1"/>
    <col min="6661" max="6661" width="12.85546875" style="199" customWidth="1"/>
    <col min="6662" max="6664" width="9.28515625" style="199" bestFit="1" customWidth="1"/>
    <col min="6665" max="6665" width="13.28515625" style="199" customWidth="1"/>
    <col min="6666" max="6668" width="9.140625" style="199"/>
    <col min="6669" max="6669" width="9.28515625" style="199" bestFit="1" customWidth="1"/>
    <col min="6670" max="6908" width="9.140625" style="199"/>
    <col min="6909" max="6909" width="4.140625" style="199" customWidth="1"/>
    <col min="6910" max="6910" width="46.5703125" style="199" customWidth="1"/>
    <col min="6911" max="6911" width="4.85546875" style="199" customWidth="1"/>
    <col min="6912" max="6912" width="4.28515625" style="199" customWidth="1"/>
    <col min="6913" max="6913" width="11.5703125" style="199" customWidth="1"/>
    <col min="6914" max="6914" width="12" style="199" customWidth="1"/>
    <col min="6915" max="6915" width="11.7109375" style="199" customWidth="1"/>
    <col min="6916" max="6916" width="11.140625" style="199" customWidth="1"/>
    <col min="6917" max="6917" width="12.85546875" style="199" customWidth="1"/>
    <col min="6918" max="6920" width="9.28515625" style="199" bestFit="1" customWidth="1"/>
    <col min="6921" max="6921" width="13.28515625" style="199" customWidth="1"/>
    <col min="6922" max="6924" width="9.140625" style="199"/>
    <col min="6925" max="6925" width="9.28515625" style="199" bestFit="1" customWidth="1"/>
    <col min="6926" max="7164" width="9.140625" style="199"/>
    <col min="7165" max="7165" width="4.140625" style="199" customWidth="1"/>
    <col min="7166" max="7166" width="46.5703125" style="199" customWidth="1"/>
    <col min="7167" max="7167" width="4.85546875" style="199" customWidth="1"/>
    <col min="7168" max="7168" width="4.28515625" style="199" customWidth="1"/>
    <col min="7169" max="7169" width="11.5703125" style="199" customWidth="1"/>
    <col min="7170" max="7170" width="12" style="199" customWidth="1"/>
    <col min="7171" max="7171" width="11.7109375" style="199" customWidth="1"/>
    <col min="7172" max="7172" width="11.140625" style="199" customWidth="1"/>
    <col min="7173" max="7173" width="12.85546875" style="199" customWidth="1"/>
    <col min="7174" max="7176" width="9.28515625" style="199" bestFit="1" customWidth="1"/>
    <col min="7177" max="7177" width="13.28515625" style="199" customWidth="1"/>
    <col min="7178" max="7180" width="9.140625" style="199"/>
    <col min="7181" max="7181" width="9.28515625" style="199" bestFit="1" customWidth="1"/>
    <col min="7182" max="7420" width="9.140625" style="199"/>
    <col min="7421" max="7421" width="4.140625" style="199" customWidth="1"/>
    <col min="7422" max="7422" width="46.5703125" style="199" customWidth="1"/>
    <col min="7423" max="7423" width="4.85546875" style="199" customWidth="1"/>
    <col min="7424" max="7424" width="4.28515625" style="199" customWidth="1"/>
    <col min="7425" max="7425" width="11.5703125" style="199" customWidth="1"/>
    <col min="7426" max="7426" width="12" style="199" customWidth="1"/>
    <col min="7427" max="7427" width="11.7109375" style="199" customWidth="1"/>
    <col min="7428" max="7428" width="11.140625" style="199" customWidth="1"/>
    <col min="7429" max="7429" width="12.85546875" style="199" customWidth="1"/>
    <col min="7430" max="7432" width="9.28515625" style="199" bestFit="1" customWidth="1"/>
    <col min="7433" max="7433" width="13.28515625" style="199" customWidth="1"/>
    <col min="7434" max="7436" width="9.140625" style="199"/>
    <col min="7437" max="7437" width="9.28515625" style="199" bestFit="1" customWidth="1"/>
    <col min="7438" max="7676" width="9.140625" style="199"/>
    <col min="7677" max="7677" width="4.140625" style="199" customWidth="1"/>
    <col min="7678" max="7678" width="46.5703125" style="199" customWidth="1"/>
    <col min="7679" max="7679" width="4.85546875" style="199" customWidth="1"/>
    <col min="7680" max="7680" width="4.28515625" style="199" customWidth="1"/>
    <col min="7681" max="7681" width="11.5703125" style="199" customWidth="1"/>
    <col min="7682" max="7682" width="12" style="199" customWidth="1"/>
    <col min="7683" max="7683" width="11.7109375" style="199" customWidth="1"/>
    <col min="7684" max="7684" width="11.140625" style="199" customWidth="1"/>
    <col min="7685" max="7685" width="12.85546875" style="199" customWidth="1"/>
    <col min="7686" max="7688" width="9.28515625" style="199" bestFit="1" customWidth="1"/>
    <col min="7689" max="7689" width="13.28515625" style="199" customWidth="1"/>
    <col min="7690" max="7692" width="9.140625" style="199"/>
    <col min="7693" max="7693" width="9.28515625" style="199" bestFit="1" customWidth="1"/>
    <col min="7694" max="7932" width="9.140625" style="199"/>
    <col min="7933" max="7933" width="4.140625" style="199" customWidth="1"/>
    <col min="7934" max="7934" width="46.5703125" style="199" customWidth="1"/>
    <col min="7935" max="7935" width="4.85546875" style="199" customWidth="1"/>
    <col min="7936" max="7936" width="4.28515625" style="199" customWidth="1"/>
    <col min="7937" max="7937" width="11.5703125" style="199" customWidth="1"/>
    <col min="7938" max="7938" width="12" style="199" customWidth="1"/>
    <col min="7939" max="7939" width="11.7109375" style="199" customWidth="1"/>
    <col min="7940" max="7940" width="11.140625" style="199" customWidth="1"/>
    <col min="7941" max="7941" width="12.85546875" style="199" customWidth="1"/>
    <col min="7942" max="7944" width="9.28515625" style="199" bestFit="1" customWidth="1"/>
    <col min="7945" max="7945" width="13.28515625" style="199" customWidth="1"/>
    <col min="7946" max="7948" width="9.140625" style="199"/>
    <col min="7949" max="7949" width="9.28515625" style="199" bestFit="1" customWidth="1"/>
    <col min="7950" max="8188" width="9.140625" style="199"/>
    <col min="8189" max="8189" width="4.140625" style="199" customWidth="1"/>
    <col min="8190" max="8190" width="46.5703125" style="199" customWidth="1"/>
    <col min="8191" max="8191" width="4.85546875" style="199" customWidth="1"/>
    <col min="8192" max="8192" width="4.28515625" style="199" customWidth="1"/>
    <col min="8193" max="8193" width="11.5703125" style="199" customWidth="1"/>
    <col min="8194" max="8194" width="12" style="199" customWidth="1"/>
    <col min="8195" max="8195" width="11.7109375" style="199" customWidth="1"/>
    <col min="8196" max="8196" width="11.140625" style="199" customWidth="1"/>
    <col min="8197" max="8197" width="12.85546875" style="199" customWidth="1"/>
    <col min="8198" max="8200" width="9.28515625" style="199" bestFit="1" customWidth="1"/>
    <col min="8201" max="8201" width="13.28515625" style="199" customWidth="1"/>
    <col min="8202" max="8204" width="9.140625" style="199"/>
    <col min="8205" max="8205" width="9.28515625" style="199" bestFit="1" customWidth="1"/>
    <col min="8206" max="8444" width="9.140625" style="199"/>
    <col min="8445" max="8445" width="4.140625" style="199" customWidth="1"/>
    <col min="8446" max="8446" width="46.5703125" style="199" customWidth="1"/>
    <col min="8447" max="8447" width="4.85546875" style="199" customWidth="1"/>
    <col min="8448" max="8448" width="4.28515625" style="199" customWidth="1"/>
    <col min="8449" max="8449" width="11.5703125" style="199" customWidth="1"/>
    <col min="8450" max="8450" width="12" style="199" customWidth="1"/>
    <col min="8451" max="8451" width="11.7109375" style="199" customWidth="1"/>
    <col min="8452" max="8452" width="11.140625" style="199" customWidth="1"/>
    <col min="8453" max="8453" width="12.85546875" style="199" customWidth="1"/>
    <col min="8454" max="8456" width="9.28515625" style="199" bestFit="1" customWidth="1"/>
    <col min="8457" max="8457" width="13.28515625" style="199" customWidth="1"/>
    <col min="8458" max="8460" width="9.140625" style="199"/>
    <col min="8461" max="8461" width="9.28515625" style="199" bestFit="1" customWidth="1"/>
    <col min="8462" max="8700" width="9.140625" style="199"/>
    <col min="8701" max="8701" width="4.140625" style="199" customWidth="1"/>
    <col min="8702" max="8702" width="46.5703125" style="199" customWidth="1"/>
    <col min="8703" max="8703" width="4.85546875" style="199" customWidth="1"/>
    <col min="8704" max="8704" width="4.28515625" style="199" customWidth="1"/>
    <col min="8705" max="8705" width="11.5703125" style="199" customWidth="1"/>
    <col min="8706" max="8706" width="12" style="199" customWidth="1"/>
    <col min="8707" max="8707" width="11.7109375" style="199" customWidth="1"/>
    <col min="8708" max="8708" width="11.140625" style="199" customWidth="1"/>
    <col min="8709" max="8709" width="12.85546875" style="199" customWidth="1"/>
    <col min="8710" max="8712" width="9.28515625" style="199" bestFit="1" customWidth="1"/>
    <col min="8713" max="8713" width="13.28515625" style="199" customWidth="1"/>
    <col min="8714" max="8716" width="9.140625" style="199"/>
    <col min="8717" max="8717" width="9.28515625" style="199" bestFit="1" customWidth="1"/>
    <col min="8718" max="8956" width="9.140625" style="199"/>
    <col min="8957" max="8957" width="4.140625" style="199" customWidth="1"/>
    <col min="8958" max="8958" width="46.5703125" style="199" customWidth="1"/>
    <col min="8959" max="8959" width="4.85546875" style="199" customWidth="1"/>
    <col min="8960" max="8960" width="4.28515625" style="199" customWidth="1"/>
    <col min="8961" max="8961" width="11.5703125" style="199" customWidth="1"/>
    <col min="8962" max="8962" width="12" style="199" customWidth="1"/>
    <col min="8963" max="8963" width="11.7109375" style="199" customWidth="1"/>
    <col min="8964" max="8964" width="11.140625" style="199" customWidth="1"/>
    <col min="8965" max="8965" width="12.85546875" style="199" customWidth="1"/>
    <col min="8966" max="8968" width="9.28515625" style="199" bestFit="1" customWidth="1"/>
    <col min="8969" max="8969" width="13.28515625" style="199" customWidth="1"/>
    <col min="8970" max="8972" width="9.140625" style="199"/>
    <col min="8973" max="8973" width="9.28515625" style="199" bestFit="1" customWidth="1"/>
    <col min="8974" max="9212" width="9.140625" style="199"/>
    <col min="9213" max="9213" width="4.140625" style="199" customWidth="1"/>
    <col min="9214" max="9214" width="46.5703125" style="199" customWidth="1"/>
    <col min="9215" max="9215" width="4.85546875" style="199" customWidth="1"/>
    <col min="9216" max="9216" width="4.28515625" style="199" customWidth="1"/>
    <col min="9217" max="9217" width="11.5703125" style="199" customWidth="1"/>
    <col min="9218" max="9218" width="12" style="199" customWidth="1"/>
    <col min="9219" max="9219" width="11.7109375" style="199" customWidth="1"/>
    <col min="9220" max="9220" width="11.140625" style="199" customWidth="1"/>
    <col min="9221" max="9221" width="12.85546875" style="199" customWidth="1"/>
    <col min="9222" max="9224" width="9.28515625" style="199" bestFit="1" customWidth="1"/>
    <col min="9225" max="9225" width="13.28515625" style="199" customWidth="1"/>
    <col min="9226" max="9228" width="9.140625" style="199"/>
    <col min="9229" max="9229" width="9.28515625" style="199" bestFit="1" customWidth="1"/>
    <col min="9230" max="9468" width="9.140625" style="199"/>
    <col min="9469" max="9469" width="4.140625" style="199" customWidth="1"/>
    <col min="9470" max="9470" width="46.5703125" style="199" customWidth="1"/>
    <col min="9471" max="9471" width="4.85546875" style="199" customWidth="1"/>
    <col min="9472" max="9472" width="4.28515625" style="199" customWidth="1"/>
    <col min="9473" max="9473" width="11.5703125" style="199" customWidth="1"/>
    <col min="9474" max="9474" width="12" style="199" customWidth="1"/>
    <col min="9475" max="9475" width="11.7109375" style="199" customWidth="1"/>
    <col min="9476" max="9476" width="11.140625" style="199" customWidth="1"/>
    <col min="9477" max="9477" width="12.85546875" style="199" customWidth="1"/>
    <col min="9478" max="9480" width="9.28515625" style="199" bestFit="1" customWidth="1"/>
    <col min="9481" max="9481" width="13.28515625" style="199" customWidth="1"/>
    <col min="9482" max="9484" width="9.140625" style="199"/>
    <col min="9485" max="9485" width="9.28515625" style="199" bestFit="1" customWidth="1"/>
    <col min="9486" max="9724" width="9.140625" style="199"/>
    <col min="9725" max="9725" width="4.140625" style="199" customWidth="1"/>
    <col min="9726" max="9726" width="46.5703125" style="199" customWidth="1"/>
    <col min="9727" max="9727" width="4.85546875" style="199" customWidth="1"/>
    <col min="9728" max="9728" width="4.28515625" style="199" customWidth="1"/>
    <col min="9729" max="9729" width="11.5703125" style="199" customWidth="1"/>
    <col min="9730" max="9730" width="12" style="199" customWidth="1"/>
    <col min="9731" max="9731" width="11.7109375" style="199" customWidth="1"/>
    <col min="9732" max="9732" width="11.140625" style="199" customWidth="1"/>
    <col min="9733" max="9733" width="12.85546875" style="199" customWidth="1"/>
    <col min="9734" max="9736" width="9.28515625" style="199" bestFit="1" customWidth="1"/>
    <col min="9737" max="9737" width="13.28515625" style="199" customWidth="1"/>
    <col min="9738" max="9740" width="9.140625" style="199"/>
    <col min="9741" max="9741" width="9.28515625" style="199" bestFit="1" customWidth="1"/>
    <col min="9742" max="9980" width="9.140625" style="199"/>
    <col min="9981" max="9981" width="4.140625" style="199" customWidth="1"/>
    <col min="9982" max="9982" width="46.5703125" style="199" customWidth="1"/>
    <col min="9983" max="9983" width="4.85546875" style="199" customWidth="1"/>
    <col min="9984" max="9984" width="4.28515625" style="199" customWidth="1"/>
    <col min="9985" max="9985" width="11.5703125" style="199" customWidth="1"/>
    <col min="9986" max="9986" width="12" style="199" customWidth="1"/>
    <col min="9987" max="9987" width="11.7109375" style="199" customWidth="1"/>
    <col min="9988" max="9988" width="11.140625" style="199" customWidth="1"/>
    <col min="9989" max="9989" width="12.85546875" style="199" customWidth="1"/>
    <col min="9990" max="9992" width="9.28515625" style="199" bestFit="1" customWidth="1"/>
    <col min="9993" max="9993" width="13.28515625" style="199" customWidth="1"/>
    <col min="9994" max="9996" width="9.140625" style="199"/>
    <col min="9997" max="9997" width="9.28515625" style="199" bestFit="1" customWidth="1"/>
    <col min="9998" max="10236" width="9.140625" style="199"/>
    <col min="10237" max="10237" width="4.140625" style="199" customWidth="1"/>
    <col min="10238" max="10238" width="46.5703125" style="199" customWidth="1"/>
    <col min="10239" max="10239" width="4.85546875" style="199" customWidth="1"/>
    <col min="10240" max="10240" width="4.28515625" style="199" customWidth="1"/>
    <col min="10241" max="10241" width="11.5703125" style="199" customWidth="1"/>
    <col min="10242" max="10242" width="12" style="199" customWidth="1"/>
    <col min="10243" max="10243" width="11.7109375" style="199" customWidth="1"/>
    <col min="10244" max="10244" width="11.140625" style="199" customWidth="1"/>
    <col min="10245" max="10245" width="12.85546875" style="199" customWidth="1"/>
    <col min="10246" max="10248" width="9.28515625" style="199" bestFit="1" customWidth="1"/>
    <col min="10249" max="10249" width="13.28515625" style="199" customWidth="1"/>
    <col min="10250" max="10252" width="9.140625" style="199"/>
    <col min="10253" max="10253" width="9.28515625" style="199" bestFit="1" customWidth="1"/>
    <col min="10254" max="10492" width="9.140625" style="199"/>
    <col min="10493" max="10493" width="4.140625" style="199" customWidth="1"/>
    <col min="10494" max="10494" width="46.5703125" style="199" customWidth="1"/>
    <col min="10495" max="10495" width="4.85546875" style="199" customWidth="1"/>
    <col min="10496" max="10496" width="4.28515625" style="199" customWidth="1"/>
    <col min="10497" max="10497" width="11.5703125" style="199" customWidth="1"/>
    <col min="10498" max="10498" width="12" style="199" customWidth="1"/>
    <col min="10499" max="10499" width="11.7109375" style="199" customWidth="1"/>
    <col min="10500" max="10500" width="11.140625" style="199" customWidth="1"/>
    <col min="10501" max="10501" width="12.85546875" style="199" customWidth="1"/>
    <col min="10502" max="10504" width="9.28515625" style="199" bestFit="1" customWidth="1"/>
    <col min="10505" max="10505" width="13.28515625" style="199" customWidth="1"/>
    <col min="10506" max="10508" width="9.140625" style="199"/>
    <col min="10509" max="10509" width="9.28515625" style="199" bestFit="1" customWidth="1"/>
    <col min="10510" max="10748" width="9.140625" style="199"/>
    <col min="10749" max="10749" width="4.140625" style="199" customWidth="1"/>
    <col min="10750" max="10750" width="46.5703125" style="199" customWidth="1"/>
    <col min="10751" max="10751" width="4.85546875" style="199" customWidth="1"/>
    <col min="10752" max="10752" width="4.28515625" style="199" customWidth="1"/>
    <col min="10753" max="10753" width="11.5703125" style="199" customWidth="1"/>
    <col min="10754" max="10754" width="12" style="199" customWidth="1"/>
    <col min="10755" max="10755" width="11.7109375" style="199" customWidth="1"/>
    <col min="10756" max="10756" width="11.140625" style="199" customWidth="1"/>
    <col min="10757" max="10757" width="12.85546875" style="199" customWidth="1"/>
    <col min="10758" max="10760" width="9.28515625" style="199" bestFit="1" customWidth="1"/>
    <col min="10761" max="10761" width="13.28515625" style="199" customWidth="1"/>
    <col min="10762" max="10764" width="9.140625" style="199"/>
    <col min="10765" max="10765" width="9.28515625" style="199" bestFit="1" customWidth="1"/>
    <col min="10766" max="11004" width="9.140625" style="199"/>
    <col min="11005" max="11005" width="4.140625" style="199" customWidth="1"/>
    <col min="11006" max="11006" width="46.5703125" style="199" customWidth="1"/>
    <col min="11007" max="11007" width="4.85546875" style="199" customWidth="1"/>
    <col min="11008" max="11008" width="4.28515625" style="199" customWidth="1"/>
    <col min="11009" max="11009" width="11.5703125" style="199" customWidth="1"/>
    <col min="11010" max="11010" width="12" style="199" customWidth="1"/>
    <col min="11011" max="11011" width="11.7109375" style="199" customWidth="1"/>
    <col min="11012" max="11012" width="11.140625" style="199" customWidth="1"/>
    <col min="11013" max="11013" width="12.85546875" style="199" customWidth="1"/>
    <col min="11014" max="11016" width="9.28515625" style="199" bestFit="1" customWidth="1"/>
    <col min="11017" max="11017" width="13.28515625" style="199" customWidth="1"/>
    <col min="11018" max="11020" width="9.140625" style="199"/>
    <col min="11021" max="11021" width="9.28515625" style="199" bestFit="1" customWidth="1"/>
    <col min="11022" max="11260" width="9.140625" style="199"/>
    <col min="11261" max="11261" width="4.140625" style="199" customWidth="1"/>
    <col min="11262" max="11262" width="46.5703125" style="199" customWidth="1"/>
    <col min="11263" max="11263" width="4.85546875" style="199" customWidth="1"/>
    <col min="11264" max="11264" width="4.28515625" style="199" customWidth="1"/>
    <col min="11265" max="11265" width="11.5703125" style="199" customWidth="1"/>
    <col min="11266" max="11266" width="12" style="199" customWidth="1"/>
    <col min="11267" max="11267" width="11.7109375" style="199" customWidth="1"/>
    <col min="11268" max="11268" width="11.140625" style="199" customWidth="1"/>
    <col min="11269" max="11269" width="12.85546875" style="199" customWidth="1"/>
    <col min="11270" max="11272" width="9.28515625" style="199" bestFit="1" customWidth="1"/>
    <col min="11273" max="11273" width="13.28515625" style="199" customWidth="1"/>
    <col min="11274" max="11276" width="9.140625" style="199"/>
    <col min="11277" max="11277" width="9.28515625" style="199" bestFit="1" customWidth="1"/>
    <col min="11278" max="11516" width="9.140625" style="199"/>
    <col min="11517" max="11517" width="4.140625" style="199" customWidth="1"/>
    <col min="11518" max="11518" width="46.5703125" style="199" customWidth="1"/>
    <col min="11519" max="11519" width="4.85546875" style="199" customWidth="1"/>
    <col min="11520" max="11520" width="4.28515625" style="199" customWidth="1"/>
    <col min="11521" max="11521" width="11.5703125" style="199" customWidth="1"/>
    <col min="11522" max="11522" width="12" style="199" customWidth="1"/>
    <col min="11523" max="11523" width="11.7109375" style="199" customWidth="1"/>
    <col min="11524" max="11524" width="11.140625" style="199" customWidth="1"/>
    <col min="11525" max="11525" width="12.85546875" style="199" customWidth="1"/>
    <col min="11526" max="11528" width="9.28515625" style="199" bestFit="1" customWidth="1"/>
    <col min="11529" max="11529" width="13.28515625" style="199" customWidth="1"/>
    <col min="11530" max="11532" width="9.140625" style="199"/>
    <col min="11533" max="11533" width="9.28515625" style="199" bestFit="1" customWidth="1"/>
    <col min="11534" max="11772" width="9.140625" style="199"/>
    <col min="11773" max="11773" width="4.140625" style="199" customWidth="1"/>
    <col min="11774" max="11774" width="46.5703125" style="199" customWidth="1"/>
    <col min="11775" max="11775" width="4.85546875" style="199" customWidth="1"/>
    <col min="11776" max="11776" width="4.28515625" style="199" customWidth="1"/>
    <col min="11777" max="11777" width="11.5703125" style="199" customWidth="1"/>
    <col min="11778" max="11778" width="12" style="199" customWidth="1"/>
    <col min="11779" max="11779" width="11.7109375" style="199" customWidth="1"/>
    <col min="11780" max="11780" width="11.140625" style="199" customWidth="1"/>
    <col min="11781" max="11781" width="12.85546875" style="199" customWidth="1"/>
    <col min="11782" max="11784" width="9.28515625" style="199" bestFit="1" customWidth="1"/>
    <col min="11785" max="11785" width="13.28515625" style="199" customWidth="1"/>
    <col min="11786" max="11788" width="9.140625" style="199"/>
    <col min="11789" max="11789" width="9.28515625" style="199" bestFit="1" customWidth="1"/>
    <col min="11790" max="12028" width="9.140625" style="199"/>
    <col min="12029" max="12029" width="4.140625" style="199" customWidth="1"/>
    <col min="12030" max="12030" width="46.5703125" style="199" customWidth="1"/>
    <col min="12031" max="12031" width="4.85546875" style="199" customWidth="1"/>
    <col min="12032" max="12032" width="4.28515625" style="199" customWidth="1"/>
    <col min="12033" max="12033" width="11.5703125" style="199" customWidth="1"/>
    <col min="12034" max="12034" width="12" style="199" customWidth="1"/>
    <col min="12035" max="12035" width="11.7109375" style="199" customWidth="1"/>
    <col min="12036" max="12036" width="11.140625" style="199" customWidth="1"/>
    <col min="12037" max="12037" width="12.85546875" style="199" customWidth="1"/>
    <col min="12038" max="12040" width="9.28515625" style="199" bestFit="1" customWidth="1"/>
    <col min="12041" max="12041" width="13.28515625" style="199" customWidth="1"/>
    <col min="12042" max="12044" width="9.140625" style="199"/>
    <col min="12045" max="12045" width="9.28515625" style="199" bestFit="1" customWidth="1"/>
    <col min="12046" max="12284" width="9.140625" style="199"/>
    <col min="12285" max="12285" width="4.140625" style="199" customWidth="1"/>
    <col min="12286" max="12286" width="46.5703125" style="199" customWidth="1"/>
    <col min="12287" max="12287" width="4.85546875" style="199" customWidth="1"/>
    <col min="12288" max="12288" width="4.28515625" style="199" customWidth="1"/>
    <col min="12289" max="12289" width="11.5703125" style="199" customWidth="1"/>
    <col min="12290" max="12290" width="12" style="199" customWidth="1"/>
    <col min="12291" max="12291" width="11.7109375" style="199" customWidth="1"/>
    <col min="12292" max="12292" width="11.140625" style="199" customWidth="1"/>
    <col min="12293" max="12293" width="12.85546875" style="199" customWidth="1"/>
    <col min="12294" max="12296" width="9.28515625" style="199" bestFit="1" customWidth="1"/>
    <col min="12297" max="12297" width="13.28515625" style="199" customWidth="1"/>
    <col min="12298" max="12300" width="9.140625" style="199"/>
    <col min="12301" max="12301" width="9.28515625" style="199" bestFit="1" customWidth="1"/>
    <col min="12302" max="12540" width="9.140625" style="199"/>
    <col min="12541" max="12541" width="4.140625" style="199" customWidth="1"/>
    <col min="12542" max="12542" width="46.5703125" style="199" customWidth="1"/>
    <col min="12543" max="12543" width="4.85546875" style="199" customWidth="1"/>
    <col min="12544" max="12544" width="4.28515625" style="199" customWidth="1"/>
    <col min="12545" max="12545" width="11.5703125" style="199" customWidth="1"/>
    <col min="12546" max="12546" width="12" style="199" customWidth="1"/>
    <col min="12547" max="12547" width="11.7109375" style="199" customWidth="1"/>
    <col min="12548" max="12548" width="11.140625" style="199" customWidth="1"/>
    <col min="12549" max="12549" width="12.85546875" style="199" customWidth="1"/>
    <col min="12550" max="12552" width="9.28515625" style="199" bestFit="1" customWidth="1"/>
    <col min="12553" max="12553" width="13.28515625" style="199" customWidth="1"/>
    <col min="12554" max="12556" width="9.140625" style="199"/>
    <col min="12557" max="12557" width="9.28515625" style="199" bestFit="1" customWidth="1"/>
    <col min="12558" max="12796" width="9.140625" style="199"/>
    <col min="12797" max="12797" width="4.140625" style="199" customWidth="1"/>
    <col min="12798" max="12798" width="46.5703125" style="199" customWidth="1"/>
    <col min="12799" max="12799" width="4.85546875" style="199" customWidth="1"/>
    <col min="12800" max="12800" width="4.28515625" style="199" customWidth="1"/>
    <col min="12801" max="12801" width="11.5703125" style="199" customWidth="1"/>
    <col min="12802" max="12802" width="12" style="199" customWidth="1"/>
    <col min="12803" max="12803" width="11.7109375" style="199" customWidth="1"/>
    <col min="12804" max="12804" width="11.140625" style="199" customWidth="1"/>
    <col min="12805" max="12805" width="12.85546875" style="199" customWidth="1"/>
    <col min="12806" max="12808" width="9.28515625" style="199" bestFit="1" customWidth="1"/>
    <col min="12809" max="12809" width="13.28515625" style="199" customWidth="1"/>
    <col min="12810" max="12812" width="9.140625" style="199"/>
    <col min="12813" max="12813" width="9.28515625" style="199" bestFit="1" customWidth="1"/>
    <col min="12814" max="13052" width="9.140625" style="199"/>
    <col min="13053" max="13053" width="4.140625" style="199" customWidth="1"/>
    <col min="13054" max="13054" width="46.5703125" style="199" customWidth="1"/>
    <col min="13055" max="13055" width="4.85546875" style="199" customWidth="1"/>
    <col min="13056" max="13056" width="4.28515625" style="199" customWidth="1"/>
    <col min="13057" max="13057" width="11.5703125" style="199" customWidth="1"/>
    <col min="13058" max="13058" width="12" style="199" customWidth="1"/>
    <col min="13059" max="13059" width="11.7109375" style="199" customWidth="1"/>
    <col min="13060" max="13060" width="11.140625" style="199" customWidth="1"/>
    <col min="13061" max="13061" width="12.85546875" style="199" customWidth="1"/>
    <col min="13062" max="13064" width="9.28515625" style="199" bestFit="1" customWidth="1"/>
    <col min="13065" max="13065" width="13.28515625" style="199" customWidth="1"/>
    <col min="13066" max="13068" width="9.140625" style="199"/>
    <col min="13069" max="13069" width="9.28515625" style="199" bestFit="1" customWidth="1"/>
    <col min="13070" max="13308" width="9.140625" style="199"/>
    <col min="13309" max="13309" width="4.140625" style="199" customWidth="1"/>
    <col min="13310" max="13310" width="46.5703125" style="199" customWidth="1"/>
    <col min="13311" max="13311" width="4.85546875" style="199" customWidth="1"/>
    <col min="13312" max="13312" width="4.28515625" style="199" customWidth="1"/>
    <col min="13313" max="13313" width="11.5703125" style="199" customWidth="1"/>
    <col min="13314" max="13314" width="12" style="199" customWidth="1"/>
    <col min="13315" max="13315" width="11.7109375" style="199" customWidth="1"/>
    <col min="13316" max="13316" width="11.140625" style="199" customWidth="1"/>
    <col min="13317" max="13317" width="12.85546875" style="199" customWidth="1"/>
    <col min="13318" max="13320" width="9.28515625" style="199" bestFit="1" customWidth="1"/>
    <col min="13321" max="13321" width="13.28515625" style="199" customWidth="1"/>
    <col min="13322" max="13324" width="9.140625" style="199"/>
    <col min="13325" max="13325" width="9.28515625" style="199" bestFit="1" customWidth="1"/>
    <col min="13326" max="13564" width="9.140625" style="199"/>
    <col min="13565" max="13565" width="4.140625" style="199" customWidth="1"/>
    <col min="13566" max="13566" width="46.5703125" style="199" customWidth="1"/>
    <col min="13567" max="13567" width="4.85546875" style="199" customWidth="1"/>
    <col min="13568" max="13568" width="4.28515625" style="199" customWidth="1"/>
    <col min="13569" max="13569" width="11.5703125" style="199" customWidth="1"/>
    <col min="13570" max="13570" width="12" style="199" customWidth="1"/>
    <col min="13571" max="13571" width="11.7109375" style="199" customWidth="1"/>
    <col min="13572" max="13572" width="11.140625" style="199" customWidth="1"/>
    <col min="13573" max="13573" width="12.85546875" style="199" customWidth="1"/>
    <col min="13574" max="13576" width="9.28515625" style="199" bestFit="1" customWidth="1"/>
    <col min="13577" max="13577" width="13.28515625" style="199" customWidth="1"/>
    <col min="13578" max="13580" width="9.140625" style="199"/>
    <col min="13581" max="13581" width="9.28515625" style="199" bestFit="1" customWidth="1"/>
    <col min="13582" max="13820" width="9.140625" style="199"/>
    <col min="13821" max="13821" width="4.140625" style="199" customWidth="1"/>
    <col min="13822" max="13822" width="46.5703125" style="199" customWidth="1"/>
    <col min="13823" max="13823" width="4.85546875" style="199" customWidth="1"/>
    <col min="13824" max="13824" width="4.28515625" style="199" customWidth="1"/>
    <col min="13825" max="13825" width="11.5703125" style="199" customWidth="1"/>
    <col min="13826" max="13826" width="12" style="199" customWidth="1"/>
    <col min="13827" max="13827" width="11.7109375" style="199" customWidth="1"/>
    <col min="13828" max="13828" width="11.140625" style="199" customWidth="1"/>
    <col min="13829" max="13829" width="12.85546875" style="199" customWidth="1"/>
    <col min="13830" max="13832" width="9.28515625" style="199" bestFit="1" customWidth="1"/>
    <col min="13833" max="13833" width="13.28515625" style="199" customWidth="1"/>
    <col min="13834" max="13836" width="9.140625" style="199"/>
    <col min="13837" max="13837" width="9.28515625" style="199" bestFit="1" customWidth="1"/>
    <col min="13838" max="14076" width="9.140625" style="199"/>
    <col min="14077" max="14077" width="4.140625" style="199" customWidth="1"/>
    <col min="14078" max="14078" width="46.5703125" style="199" customWidth="1"/>
    <col min="14079" max="14079" width="4.85546875" style="199" customWidth="1"/>
    <col min="14080" max="14080" width="4.28515625" style="199" customWidth="1"/>
    <col min="14081" max="14081" width="11.5703125" style="199" customWidth="1"/>
    <col min="14082" max="14082" width="12" style="199" customWidth="1"/>
    <col min="14083" max="14083" width="11.7109375" style="199" customWidth="1"/>
    <col min="14084" max="14084" width="11.140625" style="199" customWidth="1"/>
    <col min="14085" max="14085" width="12.85546875" style="199" customWidth="1"/>
    <col min="14086" max="14088" width="9.28515625" style="199" bestFit="1" customWidth="1"/>
    <col min="14089" max="14089" width="13.28515625" style="199" customWidth="1"/>
    <col min="14090" max="14092" width="9.140625" style="199"/>
    <col min="14093" max="14093" width="9.28515625" style="199" bestFit="1" customWidth="1"/>
    <col min="14094" max="14332" width="9.140625" style="199"/>
    <col min="14333" max="14333" width="4.140625" style="199" customWidth="1"/>
    <col min="14334" max="14334" width="46.5703125" style="199" customWidth="1"/>
    <col min="14335" max="14335" width="4.85546875" style="199" customWidth="1"/>
    <col min="14336" max="14336" width="4.28515625" style="199" customWidth="1"/>
    <col min="14337" max="14337" width="11.5703125" style="199" customWidth="1"/>
    <col min="14338" max="14338" width="12" style="199" customWidth="1"/>
    <col min="14339" max="14339" width="11.7109375" style="199" customWidth="1"/>
    <col min="14340" max="14340" width="11.140625" style="199" customWidth="1"/>
    <col min="14341" max="14341" width="12.85546875" style="199" customWidth="1"/>
    <col min="14342" max="14344" width="9.28515625" style="199" bestFit="1" customWidth="1"/>
    <col min="14345" max="14345" width="13.28515625" style="199" customWidth="1"/>
    <col min="14346" max="14348" width="9.140625" style="199"/>
    <col min="14349" max="14349" width="9.28515625" style="199" bestFit="1" customWidth="1"/>
    <col min="14350" max="14588" width="9.140625" style="199"/>
    <col min="14589" max="14589" width="4.140625" style="199" customWidth="1"/>
    <col min="14590" max="14590" width="46.5703125" style="199" customWidth="1"/>
    <col min="14591" max="14591" width="4.85546875" style="199" customWidth="1"/>
    <col min="14592" max="14592" width="4.28515625" style="199" customWidth="1"/>
    <col min="14593" max="14593" width="11.5703125" style="199" customWidth="1"/>
    <col min="14594" max="14594" width="12" style="199" customWidth="1"/>
    <col min="14595" max="14595" width="11.7109375" style="199" customWidth="1"/>
    <col min="14596" max="14596" width="11.140625" style="199" customWidth="1"/>
    <col min="14597" max="14597" width="12.85546875" style="199" customWidth="1"/>
    <col min="14598" max="14600" width="9.28515625" style="199" bestFit="1" customWidth="1"/>
    <col min="14601" max="14601" width="13.28515625" style="199" customWidth="1"/>
    <col min="14602" max="14604" width="9.140625" style="199"/>
    <col min="14605" max="14605" width="9.28515625" style="199" bestFit="1" customWidth="1"/>
    <col min="14606" max="14844" width="9.140625" style="199"/>
    <col min="14845" max="14845" width="4.140625" style="199" customWidth="1"/>
    <col min="14846" max="14846" width="46.5703125" style="199" customWidth="1"/>
    <col min="14847" max="14847" width="4.85546875" style="199" customWidth="1"/>
    <col min="14848" max="14848" width="4.28515625" style="199" customWidth="1"/>
    <col min="14849" max="14849" width="11.5703125" style="199" customWidth="1"/>
    <col min="14850" max="14850" width="12" style="199" customWidth="1"/>
    <col min="14851" max="14851" width="11.7109375" style="199" customWidth="1"/>
    <col min="14852" max="14852" width="11.140625" style="199" customWidth="1"/>
    <col min="14853" max="14853" width="12.85546875" style="199" customWidth="1"/>
    <col min="14854" max="14856" width="9.28515625" style="199" bestFit="1" customWidth="1"/>
    <col min="14857" max="14857" width="13.28515625" style="199" customWidth="1"/>
    <col min="14858" max="14860" width="9.140625" style="199"/>
    <col min="14861" max="14861" width="9.28515625" style="199" bestFit="1" customWidth="1"/>
    <col min="14862" max="15100" width="9.140625" style="199"/>
    <col min="15101" max="15101" width="4.140625" style="199" customWidth="1"/>
    <col min="15102" max="15102" width="46.5703125" style="199" customWidth="1"/>
    <col min="15103" max="15103" width="4.85546875" style="199" customWidth="1"/>
    <col min="15104" max="15104" width="4.28515625" style="199" customWidth="1"/>
    <col min="15105" max="15105" width="11.5703125" style="199" customWidth="1"/>
    <col min="15106" max="15106" width="12" style="199" customWidth="1"/>
    <col min="15107" max="15107" width="11.7109375" style="199" customWidth="1"/>
    <col min="15108" max="15108" width="11.140625" style="199" customWidth="1"/>
    <col min="15109" max="15109" width="12.85546875" style="199" customWidth="1"/>
    <col min="15110" max="15112" width="9.28515625" style="199" bestFit="1" customWidth="1"/>
    <col min="15113" max="15113" width="13.28515625" style="199" customWidth="1"/>
    <col min="15114" max="15116" width="9.140625" style="199"/>
    <col min="15117" max="15117" width="9.28515625" style="199" bestFit="1" customWidth="1"/>
    <col min="15118" max="15356" width="9.140625" style="199"/>
    <col min="15357" max="15357" width="4.140625" style="199" customWidth="1"/>
    <col min="15358" max="15358" width="46.5703125" style="199" customWidth="1"/>
    <col min="15359" max="15359" width="4.85546875" style="199" customWidth="1"/>
    <col min="15360" max="15360" width="4.28515625" style="199" customWidth="1"/>
    <col min="15361" max="15361" width="11.5703125" style="199" customWidth="1"/>
    <col min="15362" max="15362" width="12" style="199" customWidth="1"/>
    <col min="15363" max="15363" width="11.7109375" style="199" customWidth="1"/>
    <col min="15364" max="15364" width="11.140625" style="199" customWidth="1"/>
    <col min="15365" max="15365" width="12.85546875" style="199" customWidth="1"/>
    <col min="15366" max="15368" width="9.28515625" style="199" bestFit="1" customWidth="1"/>
    <col min="15369" max="15369" width="13.28515625" style="199" customWidth="1"/>
    <col min="15370" max="15372" width="9.140625" style="199"/>
    <col min="15373" max="15373" width="9.28515625" style="199" bestFit="1" customWidth="1"/>
    <col min="15374" max="15612" width="9.140625" style="199"/>
    <col min="15613" max="15613" width="4.140625" style="199" customWidth="1"/>
    <col min="15614" max="15614" width="46.5703125" style="199" customWidth="1"/>
    <col min="15615" max="15615" width="4.85546875" style="199" customWidth="1"/>
    <col min="15616" max="15616" width="4.28515625" style="199" customWidth="1"/>
    <col min="15617" max="15617" width="11.5703125" style="199" customWidth="1"/>
    <col min="15618" max="15618" width="12" style="199" customWidth="1"/>
    <col min="15619" max="15619" width="11.7109375" style="199" customWidth="1"/>
    <col min="15620" max="15620" width="11.140625" style="199" customWidth="1"/>
    <col min="15621" max="15621" width="12.85546875" style="199" customWidth="1"/>
    <col min="15622" max="15624" width="9.28515625" style="199" bestFit="1" customWidth="1"/>
    <col min="15625" max="15625" width="13.28515625" style="199" customWidth="1"/>
    <col min="15626" max="15628" width="9.140625" style="199"/>
    <col min="15629" max="15629" width="9.28515625" style="199" bestFit="1" customWidth="1"/>
    <col min="15630" max="15868" width="9.140625" style="199"/>
    <col min="15869" max="15869" width="4.140625" style="199" customWidth="1"/>
    <col min="15870" max="15870" width="46.5703125" style="199" customWidth="1"/>
    <col min="15871" max="15871" width="4.85546875" style="199" customWidth="1"/>
    <col min="15872" max="15872" width="4.28515625" style="199" customWidth="1"/>
    <col min="15873" max="15873" width="11.5703125" style="199" customWidth="1"/>
    <col min="15874" max="15874" width="12" style="199" customWidth="1"/>
    <col min="15875" max="15875" width="11.7109375" style="199" customWidth="1"/>
    <col min="15876" max="15876" width="11.140625" style="199" customWidth="1"/>
    <col min="15877" max="15877" width="12.85546875" style="199" customWidth="1"/>
    <col min="15878" max="15880" width="9.28515625" style="199" bestFit="1" customWidth="1"/>
    <col min="15881" max="15881" width="13.28515625" style="199" customWidth="1"/>
    <col min="15882" max="15884" width="9.140625" style="199"/>
    <col min="15885" max="15885" width="9.28515625" style="199" bestFit="1" customWidth="1"/>
    <col min="15886" max="16124" width="9.140625" style="199"/>
    <col min="16125" max="16125" width="4.140625" style="199" customWidth="1"/>
    <col min="16126" max="16126" width="46.5703125" style="199" customWidth="1"/>
    <col min="16127" max="16127" width="4.85546875" style="199" customWidth="1"/>
    <col min="16128" max="16128" width="4.28515625" style="199" customWidth="1"/>
    <col min="16129" max="16129" width="11.5703125" style="199" customWidth="1"/>
    <col min="16130" max="16130" width="12" style="199" customWidth="1"/>
    <col min="16131" max="16131" width="11.7109375" style="199" customWidth="1"/>
    <col min="16132" max="16132" width="11.140625" style="199" customWidth="1"/>
    <col min="16133" max="16133" width="12.85546875" style="199" customWidth="1"/>
    <col min="16134" max="16136" width="9.28515625" style="199" bestFit="1" customWidth="1"/>
    <col min="16137" max="16137" width="13.28515625" style="199" customWidth="1"/>
    <col min="16138" max="16140" width="9.140625" style="199"/>
    <col min="16141" max="16141" width="9.28515625" style="199" bestFit="1" customWidth="1"/>
    <col min="16142" max="16384" width="9.140625" style="199"/>
  </cols>
  <sheetData>
    <row r="1" spans="1:9">
      <c r="A1" s="196"/>
      <c r="B1" s="197"/>
      <c r="C1" s="197"/>
      <c r="D1" s="197"/>
      <c r="E1" s="198"/>
      <c r="F1" s="263" t="s">
        <v>615</v>
      </c>
      <c r="G1" s="264"/>
    </row>
    <row r="2" spans="1:9">
      <c r="A2" s="196"/>
      <c r="B2" s="197"/>
      <c r="C2" s="197"/>
      <c r="D2" s="197"/>
      <c r="E2" s="263" t="s">
        <v>168</v>
      </c>
      <c r="F2" s="265"/>
      <c r="G2" s="265"/>
    </row>
    <row r="3" spans="1:9">
      <c r="A3" s="196"/>
      <c r="B3" s="197"/>
      <c r="C3" s="197"/>
      <c r="D3" s="197"/>
      <c r="E3" s="263" t="s">
        <v>831</v>
      </c>
      <c r="F3" s="265"/>
      <c r="G3" s="265"/>
    </row>
    <row r="4" spans="1:9">
      <c r="A4" s="196"/>
      <c r="B4" s="197"/>
      <c r="C4" s="197"/>
      <c r="D4" s="197"/>
      <c r="E4" s="201"/>
    </row>
    <row r="5" spans="1:9">
      <c r="A5" s="262" t="s">
        <v>613</v>
      </c>
      <c r="B5" s="262"/>
      <c r="C5" s="262"/>
      <c r="D5" s="262"/>
      <c r="E5" s="262"/>
      <c r="F5" s="262"/>
      <c r="G5" s="262"/>
    </row>
    <row r="6" spans="1:9">
      <c r="A6" s="262" t="s">
        <v>614</v>
      </c>
      <c r="B6" s="262"/>
      <c r="C6" s="262"/>
      <c r="D6" s="262"/>
      <c r="E6" s="262"/>
      <c r="F6" s="262"/>
      <c r="G6" s="262"/>
    </row>
    <row r="7" spans="1:9">
      <c r="A7" s="202" t="s">
        <v>9</v>
      </c>
      <c r="B7" s="203"/>
      <c r="C7" s="197"/>
      <c r="D7" s="197"/>
      <c r="E7" s="201"/>
      <c r="G7" s="204"/>
    </row>
    <row r="8" spans="1:9">
      <c r="A8" s="202"/>
      <c r="B8" s="203"/>
      <c r="C8" s="197"/>
      <c r="D8" s="197"/>
      <c r="E8" s="201"/>
      <c r="G8" s="205" t="s">
        <v>620</v>
      </c>
    </row>
    <row r="9" spans="1:9" ht="31.5">
      <c r="A9" s="206" t="s">
        <v>1</v>
      </c>
      <c r="B9" s="207" t="s">
        <v>3</v>
      </c>
      <c r="C9" s="207" t="s">
        <v>4</v>
      </c>
      <c r="D9" s="207" t="s">
        <v>5</v>
      </c>
      <c r="E9" s="206" t="s">
        <v>605</v>
      </c>
      <c r="F9" s="206" t="s">
        <v>607</v>
      </c>
      <c r="G9" s="206" t="s">
        <v>608</v>
      </c>
    </row>
    <row r="10" spans="1:9" s="210" customFormat="1" ht="15">
      <c r="A10" s="208">
        <v>1</v>
      </c>
      <c r="B10" s="209">
        <v>2</v>
      </c>
      <c r="C10" s="209">
        <v>3</v>
      </c>
      <c r="D10" s="209">
        <v>4</v>
      </c>
      <c r="E10" s="209">
        <v>5</v>
      </c>
      <c r="F10" s="209">
        <v>6</v>
      </c>
      <c r="G10" s="209">
        <v>7</v>
      </c>
      <c r="I10" s="211"/>
    </row>
    <row r="11" spans="1:9" s="214" customFormat="1">
      <c r="A11" s="212" t="s">
        <v>132</v>
      </c>
      <c r="B11" s="213" t="s">
        <v>135</v>
      </c>
      <c r="C11" s="212" t="s">
        <v>10</v>
      </c>
      <c r="D11" s="212" t="s">
        <v>11</v>
      </c>
      <c r="E11" s="123">
        <f>SUM(E12:E18)</f>
        <v>274635.09999999998</v>
      </c>
      <c r="F11" s="123">
        <f>F12+F13+F14+F15+F16+F17+F18</f>
        <v>273401.39999999997</v>
      </c>
      <c r="G11" s="123">
        <f>F11/E11*100</f>
        <v>99.550785751711985</v>
      </c>
      <c r="I11" s="215"/>
    </row>
    <row r="12" spans="1:9" s="214" customFormat="1" ht="31.5">
      <c r="A12" s="216" t="s">
        <v>280</v>
      </c>
      <c r="B12" s="217" t="s">
        <v>136</v>
      </c>
      <c r="C12" s="216" t="s">
        <v>10</v>
      </c>
      <c r="D12" s="216" t="s">
        <v>12</v>
      </c>
      <c r="E12" s="121">
        <f>'приложение 2'!H11+'приложение 2'!H55</f>
        <v>24260.999999999996</v>
      </c>
      <c r="F12" s="121">
        <f>'приложение 2'!I11+'приложение 2'!I55</f>
        <v>24257.199999999997</v>
      </c>
      <c r="G12" s="121">
        <f>F12/E12*100</f>
        <v>99.984337001772388</v>
      </c>
      <c r="I12" s="215"/>
    </row>
    <row r="13" spans="1:9" s="214" customFormat="1" ht="47.25">
      <c r="A13" s="216" t="s">
        <v>281</v>
      </c>
      <c r="B13" s="217" t="s">
        <v>143</v>
      </c>
      <c r="C13" s="216" t="s">
        <v>10</v>
      </c>
      <c r="D13" s="216" t="s">
        <v>13</v>
      </c>
      <c r="E13" s="121">
        <f>'приложение 2'!H18</f>
        <v>16144.6</v>
      </c>
      <c r="F13" s="121">
        <f>'приложение 2'!I18</f>
        <v>16135.2</v>
      </c>
      <c r="G13" s="121">
        <f t="shared" ref="G13:G28" si="0">F13/E13*100</f>
        <v>99.941776197614061</v>
      </c>
      <c r="I13" s="215"/>
    </row>
    <row r="14" spans="1:9" s="214" customFormat="1" ht="47.25">
      <c r="A14" s="218" t="s">
        <v>282</v>
      </c>
      <c r="B14" s="217" t="s">
        <v>153</v>
      </c>
      <c r="C14" s="218" t="s">
        <v>10</v>
      </c>
      <c r="D14" s="218" t="s">
        <v>14</v>
      </c>
      <c r="E14" s="121">
        <f>'приложение 2'!H67</f>
        <v>182895.29999999996</v>
      </c>
      <c r="F14" s="121">
        <f>'приложение 2'!I67</f>
        <v>182697.8</v>
      </c>
      <c r="G14" s="121">
        <f t="shared" si="0"/>
        <v>99.892014720990659</v>
      </c>
      <c r="I14" s="215"/>
    </row>
    <row r="15" spans="1:9" s="214" customFormat="1">
      <c r="A15" s="218" t="s">
        <v>283</v>
      </c>
      <c r="B15" s="217" t="s">
        <v>542</v>
      </c>
      <c r="C15" s="218" t="s">
        <v>10</v>
      </c>
      <c r="D15" s="218" t="s">
        <v>15</v>
      </c>
      <c r="E15" s="121">
        <f>'приложение 2'!H88</f>
        <v>3.3</v>
      </c>
      <c r="F15" s="121">
        <f>'приложение 2'!I88</f>
        <v>3.3</v>
      </c>
      <c r="G15" s="121">
        <f t="shared" si="0"/>
        <v>100</v>
      </c>
      <c r="I15" s="215"/>
    </row>
    <row r="16" spans="1:9" s="214" customFormat="1" ht="47.25">
      <c r="A16" s="218" t="s">
        <v>284</v>
      </c>
      <c r="B16" s="217" t="s">
        <v>146</v>
      </c>
      <c r="C16" s="218" t="s">
        <v>10</v>
      </c>
      <c r="D16" s="218" t="s">
        <v>147</v>
      </c>
      <c r="E16" s="121">
        <f>'приложение 2'!H37+'приложение 2'!H1206</f>
        <v>38442.5</v>
      </c>
      <c r="F16" s="121">
        <f>'приложение 2'!I37+'приложение 2'!I1206</f>
        <v>38333.600000000006</v>
      </c>
      <c r="G16" s="121">
        <f t="shared" si="0"/>
        <v>99.716719776289281</v>
      </c>
      <c r="I16" s="215"/>
    </row>
    <row r="17" spans="1:9" s="214" customFormat="1">
      <c r="A17" s="218" t="s">
        <v>824</v>
      </c>
      <c r="B17" s="219" t="s">
        <v>215</v>
      </c>
      <c r="C17" s="218" t="s">
        <v>10</v>
      </c>
      <c r="D17" s="218" t="s">
        <v>37</v>
      </c>
      <c r="E17" s="121">
        <f>'приложение 2'!H1221</f>
        <v>680.9</v>
      </c>
      <c r="F17" s="121">
        <f>'приложение 2'!I1221</f>
        <v>0</v>
      </c>
      <c r="G17" s="121">
        <f t="shared" si="0"/>
        <v>0</v>
      </c>
      <c r="I17" s="215"/>
    </row>
    <row r="18" spans="1:9" s="214" customFormat="1">
      <c r="A18" s="218" t="s">
        <v>557</v>
      </c>
      <c r="B18" s="217" t="s">
        <v>155</v>
      </c>
      <c r="C18" s="218" t="s">
        <v>10</v>
      </c>
      <c r="D18" s="218" t="s">
        <v>156</v>
      </c>
      <c r="E18" s="121">
        <f>'приложение 2'!H95</f>
        <v>12207.5</v>
      </c>
      <c r="F18" s="121">
        <f>'приложение 2'!I95</f>
        <v>11974.3</v>
      </c>
      <c r="G18" s="121">
        <f t="shared" si="0"/>
        <v>98.089698955560095</v>
      </c>
      <c r="I18" s="215"/>
    </row>
    <row r="19" spans="1:9" s="214" customFormat="1" ht="31.5">
      <c r="A19" s="220" t="s">
        <v>149</v>
      </c>
      <c r="B19" s="213" t="s">
        <v>2</v>
      </c>
      <c r="C19" s="220" t="s">
        <v>13</v>
      </c>
      <c r="D19" s="220" t="s">
        <v>11</v>
      </c>
      <c r="E19" s="122">
        <f>E20+E21+E22</f>
        <v>31290.800000000003</v>
      </c>
      <c r="F19" s="122">
        <f>F20+F21+F22</f>
        <v>31018</v>
      </c>
      <c r="G19" s="123">
        <f t="shared" si="0"/>
        <v>99.128178250476168</v>
      </c>
      <c r="I19" s="215"/>
    </row>
    <row r="20" spans="1:9" s="214" customFormat="1">
      <c r="A20" s="218" t="s">
        <v>285</v>
      </c>
      <c r="B20" s="217" t="s">
        <v>178</v>
      </c>
      <c r="C20" s="218" t="s">
        <v>13</v>
      </c>
      <c r="D20" s="218" t="s">
        <v>14</v>
      </c>
      <c r="E20" s="121">
        <f>'приложение 2'!H141</f>
        <v>6027.4</v>
      </c>
      <c r="F20" s="121">
        <f>'приложение 2'!I141</f>
        <v>6026</v>
      </c>
      <c r="G20" s="121">
        <f t="shared" si="0"/>
        <v>99.976772737830572</v>
      </c>
      <c r="I20" s="215"/>
    </row>
    <row r="21" spans="1:9" s="214" customFormat="1" ht="47.25">
      <c r="A21" s="218" t="s">
        <v>286</v>
      </c>
      <c r="B21" s="217" t="s">
        <v>287</v>
      </c>
      <c r="C21" s="218" t="s">
        <v>13</v>
      </c>
      <c r="D21" s="218" t="s">
        <v>17</v>
      </c>
      <c r="E21" s="121">
        <f>'приложение 2'!H161</f>
        <v>22235</v>
      </c>
      <c r="F21" s="121">
        <f>'приложение 2'!I161</f>
        <v>21973.899999999998</v>
      </c>
      <c r="G21" s="121">
        <f t="shared" si="0"/>
        <v>98.825725208005395</v>
      </c>
      <c r="I21" s="215"/>
    </row>
    <row r="22" spans="1:9" s="214" customFormat="1" ht="31.5">
      <c r="A22" s="218" t="s">
        <v>288</v>
      </c>
      <c r="B22" s="217" t="s">
        <v>41</v>
      </c>
      <c r="C22" s="218" t="s">
        <v>13</v>
      </c>
      <c r="D22" s="218" t="s">
        <v>35</v>
      </c>
      <c r="E22" s="121">
        <f>'приложение 2'!H180+'приложение 2'!H955</f>
        <v>3028.3999999999996</v>
      </c>
      <c r="F22" s="121">
        <f>'приложение 2'!I180+'приложение 2'!I955</f>
        <v>3018.1000000000004</v>
      </c>
      <c r="G22" s="121">
        <f t="shared" si="0"/>
        <v>99.659886408664661</v>
      </c>
      <c r="I22" s="215"/>
    </row>
    <row r="23" spans="1:9" s="214" customFormat="1">
      <c r="A23" s="220" t="s">
        <v>262</v>
      </c>
      <c r="B23" s="221" t="s">
        <v>36</v>
      </c>
      <c r="C23" s="220" t="s">
        <v>14</v>
      </c>
      <c r="D23" s="220" t="s">
        <v>11</v>
      </c>
      <c r="E23" s="122">
        <f>E24+E25+E26+E27+E29+E30</f>
        <v>280115.3</v>
      </c>
      <c r="F23" s="122">
        <f>F24+F25+F26+F27+F29+F30</f>
        <v>273245.09999999998</v>
      </c>
      <c r="G23" s="123">
        <f t="shared" si="0"/>
        <v>97.547367102046906</v>
      </c>
      <c r="I23" s="215"/>
    </row>
    <row r="24" spans="1:9" s="214" customFormat="1">
      <c r="A24" s="218" t="s">
        <v>289</v>
      </c>
      <c r="B24" s="219" t="s">
        <v>43</v>
      </c>
      <c r="C24" s="218" t="s">
        <v>14</v>
      </c>
      <c r="D24" s="218" t="s">
        <v>10</v>
      </c>
      <c r="E24" s="120">
        <f>'приложение 2'!H230+'приложение 2'!H962</f>
        <v>5927.4</v>
      </c>
      <c r="F24" s="120">
        <f>'приложение 2'!I230+'приложение 2'!I962</f>
        <v>5927.4</v>
      </c>
      <c r="G24" s="121">
        <f t="shared" si="0"/>
        <v>100</v>
      </c>
      <c r="I24" s="215"/>
    </row>
    <row r="25" spans="1:9" s="214" customFormat="1">
      <c r="A25" s="218" t="s">
        <v>290</v>
      </c>
      <c r="B25" s="203" t="s">
        <v>18</v>
      </c>
      <c r="C25" s="218" t="s">
        <v>14</v>
      </c>
      <c r="D25" s="218" t="s">
        <v>15</v>
      </c>
      <c r="E25" s="120">
        <f>'приложение 2'!H249</f>
        <v>37810.700000000004</v>
      </c>
      <c r="F25" s="120">
        <f>'приложение 2'!I249</f>
        <v>37044.200000000004</v>
      </c>
      <c r="G25" s="121">
        <f t="shared" si="0"/>
        <v>97.972796060374449</v>
      </c>
      <c r="I25" s="215"/>
    </row>
    <row r="26" spans="1:9" s="214" customFormat="1">
      <c r="A26" s="218" t="s">
        <v>291</v>
      </c>
      <c r="B26" s="219" t="s">
        <v>190</v>
      </c>
      <c r="C26" s="218" t="s">
        <v>14</v>
      </c>
      <c r="D26" s="218" t="s">
        <v>19</v>
      </c>
      <c r="E26" s="120">
        <f>'приложение 2'!H265</f>
        <v>10697.1</v>
      </c>
      <c r="F26" s="120">
        <f>'приложение 2'!I265</f>
        <v>10598.4</v>
      </c>
      <c r="G26" s="121">
        <f t="shared" si="0"/>
        <v>99.077320021314179</v>
      </c>
      <c r="I26" s="215"/>
    </row>
    <row r="27" spans="1:9" s="214" customFormat="1">
      <c r="A27" s="218" t="s">
        <v>292</v>
      </c>
      <c r="B27" s="217" t="s">
        <v>293</v>
      </c>
      <c r="C27" s="218" t="s">
        <v>14</v>
      </c>
      <c r="D27" s="218" t="s">
        <v>17</v>
      </c>
      <c r="E27" s="120">
        <f>'приложение 2'!H274+'приложение 2'!H968</f>
        <v>113638.59999999999</v>
      </c>
      <c r="F27" s="120">
        <f>'приложение 2'!I274+'приложение 2'!I968</f>
        <v>113459.8</v>
      </c>
      <c r="G27" s="121">
        <f t="shared" si="0"/>
        <v>99.842659096468992</v>
      </c>
      <c r="I27" s="215"/>
    </row>
    <row r="28" spans="1:9" s="214" customFormat="1">
      <c r="A28" s="218" t="s">
        <v>294</v>
      </c>
      <c r="B28" s="222" t="s">
        <v>295</v>
      </c>
      <c r="C28" s="218" t="s">
        <v>14</v>
      </c>
      <c r="D28" s="218" t="s">
        <v>17</v>
      </c>
      <c r="E28" s="120">
        <f>'приложение 2'!H275</f>
        <v>97605.8</v>
      </c>
      <c r="F28" s="120">
        <f>'приложение 2'!I275</f>
        <v>97584.6</v>
      </c>
      <c r="G28" s="121">
        <f t="shared" si="0"/>
        <v>99.978279979263533</v>
      </c>
      <c r="I28" s="215"/>
    </row>
    <row r="29" spans="1:9" s="214" customFormat="1">
      <c r="A29" s="218" t="s">
        <v>296</v>
      </c>
      <c r="B29" s="217" t="s">
        <v>38</v>
      </c>
      <c r="C29" s="218" t="s">
        <v>14</v>
      </c>
      <c r="D29" s="218" t="s">
        <v>29</v>
      </c>
      <c r="E29" s="120">
        <f>'приложение 2'!H314+'приложение 2'!H974</f>
        <v>2019</v>
      </c>
      <c r="F29" s="120">
        <f>'приложение 2'!I314+'приложение 2'!I974</f>
        <v>2019</v>
      </c>
      <c r="G29" s="121">
        <f>F29/E29*100</f>
        <v>100</v>
      </c>
      <c r="I29" s="215"/>
    </row>
    <row r="30" spans="1:9" s="214" customFormat="1">
      <c r="A30" s="218" t="s">
        <v>297</v>
      </c>
      <c r="B30" s="217" t="s">
        <v>20</v>
      </c>
      <c r="C30" s="218" t="s">
        <v>14</v>
      </c>
      <c r="D30" s="218" t="s">
        <v>34</v>
      </c>
      <c r="E30" s="120">
        <f>'приложение 2'!H325</f>
        <v>110022.50000000001</v>
      </c>
      <c r="F30" s="120">
        <f>'приложение 2'!I325</f>
        <v>104196.29999999999</v>
      </c>
      <c r="G30" s="121">
        <f t="shared" ref="G30:G60" si="1">F30/E30*100</f>
        <v>94.704537708196028</v>
      </c>
      <c r="I30" s="215"/>
    </row>
    <row r="31" spans="1:9" s="214" customFormat="1">
      <c r="A31" s="220" t="s">
        <v>211</v>
      </c>
      <c r="B31" s="221" t="s">
        <v>21</v>
      </c>
      <c r="C31" s="220" t="s">
        <v>15</v>
      </c>
      <c r="D31" s="220" t="s">
        <v>11</v>
      </c>
      <c r="E31" s="122">
        <f>E32+E33+E34+E35</f>
        <v>789744.60000000009</v>
      </c>
      <c r="F31" s="122">
        <f>F32+F33+F34+F35</f>
        <v>744956.5</v>
      </c>
      <c r="G31" s="123">
        <f t="shared" si="1"/>
        <v>94.328786800188297</v>
      </c>
      <c r="I31" s="215"/>
    </row>
    <row r="32" spans="1:9" s="214" customFormat="1">
      <c r="A32" s="218" t="s">
        <v>298</v>
      </c>
      <c r="B32" s="219" t="s">
        <v>22</v>
      </c>
      <c r="C32" s="218" t="s">
        <v>15</v>
      </c>
      <c r="D32" s="218" t="s">
        <v>10</v>
      </c>
      <c r="E32" s="120">
        <f>'приложение 2'!H419</f>
        <v>429901.7</v>
      </c>
      <c r="F32" s="120">
        <f>'приложение 2'!I419</f>
        <v>388147.20000000001</v>
      </c>
      <c r="G32" s="121">
        <f t="shared" si="1"/>
        <v>90.28743082430239</v>
      </c>
      <c r="I32" s="215"/>
    </row>
    <row r="33" spans="1:9" s="214" customFormat="1">
      <c r="A33" s="218" t="s">
        <v>299</v>
      </c>
      <c r="B33" s="219" t="s">
        <v>23</v>
      </c>
      <c r="C33" s="218" t="s">
        <v>15</v>
      </c>
      <c r="D33" s="218" t="s">
        <v>12</v>
      </c>
      <c r="E33" s="120">
        <f>'приложение 2'!H473</f>
        <v>97761.900000000009</v>
      </c>
      <c r="F33" s="120">
        <f>'приложение 2'!I473</f>
        <v>97037.4</v>
      </c>
      <c r="G33" s="121">
        <f t="shared" si="1"/>
        <v>99.258913748607569</v>
      </c>
      <c r="I33" s="215"/>
    </row>
    <row r="34" spans="1:9" s="214" customFormat="1">
      <c r="A34" s="218" t="s">
        <v>300</v>
      </c>
      <c r="B34" s="223" t="s">
        <v>33</v>
      </c>
      <c r="C34" s="224" t="s">
        <v>15</v>
      </c>
      <c r="D34" s="224" t="s">
        <v>13</v>
      </c>
      <c r="E34" s="120">
        <f>'приложение 2'!H537</f>
        <v>107410.4</v>
      </c>
      <c r="F34" s="120">
        <f>'приложение 2'!I537</f>
        <v>105384.70000000001</v>
      </c>
      <c r="G34" s="121">
        <f t="shared" si="1"/>
        <v>98.114055994577825</v>
      </c>
      <c r="I34" s="215"/>
    </row>
    <row r="35" spans="1:9" s="214" customFormat="1" ht="31.5">
      <c r="A35" s="218" t="s">
        <v>301</v>
      </c>
      <c r="B35" s="217" t="s">
        <v>24</v>
      </c>
      <c r="C35" s="218" t="s">
        <v>15</v>
      </c>
      <c r="D35" s="218" t="s">
        <v>15</v>
      </c>
      <c r="E35" s="120">
        <f>'приложение 2'!H573</f>
        <v>154670.60000000003</v>
      </c>
      <c r="F35" s="120">
        <f>'приложение 2'!I573</f>
        <v>154387.19999999998</v>
      </c>
      <c r="G35" s="121">
        <f t="shared" si="1"/>
        <v>99.816771901059383</v>
      </c>
      <c r="I35" s="215"/>
    </row>
    <row r="36" spans="1:9" s="225" customFormat="1">
      <c r="A36" s="220" t="s">
        <v>302</v>
      </c>
      <c r="B36" s="213" t="s">
        <v>510</v>
      </c>
      <c r="C36" s="220" t="s">
        <v>147</v>
      </c>
      <c r="D36" s="220" t="s">
        <v>11</v>
      </c>
      <c r="E36" s="122">
        <f>E37</f>
        <v>435.9</v>
      </c>
      <c r="F36" s="122">
        <f>F37</f>
        <v>435.9</v>
      </c>
      <c r="G36" s="123">
        <f t="shared" si="1"/>
        <v>100</v>
      </c>
      <c r="I36" s="226"/>
    </row>
    <row r="37" spans="1:9" s="214" customFormat="1">
      <c r="A37" s="218" t="s">
        <v>303</v>
      </c>
      <c r="B37" s="217" t="s">
        <v>511</v>
      </c>
      <c r="C37" s="218" t="s">
        <v>147</v>
      </c>
      <c r="D37" s="218" t="s">
        <v>15</v>
      </c>
      <c r="E37" s="120">
        <f>'приложение 2'!H628+'приложение 2'!H981</f>
        <v>435.9</v>
      </c>
      <c r="F37" s="120">
        <f>'приложение 2'!I628+'приложение 2'!I981</f>
        <v>435.9</v>
      </c>
      <c r="G37" s="121">
        <f t="shared" si="1"/>
        <v>100</v>
      </c>
      <c r="I37" s="215"/>
    </row>
    <row r="38" spans="1:9" s="214" customFormat="1">
      <c r="A38" s="212" t="s">
        <v>304</v>
      </c>
      <c r="B38" s="213" t="s">
        <v>25</v>
      </c>
      <c r="C38" s="212" t="s">
        <v>16</v>
      </c>
      <c r="D38" s="212" t="s">
        <v>11</v>
      </c>
      <c r="E38" s="122">
        <f>E39+E40+E41+E42</f>
        <v>1431869.7</v>
      </c>
      <c r="F38" s="122">
        <f>F39+F40+F41+F42</f>
        <v>1415394.3000000003</v>
      </c>
      <c r="G38" s="123">
        <f t="shared" si="1"/>
        <v>98.849378543313009</v>
      </c>
      <c r="I38" s="215"/>
    </row>
    <row r="39" spans="1:9" s="214" customFormat="1">
      <c r="A39" s="216" t="s">
        <v>305</v>
      </c>
      <c r="B39" s="217" t="s">
        <v>264</v>
      </c>
      <c r="C39" s="218" t="s">
        <v>16</v>
      </c>
      <c r="D39" s="218" t="s">
        <v>10</v>
      </c>
      <c r="E39" s="120">
        <f>'приложение 2'!H643+'приложение 2'!H988</f>
        <v>555685.20000000007</v>
      </c>
      <c r="F39" s="120">
        <f>'приложение 2'!I643+'приложение 2'!I988</f>
        <v>542388.70000000007</v>
      </c>
      <c r="G39" s="121">
        <f t="shared" si="1"/>
        <v>97.607188386518118</v>
      </c>
      <c r="I39" s="215"/>
    </row>
    <row r="40" spans="1:9" s="214" customFormat="1">
      <c r="A40" s="216" t="s">
        <v>315</v>
      </c>
      <c r="B40" s="219" t="s">
        <v>26</v>
      </c>
      <c r="C40" s="216" t="s">
        <v>16</v>
      </c>
      <c r="D40" s="216" t="s">
        <v>12</v>
      </c>
      <c r="E40" s="120">
        <f>'приложение 2'!H662+'приложение 2'!H1013</f>
        <v>795022.2</v>
      </c>
      <c r="F40" s="120">
        <f>'приложение 2'!I662+'приложение 2'!I1013</f>
        <v>791858.10000000009</v>
      </c>
      <c r="G40" s="121">
        <f t="shared" si="1"/>
        <v>99.60201111365194</v>
      </c>
      <c r="I40" s="215"/>
    </row>
    <row r="41" spans="1:9" s="214" customFormat="1">
      <c r="A41" s="218" t="s">
        <v>530</v>
      </c>
      <c r="B41" s="217" t="s">
        <v>27</v>
      </c>
      <c r="C41" s="218" t="s">
        <v>16</v>
      </c>
      <c r="D41" s="218" t="s">
        <v>16</v>
      </c>
      <c r="E41" s="120">
        <f>'приложение 2'!H712+'приложение 2'!H1066</f>
        <v>30614.6</v>
      </c>
      <c r="F41" s="120">
        <f>'приложение 2'!I712+'приложение 2'!I1066</f>
        <v>30614.300000000003</v>
      </c>
      <c r="G41" s="121">
        <f t="shared" si="1"/>
        <v>99.999020075388884</v>
      </c>
      <c r="I41" s="215"/>
    </row>
    <row r="42" spans="1:9" s="214" customFormat="1">
      <c r="A42" s="218" t="s">
        <v>531</v>
      </c>
      <c r="B42" s="217" t="s">
        <v>268</v>
      </c>
      <c r="C42" s="218" t="s">
        <v>16</v>
      </c>
      <c r="D42" s="218" t="s">
        <v>17</v>
      </c>
      <c r="E42" s="120">
        <f>'приложение 2'!H760+'приложение 2'!H1090</f>
        <v>50547.7</v>
      </c>
      <c r="F42" s="120">
        <f>'приложение 2'!I760+'приложение 2'!I1090</f>
        <v>50533.2</v>
      </c>
      <c r="G42" s="121">
        <f t="shared" si="1"/>
        <v>99.971314223990404</v>
      </c>
      <c r="I42" s="215"/>
    </row>
    <row r="43" spans="1:9" s="214" customFormat="1">
      <c r="A43" s="220" t="s">
        <v>306</v>
      </c>
      <c r="B43" s="213" t="s">
        <v>42</v>
      </c>
      <c r="C43" s="220" t="s">
        <v>19</v>
      </c>
      <c r="D43" s="220" t="s">
        <v>11</v>
      </c>
      <c r="E43" s="122">
        <f>E44+E45</f>
        <v>329724.80000000005</v>
      </c>
      <c r="F43" s="122">
        <f>F44+F45</f>
        <v>146724.69999999998</v>
      </c>
      <c r="G43" s="123">
        <f t="shared" si="1"/>
        <v>44.499139888779965</v>
      </c>
      <c r="H43" s="215"/>
      <c r="I43" s="215"/>
    </row>
    <row r="44" spans="1:9" s="214" customFormat="1">
      <c r="A44" s="218" t="s">
        <v>307</v>
      </c>
      <c r="B44" s="219" t="s">
        <v>30</v>
      </c>
      <c r="C44" s="218" t="s">
        <v>19</v>
      </c>
      <c r="D44" s="218" t="s">
        <v>10</v>
      </c>
      <c r="E44" s="120">
        <f>'приложение 2'!H773</f>
        <v>327689.80000000005</v>
      </c>
      <c r="F44" s="120">
        <f>'приложение 2'!I773</f>
        <v>144689.69999999998</v>
      </c>
      <c r="G44" s="121">
        <f t="shared" si="1"/>
        <v>44.154471698539275</v>
      </c>
      <c r="I44" s="215"/>
    </row>
    <row r="45" spans="1:9" s="214" customFormat="1">
      <c r="A45" s="218" t="s">
        <v>308</v>
      </c>
      <c r="B45" s="219" t="s">
        <v>169</v>
      </c>
      <c r="C45" s="218" t="s">
        <v>19</v>
      </c>
      <c r="D45" s="218" t="s">
        <v>14</v>
      </c>
      <c r="E45" s="120">
        <f>'приложение 2'!H811</f>
        <v>2035</v>
      </c>
      <c r="F45" s="120">
        <f>'приложение 2'!I811</f>
        <v>2035</v>
      </c>
      <c r="G45" s="121">
        <f t="shared" si="1"/>
        <v>100</v>
      </c>
      <c r="I45" s="215"/>
    </row>
    <row r="46" spans="1:9" s="225" customFormat="1">
      <c r="A46" s="220" t="s">
        <v>309</v>
      </c>
      <c r="B46" s="221" t="s">
        <v>479</v>
      </c>
      <c r="C46" s="220" t="s">
        <v>17</v>
      </c>
      <c r="D46" s="220" t="s">
        <v>11</v>
      </c>
      <c r="E46" s="122">
        <f>E47</f>
        <v>63561.7</v>
      </c>
      <c r="F46" s="122">
        <f>F47</f>
        <v>54071.4</v>
      </c>
      <c r="G46" s="123">
        <f t="shared" si="1"/>
        <v>85.069153279411978</v>
      </c>
      <c r="I46" s="226"/>
    </row>
    <row r="47" spans="1:9" s="214" customFormat="1">
      <c r="A47" s="218" t="s">
        <v>310</v>
      </c>
      <c r="B47" s="219" t="s">
        <v>480</v>
      </c>
      <c r="C47" s="218" t="s">
        <v>17</v>
      </c>
      <c r="D47" s="218" t="s">
        <v>17</v>
      </c>
      <c r="E47" s="120">
        <f>'приложение 2'!H822</f>
        <v>63561.7</v>
      </c>
      <c r="F47" s="120">
        <f>'приложение 2'!I822</f>
        <v>54071.4</v>
      </c>
      <c r="G47" s="121">
        <f t="shared" si="1"/>
        <v>85.069153279411978</v>
      </c>
      <c r="I47" s="215"/>
    </row>
    <row r="48" spans="1:9" s="214" customFormat="1">
      <c r="A48" s="220" t="s">
        <v>311</v>
      </c>
      <c r="B48" s="221" t="s">
        <v>246</v>
      </c>
      <c r="C48" s="220" t="s">
        <v>29</v>
      </c>
      <c r="D48" s="220" t="s">
        <v>11</v>
      </c>
      <c r="E48" s="122">
        <f>E49+E50+E51+E52</f>
        <v>240508.79999999999</v>
      </c>
      <c r="F48" s="122">
        <f>F49+F50+F51+F52</f>
        <v>203158.40000000002</v>
      </c>
      <c r="G48" s="123">
        <f t="shared" si="1"/>
        <v>84.470256389786996</v>
      </c>
      <c r="I48" s="215"/>
    </row>
    <row r="49" spans="1:9" s="214" customFormat="1">
      <c r="A49" s="218" t="s">
        <v>312</v>
      </c>
      <c r="B49" s="219" t="s">
        <v>247</v>
      </c>
      <c r="C49" s="218" t="s">
        <v>29</v>
      </c>
      <c r="D49" s="218" t="s">
        <v>10</v>
      </c>
      <c r="E49" s="120">
        <f>'приложение 2'!H842</f>
        <v>3201.5</v>
      </c>
      <c r="F49" s="120">
        <f>'приложение 2'!I842</f>
        <v>3201.5</v>
      </c>
      <c r="G49" s="121">
        <f t="shared" si="1"/>
        <v>100</v>
      </c>
      <c r="I49" s="215"/>
    </row>
    <row r="50" spans="1:9" s="214" customFormat="1">
      <c r="A50" s="218" t="s">
        <v>494</v>
      </c>
      <c r="B50" s="217" t="s">
        <v>253</v>
      </c>
      <c r="C50" s="218" t="s">
        <v>29</v>
      </c>
      <c r="D50" s="218" t="s">
        <v>13</v>
      </c>
      <c r="E50" s="120">
        <f>'приложение 2'!H849</f>
        <v>53059.199999999997</v>
      </c>
      <c r="F50" s="120">
        <f>'приложение 2'!I849</f>
        <v>25332.600000000002</v>
      </c>
      <c r="G50" s="121">
        <f t="shared" si="1"/>
        <v>47.744029310656785</v>
      </c>
      <c r="I50" s="215"/>
    </row>
    <row r="51" spans="1:9" s="214" customFormat="1">
      <c r="A51" s="218" t="s">
        <v>532</v>
      </c>
      <c r="B51" s="219" t="s">
        <v>257</v>
      </c>
      <c r="C51" s="218" t="s">
        <v>29</v>
      </c>
      <c r="D51" s="218" t="s">
        <v>14</v>
      </c>
      <c r="E51" s="120">
        <f>'приложение 2'!H884+'приложение 2'!H1164</f>
        <v>162629.9</v>
      </c>
      <c r="F51" s="120">
        <f>'приложение 2'!I884+'приложение 2'!I1164</f>
        <v>153028.1</v>
      </c>
      <c r="G51" s="121">
        <f t="shared" si="1"/>
        <v>94.095919631014965</v>
      </c>
      <c r="I51" s="215"/>
    </row>
    <row r="52" spans="1:9" s="214" customFormat="1">
      <c r="A52" s="218" t="s">
        <v>533</v>
      </c>
      <c r="B52" s="217" t="s">
        <v>259</v>
      </c>
      <c r="C52" s="218" t="s">
        <v>29</v>
      </c>
      <c r="D52" s="218" t="s">
        <v>147</v>
      </c>
      <c r="E52" s="120">
        <f>'приложение 2'!H894+'приложение 2'!H1185</f>
        <v>21618.199999999997</v>
      </c>
      <c r="F52" s="120">
        <f>'приложение 2'!I894+'приложение 2'!I1185</f>
        <v>21596.199999999997</v>
      </c>
      <c r="G52" s="121">
        <f t="shared" si="1"/>
        <v>99.898233895513968</v>
      </c>
      <c r="I52" s="215"/>
    </row>
    <row r="53" spans="1:9" s="214" customFormat="1">
      <c r="A53" s="220" t="s">
        <v>313</v>
      </c>
      <c r="B53" s="213" t="s">
        <v>32</v>
      </c>
      <c r="C53" s="220" t="s">
        <v>37</v>
      </c>
      <c r="D53" s="220" t="s">
        <v>11</v>
      </c>
      <c r="E53" s="122">
        <f>E54+E55</f>
        <v>61290.899999999994</v>
      </c>
      <c r="F53" s="122">
        <f>F54+F55</f>
        <v>57629</v>
      </c>
      <c r="G53" s="123">
        <f t="shared" si="1"/>
        <v>94.025377339866125</v>
      </c>
      <c r="I53" s="215"/>
    </row>
    <row r="54" spans="1:9" s="214" customFormat="1">
      <c r="A54" s="218" t="s">
        <v>314</v>
      </c>
      <c r="B54" s="217" t="s">
        <v>40</v>
      </c>
      <c r="C54" s="218" t="s">
        <v>37</v>
      </c>
      <c r="D54" s="218" t="s">
        <v>12</v>
      </c>
      <c r="E54" s="120">
        <f>'приложение 2'!H910</f>
        <v>61255.799999999996</v>
      </c>
      <c r="F54" s="120">
        <f>'приложение 2'!I910</f>
        <v>57593.9</v>
      </c>
      <c r="G54" s="121">
        <f t="shared" si="1"/>
        <v>94.02195383947317</v>
      </c>
      <c r="I54" s="215"/>
    </row>
    <row r="55" spans="1:9" s="214" customFormat="1">
      <c r="A55" s="218" t="s">
        <v>534</v>
      </c>
      <c r="B55" s="217" t="s">
        <v>432</v>
      </c>
      <c r="C55" s="218" t="s">
        <v>37</v>
      </c>
      <c r="D55" s="218" t="s">
        <v>15</v>
      </c>
      <c r="E55" s="120">
        <f>'приложение 2'!H937</f>
        <v>35.1</v>
      </c>
      <c r="F55" s="120">
        <f>'приложение 2'!I937</f>
        <v>35.1</v>
      </c>
      <c r="G55" s="121">
        <f t="shared" si="1"/>
        <v>100</v>
      </c>
      <c r="I55" s="215"/>
    </row>
    <row r="56" spans="1:9" s="214" customFormat="1">
      <c r="A56" s="220" t="s">
        <v>352</v>
      </c>
      <c r="B56" s="213" t="s">
        <v>79</v>
      </c>
      <c r="C56" s="220" t="s">
        <v>34</v>
      </c>
      <c r="D56" s="220" t="s">
        <v>11</v>
      </c>
      <c r="E56" s="122">
        <f>E57</f>
        <v>13013.3</v>
      </c>
      <c r="F56" s="122">
        <f>F57</f>
        <v>13013.3</v>
      </c>
      <c r="G56" s="123">
        <f t="shared" si="1"/>
        <v>100</v>
      </c>
      <c r="I56" s="215"/>
    </row>
    <row r="57" spans="1:9" s="214" customFormat="1">
      <c r="A57" s="218" t="s">
        <v>495</v>
      </c>
      <c r="B57" s="217" t="s">
        <v>28</v>
      </c>
      <c r="C57" s="218" t="s">
        <v>34</v>
      </c>
      <c r="D57" s="218" t="s">
        <v>12</v>
      </c>
      <c r="E57" s="120">
        <f>'приложение 2'!H947</f>
        <v>13013.3</v>
      </c>
      <c r="F57" s="120">
        <f>'приложение 2'!I947</f>
        <v>13013.3</v>
      </c>
      <c r="G57" s="121">
        <f t="shared" si="1"/>
        <v>100</v>
      </c>
      <c r="I57" s="215"/>
    </row>
    <row r="58" spans="1:9" ht="31.5">
      <c r="A58" s="220" t="s">
        <v>353</v>
      </c>
      <c r="B58" s="213" t="s">
        <v>219</v>
      </c>
      <c r="C58" s="220" t="s">
        <v>156</v>
      </c>
      <c r="D58" s="220" t="s">
        <v>11</v>
      </c>
      <c r="E58" s="122">
        <f>E59</f>
        <v>613.1</v>
      </c>
      <c r="F58" s="122">
        <f>F59</f>
        <v>613.1</v>
      </c>
      <c r="G58" s="123">
        <f t="shared" si="1"/>
        <v>100</v>
      </c>
    </row>
    <row r="59" spans="1:9" ht="31.5">
      <c r="A59" s="218" t="s">
        <v>535</v>
      </c>
      <c r="B59" s="217" t="s">
        <v>220</v>
      </c>
      <c r="C59" s="218" t="s">
        <v>156</v>
      </c>
      <c r="D59" s="218" t="s">
        <v>10</v>
      </c>
      <c r="E59" s="120">
        <f>'приложение 2'!H1227</f>
        <v>613.1</v>
      </c>
      <c r="F59" s="120">
        <f>'приложение 2'!I1227</f>
        <v>613.1</v>
      </c>
      <c r="G59" s="121">
        <f t="shared" si="1"/>
        <v>100</v>
      </c>
    </row>
    <row r="60" spans="1:9">
      <c r="A60" s="220"/>
      <c r="B60" s="221" t="s">
        <v>0</v>
      </c>
      <c r="C60" s="220"/>
      <c r="D60" s="220"/>
      <c r="E60" s="122">
        <f>E11+E19+E23+E31+E36+E38+E43+E46+E48+E53+E56+E58</f>
        <v>3516804</v>
      </c>
      <c r="F60" s="122">
        <f>F11+F19+F23+F31+F36+F38+F43+F46+F48+F53+F56+F58</f>
        <v>3213661.1</v>
      </c>
      <c r="G60" s="123">
        <f t="shared" si="1"/>
        <v>91.380159371975239</v>
      </c>
    </row>
    <row r="61" spans="1:9">
      <c r="A61" s="227"/>
      <c r="B61" s="228"/>
      <c r="C61" s="227"/>
      <c r="D61" s="227"/>
      <c r="E61" s="229"/>
      <c r="F61" s="230"/>
      <c r="G61" s="197"/>
    </row>
    <row r="62" spans="1:9">
      <c r="A62" s="231"/>
      <c r="E62" s="229"/>
      <c r="F62" s="229"/>
      <c r="G62" s="230"/>
    </row>
    <row r="63" spans="1:9">
      <c r="E63" s="232"/>
      <c r="F63" s="232"/>
      <c r="G63" s="232"/>
    </row>
    <row r="64" spans="1:9" ht="15">
      <c r="E64" s="200"/>
      <c r="F64" s="200"/>
    </row>
    <row r="65" spans="5:7" ht="15">
      <c r="E65" s="200"/>
      <c r="F65" s="200"/>
      <c r="G65" s="200"/>
    </row>
    <row r="66" spans="5:7">
      <c r="E66" s="230"/>
      <c r="F66" s="230"/>
      <c r="G66" s="230"/>
    </row>
    <row r="67" spans="5:7">
      <c r="E67" s="232"/>
      <c r="F67" s="200"/>
      <c r="G67" s="200"/>
    </row>
    <row r="68" spans="5:7">
      <c r="E68" s="233"/>
      <c r="F68" s="234"/>
      <c r="G68" s="234"/>
    </row>
    <row r="69" spans="5:7">
      <c r="E69" s="235"/>
      <c r="F69" s="236"/>
      <c r="G69" s="236"/>
    </row>
    <row r="70" spans="5:7">
      <c r="F70" s="236"/>
      <c r="G70" s="236"/>
    </row>
  </sheetData>
  <mergeCells count="5">
    <mergeCell ref="A5:G5"/>
    <mergeCell ref="A6:G6"/>
    <mergeCell ref="F1:G1"/>
    <mergeCell ref="E2:G2"/>
    <mergeCell ref="E3:G3"/>
  </mergeCells>
  <pageMargins left="0.51181102362204722" right="0.31496062992125984" top="0.15748031496062992" bottom="0.15748031496062992"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workbookViewId="0">
      <selection activeCell="A5" sqref="A5:D5"/>
    </sheetView>
  </sheetViews>
  <sheetFormatPr defaultRowHeight="12.75"/>
  <cols>
    <col min="1" max="1" width="46" customWidth="1"/>
    <col min="2" max="2" width="28.7109375" customWidth="1"/>
    <col min="3" max="3" width="14" customWidth="1"/>
    <col min="4" max="4" width="14.5703125" customWidth="1"/>
    <col min="5" max="5" width="20.28515625" customWidth="1"/>
  </cols>
  <sheetData>
    <row r="1" spans="1:10" ht="15.75">
      <c r="B1" s="266" t="s">
        <v>825</v>
      </c>
      <c r="C1" s="267"/>
      <c r="D1" s="267"/>
      <c r="E1" s="72"/>
      <c r="F1" s="72"/>
      <c r="G1" s="72"/>
      <c r="H1" s="72"/>
      <c r="I1" s="72"/>
      <c r="J1" s="72"/>
    </row>
    <row r="2" spans="1:10" ht="15.75">
      <c r="A2" s="266" t="s">
        <v>168</v>
      </c>
      <c r="B2" s="268"/>
      <c r="C2" s="268"/>
      <c r="D2" s="268"/>
      <c r="E2" s="72"/>
      <c r="F2" s="72"/>
      <c r="G2" s="72"/>
      <c r="H2" s="72"/>
      <c r="I2" s="72"/>
      <c r="J2" s="72"/>
    </row>
    <row r="3" spans="1:10" ht="15.75">
      <c r="B3" s="266" t="s">
        <v>831</v>
      </c>
      <c r="C3" s="267"/>
      <c r="D3" s="267"/>
      <c r="E3" s="72"/>
      <c r="F3" s="72"/>
      <c r="G3" s="72"/>
      <c r="H3" s="72"/>
      <c r="I3" s="72"/>
      <c r="J3" s="72"/>
    </row>
    <row r="4" spans="1:10" ht="15.75">
      <c r="B4" s="91"/>
      <c r="C4" s="92"/>
      <c r="D4" s="92"/>
      <c r="E4" s="72"/>
      <c r="F4" s="72"/>
      <c r="G4" s="72"/>
      <c r="H4" s="72"/>
      <c r="I4" s="72"/>
      <c r="J4" s="72"/>
    </row>
    <row r="5" spans="1:10" ht="35.25" customHeight="1">
      <c r="A5" s="269" t="s">
        <v>827</v>
      </c>
      <c r="B5" s="270"/>
      <c r="C5" s="270"/>
      <c r="D5" s="270"/>
      <c r="E5" s="73"/>
      <c r="F5" s="73"/>
      <c r="G5" s="73"/>
      <c r="H5" s="73"/>
      <c r="I5" s="73"/>
      <c r="J5" s="73"/>
    </row>
    <row r="6" spans="1:10" ht="15.75">
      <c r="A6" s="74"/>
      <c r="B6" s="73"/>
      <c r="C6" s="73"/>
      <c r="D6" s="73"/>
      <c r="E6" s="73"/>
      <c r="F6" s="73"/>
      <c r="G6" s="73"/>
      <c r="H6" s="73"/>
      <c r="I6" s="73"/>
      <c r="J6" s="73"/>
    </row>
    <row r="7" spans="1:10">
      <c r="A7" s="73"/>
      <c r="B7" s="73"/>
      <c r="C7" s="73"/>
      <c r="D7" s="195" t="s">
        <v>620</v>
      </c>
      <c r="E7" s="73"/>
      <c r="F7" s="75"/>
      <c r="G7" s="75"/>
      <c r="H7" s="75"/>
      <c r="I7" s="75"/>
      <c r="J7" s="75"/>
    </row>
    <row r="8" spans="1:10" ht="25.5">
      <c r="A8" s="76" t="s">
        <v>585</v>
      </c>
      <c r="B8" s="77" t="s">
        <v>586</v>
      </c>
      <c r="C8" s="77" t="s">
        <v>605</v>
      </c>
      <c r="D8" s="77" t="s">
        <v>606</v>
      </c>
    </row>
    <row r="9" spans="1:10">
      <c r="A9" s="78">
        <v>1</v>
      </c>
      <c r="B9" s="78">
        <v>2</v>
      </c>
      <c r="C9" s="78">
        <v>3</v>
      </c>
      <c r="D9" s="78">
        <v>4</v>
      </c>
    </row>
    <row r="10" spans="1:10">
      <c r="A10" s="79" t="s">
        <v>587</v>
      </c>
      <c r="B10" s="80" t="s">
        <v>588</v>
      </c>
      <c r="C10" s="81">
        <f>C12+C18</f>
        <v>218874.90000000008</v>
      </c>
      <c r="D10" s="81">
        <f>D12+D18</f>
        <v>-104854.89999999991</v>
      </c>
    </row>
    <row r="11" spans="1:10" ht="19.5" customHeight="1">
      <c r="A11" s="82" t="s">
        <v>589</v>
      </c>
      <c r="B11" s="83"/>
      <c r="C11" s="84"/>
      <c r="D11" s="84"/>
    </row>
    <row r="12" spans="1:10" ht="31.5" customHeight="1">
      <c r="A12" s="85" t="s">
        <v>590</v>
      </c>
      <c r="B12" s="83" t="s">
        <v>591</v>
      </c>
      <c r="C12" s="84">
        <f>C13+C15</f>
        <v>17791.800000000003</v>
      </c>
      <c r="D12" s="84">
        <f>D13+D15</f>
        <v>-32700</v>
      </c>
    </row>
    <row r="13" spans="1:10" ht="25.5">
      <c r="A13" s="85" t="s">
        <v>592</v>
      </c>
      <c r="B13" s="83" t="s">
        <v>593</v>
      </c>
      <c r="C13" s="84">
        <f>C14</f>
        <v>50491.8</v>
      </c>
      <c r="D13" s="84">
        <v>0</v>
      </c>
    </row>
    <row r="14" spans="1:10" ht="38.25">
      <c r="A14" s="85" t="s">
        <v>594</v>
      </c>
      <c r="B14" s="83" t="s">
        <v>595</v>
      </c>
      <c r="C14" s="84">
        <v>50491.8</v>
      </c>
      <c r="D14" s="84">
        <v>0</v>
      </c>
    </row>
    <row r="15" spans="1:10" ht="25.5">
      <c r="A15" s="85" t="s">
        <v>603</v>
      </c>
      <c r="B15" s="83" t="s">
        <v>604</v>
      </c>
      <c r="C15" s="84">
        <v>-32700</v>
      </c>
      <c r="D15" s="84">
        <f>D16+D17</f>
        <v>-32700</v>
      </c>
    </row>
    <row r="16" spans="1:10" ht="38.25">
      <c r="A16" s="85" t="s">
        <v>609</v>
      </c>
      <c r="B16" s="83" t="s">
        <v>596</v>
      </c>
      <c r="C16" s="84">
        <v>19000</v>
      </c>
      <c r="D16" s="84">
        <v>0</v>
      </c>
    </row>
    <row r="17" spans="1:4" ht="38.25">
      <c r="A17" s="85" t="s">
        <v>610</v>
      </c>
      <c r="B17" s="83" t="s">
        <v>611</v>
      </c>
      <c r="C17" s="84">
        <v>-51700</v>
      </c>
      <c r="D17" s="84">
        <v>-32700</v>
      </c>
    </row>
    <row r="18" spans="1:4" ht="25.5">
      <c r="A18" s="85" t="s">
        <v>597</v>
      </c>
      <c r="B18" s="83" t="s">
        <v>598</v>
      </c>
      <c r="C18" s="84">
        <f>C19+C20</f>
        <v>201083.10000000009</v>
      </c>
      <c r="D18" s="84">
        <f>D20+D19</f>
        <v>-72154.899999999907</v>
      </c>
    </row>
    <row r="19" spans="1:4" ht="25.5">
      <c r="A19" s="85" t="s">
        <v>599</v>
      </c>
      <c r="B19" s="83" t="s">
        <v>600</v>
      </c>
      <c r="C19" s="84">
        <v>-3367420.9</v>
      </c>
      <c r="D19" s="84">
        <f>-3318516</f>
        <v>-3318516</v>
      </c>
    </row>
    <row r="20" spans="1:4" ht="25.5">
      <c r="A20" s="85" t="s">
        <v>601</v>
      </c>
      <c r="B20" s="83" t="s">
        <v>602</v>
      </c>
      <c r="C20" s="84">
        <v>3568504</v>
      </c>
      <c r="D20" s="84">
        <v>3246361.1</v>
      </c>
    </row>
    <row r="21" spans="1:4">
      <c r="A21" s="86"/>
      <c r="B21" s="87"/>
      <c r="C21" s="87"/>
      <c r="D21" s="87"/>
    </row>
    <row r="22" spans="1:4">
      <c r="B22" s="88"/>
      <c r="C22" s="88"/>
      <c r="D22" s="88"/>
    </row>
  </sheetData>
  <mergeCells count="4">
    <mergeCell ref="B1:D1"/>
    <mergeCell ref="A2:D2"/>
    <mergeCell ref="B3:D3"/>
    <mergeCell ref="A5:D5"/>
  </mergeCells>
  <pageMargins left="0.70866141732283472" right="0.70866141732283472" top="0.74803149606299213" bottom="0.7480314960629921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приложение 1</vt:lpstr>
      <vt:lpstr>приложение 2</vt:lpstr>
      <vt:lpstr>приложение 3</vt:lpstr>
      <vt:lpstr>приложение 4</vt:lpstr>
      <vt:lpstr>'приложение 1'!Заголовки_для_печати</vt:lpstr>
      <vt:lpstr>'приложение 2'!Заголовки_для_печати</vt:lpstr>
    </vt:vector>
  </TitlesOfParts>
  <Company>Excel Development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Camarillo</dc:creator>
  <cp:lastModifiedBy>Пользователь</cp:lastModifiedBy>
  <cp:lastPrinted>2016-04-25T06:09:09Z</cp:lastPrinted>
  <dcterms:created xsi:type="dcterms:W3CDTF">1996-10-08T23:32:33Z</dcterms:created>
  <dcterms:modified xsi:type="dcterms:W3CDTF">2016-05-23T07:26:05Z</dcterms:modified>
</cp:coreProperties>
</file>