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 activeTab="4"/>
  </bookViews>
  <sheets>
    <sheet name="приложение 1" sheetId="8" r:id="rId1"/>
    <sheet name="приложение 2" sheetId="5" r:id="rId2"/>
    <sheet name="приложение 3" sheetId="4" r:id="rId3"/>
    <sheet name="приложение 4" sheetId="6" r:id="rId4"/>
    <sheet name="приложение 5" sheetId="2" r:id="rId5"/>
    <sheet name="приложение 6" sheetId="7" r:id="rId6"/>
  </sheets>
  <externalReferences>
    <externalReference r:id="rId7"/>
    <externalReference r:id="rId8"/>
    <externalReference r:id="rId9"/>
  </externalReferences>
  <definedNames>
    <definedName name="_xlnm._FilterDatabase" localSheetId="1" hidden="1">'приложение 2'!$A$12:$K$851</definedName>
    <definedName name="_xlnm._FilterDatabase" localSheetId="4" hidden="1">'приложение 5'!$A$11:$J$1234</definedName>
    <definedName name="_xlnm.Print_Titles" localSheetId="0">'приложение 1'!$7:$8</definedName>
    <definedName name="_xlnm.Print_Titles" localSheetId="1">'приложение 2'!$11:$12</definedName>
    <definedName name="_xlnm.Print_Titles" localSheetId="2">'приложение 3'!$9:$10</definedName>
    <definedName name="_xlnm.Print_Titles" localSheetId="3">'приложение 4'!$9:$10</definedName>
    <definedName name="_xlnm.Print_Titles" localSheetId="4">'приложение 5'!$10:$11</definedName>
  </definedNames>
  <calcPr calcId="125725"/>
</workbook>
</file>

<file path=xl/calcChain.xml><?xml version="1.0" encoding="utf-8"?>
<calcChain xmlns="http://schemas.openxmlformats.org/spreadsheetml/2006/main">
  <c r="F601" i="4"/>
  <c r="D21" i="7"/>
  <c r="C21"/>
  <c r="D10"/>
  <c r="C10"/>
  <c r="D187" i="8" l="1"/>
  <c r="C187"/>
  <c r="E186"/>
  <c r="E185"/>
  <c r="D184"/>
  <c r="C184"/>
  <c r="E184" s="1"/>
  <c r="D183"/>
  <c r="C183"/>
  <c r="E182"/>
  <c r="D181"/>
  <c r="C181"/>
  <c r="C176" s="1"/>
  <c r="E180"/>
  <c r="D179"/>
  <c r="C179"/>
  <c r="E178"/>
  <c r="D177"/>
  <c r="E177" s="1"/>
  <c r="C177"/>
  <c r="E175"/>
  <c r="D174"/>
  <c r="C174"/>
  <c r="E173"/>
  <c r="D172"/>
  <c r="C172"/>
  <c r="E172" s="1"/>
  <c r="E171"/>
  <c r="D170"/>
  <c r="C170"/>
  <c r="E170" s="1"/>
  <c r="E169"/>
  <c r="D168"/>
  <c r="C168"/>
  <c r="E168" s="1"/>
  <c r="E167"/>
  <c r="D166"/>
  <c r="C166"/>
  <c r="E165"/>
  <c r="D164"/>
  <c r="C164"/>
  <c r="E164" s="1"/>
  <c r="E163"/>
  <c r="D162"/>
  <c r="C162"/>
  <c r="E161"/>
  <c r="D160"/>
  <c r="C160"/>
  <c r="E160" s="1"/>
  <c r="E159"/>
  <c r="D158"/>
  <c r="D157" s="1"/>
  <c r="C158"/>
  <c r="E156"/>
  <c r="D155"/>
  <c r="E155" s="1"/>
  <c r="C155"/>
  <c r="E154"/>
  <c r="D153"/>
  <c r="C153"/>
  <c r="E152"/>
  <c r="E151"/>
  <c r="D150"/>
  <c r="D149" s="1"/>
  <c r="C150"/>
  <c r="E150" s="1"/>
  <c r="E148"/>
  <c r="E147"/>
  <c r="D146"/>
  <c r="D145" s="1"/>
  <c r="D136" s="1"/>
  <c r="C146"/>
  <c r="E144"/>
  <c r="D143"/>
  <c r="E143" s="1"/>
  <c r="C143"/>
  <c r="E142"/>
  <c r="D141"/>
  <c r="C141"/>
  <c r="D140"/>
  <c r="E140" s="1"/>
  <c r="D139"/>
  <c r="C139"/>
  <c r="E139" s="1"/>
  <c r="E138"/>
  <c r="D137"/>
  <c r="C137"/>
  <c r="D134"/>
  <c r="C134"/>
  <c r="D132"/>
  <c r="C132"/>
  <c r="C127" s="1"/>
  <c r="E131"/>
  <c r="D130"/>
  <c r="C130"/>
  <c r="E129"/>
  <c r="D128"/>
  <c r="E128" s="1"/>
  <c r="C128"/>
  <c r="D123"/>
  <c r="D121" s="1"/>
  <c r="C123"/>
  <c r="C122" s="1"/>
  <c r="E120"/>
  <c r="D119"/>
  <c r="C119"/>
  <c r="E117"/>
  <c r="E116"/>
  <c r="D115"/>
  <c r="C115"/>
  <c r="E115" s="1"/>
  <c r="D113"/>
  <c r="C113"/>
  <c r="D111"/>
  <c r="C111"/>
  <c r="C110" s="1"/>
  <c r="C107" s="1"/>
  <c r="D108"/>
  <c r="C108"/>
  <c r="D107"/>
  <c r="E106"/>
  <c r="E105"/>
  <c r="E104"/>
  <c r="E103"/>
  <c r="D102"/>
  <c r="C102"/>
  <c r="E101"/>
  <c r="D100"/>
  <c r="D99" s="1"/>
  <c r="C100"/>
  <c r="E100" s="1"/>
  <c r="E96"/>
  <c r="E94"/>
  <c r="D93"/>
  <c r="C93"/>
  <c r="D90"/>
  <c r="C90"/>
  <c r="E89"/>
  <c r="D88"/>
  <c r="E88" s="1"/>
  <c r="C88"/>
  <c r="E87"/>
  <c r="D86"/>
  <c r="E86" s="1"/>
  <c r="C86"/>
  <c r="C85" s="1"/>
  <c r="E84"/>
  <c r="D83"/>
  <c r="D82" s="1"/>
  <c r="C83"/>
  <c r="E80"/>
  <c r="D79"/>
  <c r="E79" s="1"/>
  <c r="C79"/>
  <c r="C78"/>
  <c r="E77"/>
  <c r="D76"/>
  <c r="E76" s="1"/>
  <c r="C76"/>
  <c r="C75"/>
  <c r="C74"/>
  <c r="E73"/>
  <c r="E72"/>
  <c r="E71"/>
  <c r="E69"/>
  <c r="D68"/>
  <c r="E68" s="1"/>
  <c r="C68"/>
  <c r="C67" s="1"/>
  <c r="D67"/>
  <c r="E67" s="1"/>
  <c r="E66"/>
  <c r="D65"/>
  <c r="E65" s="1"/>
  <c r="C65"/>
  <c r="C64"/>
  <c r="D62"/>
  <c r="C62"/>
  <c r="E61"/>
  <c r="D60"/>
  <c r="D59" s="1"/>
  <c r="C60"/>
  <c r="E60" s="1"/>
  <c r="E58"/>
  <c r="D57"/>
  <c r="C57"/>
  <c r="E56"/>
  <c r="D55"/>
  <c r="D54" s="1"/>
  <c r="C55"/>
  <c r="E55" s="1"/>
  <c r="D52"/>
  <c r="C52"/>
  <c r="E51"/>
  <c r="D50"/>
  <c r="C50"/>
  <c r="E47"/>
  <c r="D46"/>
  <c r="C46"/>
  <c r="E46" s="1"/>
  <c r="E45"/>
  <c r="D44"/>
  <c r="E43"/>
  <c r="D42"/>
  <c r="D41" s="1"/>
  <c r="C42"/>
  <c r="E40"/>
  <c r="D39"/>
  <c r="E39" s="1"/>
  <c r="C39"/>
  <c r="E38"/>
  <c r="D37"/>
  <c r="C37"/>
  <c r="C36" s="1"/>
  <c r="E35"/>
  <c r="D34"/>
  <c r="C34"/>
  <c r="E32"/>
  <c r="D31"/>
  <c r="C31"/>
  <c r="E30"/>
  <c r="D29"/>
  <c r="C29"/>
  <c r="E28"/>
  <c r="D27"/>
  <c r="E27" s="1"/>
  <c r="C27"/>
  <c r="E26"/>
  <c r="E25"/>
  <c r="E24"/>
  <c r="D23"/>
  <c r="E23" s="1"/>
  <c r="C23"/>
  <c r="C22"/>
  <c r="E20"/>
  <c r="E19"/>
  <c r="E18"/>
  <c r="D17"/>
  <c r="D16" s="1"/>
  <c r="C17"/>
  <c r="C16" s="1"/>
  <c r="E15"/>
  <c r="E14"/>
  <c r="E13"/>
  <c r="E12"/>
  <c r="D11"/>
  <c r="C11"/>
  <c r="C10" s="1"/>
  <c r="D10"/>
  <c r="E10" s="1"/>
  <c r="C33" l="1"/>
  <c r="E31"/>
  <c r="C44"/>
  <c r="E44" s="1"/>
  <c r="E50"/>
  <c r="C54"/>
  <c r="C49" s="1"/>
  <c r="C59"/>
  <c r="E59" s="1"/>
  <c r="D78"/>
  <c r="E78" s="1"/>
  <c r="E130"/>
  <c r="E181"/>
  <c r="E37"/>
  <c r="E119"/>
  <c r="E141"/>
  <c r="E29"/>
  <c r="C41"/>
  <c r="E41" s="1"/>
  <c r="E57"/>
  <c r="E83"/>
  <c r="E93"/>
  <c r="E102"/>
  <c r="D92"/>
  <c r="E158"/>
  <c r="E166"/>
  <c r="E174"/>
  <c r="E183"/>
  <c r="E179"/>
  <c r="E162"/>
  <c r="E146"/>
  <c r="E153"/>
  <c r="E16"/>
  <c r="E11"/>
  <c r="E17"/>
  <c r="E34"/>
  <c r="E42"/>
  <c r="D64"/>
  <c r="D75"/>
  <c r="C82"/>
  <c r="C81" s="1"/>
  <c r="D85"/>
  <c r="E85" s="1"/>
  <c r="C92"/>
  <c r="E92" s="1"/>
  <c r="C99"/>
  <c r="E99" s="1"/>
  <c r="C121"/>
  <c r="D127"/>
  <c r="C145"/>
  <c r="E145" s="1"/>
  <c r="C149"/>
  <c r="E149" s="1"/>
  <c r="C157"/>
  <c r="E157" s="1"/>
  <c r="D176"/>
  <c r="E176" s="1"/>
  <c r="D22"/>
  <c r="E22" s="1"/>
  <c r="D36"/>
  <c r="E54" l="1"/>
  <c r="C9"/>
  <c r="E75"/>
  <c r="D74"/>
  <c r="E74" s="1"/>
  <c r="E36"/>
  <c r="D33"/>
  <c r="E33" s="1"/>
  <c r="E127"/>
  <c r="D126"/>
  <c r="E64"/>
  <c r="D49"/>
  <c r="E49" s="1"/>
  <c r="C136"/>
  <c r="D81"/>
  <c r="E81" s="1"/>
  <c r="E82"/>
  <c r="C126" l="1"/>
  <c r="C125" s="1"/>
  <c r="C189" s="1"/>
  <c r="E136"/>
  <c r="E126"/>
  <c r="D125"/>
  <c r="D9"/>
  <c r="E125" l="1"/>
  <c r="D189"/>
  <c r="E189" s="1"/>
  <c r="E9"/>
  <c r="H483" i="5" l="1"/>
  <c r="E40" i="4" s="1"/>
  <c r="H419" i="5"/>
  <c r="G419"/>
  <c r="H850" l="1"/>
  <c r="G850"/>
  <c r="H279"/>
  <c r="G279"/>
  <c r="H147" i="2" l="1"/>
  <c r="I147"/>
  <c r="H114" i="5" s="1"/>
  <c r="H152" i="2"/>
  <c r="I152"/>
  <c r="I137"/>
  <c r="H137"/>
  <c r="I76"/>
  <c r="H76"/>
  <c r="I237"/>
  <c r="H237"/>
  <c r="I171"/>
  <c r="H171"/>
  <c r="I266"/>
  <c r="H266"/>
  <c r="I286"/>
  <c r="H286"/>
  <c r="I309"/>
  <c r="H309"/>
  <c r="I345"/>
  <c r="H261" i="5" s="1"/>
  <c r="H345" i="2"/>
  <c r="G261" i="5" s="1"/>
  <c r="D407" i="4" s="1"/>
  <c r="D406" s="1"/>
  <c r="I422" i="2"/>
  <c r="H422"/>
  <c r="I367"/>
  <c r="H367"/>
  <c r="H260" i="5" l="1"/>
  <c r="E407" i="4"/>
  <c r="E406" s="1"/>
  <c r="H113" i="5"/>
  <c r="H112" s="1"/>
  <c r="E508" i="4"/>
  <c r="E507" s="1"/>
  <c r="H366" i="2"/>
  <c r="G277" i="5"/>
  <c r="D382" i="4" s="1"/>
  <c r="D381" s="1"/>
  <c r="I366" i="2"/>
  <c r="H277" i="5"/>
  <c r="I285" i="2"/>
  <c r="H213" i="5"/>
  <c r="H285" i="2"/>
  <c r="G213" i="5"/>
  <c r="D395" i="4" s="1"/>
  <c r="D394" s="1"/>
  <c r="H265" i="2"/>
  <c r="G199" i="5"/>
  <c r="D506" i="4" s="1"/>
  <c r="D505" s="1"/>
  <c r="I265" i="2"/>
  <c r="H199" i="5"/>
  <c r="H236" i="2"/>
  <c r="G178" i="5"/>
  <c r="D345" i="4" s="1"/>
  <c r="D344" s="1"/>
  <c r="I236" i="2"/>
  <c r="H178" i="5"/>
  <c r="I151" i="2"/>
  <c r="I150" s="1"/>
  <c r="I149" s="1"/>
  <c r="H151"/>
  <c r="H150" s="1"/>
  <c r="H149" s="1"/>
  <c r="H136"/>
  <c r="H135" s="1"/>
  <c r="H134" s="1"/>
  <c r="H133" s="1"/>
  <c r="G106" i="5"/>
  <c r="D400" i="4" s="1"/>
  <c r="D399" s="1"/>
  <c r="D398" s="1"/>
  <c r="I136" i="2"/>
  <c r="I135" s="1"/>
  <c r="I134" s="1"/>
  <c r="I133" s="1"/>
  <c r="H106" i="5"/>
  <c r="H146" i="2"/>
  <c r="H145" s="1"/>
  <c r="G114" i="5"/>
  <c r="I146" i="2"/>
  <c r="H105" i="5" l="1"/>
  <c r="H104" s="1"/>
  <c r="H103" s="1"/>
  <c r="H102" s="1"/>
  <c r="E400" i="4"/>
  <c r="E399" s="1"/>
  <c r="E398" s="1"/>
  <c r="G113" i="5"/>
  <c r="G112" s="1"/>
  <c r="D508" i="4"/>
  <c r="D507" s="1"/>
  <c r="H177" i="5"/>
  <c r="E345" i="4"/>
  <c r="E344" s="1"/>
  <c r="H198" i="5"/>
  <c r="E506" i="4"/>
  <c r="E505" s="1"/>
  <c r="H276" i="5"/>
  <c r="E382" i="4"/>
  <c r="E381" s="1"/>
  <c r="H212" i="5"/>
  <c r="E395" i="4"/>
  <c r="E394" s="1"/>
  <c r="I145" i="2"/>
  <c r="I361" l="1"/>
  <c r="H361"/>
  <c r="H360" l="1"/>
  <c r="G272" i="5"/>
  <c r="D377" i="4" s="1"/>
  <c r="D376" s="1"/>
  <c r="I360" i="2"/>
  <c r="H272" i="5"/>
  <c r="H471" i="2"/>
  <c r="I463"/>
  <c r="H463"/>
  <c r="H271" i="5" l="1"/>
  <c r="E377" i="4"/>
  <c r="E376" s="1"/>
  <c r="H462" i="2"/>
  <c r="H461" s="1"/>
  <c r="G347" i="5"/>
  <c r="D266" i="4" s="1"/>
  <c r="D265" s="1"/>
  <c r="D264" s="1"/>
  <c r="I462" i="2"/>
  <c r="I461" s="1"/>
  <c r="H347" i="5"/>
  <c r="H470" i="2"/>
  <c r="H469" s="1"/>
  <c r="G353" i="5"/>
  <c r="D272" i="4" s="1"/>
  <c r="D271" s="1"/>
  <c r="D270" s="1"/>
  <c r="I471" i="2"/>
  <c r="H353" i="5" s="1"/>
  <c r="H346" l="1"/>
  <c r="H345" s="1"/>
  <c r="E266" i="4"/>
  <c r="E265" s="1"/>
  <c r="E264" s="1"/>
  <c r="H352" i="5"/>
  <c r="H351" s="1"/>
  <c r="E272" i="4"/>
  <c r="E271" s="1"/>
  <c r="E270" s="1"/>
  <c r="I470" i="2"/>
  <c r="I469" l="1"/>
  <c r="I507" l="1"/>
  <c r="H507"/>
  <c r="I552"/>
  <c r="H552"/>
  <c r="I582"/>
  <c r="H582"/>
  <c r="H616"/>
  <c r="H621"/>
  <c r="G467" i="5" s="1"/>
  <c r="D371" i="4" s="1"/>
  <c r="H619" i="2"/>
  <c r="I619"/>
  <c r="I616"/>
  <c r="H464" i="5" s="1"/>
  <c r="I714" i="2"/>
  <c r="H716"/>
  <c r="H714"/>
  <c r="I716"/>
  <c r="H706"/>
  <c r="H705" s="1"/>
  <c r="H704" s="1"/>
  <c r="I707"/>
  <c r="H615" l="1"/>
  <c r="G464" i="5"/>
  <c r="H506" i="2"/>
  <c r="G385" i="5"/>
  <c r="D639" i="4" s="1"/>
  <c r="D638" s="1"/>
  <c r="I506" i="2"/>
  <c r="H385" i="5"/>
  <c r="H618" i="2"/>
  <c r="I621"/>
  <c r="I615"/>
  <c r="H713"/>
  <c r="H712" s="1"/>
  <c r="I713"/>
  <c r="I712" s="1"/>
  <c r="H384" i="5" l="1"/>
  <c r="E639" i="4"/>
  <c r="E638" s="1"/>
  <c r="H614" i="2"/>
  <c r="H613" s="1"/>
  <c r="H612" s="1"/>
  <c r="I618"/>
  <c r="I614" s="1"/>
  <c r="H467" i="5"/>
  <c r="E371" i="4" s="1"/>
  <c r="I613" i="2" l="1"/>
  <c r="I612" s="1"/>
  <c r="H646" l="1"/>
  <c r="J646"/>
  <c r="J645" s="1"/>
  <c r="I646"/>
  <c r="H545" i="5" s="1"/>
  <c r="I632" i="2"/>
  <c r="H632"/>
  <c r="H838"/>
  <c r="I838"/>
  <c r="H733" i="5" s="1"/>
  <c r="H796" i="2"/>
  <c r="I796"/>
  <c r="I862"/>
  <c r="H862"/>
  <c r="H732" i="5" l="1"/>
  <c r="E226" i="4"/>
  <c r="E225" s="1"/>
  <c r="H544" i="5"/>
  <c r="E168" i="4"/>
  <c r="E167" s="1"/>
  <c r="H645" i="2"/>
  <c r="G545" i="5"/>
  <c r="D168" i="4" s="1"/>
  <c r="D167" s="1"/>
  <c r="I631" i="2"/>
  <c r="H493" i="5"/>
  <c r="H631" i="2"/>
  <c r="G493" i="5"/>
  <c r="D92" i="4" s="1"/>
  <c r="D91" s="1"/>
  <c r="H837" i="2"/>
  <c r="G733" i="5"/>
  <c r="I795" i="2"/>
  <c r="I794" s="1"/>
  <c r="H701" i="5"/>
  <c r="H795" i="2"/>
  <c r="H794" s="1"/>
  <c r="H793" s="1"/>
  <c r="G701" i="5"/>
  <c r="D163" i="4" s="1"/>
  <c r="D162" s="1"/>
  <c r="D161" s="1"/>
  <c r="D160" s="1"/>
  <c r="I861" i="2"/>
  <c r="H753" i="5"/>
  <c r="H861" i="2"/>
  <c r="G753" i="5"/>
  <c r="D15" i="4" s="1"/>
  <c r="D14" s="1"/>
  <c r="I645" i="2"/>
  <c r="I842"/>
  <c r="H736" i="5" s="1"/>
  <c r="I837" i="2"/>
  <c r="I825"/>
  <c r="H724" i="5" s="1"/>
  <c r="I793" i="2"/>
  <c r="H723" i="5" l="1"/>
  <c r="G723" s="1"/>
  <c r="E217" i="4"/>
  <c r="E216" s="1"/>
  <c r="E215" s="1"/>
  <c r="G732" i="5"/>
  <c r="D226" i="4"/>
  <c r="D225" s="1"/>
  <c r="H492" i="5"/>
  <c r="E92" i="4"/>
  <c r="E91" s="1"/>
  <c r="H735" i="5"/>
  <c r="H734" s="1"/>
  <c r="G734" s="1"/>
  <c r="E229" i="4"/>
  <c r="E228" s="1"/>
  <c r="E227" s="1"/>
  <c r="H752" i="5"/>
  <c r="E15" i="4"/>
  <c r="E14" s="1"/>
  <c r="H700" i="5"/>
  <c r="H699" s="1"/>
  <c r="H698" s="1"/>
  <c r="E163" i="4"/>
  <c r="E162" s="1"/>
  <c r="E161" s="1"/>
  <c r="E160" s="1"/>
  <c r="H842" i="2"/>
  <c r="G736" i="5" s="1"/>
  <c r="D229" i="4" s="1"/>
  <c r="D228" s="1"/>
  <c r="D227" s="1"/>
  <c r="I841" i="2"/>
  <c r="H825"/>
  <c r="G724" i="5" s="1"/>
  <c r="D217" i="4" s="1"/>
  <c r="D216" s="1"/>
  <c r="D215" s="1"/>
  <c r="I824" i="2"/>
  <c r="H722" i="5" l="1"/>
  <c r="G722" s="1"/>
  <c r="G735"/>
  <c r="H841" i="2"/>
  <c r="I840"/>
  <c r="H840" s="1"/>
  <c r="I823"/>
  <c r="H823" s="1"/>
  <c r="H824"/>
  <c r="H891" l="1"/>
  <c r="J891"/>
  <c r="I891"/>
  <c r="H954"/>
  <c r="H957"/>
  <c r="H956" s="1"/>
  <c r="H960"/>
  <c r="H959" s="1"/>
  <c r="H964"/>
  <c r="H963" s="1"/>
  <c r="H962" s="1"/>
  <c r="H971"/>
  <c r="H970" s="1"/>
  <c r="H969" s="1"/>
  <c r="H968" s="1"/>
  <c r="H967" s="1"/>
  <c r="H966" s="1"/>
  <c r="H979"/>
  <c r="H984"/>
  <c r="H983" s="1"/>
  <c r="H988"/>
  <c r="H987" s="1"/>
  <c r="H994"/>
  <c r="H993" s="1"/>
  <c r="H992" s="1"/>
  <c r="H991" s="1"/>
  <c r="H1000"/>
  <c r="H999" s="1"/>
  <c r="H998" s="1"/>
  <c r="H997" s="1"/>
  <c r="H996" s="1"/>
  <c r="H1007"/>
  <c r="H1006" s="1"/>
  <c r="H1005" s="1"/>
  <c r="H1004" s="1"/>
  <c r="H1003" s="1"/>
  <c r="H1002" s="1"/>
  <c r="H1014"/>
  <c r="H1013" s="1"/>
  <c r="H1012" s="1"/>
  <c r="H1011" s="1"/>
  <c r="H1010" s="1"/>
  <c r="H1009" s="1"/>
  <c r="H1023"/>
  <c r="H1022" s="1"/>
  <c r="H1021" s="1"/>
  <c r="H1020" s="1"/>
  <c r="H1028"/>
  <c r="H1027" s="1"/>
  <c r="H1026" s="1"/>
  <c r="H1025" s="1"/>
  <c r="H1033"/>
  <c r="H1032" s="1"/>
  <c r="H1031" s="1"/>
  <c r="H1030" s="1"/>
  <c r="H1041"/>
  <c r="H1040" s="1"/>
  <c r="H1039" s="1"/>
  <c r="H1038" s="1"/>
  <c r="H1037" s="1"/>
  <c r="H1036" s="1"/>
  <c r="H1047"/>
  <c r="H1046" s="1"/>
  <c r="H1045" s="1"/>
  <c r="H1044" s="1"/>
  <c r="H1043" s="1"/>
  <c r="H1054"/>
  <c r="H1063"/>
  <c r="H1062" s="1"/>
  <c r="H1061" s="1"/>
  <c r="H1067"/>
  <c r="H1066" s="1"/>
  <c r="H1065" s="1"/>
  <c r="H1071"/>
  <c r="H1070" s="1"/>
  <c r="H1069" s="1"/>
  <c r="H1075"/>
  <c r="H1080"/>
  <c r="H1079" s="1"/>
  <c r="H1078" s="1"/>
  <c r="H1077" s="1"/>
  <c r="H1085"/>
  <c r="H1084" s="1"/>
  <c r="H1083" s="1"/>
  <c r="H1089"/>
  <c r="H1088" s="1"/>
  <c r="H1087" s="1"/>
  <c r="H1097"/>
  <c r="H1096" s="1"/>
  <c r="H1095" s="1"/>
  <c r="H1101"/>
  <c r="H1100" s="1"/>
  <c r="H1099" s="1"/>
  <c r="H1105"/>
  <c r="H1104" s="1"/>
  <c r="H1103" s="1"/>
  <c r="H1109"/>
  <c r="H1108" s="1"/>
  <c r="H1107" s="1"/>
  <c r="H1113"/>
  <c r="H1112" s="1"/>
  <c r="H1111" s="1"/>
  <c r="H1117"/>
  <c r="H1122"/>
  <c r="H1121" s="1"/>
  <c r="H1120" s="1"/>
  <c r="H1119" s="1"/>
  <c r="H1127"/>
  <c r="H1126" s="1"/>
  <c r="H1125" s="1"/>
  <c r="H1131"/>
  <c r="H1130" s="1"/>
  <c r="H1129" s="1"/>
  <c r="H1135"/>
  <c r="H1134" s="1"/>
  <c r="H1133" s="1"/>
  <c r="H1140"/>
  <c r="H1139" s="1"/>
  <c r="H1138" s="1"/>
  <c r="H1147"/>
  <c r="G592" i="5" s="1"/>
  <c r="H1149" i="2"/>
  <c r="H1153"/>
  <c r="H1152" s="1"/>
  <c r="H1151" s="1"/>
  <c r="H1157"/>
  <c r="H1156" s="1"/>
  <c r="H1155" s="1"/>
  <c r="H1161"/>
  <c r="G603" i="5" s="1"/>
  <c r="H1163" i="2"/>
  <c r="G604" i="5" s="1"/>
  <c r="H1168" i="2"/>
  <c r="H1167" s="1"/>
  <c r="H1166" s="1"/>
  <c r="H1165" s="1"/>
  <c r="H1176"/>
  <c r="H1175" s="1"/>
  <c r="H1174" s="1"/>
  <c r="H1180"/>
  <c r="H1179" s="1"/>
  <c r="H1185"/>
  <c r="H1184" s="1"/>
  <c r="H1189"/>
  <c r="H1188" s="1"/>
  <c r="H1194"/>
  <c r="H1193" s="1"/>
  <c r="H1198"/>
  <c r="H1197" s="1"/>
  <c r="H1203"/>
  <c r="H1202" s="1"/>
  <c r="H1201" s="1"/>
  <c r="H1200" s="1"/>
  <c r="H1208"/>
  <c r="H1207" s="1"/>
  <c r="H1206" s="1"/>
  <c r="H1212"/>
  <c r="H1211" s="1"/>
  <c r="H1210" s="1"/>
  <c r="H1216"/>
  <c r="H1215" s="1"/>
  <c r="H1214" s="1"/>
  <c r="H1226"/>
  <c r="H1225" s="1"/>
  <c r="H1224" s="1"/>
  <c r="H1223" s="1"/>
  <c r="H1222" s="1"/>
  <c r="H1221" s="1"/>
  <c r="H1220" s="1"/>
  <c r="H1219" s="1"/>
  <c r="H1232"/>
  <c r="H1231" s="1"/>
  <c r="H1230" s="1"/>
  <c r="H1229" s="1"/>
  <c r="H1228" s="1"/>
  <c r="H1227" s="1"/>
  <c r="I954"/>
  <c r="I1117"/>
  <c r="I1116" l="1"/>
  <c r="I1115" s="1"/>
  <c r="H520" i="5"/>
  <c r="H1116" i="2"/>
  <c r="H1115" s="1"/>
  <c r="H1094" s="1"/>
  <c r="H1093" s="1"/>
  <c r="G520" i="5"/>
  <c r="D59" i="4" s="1"/>
  <c r="D58" s="1"/>
  <c r="D57" s="1"/>
  <c r="H1074" i="2"/>
  <c r="H1073" s="1"/>
  <c r="G483" i="5"/>
  <c r="D40" i="4" s="1"/>
  <c r="D39" s="1"/>
  <c r="D38" s="1"/>
  <c r="H1053" i="2"/>
  <c r="H1052" s="1"/>
  <c r="H1051" s="1"/>
  <c r="H1050" s="1"/>
  <c r="H1049" s="1"/>
  <c r="G466" i="5"/>
  <c r="I890" i="2"/>
  <c r="I889" s="1"/>
  <c r="H776" i="5"/>
  <c r="H890" i="2"/>
  <c r="H889" s="1"/>
  <c r="G776" i="5"/>
  <c r="D275" i="4" s="1"/>
  <c r="D274" s="1"/>
  <c r="D273" s="1"/>
  <c r="H953" i="2"/>
  <c r="H952" s="1"/>
  <c r="G829" i="5"/>
  <c r="D240" i="4" s="1"/>
  <c r="D239" s="1"/>
  <c r="I953" i="2"/>
  <c r="H829" i="5"/>
  <c r="H1178" i="2"/>
  <c r="H1160"/>
  <c r="H1159" s="1"/>
  <c r="H1035"/>
  <c r="J890"/>
  <c r="J889" s="1"/>
  <c r="H1192"/>
  <c r="H1146"/>
  <c r="H1145" s="1"/>
  <c r="H1144" s="1"/>
  <c r="H1143" s="1"/>
  <c r="H1142" s="1"/>
  <c r="H1082"/>
  <c r="H1205"/>
  <c r="H978"/>
  <c r="H977" s="1"/>
  <c r="H976" s="1"/>
  <c r="H975" s="1"/>
  <c r="H974" s="1"/>
  <c r="H973" s="1"/>
  <c r="H1019"/>
  <c r="H1018" s="1"/>
  <c r="H1017" s="1"/>
  <c r="H1218"/>
  <c r="H1124"/>
  <c r="H1060"/>
  <c r="H1059" s="1"/>
  <c r="H828" i="5" l="1"/>
  <c r="E240" i="4"/>
  <c r="E239" s="1"/>
  <c r="G465" i="5"/>
  <c r="D370" i="4"/>
  <c r="D369" s="1"/>
  <c r="H775" i="5"/>
  <c r="H774" s="1"/>
  <c r="E275" i="4"/>
  <c r="E274" s="1"/>
  <c r="E273" s="1"/>
  <c r="H519" i="5"/>
  <c r="H518" s="1"/>
  <c r="E59" i="4"/>
  <c r="E58" s="1"/>
  <c r="E57" s="1"/>
  <c r="H1058" i="2"/>
  <c r="H1057" s="1"/>
  <c r="H1092"/>
  <c r="H1091" s="1"/>
  <c r="H1173"/>
  <c r="H1172" s="1"/>
  <c r="H1171" s="1"/>
  <c r="H1170" s="1"/>
  <c r="H1056" l="1"/>
  <c r="H1016" s="1"/>
  <c r="J1050"/>
  <c r="J1049" s="1"/>
  <c r="I1054" l="1"/>
  <c r="H466" i="5" s="1"/>
  <c r="H465" l="1"/>
  <c r="E370" i="4"/>
  <c r="E369" s="1"/>
  <c r="I1053" i="2"/>
  <c r="I1052" l="1"/>
  <c r="I1051" l="1"/>
  <c r="I1050" l="1"/>
  <c r="I1049" l="1"/>
  <c r="J1036" l="1"/>
  <c r="I1042"/>
  <c r="I1041" s="1"/>
  <c r="I1040" l="1"/>
  <c r="I1007"/>
  <c r="I1006" s="1"/>
  <c r="I1005" s="1"/>
  <c r="J1002"/>
  <c r="H53"/>
  <c r="H56"/>
  <c r="I56"/>
  <c r="H120" i="5" s="1"/>
  <c r="I53" i="2"/>
  <c r="H118" i="5" s="1"/>
  <c r="H117" l="1"/>
  <c r="E556" i="4"/>
  <c r="E555" s="1"/>
  <c r="H52" i="2"/>
  <c r="G118" i="5"/>
  <c r="D556" i="4" s="1"/>
  <c r="D555" s="1"/>
  <c r="H55" i="2"/>
  <c r="G120" i="5"/>
  <c r="I1039" i="2"/>
  <c r="I1004"/>
  <c r="I1003" s="1"/>
  <c r="I52"/>
  <c r="I55"/>
  <c r="H51" l="1"/>
  <c r="H50" s="1"/>
  <c r="H49" s="1"/>
  <c r="H48" s="1"/>
  <c r="I1038"/>
  <c r="I1002"/>
  <c r="I51"/>
  <c r="I1037" l="1"/>
  <c r="I50"/>
  <c r="I1036" l="1"/>
  <c r="I49"/>
  <c r="I48" l="1"/>
  <c r="J48" s="1"/>
  <c r="H808" i="5" l="1"/>
  <c r="G808"/>
  <c r="H758"/>
  <c r="E20" i="4" s="1"/>
  <c r="E19" s="1"/>
  <c r="E18" s="1"/>
  <c r="G758" i="5"/>
  <c r="D20" i="4" s="1"/>
  <c r="D19" s="1"/>
  <c r="D18" s="1"/>
  <c r="I1232" i="2"/>
  <c r="I1231" s="1"/>
  <c r="I1230" s="1"/>
  <c r="I1229" s="1"/>
  <c r="I1228" s="1"/>
  <c r="I1227" s="1"/>
  <c r="I1225"/>
  <c r="I1224" s="1"/>
  <c r="I1223" s="1"/>
  <c r="I1222" s="1"/>
  <c r="I1221" s="1"/>
  <c r="I1220" s="1"/>
  <c r="I1219" s="1"/>
  <c r="G792" i="5"/>
  <c r="D37" i="4" s="1"/>
  <c r="D36" s="1"/>
  <c r="D35" s="1"/>
  <c r="H792" i="5" l="1"/>
  <c r="E37" i="4" s="1"/>
  <c r="E36" s="1"/>
  <c r="E35" s="1"/>
  <c r="J1227" i="2"/>
  <c r="J1219"/>
  <c r="I1218"/>
  <c r="I873"/>
  <c r="H761" i="5" s="1"/>
  <c r="H873" i="2"/>
  <c r="G761" i="5" s="1"/>
  <c r="I869" i="2"/>
  <c r="I868" s="1"/>
  <c r="I867" s="1"/>
  <c r="H869"/>
  <c r="H868" s="1"/>
  <c r="H867" s="1"/>
  <c r="I865"/>
  <c r="H755" i="5" s="1"/>
  <c r="E17" i="4" s="1"/>
  <c r="E16" s="1"/>
  <c r="E13" s="1"/>
  <c r="H865" i="2"/>
  <c r="G755" i="5" s="1"/>
  <c r="H881" i="2"/>
  <c r="I881"/>
  <c r="H365" i="5"/>
  <c r="G365"/>
  <c r="D625" i="4" s="1"/>
  <c r="H381" i="5"/>
  <c r="E635" i="4" s="1"/>
  <c r="E634" s="1"/>
  <c r="E633" s="1"/>
  <c r="G381" i="5"/>
  <c r="H376"/>
  <c r="E301" i="4" s="1"/>
  <c r="E300" s="1"/>
  <c r="E299" s="1"/>
  <c r="G376" i="5"/>
  <c r="H373"/>
  <c r="E298" i="4" s="1"/>
  <c r="E297" s="1"/>
  <c r="E296" s="1"/>
  <c r="G373" i="5"/>
  <c r="H433"/>
  <c r="E307" i="4" s="1"/>
  <c r="E306" s="1"/>
  <c r="E305" s="1"/>
  <c r="G433" i="5"/>
  <c r="H430"/>
  <c r="E304" i="4" s="1"/>
  <c r="E303" s="1"/>
  <c r="E302" s="1"/>
  <c r="G430" i="5"/>
  <c r="H427"/>
  <c r="E295" i="4" s="1"/>
  <c r="E294" s="1"/>
  <c r="G427" i="5"/>
  <c r="H586"/>
  <c r="G586"/>
  <c r="H613"/>
  <c r="G613"/>
  <c r="G612" s="1"/>
  <c r="G611" s="1"/>
  <c r="G610" s="1"/>
  <c r="I609"/>
  <c r="H88"/>
  <c r="E452" i="4" s="1"/>
  <c r="E451" s="1"/>
  <c r="G88" i="5"/>
  <c r="H287"/>
  <c r="E392" i="4" s="1"/>
  <c r="E391" s="1"/>
  <c r="E390" s="1"/>
  <c r="G287" i="5"/>
  <c r="H274"/>
  <c r="G274"/>
  <c r="H215"/>
  <c r="E397" i="4" s="1"/>
  <c r="E396" s="1"/>
  <c r="E393" s="1"/>
  <c r="G215" i="5"/>
  <c r="H229"/>
  <c r="E435" i="4" s="1"/>
  <c r="E434" s="1"/>
  <c r="E433" s="1"/>
  <c r="E432" s="1"/>
  <c r="G229" i="5"/>
  <c r="H256"/>
  <c r="E623" i="4" s="1"/>
  <c r="G256" i="5"/>
  <c r="D623" i="4" s="1"/>
  <c r="G247" i="5"/>
  <c r="D428" i="4" s="1"/>
  <c r="H231" i="5"/>
  <c r="F29" i="6" s="1"/>
  <c r="G231" i="5"/>
  <c r="E29" i="6" s="1"/>
  <c r="H740" i="5"/>
  <c r="E254" i="4" s="1"/>
  <c r="E253" s="1"/>
  <c r="E252" s="1"/>
  <c r="G740" i="5"/>
  <c r="H807"/>
  <c r="H806" s="1"/>
  <c r="H805" s="1"/>
  <c r="G807"/>
  <c r="G806" s="1"/>
  <c r="G805" s="1"/>
  <c r="D17" i="4" l="1"/>
  <c r="D16" s="1"/>
  <c r="D13" s="1"/>
  <c r="E625"/>
  <c r="E624" s="1"/>
  <c r="E389"/>
  <c r="G739" i="5"/>
  <c r="G738" s="1"/>
  <c r="G737" s="1"/>
  <c r="D254" i="4"/>
  <c r="D253" s="1"/>
  <c r="D252" s="1"/>
  <c r="H273" i="5"/>
  <c r="H270" s="1"/>
  <c r="E379" i="4"/>
  <c r="E378" s="1"/>
  <c r="E375" s="1"/>
  <c r="G426" i="5"/>
  <c r="D295" i="4"/>
  <c r="D294" s="1"/>
  <c r="G432" i="5"/>
  <c r="G431" s="1"/>
  <c r="D307" i="4"/>
  <c r="D306" s="1"/>
  <c r="D305" s="1"/>
  <c r="G375" i="5"/>
  <c r="G374" s="1"/>
  <c r="D301" i="4"/>
  <c r="D300" s="1"/>
  <c r="D299" s="1"/>
  <c r="G364" i="5"/>
  <c r="D624" i="4"/>
  <c r="G228" i="5"/>
  <c r="G227" s="1"/>
  <c r="G226" s="1"/>
  <c r="G225" s="1"/>
  <c r="G224" s="1"/>
  <c r="E27" i="6" s="1"/>
  <c r="D435" i="4"/>
  <c r="D434" s="1"/>
  <c r="D433" s="1"/>
  <c r="D432" s="1"/>
  <c r="G278" i="5"/>
  <c r="D384" i="4"/>
  <c r="D383" s="1"/>
  <c r="D380" s="1"/>
  <c r="H278" i="5"/>
  <c r="H275" s="1"/>
  <c r="E384" i="4"/>
  <c r="E383" s="1"/>
  <c r="E380" s="1"/>
  <c r="G585" i="5"/>
  <c r="G584" s="1"/>
  <c r="G583" s="1"/>
  <c r="G429"/>
  <c r="G428" s="1"/>
  <c r="D304" i="4"/>
  <c r="D303" s="1"/>
  <c r="D302" s="1"/>
  <c r="G372" i="5"/>
  <c r="G371" s="1"/>
  <c r="D298" i="4"/>
  <c r="D297" s="1"/>
  <c r="D296" s="1"/>
  <c r="G380" i="5"/>
  <c r="G379" s="1"/>
  <c r="G378" s="1"/>
  <c r="G377" s="1"/>
  <c r="D635" i="4"/>
  <c r="D634" s="1"/>
  <c r="D633" s="1"/>
  <c r="G87" i="5"/>
  <c r="G86" s="1"/>
  <c r="G85" s="1"/>
  <c r="G84" s="1"/>
  <c r="G83" s="1"/>
  <c r="E18" i="6" s="1"/>
  <c r="D452" i="4"/>
  <c r="D451" s="1"/>
  <c r="G214" i="5"/>
  <c r="D397" i="4"/>
  <c r="D396" s="1"/>
  <c r="D393" s="1"/>
  <c r="G273" i="5"/>
  <c r="D379" i="4"/>
  <c r="D378" s="1"/>
  <c r="D375" s="1"/>
  <c r="G286" i="5"/>
  <c r="G285" s="1"/>
  <c r="G284" s="1"/>
  <c r="D392" i="4"/>
  <c r="D391" s="1"/>
  <c r="D390" s="1"/>
  <c r="D23"/>
  <c r="D22" s="1"/>
  <c r="D21" s="1"/>
  <c r="G760" i="5"/>
  <c r="G759" s="1"/>
  <c r="E23" i="4"/>
  <c r="E22" s="1"/>
  <c r="E21" s="1"/>
  <c r="E12" s="1"/>
  <c r="E11" s="1"/>
  <c r="H760" i="5"/>
  <c r="H759" s="1"/>
  <c r="G29" i="6"/>
  <c r="J1218" i="2"/>
  <c r="I880"/>
  <c r="I879" s="1"/>
  <c r="I878" s="1"/>
  <c r="I877" s="1"/>
  <c r="I876" s="1"/>
  <c r="H768" i="5"/>
  <c r="E478" i="4" s="1"/>
  <c r="E477" s="1"/>
  <c r="H880" i="2"/>
  <c r="H879" s="1"/>
  <c r="H878" s="1"/>
  <c r="H877" s="1"/>
  <c r="H876" s="1"/>
  <c r="G768" i="5"/>
  <c r="D478" i="4" s="1"/>
  <c r="D477" s="1"/>
  <c r="I872" i="2"/>
  <c r="I871" s="1"/>
  <c r="H872"/>
  <c r="H871" s="1"/>
  <c r="I231" i="5"/>
  <c r="H837"/>
  <c r="H836" s="1"/>
  <c r="H835" s="1"/>
  <c r="H834" s="1"/>
  <c r="G837"/>
  <c r="G836" s="1"/>
  <c r="G835" s="1"/>
  <c r="G834" s="1"/>
  <c r="E450" i="4"/>
  <c r="E449" s="1"/>
  <c r="D12" l="1"/>
  <c r="D11" s="1"/>
  <c r="D389"/>
  <c r="H269" i="5"/>
  <c r="G276"/>
  <c r="G275" s="1"/>
  <c r="G271"/>
  <c r="G270" s="1"/>
  <c r="J876" i="2"/>
  <c r="D251" i="4"/>
  <c r="D250" s="1"/>
  <c r="D249" s="1"/>
  <c r="D248" s="1"/>
  <c r="E374"/>
  <c r="E373" s="1"/>
  <c r="D374"/>
  <c r="D373" s="1"/>
  <c r="G849" i="5"/>
  <c r="G848" s="1"/>
  <c r="G847" s="1"/>
  <c r="G846" s="1"/>
  <c r="G845" s="1"/>
  <c r="E59" i="6" s="1"/>
  <c r="E58" s="1"/>
  <c r="D450" i="4"/>
  <c r="D449" s="1"/>
  <c r="E251"/>
  <c r="E250" s="1"/>
  <c r="E249" s="1"/>
  <c r="E248" s="1"/>
  <c r="F11"/>
  <c r="H739" i="5"/>
  <c r="H612"/>
  <c r="H585"/>
  <c r="H432"/>
  <c r="H426"/>
  <c r="H380"/>
  <c r="H372"/>
  <c r="H364"/>
  <c r="H286"/>
  <c r="H285" s="1"/>
  <c r="H246"/>
  <c r="H228"/>
  <c r="H227" s="1"/>
  <c r="H214"/>
  <c r="G269" l="1"/>
  <c r="G212"/>
  <c r="G211" s="1"/>
  <c r="G210" s="1"/>
  <c r="G209" s="1"/>
  <c r="H211"/>
  <c r="H210" s="1"/>
  <c r="H209" s="1"/>
  <c r="F248" i="4"/>
  <c r="G844" i="5"/>
  <c r="H245"/>
  <c r="H244" s="1"/>
  <c r="E427" i="4"/>
  <c r="E426" s="1"/>
  <c r="E425" s="1"/>
  <c r="H87" i="5"/>
  <c r="H284"/>
  <c r="H379"/>
  <c r="H584"/>
  <c r="H226"/>
  <c r="H371"/>
  <c r="H429"/>
  <c r="H375"/>
  <c r="H431"/>
  <c r="H611"/>
  <c r="H849"/>
  <c r="H738"/>
  <c r="H86" l="1"/>
  <c r="H848"/>
  <c r="H610"/>
  <c r="H374"/>
  <c r="H428"/>
  <c r="H225"/>
  <c r="H378"/>
  <c r="H377" s="1"/>
  <c r="H737"/>
  <c r="H583"/>
  <c r="H85" l="1"/>
  <c r="H224"/>
  <c r="H847"/>
  <c r="I224" l="1"/>
  <c r="F27" i="6"/>
  <c r="G27" s="1"/>
  <c r="H84" i="5"/>
  <c r="H846"/>
  <c r="H83" l="1"/>
  <c r="H845"/>
  <c r="I845" l="1"/>
  <c r="F59" i="6"/>
  <c r="I83" i="5"/>
  <c r="F18" i="6"/>
  <c r="G18" s="1"/>
  <c r="H844" i="5"/>
  <c r="I844" s="1"/>
  <c r="G59" i="6" l="1"/>
  <c r="F58"/>
  <c r="G58" s="1"/>
  <c r="I92" i="2"/>
  <c r="H92"/>
  <c r="I108"/>
  <c r="H108"/>
  <c r="I115"/>
  <c r="H115"/>
  <c r="I120"/>
  <c r="H120"/>
  <c r="I125"/>
  <c r="H125"/>
  <c r="I130"/>
  <c r="H130"/>
  <c r="I143"/>
  <c r="H143"/>
  <c r="I157"/>
  <c r="H157"/>
  <c r="I165"/>
  <c r="H165"/>
  <c r="I176"/>
  <c r="H176"/>
  <c r="I184"/>
  <c r="H184"/>
  <c r="I189"/>
  <c r="H189"/>
  <c r="I193"/>
  <c r="H193"/>
  <c r="I198"/>
  <c r="H198"/>
  <c r="I209"/>
  <c r="H209"/>
  <c r="I205"/>
  <c r="H205"/>
  <c r="I213"/>
  <c r="H213"/>
  <c r="I217"/>
  <c r="H217"/>
  <c r="I221"/>
  <c r="H221"/>
  <c r="I225"/>
  <c r="I224" s="1"/>
  <c r="H225"/>
  <c r="H224" s="1"/>
  <c r="I230"/>
  <c r="H230"/>
  <c r="I232"/>
  <c r="H174" i="5" s="1"/>
  <c r="E341" i="4" s="1"/>
  <c r="H232" i="2"/>
  <c r="G174" i="5" s="1"/>
  <c r="D341" i="4" s="1"/>
  <c r="I240" i="2"/>
  <c r="H240"/>
  <c r="I242"/>
  <c r="H181" i="5" s="1"/>
  <c r="E348" i="4" s="1"/>
  <c r="H242" i="2"/>
  <c r="G181" i="5" s="1"/>
  <c r="D348" i="4" s="1"/>
  <c r="I248" i="2"/>
  <c r="H248"/>
  <c r="I253"/>
  <c r="H253"/>
  <c r="I261"/>
  <c r="H261"/>
  <c r="I270"/>
  <c r="I269" s="1"/>
  <c r="H270"/>
  <c r="H269" s="1"/>
  <c r="I274"/>
  <c r="H204" i="5" s="1"/>
  <c r="H274" i="2"/>
  <c r="G204" i="5" s="1"/>
  <c r="I278" i="2"/>
  <c r="H278"/>
  <c r="I289"/>
  <c r="I284" s="1"/>
  <c r="H289"/>
  <c r="H284" s="1"/>
  <c r="I295"/>
  <c r="H295"/>
  <c r="I300"/>
  <c r="H300"/>
  <c r="I306"/>
  <c r="I305" s="1"/>
  <c r="I304" s="1"/>
  <c r="I303" s="1"/>
  <c r="I302" s="1"/>
  <c r="H306"/>
  <c r="H305" s="1"/>
  <c r="H304" s="1"/>
  <c r="H303" s="1"/>
  <c r="H302" s="1"/>
  <c r="I315"/>
  <c r="H315"/>
  <c r="I320"/>
  <c r="H320"/>
  <c r="I323"/>
  <c r="H323"/>
  <c r="I327"/>
  <c r="H327"/>
  <c r="I332"/>
  <c r="H332"/>
  <c r="I338"/>
  <c r="H338"/>
  <c r="I348"/>
  <c r="H348"/>
  <c r="I351"/>
  <c r="H265" i="5" s="1"/>
  <c r="E411" i="4" s="1"/>
  <c r="H351" i="2"/>
  <c r="G265" i="5" s="1"/>
  <c r="D411" i="4" s="1"/>
  <c r="I353" i="2"/>
  <c r="H353"/>
  <c r="I363"/>
  <c r="I359" s="1"/>
  <c r="H363"/>
  <c r="H359" s="1"/>
  <c r="I369"/>
  <c r="I365" s="1"/>
  <c r="H369"/>
  <c r="H365" s="1"/>
  <c r="I374"/>
  <c r="H374"/>
  <c r="I378"/>
  <c r="I377" s="1"/>
  <c r="I376" s="1"/>
  <c r="H378"/>
  <c r="H377" s="1"/>
  <c r="H376" s="1"/>
  <c r="I395"/>
  <c r="H395"/>
  <c r="I399"/>
  <c r="H399"/>
  <c r="I403"/>
  <c r="H403"/>
  <c r="I407"/>
  <c r="H407"/>
  <c r="I384"/>
  <c r="H292" i="5" s="1"/>
  <c r="H384" i="2"/>
  <c r="G292" i="5" s="1"/>
  <c r="I389" i="2"/>
  <c r="H294" i="5" s="1"/>
  <c r="H389" i="2"/>
  <c r="G294" i="5" s="1"/>
  <c r="I413" i="2"/>
  <c r="H413"/>
  <c r="I418"/>
  <c r="H418"/>
  <c r="I428"/>
  <c r="H428"/>
  <c r="I433"/>
  <c r="H433"/>
  <c r="I438"/>
  <c r="H438"/>
  <c r="I443"/>
  <c r="H443"/>
  <c r="I448"/>
  <c r="H448"/>
  <c r="I455"/>
  <c r="H455"/>
  <c r="I459"/>
  <c r="H459"/>
  <c r="I467"/>
  <c r="H467"/>
  <c r="I477"/>
  <c r="H477"/>
  <c r="I483"/>
  <c r="H483"/>
  <c r="I485"/>
  <c r="H485"/>
  <c r="I491"/>
  <c r="H491"/>
  <c r="I494"/>
  <c r="I493" s="1"/>
  <c r="H494"/>
  <c r="H493" s="1"/>
  <c r="I497"/>
  <c r="I496" s="1"/>
  <c r="H497"/>
  <c r="H496" s="1"/>
  <c r="I502"/>
  <c r="I501" s="1"/>
  <c r="H502"/>
  <c r="H501" s="1"/>
  <c r="I510"/>
  <c r="H510"/>
  <c r="I514"/>
  <c r="H514"/>
  <c r="I518"/>
  <c r="H518"/>
  <c r="I522"/>
  <c r="H522"/>
  <c r="I526"/>
  <c r="H526"/>
  <c r="I533"/>
  <c r="H533"/>
  <c r="I536"/>
  <c r="H536"/>
  <c r="I540"/>
  <c r="H540"/>
  <c r="I544"/>
  <c r="H544"/>
  <c r="I550"/>
  <c r="H550"/>
  <c r="I558"/>
  <c r="H558"/>
  <c r="I560"/>
  <c r="H560"/>
  <c r="I564"/>
  <c r="I563" s="1"/>
  <c r="H564"/>
  <c r="H563" s="1"/>
  <c r="I567"/>
  <c r="I566" s="1"/>
  <c r="H567"/>
  <c r="H566" s="1"/>
  <c r="I573"/>
  <c r="H573"/>
  <c r="I578"/>
  <c r="H578"/>
  <c r="I588"/>
  <c r="H588"/>
  <c r="I594"/>
  <c r="H594"/>
  <c r="I599"/>
  <c r="H599"/>
  <c r="I603"/>
  <c r="H603"/>
  <c r="I609"/>
  <c r="H609"/>
  <c r="I722"/>
  <c r="H722"/>
  <c r="I710"/>
  <c r="H710"/>
  <c r="I699"/>
  <c r="I698" s="1"/>
  <c r="I697" s="1"/>
  <c r="H699"/>
  <c r="H698" s="1"/>
  <c r="H697" s="1"/>
  <c r="I695"/>
  <c r="H695"/>
  <c r="I690"/>
  <c r="H690"/>
  <c r="I686"/>
  <c r="H686"/>
  <c r="I680"/>
  <c r="H680"/>
  <c r="I675"/>
  <c r="H675"/>
  <c r="I670"/>
  <c r="H670"/>
  <c r="I666"/>
  <c r="H666"/>
  <c r="I661"/>
  <c r="H661"/>
  <c r="I657"/>
  <c r="H556" i="5" s="1"/>
  <c r="E179" i="4" s="1"/>
  <c r="E178" s="1"/>
  <c r="E177" s="1"/>
  <c r="H657" i="2"/>
  <c r="I653"/>
  <c r="H653"/>
  <c r="I649"/>
  <c r="H547" i="5" s="1"/>
  <c r="E170" i="4" s="1"/>
  <c r="E169" s="1"/>
  <c r="E166" s="1"/>
  <c r="H649" i="2"/>
  <c r="I639"/>
  <c r="H534" i="5" s="1"/>
  <c r="H639" i="2"/>
  <c r="I629"/>
  <c r="H629"/>
  <c r="I726"/>
  <c r="I725" s="1"/>
  <c r="I724" s="1"/>
  <c r="H726"/>
  <c r="H725" s="1"/>
  <c r="H724" s="1"/>
  <c r="I731"/>
  <c r="H731"/>
  <c r="I735"/>
  <c r="H620" i="5" s="1"/>
  <c r="E607" i="4" s="1"/>
  <c r="E606" s="1"/>
  <c r="H735" i="2"/>
  <c r="I738"/>
  <c r="H738"/>
  <c r="I740"/>
  <c r="H623" i="5" s="1"/>
  <c r="E610" i="4" s="1"/>
  <c r="H740" i="2"/>
  <c r="G623" i="5" s="1"/>
  <c r="D610" i="4" s="1"/>
  <c r="I821" i="2"/>
  <c r="H821"/>
  <c r="I816"/>
  <c r="H816"/>
  <c r="I812"/>
  <c r="H812"/>
  <c r="I807"/>
  <c r="H807"/>
  <c r="I802"/>
  <c r="H802"/>
  <c r="I791"/>
  <c r="H791"/>
  <c r="I786"/>
  <c r="H786"/>
  <c r="I782"/>
  <c r="H782"/>
  <c r="I776"/>
  <c r="H776"/>
  <c r="I772"/>
  <c r="H772"/>
  <c r="I767"/>
  <c r="H767"/>
  <c r="I762"/>
  <c r="H762"/>
  <c r="I757"/>
  <c r="H757"/>
  <c r="I753"/>
  <c r="H753"/>
  <c r="I749"/>
  <c r="H749"/>
  <c r="I830"/>
  <c r="H830"/>
  <c r="I833"/>
  <c r="H730" i="5" s="1"/>
  <c r="E223" i="4" s="1"/>
  <c r="E222" s="1"/>
  <c r="H833" i="2"/>
  <c r="G730" i="5" s="1"/>
  <c r="D223" i="4" s="1"/>
  <c r="D222" s="1"/>
  <c r="I835" i="2"/>
  <c r="H731" i="5" s="1"/>
  <c r="E224" i="4" s="1"/>
  <c r="H835" i="2"/>
  <c r="G731" i="5" s="1"/>
  <c r="D224" i="4" s="1"/>
  <c r="G202" i="5" l="1"/>
  <c r="G201" s="1"/>
  <c r="H202"/>
  <c r="H201" s="1"/>
  <c r="H156" i="2"/>
  <c r="H155" s="1"/>
  <c r="H154" s="1"/>
  <c r="G124" i="5"/>
  <c r="H142" i="2"/>
  <c r="H141" s="1"/>
  <c r="H140" s="1"/>
  <c r="G111" i="5"/>
  <c r="G110" s="1"/>
  <c r="G109" s="1"/>
  <c r="G108" s="1"/>
  <c r="H124" i="2"/>
  <c r="G99" i="5"/>
  <c r="H114" i="2"/>
  <c r="G94" i="5"/>
  <c r="I119" i="2"/>
  <c r="H96" i="5"/>
  <c r="I156" i="2"/>
  <c r="I155" s="1"/>
  <c r="I154" s="1"/>
  <c r="H124" i="5"/>
  <c r="I142" i="2"/>
  <c r="I141" s="1"/>
  <c r="I140" s="1"/>
  <c r="H111" i="5"/>
  <c r="H110" s="1"/>
  <c r="H109" s="1"/>
  <c r="H108" s="1"/>
  <c r="I124" i="2"/>
  <c r="H99" i="5"/>
  <c r="I114" i="2"/>
  <c r="H94" i="5"/>
  <c r="I129" i="2"/>
  <c r="H101" i="5"/>
  <c r="H129" i="2"/>
  <c r="G101" i="5"/>
  <c r="H119" i="2"/>
  <c r="G96" i="5"/>
  <c r="H175" i="2"/>
  <c r="G136" i="5"/>
  <c r="H164" i="2"/>
  <c r="H163" s="1"/>
  <c r="G131" i="5"/>
  <c r="I175" i="2"/>
  <c r="H136" i="5"/>
  <c r="I164" i="2"/>
  <c r="I163" s="1"/>
  <c r="H131" i="5"/>
  <c r="H170" i="2"/>
  <c r="H169" s="1"/>
  <c r="G134" i="5"/>
  <c r="I170" i="2"/>
  <c r="H134" i="5"/>
  <c r="I197" i="2"/>
  <c r="I196" s="1"/>
  <c r="H149" i="5"/>
  <c r="I188" i="2"/>
  <c r="H144" i="5"/>
  <c r="H192" i="2"/>
  <c r="G146" i="5"/>
  <c r="H183" i="2"/>
  <c r="G142" i="5"/>
  <c r="I192" i="2"/>
  <c r="H146" i="5"/>
  <c r="I183" i="2"/>
  <c r="H142" i="5"/>
  <c r="H197" i="2"/>
  <c r="H196" s="1"/>
  <c r="G149" i="5"/>
  <c r="H188" i="2"/>
  <c r="G144" i="5"/>
  <c r="I252" i="2"/>
  <c r="I251" s="1"/>
  <c r="I250" s="1"/>
  <c r="H190" i="5"/>
  <c r="I204" i="2"/>
  <c r="I203" s="1"/>
  <c r="H155" i="5"/>
  <c r="H247" i="2"/>
  <c r="H246" s="1"/>
  <c r="H245" s="1"/>
  <c r="G186" i="5"/>
  <c r="G185" s="1"/>
  <c r="G184" s="1"/>
  <c r="G183" s="1"/>
  <c r="H212" i="2"/>
  <c r="H211" s="1"/>
  <c r="G161" i="5"/>
  <c r="I247" i="2"/>
  <c r="I246" s="1"/>
  <c r="I245" s="1"/>
  <c r="H186" i="5"/>
  <c r="H185" s="1"/>
  <c r="H184" s="1"/>
  <c r="H183" s="1"/>
  <c r="I220" i="2"/>
  <c r="I219" s="1"/>
  <c r="H167" i="5"/>
  <c r="I212" i="2"/>
  <c r="I211" s="1"/>
  <c r="H161" i="5"/>
  <c r="I208" i="2"/>
  <c r="I207" s="1"/>
  <c r="H158" i="5"/>
  <c r="I216" i="2"/>
  <c r="I215" s="1"/>
  <c r="H164" i="5"/>
  <c r="H220" i="2"/>
  <c r="H219" s="1"/>
  <c r="G167" i="5"/>
  <c r="H208" i="2"/>
  <c r="H207" s="1"/>
  <c r="G158" i="5"/>
  <c r="H252" i="2"/>
  <c r="H251" s="1"/>
  <c r="H250" s="1"/>
  <c r="G190" i="5"/>
  <c r="H216" i="2"/>
  <c r="H215" s="1"/>
  <c r="G164" i="5"/>
  <c r="H204" i="2"/>
  <c r="H203" s="1"/>
  <c r="G155" i="5"/>
  <c r="I482" i="2"/>
  <c r="I481" s="1"/>
  <c r="I480" s="1"/>
  <c r="I479" s="1"/>
  <c r="H363" i="5"/>
  <c r="H362" s="1"/>
  <c r="H361" s="1"/>
  <c r="H360" s="1"/>
  <c r="H359" s="1"/>
  <c r="I466" i="2"/>
  <c r="I465" s="1"/>
  <c r="H350" i="5"/>
  <c r="I454" i="2"/>
  <c r="I453" s="1"/>
  <c r="H341" i="5"/>
  <c r="H476" i="2"/>
  <c r="H475" s="1"/>
  <c r="H474" s="1"/>
  <c r="H473" s="1"/>
  <c r="G358" i="5"/>
  <c r="G357" s="1"/>
  <c r="G356" s="1"/>
  <c r="G355" s="1"/>
  <c r="G354" s="1"/>
  <c r="I476" i="2"/>
  <c r="I475" s="1"/>
  <c r="I474" s="1"/>
  <c r="I473" s="1"/>
  <c r="H358" i="5"/>
  <c r="H357" s="1"/>
  <c r="H356" s="1"/>
  <c r="H355" s="1"/>
  <c r="H354" s="1"/>
  <c r="I458" i="2"/>
  <c r="I457" s="1"/>
  <c r="H344" i="5"/>
  <c r="H458" i="2"/>
  <c r="H457" s="1"/>
  <c r="G344" i="5"/>
  <c r="H482" i="2"/>
  <c r="H481" s="1"/>
  <c r="H480" s="1"/>
  <c r="H479" s="1"/>
  <c r="G363" i="5"/>
  <c r="G362" s="1"/>
  <c r="G361" s="1"/>
  <c r="G360" s="1"/>
  <c r="G359" s="1"/>
  <c r="H466" i="2"/>
  <c r="H465" s="1"/>
  <c r="G350" i="5"/>
  <c r="H454" i="2"/>
  <c r="H453" s="1"/>
  <c r="G341" i="5"/>
  <c r="I525" i="2"/>
  <c r="I524" s="1"/>
  <c r="H399" i="5"/>
  <c r="I517" i="2"/>
  <c r="I516" s="1"/>
  <c r="H393" i="5"/>
  <c r="I509" i="2"/>
  <c r="I505" s="1"/>
  <c r="H387" i="5"/>
  <c r="I490" i="2"/>
  <c r="I489" s="1"/>
  <c r="I488" s="1"/>
  <c r="H370" i="5"/>
  <c r="H521" i="2"/>
  <c r="H520" s="1"/>
  <c r="G396" i="5"/>
  <c r="H513" i="2"/>
  <c r="H512" s="1"/>
  <c r="G390" i="5"/>
  <c r="I521" i="2"/>
  <c r="I520" s="1"/>
  <c r="H396" i="5"/>
  <c r="I513" i="2"/>
  <c r="I512" s="1"/>
  <c r="H390" i="5"/>
  <c r="H525" i="2"/>
  <c r="H524" s="1"/>
  <c r="G399" i="5"/>
  <c r="H517" i="2"/>
  <c r="H516" s="1"/>
  <c r="G393" i="5"/>
  <c r="H509" i="2"/>
  <c r="H505" s="1"/>
  <c r="G387" i="5"/>
  <c r="H490" i="2"/>
  <c r="H489" s="1"/>
  <c r="H488" s="1"/>
  <c r="G370" i="5"/>
  <c r="H543" i="2"/>
  <c r="H542" s="1"/>
  <c r="G413" i="5"/>
  <c r="H535" i="2"/>
  <c r="G407" i="5"/>
  <c r="I543" i="2"/>
  <c r="I542" s="1"/>
  <c r="H413" i="5"/>
  <c r="I535" i="2"/>
  <c r="H407" i="5"/>
  <c r="H549" i="2"/>
  <c r="G418" i="5"/>
  <c r="G417" s="1"/>
  <c r="H539" i="2"/>
  <c r="H538" s="1"/>
  <c r="G410" i="5"/>
  <c r="H532" i="2"/>
  <c r="G405" i="5"/>
  <c r="I549" i="2"/>
  <c r="H418" i="5"/>
  <c r="H417" s="1"/>
  <c r="I539" i="2"/>
  <c r="I538" s="1"/>
  <c r="H410" i="5"/>
  <c r="I532" i="2"/>
  <c r="H405" i="5"/>
  <c r="I602" i="2"/>
  <c r="H454" i="5"/>
  <c r="I572" i="2"/>
  <c r="H438" i="5"/>
  <c r="H608" i="2"/>
  <c r="H607" s="1"/>
  <c r="H606" s="1"/>
  <c r="G458" i="5"/>
  <c r="H598" i="2"/>
  <c r="G452" i="5"/>
  <c r="H587" i="2"/>
  <c r="H586" s="1"/>
  <c r="G445" i="5"/>
  <c r="H577" i="2"/>
  <c r="G440" i="5"/>
  <c r="I581" i="2"/>
  <c r="H442" i="5"/>
  <c r="I557" i="2"/>
  <c r="I556" s="1"/>
  <c r="H425" i="5"/>
  <c r="I608" i="2"/>
  <c r="I607" s="1"/>
  <c r="I606" s="1"/>
  <c r="H458" i="5"/>
  <c r="I598" i="2"/>
  <c r="H452" i="5"/>
  <c r="I587" i="2"/>
  <c r="I586" s="1"/>
  <c r="H445" i="5"/>
  <c r="I577" i="2"/>
  <c r="H440" i="5"/>
  <c r="I593" i="2"/>
  <c r="H450" i="5"/>
  <c r="H602" i="2"/>
  <c r="G454" i="5"/>
  <c r="H593" i="2"/>
  <c r="G450" i="5"/>
  <c r="H581" i="2"/>
  <c r="G442" i="5"/>
  <c r="H572" i="2"/>
  <c r="G438" i="5"/>
  <c r="H557" i="2"/>
  <c r="H556" s="1"/>
  <c r="G425" i="5"/>
  <c r="I628" i="2"/>
  <c r="H491" i="5"/>
  <c r="H628" i="2"/>
  <c r="G491" i="5"/>
  <c r="I694" i="2"/>
  <c r="I693" s="1"/>
  <c r="I692" s="1"/>
  <c r="H582" i="5"/>
  <c r="H689" i="2"/>
  <c r="H688" s="1"/>
  <c r="G579" i="5"/>
  <c r="I685" i="2"/>
  <c r="I684" s="1"/>
  <c r="H576" i="5"/>
  <c r="I689" i="2"/>
  <c r="I688" s="1"/>
  <c r="H579" i="5"/>
  <c r="H685" i="2"/>
  <c r="H684" s="1"/>
  <c r="G576" i="5"/>
  <c r="H694" i="2"/>
  <c r="H693" s="1"/>
  <c r="H692" s="1"/>
  <c r="G582" i="5"/>
  <c r="H638" i="2"/>
  <c r="H637" s="1"/>
  <c r="H636" s="1"/>
  <c r="H635" s="1"/>
  <c r="G534" i="5"/>
  <c r="G533" s="1"/>
  <c r="H648" i="2"/>
  <c r="H644" s="1"/>
  <c r="G547" i="5"/>
  <c r="H652" i="2"/>
  <c r="H651" s="1"/>
  <c r="G550" i="5"/>
  <c r="H656" i="2"/>
  <c r="H655" s="1"/>
  <c r="G556" i="5"/>
  <c r="H660" i="2"/>
  <c r="H659" s="1"/>
  <c r="G553" i="5"/>
  <c r="H665" i="2"/>
  <c r="H664" s="1"/>
  <c r="G560" i="5"/>
  <c r="H669" i="2"/>
  <c r="H668" s="1"/>
  <c r="G563" i="5"/>
  <c r="H674" i="2"/>
  <c r="H673" s="1"/>
  <c r="H672" s="1"/>
  <c r="G567" i="5"/>
  <c r="H679" i="2"/>
  <c r="H678" s="1"/>
  <c r="H677" s="1"/>
  <c r="G571" i="5"/>
  <c r="I638" i="2"/>
  <c r="I637" s="1"/>
  <c r="I636" s="1"/>
  <c r="I635" s="1"/>
  <c r="H533" i="5"/>
  <c r="I648" i="2"/>
  <c r="I644" s="1"/>
  <c r="H546" i="5"/>
  <c r="H543" s="1"/>
  <c r="I652" i="2"/>
  <c r="I651" s="1"/>
  <c r="H550" i="5"/>
  <c r="I656" i="2"/>
  <c r="I655" s="1"/>
  <c r="H555" i="5"/>
  <c r="H554" s="1"/>
  <c r="I660" i="2"/>
  <c r="I659" s="1"/>
  <c r="H553" i="5"/>
  <c r="I665" i="2"/>
  <c r="I664" s="1"/>
  <c r="H560" i="5"/>
  <c r="I669" i="2"/>
  <c r="I668" s="1"/>
  <c r="H563" i="5"/>
  <c r="I674" i="2"/>
  <c r="I673" s="1"/>
  <c r="I672" s="1"/>
  <c r="H567" i="5"/>
  <c r="I679" i="2"/>
  <c r="I678" s="1"/>
  <c r="I677" s="1"/>
  <c r="H571" i="5"/>
  <c r="I730" i="2"/>
  <c r="I729" s="1"/>
  <c r="H617" i="5"/>
  <c r="H734" i="2"/>
  <c r="G620" i="5"/>
  <c r="I734" i="2"/>
  <c r="H619" i="5"/>
  <c r="I721" i="2"/>
  <c r="I720" s="1"/>
  <c r="I719" s="1"/>
  <c r="I718" s="1"/>
  <c r="H609" i="5"/>
  <c r="I709" i="2"/>
  <c r="I708" s="1"/>
  <c r="I706" s="1"/>
  <c r="H599" i="5"/>
  <c r="E115" i="4" s="1"/>
  <c r="H721" i="2"/>
  <c r="H720" s="1"/>
  <c r="H719" s="1"/>
  <c r="H718" s="1"/>
  <c r="G609" i="5"/>
  <c r="H730" i="2"/>
  <c r="H729" s="1"/>
  <c r="G617" i="5"/>
  <c r="H709" i="2"/>
  <c r="H708" s="1"/>
  <c r="H703" s="1"/>
  <c r="G599" i="5"/>
  <c r="D115" i="4" s="1"/>
  <c r="I107" i="2"/>
  <c r="I106" s="1"/>
  <c r="I105" s="1"/>
  <c r="I104" s="1"/>
  <c r="I103" s="1"/>
  <c r="H82" i="5"/>
  <c r="H107" i="2"/>
  <c r="H106" s="1"/>
  <c r="H105" s="1"/>
  <c r="H104" s="1"/>
  <c r="H103" s="1"/>
  <c r="G82" i="5"/>
  <c r="I91" i="2"/>
  <c r="H48" i="5"/>
  <c r="H47" s="1"/>
  <c r="H91" i="2"/>
  <c r="G48" i="5"/>
  <c r="G47" s="1"/>
  <c r="I442" i="2"/>
  <c r="I441" s="1"/>
  <c r="I440" s="1"/>
  <c r="H331" i="5"/>
  <c r="I432" i="2"/>
  <c r="I431" s="1"/>
  <c r="I430" s="1"/>
  <c r="H323" i="5"/>
  <c r="I421" i="2"/>
  <c r="H316" i="5"/>
  <c r="I412" i="2"/>
  <c r="H312" i="5"/>
  <c r="I383" i="2"/>
  <c r="I402"/>
  <c r="I401" s="1"/>
  <c r="H304" i="5"/>
  <c r="I394" i="2"/>
  <c r="I393" s="1"/>
  <c r="H298" i="5"/>
  <c r="E543" i="4" s="1"/>
  <c r="E542" s="1"/>
  <c r="E541" s="1"/>
  <c r="I373" i="2"/>
  <c r="I372" s="1"/>
  <c r="I371" s="1"/>
  <c r="H283" i="5"/>
  <c r="H447" i="2"/>
  <c r="H446" s="1"/>
  <c r="H445" s="1"/>
  <c r="G335" i="5"/>
  <c r="H437" i="2"/>
  <c r="H436" s="1"/>
  <c r="H435" s="1"/>
  <c r="G327" i="5"/>
  <c r="H427" i="2"/>
  <c r="H426" s="1"/>
  <c r="G319" i="5"/>
  <c r="H417" i="2"/>
  <c r="G314" i="5"/>
  <c r="H388" i="2"/>
  <c r="H406"/>
  <c r="H405" s="1"/>
  <c r="G307" i="5"/>
  <c r="H398" i="2"/>
  <c r="H397" s="1"/>
  <c r="G301" i="5"/>
  <c r="I447" i="2"/>
  <c r="I446" s="1"/>
  <c r="I445" s="1"/>
  <c r="H335" i="5"/>
  <c r="I437" i="2"/>
  <c r="I436" s="1"/>
  <c r="I435" s="1"/>
  <c r="H327" i="5"/>
  <c r="I427" i="2"/>
  <c r="I426" s="1"/>
  <c r="H319" i="5"/>
  <c r="I417" i="2"/>
  <c r="H314" i="5"/>
  <c r="I388" i="2"/>
  <c r="I406"/>
  <c r="I405" s="1"/>
  <c r="H307" i="5"/>
  <c r="I398" i="2"/>
  <c r="I397" s="1"/>
  <c r="H301" i="5"/>
  <c r="H442" i="2"/>
  <c r="H441" s="1"/>
  <c r="H440" s="1"/>
  <c r="G331" i="5"/>
  <c r="H432" i="2"/>
  <c r="H431" s="1"/>
  <c r="H430" s="1"/>
  <c r="G323" i="5"/>
  <c r="H421" i="2"/>
  <c r="G316" i="5"/>
  <c r="H412" i="2"/>
  <c r="G312" i="5"/>
  <c r="H383" i="2"/>
  <c r="H402"/>
  <c r="H401" s="1"/>
  <c r="G304" i="5"/>
  <c r="H394" i="2"/>
  <c r="H393" s="1"/>
  <c r="G298" i="5"/>
  <c r="D543" i="4" s="1"/>
  <c r="D542" s="1"/>
  <c r="D541" s="1"/>
  <c r="H373" i="2"/>
  <c r="H372" s="1"/>
  <c r="H371" s="1"/>
  <c r="G283" i="5"/>
  <c r="I273" i="2"/>
  <c r="I268" s="1"/>
  <c r="I277"/>
  <c r="I276" s="1"/>
  <c r="H207" i="5"/>
  <c r="I260" i="2"/>
  <c r="I259" s="1"/>
  <c r="H197" i="5"/>
  <c r="H277" i="2"/>
  <c r="H276" s="1"/>
  <c r="G207" i="5"/>
  <c r="H260" i="2"/>
  <c r="H259" s="1"/>
  <c r="G197" i="5"/>
  <c r="H273" i="2"/>
  <c r="H268" s="1"/>
  <c r="I299"/>
  <c r="I298" s="1"/>
  <c r="I297" s="1"/>
  <c r="H223" i="5"/>
  <c r="H294" i="2"/>
  <c r="H293" s="1"/>
  <c r="G220" i="5"/>
  <c r="D622" i="4" s="1"/>
  <c r="I294" i="2"/>
  <c r="I293" s="1"/>
  <c r="H220" i="5"/>
  <c r="H299" i="2"/>
  <c r="H298" s="1"/>
  <c r="H297" s="1"/>
  <c r="G223" i="5"/>
  <c r="I331" i="2"/>
  <c r="I330" s="1"/>
  <c r="H250" i="5"/>
  <c r="I322" i="2"/>
  <c r="H243" i="5"/>
  <c r="H337" i="2"/>
  <c r="H336" s="1"/>
  <c r="H335" s="1"/>
  <c r="H334" s="1"/>
  <c r="G255" i="5"/>
  <c r="G254" s="1"/>
  <c r="G253" s="1"/>
  <c r="G252" s="1"/>
  <c r="G251" s="1"/>
  <c r="H326" i="2"/>
  <c r="H325" s="1"/>
  <c r="G246" i="5"/>
  <c r="H319" i="2"/>
  <c r="G241" i="5"/>
  <c r="I337" i="2"/>
  <c r="I336" s="1"/>
  <c r="I335" s="1"/>
  <c r="I334" s="1"/>
  <c r="H255" i="5"/>
  <c r="I326" i="2"/>
  <c r="I325" s="1"/>
  <c r="H247" i="5"/>
  <c r="E428" i="4" s="1"/>
  <c r="I319" i="2"/>
  <c r="H241" i="5"/>
  <c r="H331" i="2"/>
  <c r="H330" s="1"/>
  <c r="G250" i="5"/>
  <c r="H322" i="2"/>
  <c r="G243" i="5"/>
  <c r="I314" i="2"/>
  <c r="I313" s="1"/>
  <c r="I312" s="1"/>
  <c r="H237" i="5"/>
  <c r="H314" i="2"/>
  <c r="H313" s="1"/>
  <c r="H312" s="1"/>
  <c r="G237" i="5"/>
  <c r="I347" i="2"/>
  <c r="I344" s="1"/>
  <c r="H263" i="5"/>
  <c r="H347" i="2"/>
  <c r="H344" s="1"/>
  <c r="G263" i="5"/>
  <c r="I611" i="2"/>
  <c r="H611"/>
  <c r="I829"/>
  <c r="H728" i="5"/>
  <c r="H829" i="2"/>
  <c r="G728" i="5"/>
  <c r="G729"/>
  <c r="H729"/>
  <c r="H815" i="2"/>
  <c r="H814" s="1"/>
  <c r="G717" i="5"/>
  <c r="I815" i="2"/>
  <c r="I814" s="1"/>
  <c r="H717" i="5"/>
  <c r="H820" i="2"/>
  <c r="H819" s="1"/>
  <c r="H818" s="1"/>
  <c r="G721" i="5"/>
  <c r="I820" i="2"/>
  <c r="I819" s="1"/>
  <c r="I818" s="1"/>
  <c r="H721" i="5"/>
  <c r="H811" i="2"/>
  <c r="H810" s="1"/>
  <c r="H809" s="1"/>
  <c r="G714" i="5"/>
  <c r="I811" i="2"/>
  <c r="I810" s="1"/>
  <c r="H714" i="5"/>
  <c r="I806" i="2"/>
  <c r="I805" s="1"/>
  <c r="I804" s="1"/>
  <c r="H710" i="5"/>
  <c r="H806" i="2"/>
  <c r="H805" s="1"/>
  <c r="H804" s="1"/>
  <c r="G710" i="5"/>
  <c r="H801" i="2"/>
  <c r="H800" s="1"/>
  <c r="H799" s="1"/>
  <c r="G706" i="5"/>
  <c r="I801" i="2"/>
  <c r="I800" s="1"/>
  <c r="I799" s="1"/>
  <c r="H706" i="5"/>
  <c r="H790" i="2"/>
  <c r="H789" s="1"/>
  <c r="H788" s="1"/>
  <c r="G697" i="5"/>
  <c r="I790" i="2"/>
  <c r="I789" s="1"/>
  <c r="I788" s="1"/>
  <c r="H697" i="5"/>
  <c r="H785" i="2"/>
  <c r="H784" s="1"/>
  <c r="G693" i="5"/>
  <c r="I785" i="2"/>
  <c r="I784" s="1"/>
  <c r="H693" i="5"/>
  <c r="H781" i="2"/>
  <c r="H780" s="1"/>
  <c r="G690" i="5"/>
  <c r="I781" i="2"/>
  <c r="I780" s="1"/>
  <c r="I779" s="1"/>
  <c r="H690" i="5"/>
  <c r="H775" i="2"/>
  <c r="H774" s="1"/>
  <c r="G685" i="5"/>
  <c r="I775" i="2"/>
  <c r="I774" s="1"/>
  <c r="H685" i="5"/>
  <c r="I771" i="2"/>
  <c r="I770" s="1"/>
  <c r="H682" i="5"/>
  <c r="H771" i="2"/>
  <c r="H770" s="1"/>
  <c r="G682" i="5"/>
  <c r="H766" i="2"/>
  <c r="H765" s="1"/>
  <c r="H764" s="1"/>
  <c r="G678" i="5"/>
  <c r="I766" i="2"/>
  <c r="I765" s="1"/>
  <c r="I764" s="1"/>
  <c r="H678" i="5"/>
  <c r="H761" i="2"/>
  <c r="H760" s="1"/>
  <c r="H759" s="1"/>
  <c r="G674" i="5"/>
  <c r="I761" i="2"/>
  <c r="I760" s="1"/>
  <c r="I759" s="1"/>
  <c r="H674" i="5"/>
  <c r="H756" i="2"/>
  <c r="H755" s="1"/>
  <c r="G670" i="5"/>
  <c r="I756" i="2"/>
  <c r="I755" s="1"/>
  <c r="H670" i="5"/>
  <c r="H752" i="2"/>
  <c r="H751" s="1"/>
  <c r="G667" i="5"/>
  <c r="I752" i="2"/>
  <c r="I751" s="1"/>
  <c r="H667" i="5"/>
  <c r="H748" i="2"/>
  <c r="H747" s="1"/>
  <c r="G664" i="5"/>
  <c r="I748" i="2"/>
  <c r="I747" s="1"/>
  <c r="H664" i="5"/>
  <c r="H500" i="2"/>
  <c r="H499" s="1"/>
  <c r="I500"/>
  <c r="I499" s="1"/>
  <c r="I283"/>
  <c r="I282" s="1"/>
  <c r="H283"/>
  <c r="H282" s="1"/>
  <c r="I229"/>
  <c r="I228" s="1"/>
  <c r="I227" s="1"/>
  <c r="H229"/>
  <c r="H228" s="1"/>
  <c r="H227" s="1"/>
  <c r="I239"/>
  <c r="I235" s="1"/>
  <c r="I234" s="1"/>
  <c r="H239"/>
  <c r="H350"/>
  <c r="J302"/>
  <c r="I350"/>
  <c r="H358"/>
  <c r="H357" s="1"/>
  <c r="I358"/>
  <c r="I357" s="1"/>
  <c r="I562"/>
  <c r="H562"/>
  <c r="I737"/>
  <c r="H737"/>
  <c r="H832"/>
  <c r="I832"/>
  <c r="G352" i="5" l="1"/>
  <c r="G351" s="1"/>
  <c r="E622" i="4"/>
  <c r="E621" s="1"/>
  <c r="E620" s="1"/>
  <c r="G544" i="5"/>
  <c r="I778" i="2"/>
  <c r="G416" i="5"/>
  <c r="G415" s="1"/>
  <c r="G414" s="1"/>
  <c r="H416"/>
  <c r="H415" s="1"/>
  <c r="H414" s="1"/>
  <c r="H779" i="2"/>
  <c r="H778" s="1"/>
  <c r="H382"/>
  <c r="H381" s="1"/>
  <c r="H380" s="1"/>
  <c r="I244"/>
  <c r="D511" i="4"/>
  <c r="D510" s="1"/>
  <c r="I318" i="2"/>
  <c r="I317" s="1"/>
  <c r="H746"/>
  <c r="H452"/>
  <c r="H451" s="1"/>
  <c r="H235"/>
  <c r="H234" s="1"/>
  <c r="E511" i="4"/>
  <c r="E510" s="1"/>
  <c r="I343" i="2"/>
  <c r="I342" s="1"/>
  <c r="I341" s="1"/>
  <c r="H343"/>
  <c r="H342" s="1"/>
  <c r="H341" s="1"/>
  <c r="H392"/>
  <c r="I392"/>
  <c r="I452"/>
  <c r="I451" s="1"/>
  <c r="I531"/>
  <c r="I530" s="1"/>
  <c r="I529" s="1"/>
  <c r="I548"/>
  <c r="I547" s="1"/>
  <c r="I546" s="1"/>
  <c r="H548"/>
  <c r="H547" s="1"/>
  <c r="H546" s="1"/>
  <c r="I809"/>
  <c r="H702"/>
  <c r="I705"/>
  <c r="I828"/>
  <c r="I827" s="1"/>
  <c r="I627"/>
  <c r="I626" s="1"/>
  <c r="I625" s="1"/>
  <c r="I624" s="1"/>
  <c r="H627"/>
  <c r="H626" s="1"/>
  <c r="H625" s="1"/>
  <c r="H624" s="1"/>
  <c r="H828"/>
  <c r="H827" s="1"/>
  <c r="H798" s="1"/>
  <c r="G663" i="5"/>
  <c r="G662" s="1"/>
  <c r="D126" i="4"/>
  <c r="D125" s="1"/>
  <c r="D124" s="1"/>
  <c r="G669" i="5"/>
  <c r="G668" s="1"/>
  <c r="D132" i="4"/>
  <c r="D131" s="1"/>
  <c r="D130" s="1"/>
  <c r="H681" i="5"/>
  <c r="H680" s="1"/>
  <c r="E144" i="4"/>
  <c r="E143" s="1"/>
  <c r="E142" s="1"/>
  <c r="G689" i="5"/>
  <c r="G688" s="1"/>
  <c r="D152" i="4"/>
  <c r="D151" s="1"/>
  <c r="D150" s="1"/>
  <c r="G692" i="5"/>
  <c r="G691" s="1"/>
  <c r="D155" i="4"/>
  <c r="D154" s="1"/>
  <c r="D153" s="1"/>
  <c r="G705" i="5"/>
  <c r="G704" s="1"/>
  <c r="G703" s="1"/>
  <c r="D199" i="4"/>
  <c r="D198" s="1"/>
  <c r="D197" s="1"/>
  <c r="D196" s="1"/>
  <c r="G713" i="5"/>
  <c r="G712" s="1"/>
  <c r="D207" i="4"/>
  <c r="D206" s="1"/>
  <c r="D205" s="1"/>
  <c r="G716" i="5"/>
  <c r="G715" s="1"/>
  <c r="D210" i="4"/>
  <c r="D209" s="1"/>
  <c r="D208" s="1"/>
  <c r="H566" i="5"/>
  <c r="H565" s="1"/>
  <c r="H564" s="1"/>
  <c r="E190" i="4"/>
  <c r="E189" s="1"/>
  <c r="E188" s="1"/>
  <c r="E187" s="1"/>
  <c r="G570" i="5"/>
  <c r="G569" s="1"/>
  <c r="G568" s="1"/>
  <c r="D194" i="4"/>
  <c r="D193" s="1"/>
  <c r="D192" s="1"/>
  <c r="D191" s="1"/>
  <c r="G562" i="5"/>
  <c r="G561" s="1"/>
  <c r="D186" i="4"/>
  <c r="D185" s="1"/>
  <c r="D184" s="1"/>
  <c r="H575" i="5"/>
  <c r="H574" s="1"/>
  <c r="E234" i="4"/>
  <c r="E233" s="1"/>
  <c r="E232" s="1"/>
  <c r="H581" i="5"/>
  <c r="H580" s="1"/>
  <c r="E247" i="4"/>
  <c r="E246" s="1"/>
  <c r="E245" s="1"/>
  <c r="G677" i="5"/>
  <c r="G676" s="1"/>
  <c r="G675" s="1"/>
  <c r="D140" i="4"/>
  <c r="D139" s="1"/>
  <c r="D138" s="1"/>
  <c r="D137" s="1"/>
  <c r="G727" i="5"/>
  <c r="G726" s="1"/>
  <c r="G725" s="1"/>
  <c r="D221" i="4"/>
  <c r="D220" s="1"/>
  <c r="D219" s="1"/>
  <c r="D218" s="1"/>
  <c r="H559" i="5"/>
  <c r="H558" s="1"/>
  <c r="E183" i="4"/>
  <c r="E182" s="1"/>
  <c r="E181" s="1"/>
  <c r="G549" i="5"/>
  <c r="G548" s="1"/>
  <c r="D173" i="4"/>
  <c r="D172" s="1"/>
  <c r="D171" s="1"/>
  <c r="G666" i="5"/>
  <c r="G665" s="1"/>
  <c r="D129" i="4"/>
  <c r="D128" s="1"/>
  <c r="D127" s="1"/>
  <c r="G673" i="5"/>
  <c r="G672" s="1"/>
  <c r="G671" s="1"/>
  <c r="D136" i="4"/>
  <c r="D135" s="1"/>
  <c r="D134" s="1"/>
  <c r="D133" s="1"/>
  <c r="G684" i="5"/>
  <c r="G683" s="1"/>
  <c r="D147" i="4"/>
  <c r="D146" s="1"/>
  <c r="D145" s="1"/>
  <c r="G696" i="5"/>
  <c r="G695" s="1"/>
  <c r="G694" s="1"/>
  <c r="D159" i="4"/>
  <c r="D158" s="1"/>
  <c r="D157" s="1"/>
  <c r="D156" s="1"/>
  <c r="H709" i="5"/>
  <c r="H708" s="1"/>
  <c r="H707" s="1"/>
  <c r="E203" i="4"/>
  <c r="E202" s="1"/>
  <c r="E201" s="1"/>
  <c r="E200" s="1"/>
  <c r="G720" i="5"/>
  <c r="G719" s="1"/>
  <c r="G718" s="1"/>
  <c r="D214" i="4"/>
  <c r="D213" s="1"/>
  <c r="D212" s="1"/>
  <c r="D211" s="1"/>
  <c r="G552" i="5"/>
  <c r="G551" s="1"/>
  <c r="D176" i="4"/>
  <c r="D175" s="1"/>
  <c r="D174" s="1"/>
  <c r="G575" i="5"/>
  <c r="G574" s="1"/>
  <c r="D234" i="4"/>
  <c r="D233" s="1"/>
  <c r="D232" s="1"/>
  <c r="H490" i="5"/>
  <c r="E90" i="4"/>
  <c r="E89" s="1"/>
  <c r="H663" i="5"/>
  <c r="H662" s="1"/>
  <c r="E126" i="4"/>
  <c r="E125" s="1"/>
  <c r="E124" s="1"/>
  <c r="H666" i="5"/>
  <c r="H665" s="1"/>
  <c r="E129" i="4"/>
  <c r="E128" s="1"/>
  <c r="E127" s="1"/>
  <c r="H669" i="5"/>
  <c r="H668" s="1"/>
  <c r="E132" i="4"/>
  <c r="E131" s="1"/>
  <c r="E130" s="1"/>
  <c r="H673" i="5"/>
  <c r="H672" s="1"/>
  <c r="H671" s="1"/>
  <c r="E136" i="4"/>
  <c r="E135" s="1"/>
  <c r="E134" s="1"/>
  <c r="E133" s="1"/>
  <c r="H677" i="5"/>
  <c r="H676" s="1"/>
  <c r="H675" s="1"/>
  <c r="E140" i="4"/>
  <c r="E139" s="1"/>
  <c r="E138" s="1"/>
  <c r="E137" s="1"/>
  <c r="G681" i="5"/>
  <c r="G680" s="1"/>
  <c r="D144" i="4"/>
  <c r="D143" s="1"/>
  <c r="D142" s="1"/>
  <c r="H684" i="5"/>
  <c r="H683" s="1"/>
  <c r="E147" i="4"/>
  <c r="E146" s="1"/>
  <c r="E145" s="1"/>
  <c r="H689" i="5"/>
  <c r="H688" s="1"/>
  <c r="E152" i="4"/>
  <c r="E151" s="1"/>
  <c r="E150" s="1"/>
  <c r="H692" i="5"/>
  <c r="H691" s="1"/>
  <c r="E155" i="4"/>
  <c r="E154" s="1"/>
  <c r="E153" s="1"/>
  <c r="H696" i="5"/>
  <c r="H695" s="1"/>
  <c r="H694" s="1"/>
  <c r="E159" i="4"/>
  <c r="E158" s="1"/>
  <c r="E157" s="1"/>
  <c r="E156" s="1"/>
  <c r="H705" i="5"/>
  <c r="H704" s="1"/>
  <c r="H703" s="1"/>
  <c r="E199" i="4"/>
  <c r="E198" s="1"/>
  <c r="E197" s="1"/>
  <c r="E196" s="1"/>
  <c r="G709" i="5"/>
  <c r="G708" s="1"/>
  <c r="G707" s="1"/>
  <c r="D203" i="4"/>
  <c r="D202" s="1"/>
  <c r="D201" s="1"/>
  <c r="D200" s="1"/>
  <c r="H713" i="5"/>
  <c r="H712" s="1"/>
  <c r="E207" i="4"/>
  <c r="E206" s="1"/>
  <c r="E205" s="1"/>
  <c r="H720" i="5"/>
  <c r="H719" s="1"/>
  <c r="H718" s="1"/>
  <c r="E214" i="4"/>
  <c r="E213" s="1"/>
  <c r="E212" s="1"/>
  <c r="E211" s="1"/>
  <c r="H716" i="5"/>
  <c r="H715" s="1"/>
  <c r="E210" i="4"/>
  <c r="E209" s="1"/>
  <c r="E208" s="1"/>
  <c r="H727" i="5"/>
  <c r="H726" s="1"/>
  <c r="H725" s="1"/>
  <c r="E221" i="4"/>
  <c r="E220" s="1"/>
  <c r="E219" s="1"/>
  <c r="E218" s="1"/>
  <c r="G608" i="5"/>
  <c r="G607" s="1"/>
  <c r="G606" s="1"/>
  <c r="G605" s="1"/>
  <c r="H608"/>
  <c r="H607" s="1"/>
  <c r="H606" s="1"/>
  <c r="H605" s="1"/>
  <c r="H570"/>
  <c r="H569" s="1"/>
  <c r="E194" i="4"/>
  <c r="E193" s="1"/>
  <c r="E192" s="1"/>
  <c r="E191" s="1"/>
  <c r="H562" i="5"/>
  <c r="H561" s="1"/>
  <c r="E186" i="4"/>
  <c r="E185" s="1"/>
  <c r="E184" s="1"/>
  <c r="H552" i="5"/>
  <c r="H551" s="1"/>
  <c r="E176" i="4"/>
  <c r="E175" s="1"/>
  <c r="E174" s="1"/>
  <c r="H549" i="5"/>
  <c r="H548" s="1"/>
  <c r="E173" i="4"/>
  <c r="E172" s="1"/>
  <c r="E171" s="1"/>
  <c r="G566" i="5"/>
  <c r="G565" s="1"/>
  <c r="G564" s="1"/>
  <c r="D190" i="4"/>
  <c r="D189" s="1"/>
  <c r="D188" s="1"/>
  <c r="D187" s="1"/>
  <c r="G559" i="5"/>
  <c r="G558" s="1"/>
  <c r="G557" s="1"/>
  <c r="D183" i="4"/>
  <c r="D182" s="1"/>
  <c r="D181" s="1"/>
  <c r="D180" s="1"/>
  <c r="G555" i="5"/>
  <c r="G554" s="1"/>
  <c r="D179" i="4"/>
  <c r="D178" s="1"/>
  <c r="D177" s="1"/>
  <c r="G546" i="5"/>
  <c r="D170" i="4"/>
  <c r="D169" s="1"/>
  <c r="D166" s="1"/>
  <c r="G581" i="5"/>
  <c r="G580" s="1"/>
  <c r="D247" i="4"/>
  <c r="D246" s="1"/>
  <c r="D245" s="1"/>
  <c r="H578" i="5"/>
  <c r="H577" s="1"/>
  <c r="E237" i="4"/>
  <c r="E236" s="1"/>
  <c r="E235" s="1"/>
  <c r="G578" i="5"/>
  <c r="G577" s="1"/>
  <c r="D237" i="4"/>
  <c r="D236" s="1"/>
  <c r="D235" s="1"/>
  <c r="G490" i="5"/>
  <c r="D90" i="4"/>
  <c r="D89" s="1"/>
  <c r="G206" i="5"/>
  <c r="G205" s="1"/>
  <c r="D516" i="4"/>
  <c r="D515" s="1"/>
  <c r="D514" s="1"/>
  <c r="G303" i="5"/>
  <c r="G302" s="1"/>
  <c r="D552" i="4"/>
  <c r="D551" s="1"/>
  <c r="D550" s="1"/>
  <c r="H300" i="5"/>
  <c r="H299" s="1"/>
  <c r="E546" i="4"/>
  <c r="E545" s="1"/>
  <c r="E544" s="1"/>
  <c r="G306" i="5"/>
  <c r="G305" s="1"/>
  <c r="D549" i="4"/>
  <c r="D548" s="1"/>
  <c r="D547" s="1"/>
  <c r="H303" i="5"/>
  <c r="H302" s="1"/>
  <c r="E552" i="4"/>
  <c r="E551" s="1"/>
  <c r="E550" s="1"/>
  <c r="G441" i="5"/>
  <c r="D485" i="4"/>
  <c r="D484" s="1"/>
  <c r="H439" i="5"/>
  <c r="E483" i="4"/>
  <c r="E482" s="1"/>
  <c r="G439" i="5"/>
  <c r="D483" i="4"/>
  <c r="D482" s="1"/>
  <c r="H130" i="5"/>
  <c r="H129" s="1"/>
  <c r="E488" i="4"/>
  <c r="E487" s="1"/>
  <c r="E486" s="1"/>
  <c r="G119" i="5"/>
  <c r="D558" i="4"/>
  <c r="D557" s="1"/>
  <c r="G196" i="5"/>
  <c r="D504" i="4"/>
  <c r="D503" s="1"/>
  <c r="D502" s="1"/>
  <c r="H196" i="5"/>
  <c r="H195" s="1"/>
  <c r="E504" i="4"/>
  <c r="E503" s="1"/>
  <c r="E502" s="1"/>
  <c r="H206" i="5"/>
  <c r="H205" s="1"/>
  <c r="E516" i="4"/>
  <c r="E515" s="1"/>
  <c r="E514" s="1"/>
  <c r="H203" i="5"/>
  <c r="H200" s="1"/>
  <c r="G198" s="1"/>
  <c r="E513" i="4"/>
  <c r="E512" s="1"/>
  <c r="G297" i="5"/>
  <c r="G296" s="1"/>
  <c r="G291"/>
  <c r="D499" i="4"/>
  <c r="D498" s="1"/>
  <c r="H306" i="5"/>
  <c r="H305" s="1"/>
  <c r="E549" i="4"/>
  <c r="E548" s="1"/>
  <c r="E547" s="1"/>
  <c r="G300" i="5"/>
  <c r="G299" s="1"/>
  <c r="D546" i="4"/>
  <c r="D545" s="1"/>
  <c r="D544" s="1"/>
  <c r="G293" i="5"/>
  <c r="D501" i="4"/>
  <c r="D500" s="1"/>
  <c r="H297" i="5"/>
  <c r="H296" s="1"/>
  <c r="H291"/>
  <c r="E499" i="4"/>
  <c r="E498" s="1"/>
  <c r="H81" i="5"/>
  <c r="H79" s="1"/>
  <c r="H78" s="1"/>
  <c r="H77" s="1"/>
  <c r="E476" i="4"/>
  <c r="E475" s="1"/>
  <c r="E474" s="1"/>
  <c r="G437" i="5"/>
  <c r="D481" i="4"/>
  <c r="D480" s="1"/>
  <c r="H444" i="5"/>
  <c r="H443" s="1"/>
  <c r="E522" i="4"/>
  <c r="E521" s="1"/>
  <c r="E520" s="1"/>
  <c r="H441" i="5"/>
  <c r="E485" i="4"/>
  <c r="E484" s="1"/>
  <c r="G444" i="5"/>
  <c r="G443" s="1"/>
  <c r="D522" i="4"/>
  <c r="D521" s="1"/>
  <c r="D520" s="1"/>
  <c r="G133" i="5"/>
  <c r="D491" i="4"/>
  <c r="D490" s="1"/>
  <c r="H135" i="5"/>
  <c r="E493" i="4"/>
  <c r="E492" s="1"/>
  <c r="G135" i="5"/>
  <c r="D493" i="4"/>
  <c r="D492" s="1"/>
  <c r="H123" i="5"/>
  <c r="H122" s="1"/>
  <c r="H121" s="1"/>
  <c r="E562" i="4"/>
  <c r="E561" s="1"/>
  <c r="E560" s="1"/>
  <c r="E559" s="1"/>
  <c r="H119" i="5"/>
  <c r="H116" s="1"/>
  <c r="E558" i="4"/>
  <c r="E557" s="1"/>
  <c r="G123" i="5"/>
  <c r="G122" s="1"/>
  <c r="G121" s="1"/>
  <c r="D562" i="4"/>
  <c r="D561" s="1"/>
  <c r="D560" s="1"/>
  <c r="D559" s="1"/>
  <c r="G203" i="5"/>
  <c r="G200" s="1"/>
  <c r="D513" i="4"/>
  <c r="D512" s="1"/>
  <c r="H293" i="5"/>
  <c r="E501" i="4"/>
  <c r="E500" s="1"/>
  <c r="G81" i="5"/>
  <c r="G80" s="1"/>
  <c r="G79" s="1"/>
  <c r="G78" s="1"/>
  <c r="G77" s="1"/>
  <c r="E17" i="6" s="1"/>
  <c r="D476" i="4"/>
  <c r="D475" s="1"/>
  <c r="D474" s="1"/>
  <c r="H437" i="5"/>
  <c r="E481" i="4"/>
  <c r="E480" s="1"/>
  <c r="H133" i="5"/>
  <c r="E491" i="4"/>
  <c r="E490" s="1"/>
  <c r="G130" i="5"/>
  <c r="G129" s="1"/>
  <c r="D488" i="4"/>
  <c r="D487" s="1"/>
  <c r="D486" s="1"/>
  <c r="G262" i="5"/>
  <c r="D409" i="4"/>
  <c r="D408" s="1"/>
  <c r="G242" i="5"/>
  <c r="D424" i="4"/>
  <c r="D423" s="1"/>
  <c r="H242" i="5"/>
  <c r="E424" i="4"/>
  <c r="E423" s="1"/>
  <c r="H249" i="5"/>
  <c r="H248" s="1"/>
  <c r="E431" i="4"/>
  <c r="E430" s="1"/>
  <c r="E429" s="1"/>
  <c r="H222" i="5"/>
  <c r="H221" s="1"/>
  <c r="E628" i="4"/>
  <c r="E627" s="1"/>
  <c r="E626" s="1"/>
  <c r="G315" i="5"/>
  <c r="D571" i="4"/>
  <c r="D570" s="1"/>
  <c r="H313" i="5"/>
  <c r="E569" i="4"/>
  <c r="E568" s="1"/>
  <c r="H326" i="5"/>
  <c r="H325" s="1"/>
  <c r="H324" s="1"/>
  <c r="E580" i="4"/>
  <c r="E579" s="1"/>
  <c r="E578" s="1"/>
  <c r="G318" i="5"/>
  <c r="G317" s="1"/>
  <c r="D574" i="4"/>
  <c r="D573" s="1"/>
  <c r="D572" s="1"/>
  <c r="G334" i="5"/>
  <c r="G333" s="1"/>
  <c r="G332" s="1"/>
  <c r="D588" i="4"/>
  <c r="D587" s="1"/>
  <c r="D586" s="1"/>
  <c r="D585" s="1"/>
  <c r="H330" i="5"/>
  <c r="H329" s="1"/>
  <c r="H328" s="1"/>
  <c r="E584" i="4"/>
  <c r="E583" s="1"/>
  <c r="E582" s="1"/>
  <c r="E581" s="1"/>
  <c r="H616" i="5"/>
  <c r="H615" s="1"/>
  <c r="E604" i="4"/>
  <c r="E603" s="1"/>
  <c r="E602" s="1"/>
  <c r="G449" i="5"/>
  <c r="D615" i="4"/>
  <c r="D614" s="1"/>
  <c r="H457" i="5"/>
  <c r="H456" s="1"/>
  <c r="H455" s="1"/>
  <c r="E632" i="4"/>
  <c r="E631" s="1"/>
  <c r="E630" s="1"/>
  <c r="E629" s="1"/>
  <c r="G457" i="5"/>
  <c r="G456" s="1"/>
  <c r="G455" s="1"/>
  <c r="D632" i="4"/>
  <c r="D631" s="1"/>
  <c r="D630" s="1"/>
  <c r="D629" s="1"/>
  <c r="G412" i="5"/>
  <c r="G411" s="1"/>
  <c r="D600" i="4"/>
  <c r="D599" s="1"/>
  <c r="D598" s="1"/>
  <c r="G398" i="5"/>
  <c r="G397" s="1"/>
  <c r="D653" i="4"/>
  <c r="D652" s="1"/>
  <c r="D651" s="1"/>
  <c r="G395" i="5"/>
  <c r="G394" s="1"/>
  <c r="D650" i="4"/>
  <c r="D649" s="1"/>
  <c r="D648" s="1"/>
  <c r="H398" i="5"/>
  <c r="H397" s="1"/>
  <c r="E653" i="4"/>
  <c r="E652" s="1"/>
  <c r="E651" s="1"/>
  <c r="H340" i="5"/>
  <c r="H339" s="1"/>
  <c r="E260" i="4"/>
  <c r="E259" s="1"/>
  <c r="G163" i="5"/>
  <c r="G162" s="1"/>
  <c r="D331" i="4"/>
  <c r="D330" s="1"/>
  <c r="D329" s="1"/>
  <c r="G157" i="5"/>
  <c r="G156" s="1"/>
  <c r="D325" i="4"/>
  <c r="D324" s="1"/>
  <c r="D323" s="1"/>
  <c r="H160" i="5"/>
  <c r="H159" s="1"/>
  <c r="E328" i="4"/>
  <c r="E327" s="1"/>
  <c r="E326" s="1"/>
  <c r="H189" i="5"/>
  <c r="H188" s="1"/>
  <c r="H187" s="1"/>
  <c r="H182" s="1"/>
  <c r="E364" i="4"/>
  <c r="E363" s="1"/>
  <c r="E362" s="1"/>
  <c r="E361" s="1"/>
  <c r="G145" i="5"/>
  <c r="D357" i="4"/>
  <c r="D356" s="1"/>
  <c r="H100" i="5"/>
  <c r="E319" i="4"/>
  <c r="E318" s="1"/>
  <c r="H463" i="5"/>
  <c r="E368" i="4"/>
  <c r="E367" s="1"/>
  <c r="H262" i="5"/>
  <c r="E409" i="4"/>
  <c r="E408" s="1"/>
  <c r="H236" i="5"/>
  <c r="H235" s="1"/>
  <c r="H234" s="1"/>
  <c r="E418" i="4"/>
  <c r="E417" s="1"/>
  <c r="E416" s="1"/>
  <c r="E415" s="1"/>
  <c r="G249" i="5"/>
  <c r="G248" s="1"/>
  <c r="D431" i="4"/>
  <c r="D430" s="1"/>
  <c r="D429" s="1"/>
  <c r="G240" i="5"/>
  <c r="D422" i="4"/>
  <c r="D421" s="1"/>
  <c r="G222" i="5"/>
  <c r="G221" s="1"/>
  <c r="D628" i="4"/>
  <c r="D627" s="1"/>
  <c r="D626" s="1"/>
  <c r="G219" i="5"/>
  <c r="G218" s="1"/>
  <c r="D621" i="4"/>
  <c r="D620" s="1"/>
  <c r="G282" i="5"/>
  <c r="G281" s="1"/>
  <c r="G280" s="1"/>
  <c r="G268" s="1"/>
  <c r="D388" i="4"/>
  <c r="D387" s="1"/>
  <c r="D386" s="1"/>
  <c r="D385" s="1"/>
  <c r="D372" s="1"/>
  <c r="G311" i="5"/>
  <c r="D567" i="4"/>
  <c r="D566" s="1"/>
  <c r="G322" i="5"/>
  <c r="G321" s="1"/>
  <c r="G320" s="1"/>
  <c r="D577" i="4"/>
  <c r="D576" s="1"/>
  <c r="D575" s="1"/>
  <c r="H318" i="5"/>
  <c r="H317" s="1"/>
  <c r="E574" i="4"/>
  <c r="E573" s="1"/>
  <c r="E572" s="1"/>
  <c r="H334" i="5"/>
  <c r="H333" s="1"/>
  <c r="H332" s="1"/>
  <c r="E588" i="4"/>
  <c r="E587" s="1"/>
  <c r="E586" s="1"/>
  <c r="E585" s="1"/>
  <c r="G313" i="5"/>
  <c r="D569" i="4"/>
  <c r="D568" s="1"/>
  <c r="G326" i="5"/>
  <c r="G325" s="1"/>
  <c r="G324" s="1"/>
  <c r="D580" i="4"/>
  <c r="D579" s="1"/>
  <c r="D578" s="1"/>
  <c r="H282" i="5"/>
  <c r="H281" s="1"/>
  <c r="H280" s="1"/>
  <c r="H268" s="1"/>
  <c r="E388" i="4"/>
  <c r="E387" s="1"/>
  <c r="E386" s="1"/>
  <c r="E385" s="1"/>
  <c r="E372" s="1"/>
  <c r="H311" i="5"/>
  <c r="E567" i="4"/>
  <c r="E566" s="1"/>
  <c r="H322" i="5"/>
  <c r="H321" s="1"/>
  <c r="H320" s="1"/>
  <c r="E577" i="4"/>
  <c r="E576" s="1"/>
  <c r="E575" s="1"/>
  <c r="G619" i="5"/>
  <c r="D607" i="4"/>
  <c r="D606" s="1"/>
  <c r="G424" i="5"/>
  <c r="G423" s="1"/>
  <c r="G422" s="1"/>
  <c r="D291" i="4"/>
  <c r="D290" s="1"/>
  <c r="G453" i="5"/>
  <c r="D619" i="4"/>
  <c r="D618" s="1"/>
  <c r="H451" i="5"/>
  <c r="E617" i="4"/>
  <c r="E616" s="1"/>
  <c r="H424" i="5"/>
  <c r="H423" s="1"/>
  <c r="H422" s="1"/>
  <c r="E291" i="4"/>
  <c r="E290" s="1"/>
  <c r="G451" i="5"/>
  <c r="D617" i="4"/>
  <c r="D616" s="1"/>
  <c r="H404" i="5"/>
  <c r="E592" i="4"/>
  <c r="E591" s="1"/>
  <c r="G409" i="5"/>
  <c r="G408" s="1"/>
  <c r="D597" i="4"/>
  <c r="D596" s="1"/>
  <c r="D595" s="1"/>
  <c r="H406" i="5"/>
  <c r="E594" i="4"/>
  <c r="E593" s="1"/>
  <c r="G406" i="5"/>
  <c r="D594" i="4"/>
  <c r="D593" s="1"/>
  <c r="G369" i="5"/>
  <c r="G368" s="1"/>
  <c r="G367" s="1"/>
  <c r="D293" i="4"/>
  <c r="D292" s="1"/>
  <c r="G392" i="5"/>
  <c r="G391" s="1"/>
  <c r="D647" i="4"/>
  <c r="D646" s="1"/>
  <c r="D645" s="1"/>
  <c r="H389" i="5"/>
  <c r="H388" s="1"/>
  <c r="E644" i="4"/>
  <c r="E643" s="1"/>
  <c r="E642" s="1"/>
  <c r="G389" i="5"/>
  <c r="G388" s="1"/>
  <c r="D644" i="4"/>
  <c r="D643" s="1"/>
  <c r="D642" s="1"/>
  <c r="H369" i="5"/>
  <c r="H368" s="1"/>
  <c r="H367" s="1"/>
  <c r="E293" i="4"/>
  <c r="E292" s="1"/>
  <c r="H392" i="5"/>
  <c r="H391" s="1"/>
  <c r="E647" i="4"/>
  <c r="E646" s="1"/>
  <c r="E645" s="1"/>
  <c r="G340" i="5"/>
  <c r="G339" s="1"/>
  <c r="D260" i="4"/>
  <c r="D259" s="1"/>
  <c r="H343" i="5"/>
  <c r="H342" s="1"/>
  <c r="E263" i="4"/>
  <c r="E262" s="1"/>
  <c r="E261" s="1"/>
  <c r="H349" i="5"/>
  <c r="H348" s="1"/>
  <c r="G346" s="1"/>
  <c r="G345" s="1"/>
  <c r="E269" i="4"/>
  <c r="E268" s="1"/>
  <c r="E267" s="1"/>
  <c r="G154" i="5"/>
  <c r="G153" s="1"/>
  <c r="D322" i="4"/>
  <c r="D321" s="1"/>
  <c r="D320" s="1"/>
  <c r="G189" i="5"/>
  <c r="G188" s="1"/>
  <c r="G187" s="1"/>
  <c r="G182" s="1"/>
  <c r="D364" i="4"/>
  <c r="D363" s="1"/>
  <c r="D362" s="1"/>
  <c r="D361" s="1"/>
  <c r="G166" i="5"/>
  <c r="D334" i="4"/>
  <c r="D333" s="1"/>
  <c r="H157" i="5"/>
  <c r="H156" s="1"/>
  <c r="E325" i="4"/>
  <c r="E324" s="1"/>
  <c r="E323" s="1"/>
  <c r="H166" i="5"/>
  <c r="E334" i="4"/>
  <c r="E333" s="1"/>
  <c r="G160" i="5"/>
  <c r="G159" s="1"/>
  <c r="D328" i="4"/>
  <c r="D327" s="1"/>
  <c r="D326" s="1"/>
  <c r="H154" i="5"/>
  <c r="H153" s="1"/>
  <c r="E322" i="4"/>
  <c r="E321" s="1"/>
  <c r="E320" s="1"/>
  <c r="G143" i="5"/>
  <c r="D355" i="4"/>
  <c r="D354" s="1"/>
  <c r="H141" i="5"/>
  <c r="E353" i="4"/>
  <c r="E352" s="1"/>
  <c r="G141" i="5"/>
  <c r="D353" i="4"/>
  <c r="D352" s="1"/>
  <c r="H143" i="5"/>
  <c r="E355" i="4"/>
  <c r="E354" s="1"/>
  <c r="G95" i="5"/>
  <c r="D314" i="4"/>
  <c r="D313" s="1"/>
  <c r="H93" i="5"/>
  <c r="E312" i="4"/>
  <c r="E311" s="1"/>
  <c r="H95" i="5"/>
  <c r="E314" i="4"/>
  <c r="E313" s="1"/>
  <c r="G93" i="5"/>
  <c r="D312" i="4"/>
  <c r="D311" s="1"/>
  <c r="G463" i="5"/>
  <c r="D368" i="4"/>
  <c r="D367" s="1"/>
  <c r="G236" i="5"/>
  <c r="G235" s="1"/>
  <c r="G234" s="1"/>
  <c r="D418" i="4"/>
  <c r="D417" s="1"/>
  <c r="D416" s="1"/>
  <c r="D415" s="1"/>
  <c r="H240" i="5"/>
  <c r="E422" i="4"/>
  <c r="E421" s="1"/>
  <c r="G245" i="5"/>
  <c r="G244" s="1"/>
  <c r="D427" i="4"/>
  <c r="D426" s="1"/>
  <c r="D425" s="1"/>
  <c r="H219" i="5"/>
  <c r="H218" s="1"/>
  <c r="G330"/>
  <c r="G329" s="1"/>
  <c r="G328" s="1"/>
  <c r="D584" i="4"/>
  <c r="D583" s="1"/>
  <c r="D582" s="1"/>
  <c r="D581" s="1"/>
  <c r="H315" i="5"/>
  <c r="E571" i="4"/>
  <c r="E570" s="1"/>
  <c r="G616" i="5"/>
  <c r="G615" s="1"/>
  <c r="D604" i="4"/>
  <c r="D603" s="1"/>
  <c r="D602" s="1"/>
  <c r="H449" i="5"/>
  <c r="E615" i="4"/>
  <c r="E614" s="1"/>
  <c r="H453" i="5"/>
  <c r="E619" i="4"/>
  <c r="E618" s="1"/>
  <c r="H409" i="5"/>
  <c r="H408" s="1"/>
  <c r="E597" i="4"/>
  <c r="E596" s="1"/>
  <c r="E595" s="1"/>
  <c r="G404" i="5"/>
  <c r="D592" i="4"/>
  <c r="D591" s="1"/>
  <c r="H412" i="5"/>
  <c r="H411" s="1"/>
  <c r="E600" i="4"/>
  <c r="E599" s="1"/>
  <c r="E598" s="1"/>
  <c r="G386" i="5"/>
  <c r="D641" i="4"/>
  <c r="D640" s="1"/>
  <c r="D637" s="1"/>
  <c r="H395" i="5"/>
  <c r="H394" s="1"/>
  <c r="E650" i="4"/>
  <c r="E649" s="1"/>
  <c r="E648" s="1"/>
  <c r="H386" i="5"/>
  <c r="H383" s="1"/>
  <c r="E641" i="4"/>
  <c r="E640" s="1"/>
  <c r="E637" s="1"/>
  <c r="G349" i="5"/>
  <c r="G348" s="1"/>
  <c r="D269" i="4"/>
  <c r="D268" s="1"/>
  <c r="D267" s="1"/>
  <c r="G343" i="5"/>
  <c r="G342" s="1"/>
  <c r="D263" i="4"/>
  <c r="D262" s="1"/>
  <c r="D261" s="1"/>
  <c r="H163" i="5"/>
  <c r="H162" s="1"/>
  <c r="E331" i="4"/>
  <c r="E330" s="1"/>
  <c r="E329" s="1"/>
  <c r="G148" i="5"/>
  <c r="G147" s="1"/>
  <c r="D360" i="4"/>
  <c r="D359" s="1"/>
  <c r="D358" s="1"/>
  <c r="H145" i="5"/>
  <c r="E357" i="4"/>
  <c r="E356" s="1"/>
  <c r="H148" i="5"/>
  <c r="H147" s="1"/>
  <c r="E360" i="4"/>
  <c r="E359" s="1"/>
  <c r="E358" s="1"/>
  <c r="G100" i="5"/>
  <c r="D319" i="4"/>
  <c r="D318" s="1"/>
  <c r="H98" i="5"/>
  <c r="E317" i="4"/>
  <c r="E316" s="1"/>
  <c r="G98" i="5"/>
  <c r="D317" i="4"/>
  <c r="D316" s="1"/>
  <c r="I123" i="2"/>
  <c r="H123"/>
  <c r="H244"/>
  <c r="I182"/>
  <c r="I181" s="1"/>
  <c r="I180" s="1"/>
  <c r="I179" s="1"/>
  <c r="I169"/>
  <c r="I162" s="1"/>
  <c r="I161" s="1"/>
  <c r="I160" s="1"/>
  <c r="I139"/>
  <c r="I113"/>
  <c r="H162"/>
  <c r="H161" s="1"/>
  <c r="H160" s="1"/>
  <c r="H113"/>
  <c r="H139"/>
  <c r="I746"/>
  <c r="I663"/>
  <c r="H202"/>
  <c r="I202"/>
  <c r="I201" s="1"/>
  <c r="H182"/>
  <c r="H181" s="1"/>
  <c r="H180" s="1"/>
  <c r="H179" s="1"/>
  <c r="H733"/>
  <c r="H728" s="1"/>
  <c r="H663"/>
  <c r="I733"/>
  <c r="I728" s="1"/>
  <c r="I683"/>
  <c r="I682" s="1"/>
  <c r="I592"/>
  <c r="I591" s="1"/>
  <c r="I590" s="1"/>
  <c r="H531"/>
  <c r="H530" s="1"/>
  <c r="H529" s="1"/>
  <c r="I504"/>
  <c r="I487" s="1"/>
  <c r="I643"/>
  <c r="H643"/>
  <c r="H571"/>
  <c r="H570" s="1"/>
  <c r="H569" s="1"/>
  <c r="H592"/>
  <c r="H591" s="1"/>
  <c r="H590" s="1"/>
  <c r="H504"/>
  <c r="H487" s="1"/>
  <c r="H683"/>
  <c r="H682" s="1"/>
  <c r="I571"/>
  <c r="I570" s="1"/>
  <c r="I569" s="1"/>
  <c r="I292"/>
  <c r="I291" s="1"/>
  <c r="I281" s="1"/>
  <c r="I258"/>
  <c r="I257" s="1"/>
  <c r="I256" s="1"/>
  <c r="H411"/>
  <c r="H410" s="1"/>
  <c r="H409" s="1"/>
  <c r="I382"/>
  <c r="I381" s="1"/>
  <c r="I380" s="1"/>
  <c r="I411"/>
  <c r="I410" s="1"/>
  <c r="I409" s="1"/>
  <c r="H292"/>
  <c r="H291" s="1"/>
  <c r="H281" s="1"/>
  <c r="H258"/>
  <c r="H257" s="1"/>
  <c r="H256" s="1"/>
  <c r="H356"/>
  <c r="I356"/>
  <c r="H318"/>
  <c r="H317" s="1"/>
  <c r="H253" i="5"/>
  <c r="H254"/>
  <c r="H252" s="1"/>
  <c r="H251" s="1"/>
  <c r="H769" i="2"/>
  <c r="I769"/>
  <c r="J611"/>
  <c r="J103"/>
  <c r="I555"/>
  <c r="H555"/>
  <c r="D590" i="4" l="1"/>
  <c r="D479"/>
  <c r="G403" i="5"/>
  <c r="G295"/>
  <c r="H295"/>
  <c r="E540" i="4"/>
  <c r="D540"/>
  <c r="E479"/>
  <c r="E554"/>
  <c r="E553" s="1"/>
  <c r="D554"/>
  <c r="D553" s="1"/>
  <c r="D509"/>
  <c r="E509"/>
  <c r="D366"/>
  <c r="D365" s="1"/>
  <c r="E366"/>
  <c r="E365" s="1"/>
  <c r="G543" i="5"/>
  <c r="G542" s="1"/>
  <c r="G541" s="1"/>
  <c r="G540" s="1"/>
  <c r="H462"/>
  <c r="H461" s="1"/>
  <c r="H460" s="1"/>
  <c r="G462"/>
  <c r="G461" s="1"/>
  <c r="G460" s="1"/>
  <c r="G459" s="1"/>
  <c r="H687"/>
  <c r="H686" s="1"/>
  <c r="G687"/>
  <c r="H382"/>
  <c r="H366" s="1"/>
  <c r="F34" i="6" s="1"/>
  <c r="G384" i="5"/>
  <c r="G383" s="1"/>
  <c r="G382" s="1"/>
  <c r="G366" s="1"/>
  <c r="E34" i="6" s="1"/>
  <c r="H338" i="5"/>
  <c r="H337" s="1"/>
  <c r="F33" i="6" s="1"/>
  <c r="G338" i="5"/>
  <c r="G337" s="1"/>
  <c r="E33" i="6" s="1"/>
  <c r="I200" i="2"/>
  <c r="I159" s="1"/>
  <c r="G260" i="5"/>
  <c r="D420" i="4"/>
  <c r="D419" s="1"/>
  <c r="H436" i="5"/>
  <c r="H435" s="1"/>
  <c r="H434" s="1"/>
  <c r="H132"/>
  <c r="H128" s="1"/>
  <c r="H127" s="1"/>
  <c r="H126" s="1"/>
  <c r="F21" i="6" s="1"/>
  <c r="G195" i="5"/>
  <c r="G194" s="1"/>
  <c r="G193" s="1"/>
  <c r="G192" s="1"/>
  <c r="E25" i="6" s="1"/>
  <c r="E489" i="4"/>
  <c r="H115" i="5"/>
  <c r="H107" s="1"/>
  <c r="G105" s="1"/>
  <c r="G104" s="1"/>
  <c r="G103" s="1"/>
  <c r="G102" s="1"/>
  <c r="G117"/>
  <c r="G116" s="1"/>
  <c r="G115" s="1"/>
  <c r="G107" s="1"/>
  <c r="H745" i="2"/>
  <c r="H744" s="1"/>
  <c r="H711" i="5"/>
  <c r="H702" s="1"/>
  <c r="G700" s="1"/>
  <c r="G699" s="1"/>
  <c r="G698" s="1"/>
  <c r="H201" i="2"/>
  <c r="H200" s="1"/>
  <c r="H159" s="1"/>
  <c r="D315" i="4"/>
  <c r="H528" i="2"/>
  <c r="I528"/>
  <c r="I798"/>
  <c r="H701"/>
  <c r="I745"/>
  <c r="I704"/>
  <c r="I703" s="1"/>
  <c r="I702" s="1"/>
  <c r="I701" s="1"/>
  <c r="J624"/>
  <c r="G573" i="5"/>
  <c r="G572" s="1"/>
  <c r="G711"/>
  <c r="G702" s="1"/>
  <c r="D165" i="4"/>
  <c r="D164" s="1"/>
  <c r="E165"/>
  <c r="H679" i="5"/>
  <c r="H542"/>
  <c r="H661"/>
  <c r="H557"/>
  <c r="H573"/>
  <c r="H572" s="1"/>
  <c r="D204" i="4"/>
  <c r="D195" s="1"/>
  <c r="G661" i="5"/>
  <c r="G679"/>
  <c r="E204" i="4"/>
  <c r="E195" s="1"/>
  <c r="E123"/>
  <c r="H80" i="5"/>
  <c r="E180" i="4"/>
  <c r="D149"/>
  <c r="D148" s="1"/>
  <c r="E141"/>
  <c r="D123"/>
  <c r="E149"/>
  <c r="E148" s="1"/>
  <c r="D141"/>
  <c r="G436" i="5"/>
  <c r="G435" s="1"/>
  <c r="G434" s="1"/>
  <c r="H290"/>
  <c r="H289" s="1"/>
  <c r="E497" i="4"/>
  <c r="H112" i="2"/>
  <c r="H111" s="1"/>
  <c r="H110" s="1"/>
  <c r="G132" i="5"/>
  <c r="G128" s="1"/>
  <c r="G127" s="1"/>
  <c r="G126" s="1"/>
  <c r="E21" i="6" s="1"/>
  <c r="H140" i="5"/>
  <c r="H139" s="1"/>
  <c r="H138" s="1"/>
  <c r="H137" s="1"/>
  <c r="F22" i="6" s="1"/>
  <c r="E420" i="4"/>
  <c r="E419" s="1"/>
  <c r="D497"/>
  <c r="D489"/>
  <c r="H194" i="5"/>
  <c r="H193" s="1"/>
  <c r="H192" s="1"/>
  <c r="F25" i="6" s="1"/>
  <c r="H642" i="2"/>
  <c r="H641" s="1"/>
  <c r="H634" s="1"/>
  <c r="H448" i="5"/>
  <c r="H447" s="1"/>
  <c r="H446" s="1"/>
  <c r="H217"/>
  <c r="H216" s="1"/>
  <c r="H208" s="1"/>
  <c r="F26" i="6" s="1"/>
  <c r="H239" i="5"/>
  <c r="H238" s="1"/>
  <c r="H92"/>
  <c r="G92"/>
  <c r="G448"/>
  <c r="G447" s="1"/>
  <c r="G446" s="1"/>
  <c r="G217"/>
  <c r="G216" s="1"/>
  <c r="G208" s="1"/>
  <c r="E26" i="6" s="1"/>
  <c r="H97" i="5"/>
  <c r="G310"/>
  <c r="G309" s="1"/>
  <c r="G308" s="1"/>
  <c r="G290"/>
  <c r="G289" s="1"/>
  <c r="G239"/>
  <c r="G238" s="1"/>
  <c r="D351" i="4"/>
  <c r="D350" s="1"/>
  <c r="D349" s="1"/>
  <c r="G140" i="5"/>
  <c r="G139" s="1"/>
  <c r="G138" s="1"/>
  <c r="G137" s="1"/>
  <c r="E22" i="6" s="1"/>
  <c r="H310" i="5"/>
  <c r="H309" s="1"/>
  <c r="H308" s="1"/>
  <c r="G97"/>
  <c r="G402"/>
  <c r="G401" s="1"/>
  <c r="G400" s="1"/>
  <c r="E35" i="6" s="1"/>
  <c r="E613" i="4"/>
  <c r="E612" s="1"/>
  <c r="E611" s="1"/>
  <c r="E289"/>
  <c r="E288" s="1"/>
  <c r="E565"/>
  <c r="E564" s="1"/>
  <c r="E636"/>
  <c r="D636"/>
  <c r="E310"/>
  <c r="E351"/>
  <c r="E350" s="1"/>
  <c r="E349" s="1"/>
  <c r="D289"/>
  <c r="D288" s="1"/>
  <c r="F372"/>
  <c r="D565"/>
  <c r="D564" s="1"/>
  <c r="D613"/>
  <c r="D612" s="1"/>
  <c r="D611" s="1"/>
  <c r="E590"/>
  <c r="E589" s="1"/>
  <c r="H403" i="5"/>
  <c r="H402" s="1"/>
  <c r="H401" s="1"/>
  <c r="H400" s="1"/>
  <c r="F35" i="6" s="1"/>
  <c r="E315" i="4"/>
  <c r="D589"/>
  <c r="D310"/>
  <c r="I77" i="5"/>
  <c r="F17" i="6"/>
  <c r="G17" s="1"/>
  <c r="I112" i="2"/>
  <c r="I111" s="1"/>
  <c r="I110" s="1"/>
  <c r="J179"/>
  <c r="I642"/>
  <c r="I641" s="1"/>
  <c r="I634" s="1"/>
  <c r="J256"/>
  <c r="H568" i="5"/>
  <c r="I311" i="2"/>
  <c r="I310" s="1"/>
  <c r="I308" s="1"/>
  <c r="H311"/>
  <c r="H310" s="1"/>
  <c r="H308" s="1"/>
  <c r="J160"/>
  <c r="J487"/>
  <c r="J281"/>
  <c r="I355"/>
  <c r="H355"/>
  <c r="J341"/>
  <c r="I554"/>
  <c r="H554"/>
  <c r="J451"/>
  <c r="G288" i="5" l="1"/>
  <c r="G267" s="1"/>
  <c r="E31" i="6" s="1"/>
  <c r="H288" i="5"/>
  <c r="H267" s="1"/>
  <c r="F31" i="6" s="1"/>
  <c r="F365" i="4"/>
  <c r="G686" i="5"/>
  <c r="F38" i="6"/>
  <c r="F37" s="1"/>
  <c r="H459" i="5"/>
  <c r="I459" s="1"/>
  <c r="I460"/>
  <c r="E38" i="6"/>
  <c r="E37" s="1"/>
  <c r="G91" i="5"/>
  <c r="G90" s="1"/>
  <c r="G89" s="1"/>
  <c r="E19" i="6" s="1"/>
  <c r="H660" i="5"/>
  <c r="H659" s="1"/>
  <c r="H658" s="1"/>
  <c r="F45" i="6" s="1"/>
  <c r="J528" i="2"/>
  <c r="H450"/>
  <c r="I744"/>
  <c r="I450"/>
  <c r="H623"/>
  <c r="J701"/>
  <c r="I623"/>
  <c r="E164" i="4"/>
  <c r="H541" i="5"/>
  <c r="H540" s="1"/>
  <c r="H421"/>
  <c r="H336" s="1"/>
  <c r="G660"/>
  <c r="E122" i="4"/>
  <c r="D122"/>
  <c r="D121" s="1"/>
  <c r="G25" i="6"/>
  <c r="G421" i="5"/>
  <c r="E36" i="6" s="1"/>
  <c r="E32" s="1"/>
  <c r="G26"/>
  <c r="E414" i="4"/>
  <c r="E413" s="1"/>
  <c r="G21" i="6"/>
  <c r="I192" i="5"/>
  <c r="G22" i="6"/>
  <c r="J110" i="2"/>
  <c r="I126" i="5"/>
  <c r="H91"/>
  <c r="H90" s="1"/>
  <c r="H233"/>
  <c r="H232" s="1"/>
  <c r="H230" s="1"/>
  <c r="F28" i="6" s="1"/>
  <c r="J200" i="2"/>
  <c r="I208" i="5"/>
  <c r="G33" i="6"/>
  <c r="G233" i="5"/>
  <c r="G232" s="1"/>
  <c r="G230" s="1"/>
  <c r="E28" i="6" s="1"/>
  <c r="G35"/>
  <c r="I137" i="5"/>
  <c r="F349" i="4"/>
  <c r="D414"/>
  <c r="D413" s="1"/>
  <c r="G34" i="6"/>
  <c r="I400" i="5"/>
  <c r="I337"/>
  <c r="E563" i="4"/>
  <c r="F611"/>
  <c r="I366" i="5"/>
  <c r="D563" i="4"/>
  <c r="F636"/>
  <c r="F288"/>
  <c r="H255" i="2"/>
  <c r="J634"/>
  <c r="J308"/>
  <c r="I255"/>
  <c r="J159"/>
  <c r="J355"/>
  <c r="J554"/>
  <c r="G659" i="5" l="1"/>
  <c r="G658" s="1"/>
  <c r="E45" i="6" s="1"/>
  <c r="G45" s="1"/>
  <c r="G37"/>
  <c r="G38"/>
  <c r="H89" i="5"/>
  <c r="F19" i="6" s="1"/>
  <c r="G19" s="1"/>
  <c r="E121" i="4"/>
  <c r="F121" s="1"/>
  <c r="J450" i="2"/>
  <c r="J623"/>
  <c r="G336" i="5"/>
  <c r="I336" s="1"/>
  <c r="F36" i="6"/>
  <c r="F32" s="1"/>
  <c r="G32" s="1"/>
  <c r="I421" i="5"/>
  <c r="G28" i="6"/>
  <c r="G31"/>
  <c r="F413" i="4"/>
  <c r="I267" i="5"/>
  <c r="I230"/>
  <c r="F563" i="4"/>
  <c r="J255" i="2"/>
  <c r="I847"/>
  <c r="I846" s="1"/>
  <c r="I845" s="1"/>
  <c r="I844" s="1"/>
  <c r="I743" s="1"/>
  <c r="H847"/>
  <c r="H846" s="1"/>
  <c r="H845" s="1"/>
  <c r="H844" s="1"/>
  <c r="H743" s="1"/>
  <c r="I854"/>
  <c r="H854"/>
  <c r="I899"/>
  <c r="H899"/>
  <c r="G782" i="5" s="1"/>
  <c r="D281" i="4" s="1"/>
  <c r="D280" s="1"/>
  <c r="D279" s="1"/>
  <c r="I895" i="2"/>
  <c r="H779" i="5" s="1"/>
  <c r="E278" i="4" s="1"/>
  <c r="E277" s="1"/>
  <c r="E276" s="1"/>
  <c r="H895" i="2"/>
  <c r="G779" i="5" s="1"/>
  <c r="D278" i="4" s="1"/>
  <c r="D277" s="1"/>
  <c r="D276" s="1"/>
  <c r="I887" i="2"/>
  <c r="H773" i="5" s="1"/>
  <c r="E258" i="4" s="1"/>
  <c r="E257" s="1"/>
  <c r="E256" s="1"/>
  <c r="H887" i="2"/>
  <c r="G773" i="5" s="1"/>
  <c r="D258" i="4" s="1"/>
  <c r="D257" s="1"/>
  <c r="D256" s="1"/>
  <c r="I903" i="2"/>
  <c r="H785" i="5" s="1"/>
  <c r="E284" i="4" s="1"/>
  <c r="E283" s="1"/>
  <c r="E282" s="1"/>
  <c r="H903" i="2"/>
  <c r="G785" i="5" s="1"/>
  <c r="D284" i="4" s="1"/>
  <c r="D283" s="1"/>
  <c r="D282" s="1"/>
  <c r="I909" i="2"/>
  <c r="H796" i="5" s="1"/>
  <c r="E287" i="4" s="1"/>
  <c r="E286" s="1"/>
  <c r="E285" s="1"/>
  <c r="H909" i="2"/>
  <c r="G796" i="5" s="1"/>
  <c r="D287" i="4" s="1"/>
  <c r="D286" s="1"/>
  <c r="D285" s="1"/>
  <c r="I915" i="2"/>
  <c r="H801" i="5" s="1"/>
  <c r="H915" i="2"/>
  <c r="G801" i="5" s="1"/>
  <c r="I918" i="2"/>
  <c r="H803" i="5" s="1"/>
  <c r="E527" i="4" s="1"/>
  <c r="E526" s="1"/>
  <c r="H918" i="2"/>
  <c r="G803" i="5" s="1"/>
  <c r="D527" i="4" s="1"/>
  <c r="D526" s="1"/>
  <c r="I923" i="2"/>
  <c r="I922" s="1"/>
  <c r="I921" s="1"/>
  <c r="H923"/>
  <c r="H922" s="1"/>
  <c r="H921" s="1"/>
  <c r="I929"/>
  <c r="H813" i="5" s="1"/>
  <c r="H929" i="2"/>
  <c r="G813" i="5" s="1"/>
  <c r="I934" i="2"/>
  <c r="H815" i="5" s="1"/>
  <c r="H934" i="2"/>
  <c r="G815" i="5" s="1"/>
  <c r="I938" i="2"/>
  <c r="H817" i="5" s="1"/>
  <c r="H938" i="2"/>
  <c r="G817" i="5" s="1"/>
  <c r="I942" i="2"/>
  <c r="H820" i="5" s="1"/>
  <c r="H942" i="2"/>
  <c r="G820" i="5" s="1"/>
  <c r="I946" i="2"/>
  <c r="H822" i="5" s="1"/>
  <c r="H946" i="2"/>
  <c r="G822" i="5" s="1"/>
  <c r="I957" i="2"/>
  <c r="I864" s="1"/>
  <c r="I860" s="1"/>
  <c r="H864"/>
  <c r="H860" s="1"/>
  <c r="I960"/>
  <c r="I964"/>
  <c r="I963" s="1"/>
  <c r="I962" s="1"/>
  <c r="I971"/>
  <c r="I101"/>
  <c r="H101"/>
  <c r="I88"/>
  <c r="H88"/>
  <c r="I83"/>
  <c r="H83"/>
  <c r="I71"/>
  <c r="H71"/>
  <c r="I65"/>
  <c r="H19" i="5" s="1"/>
  <c r="H65" i="2"/>
  <c r="G19" i="5" s="1"/>
  <c r="I1203" i="2"/>
  <c r="I1216"/>
  <c r="I1212"/>
  <c r="I1208"/>
  <c r="I1198"/>
  <c r="I1194"/>
  <c r="I1189"/>
  <c r="I1185"/>
  <c r="I1180"/>
  <c r="I1176"/>
  <c r="I1168"/>
  <c r="I1163"/>
  <c r="D120" i="4"/>
  <c r="I1161" i="2"/>
  <c r="D119" i="4"/>
  <c r="I1157" i="2"/>
  <c r="I1153"/>
  <c r="I1149"/>
  <c r="H593" i="5" s="1"/>
  <c r="E109" i="4" s="1"/>
  <c r="G593" i="5"/>
  <c r="D109" i="4" s="1"/>
  <c r="I1147" i="2"/>
  <c r="D108" i="4"/>
  <c r="I1140" i="2"/>
  <c r="I1135"/>
  <c r="H536" i="5" s="1"/>
  <c r="I1131" i="2"/>
  <c r="I1127"/>
  <c r="I1122"/>
  <c r="I1113"/>
  <c r="I1109"/>
  <c r="I1105"/>
  <c r="I1101"/>
  <c r="I1097"/>
  <c r="I1089"/>
  <c r="I1085"/>
  <c r="I1080"/>
  <c r="I1071"/>
  <c r="I1067"/>
  <c r="I1063"/>
  <c r="I1047"/>
  <c r="I1033"/>
  <c r="I1028"/>
  <c r="I1023"/>
  <c r="I1022" s="1"/>
  <c r="I1021" s="1"/>
  <c r="I1020" s="1"/>
  <c r="I1000"/>
  <c r="I999" s="1"/>
  <c r="I1014"/>
  <c r="I1013" s="1"/>
  <c r="I994"/>
  <c r="I988"/>
  <c r="I984"/>
  <c r="I979"/>
  <c r="H60" i="5" s="1"/>
  <c r="G60"/>
  <c r="I44" i="2"/>
  <c r="H44"/>
  <c r="I39"/>
  <c r="I38" s="1"/>
  <c r="H39"/>
  <c r="H38" s="1"/>
  <c r="I31"/>
  <c r="H31"/>
  <c r="I26"/>
  <c r="H26"/>
  <c r="H592" i="5" l="1"/>
  <c r="E108" i="4" s="1"/>
  <c r="E107" s="1"/>
  <c r="E106" s="1"/>
  <c r="H604" i="5"/>
  <c r="E120" i="4" s="1"/>
  <c r="H603" i="5"/>
  <c r="E119" i="4" s="1"/>
  <c r="D255"/>
  <c r="I658" i="5"/>
  <c r="I89"/>
  <c r="J743" i="2"/>
  <c r="G36" i="6"/>
  <c r="D107" i="4"/>
  <c r="D106" s="1"/>
  <c r="D118"/>
  <c r="D117" s="1"/>
  <c r="H816" i="5"/>
  <c r="E534" i="4"/>
  <c r="E533" s="1"/>
  <c r="H812" i="5"/>
  <c r="E530" i="4"/>
  <c r="E529" s="1"/>
  <c r="G814" i="5"/>
  <c r="D532" i="4"/>
  <c r="D531" s="1"/>
  <c r="G800" i="5"/>
  <c r="D525" i="4"/>
  <c r="D524" s="1"/>
  <c r="D523" s="1"/>
  <c r="H819" i="5"/>
  <c r="E537" i="4"/>
  <c r="E536" s="1"/>
  <c r="H814" i="5"/>
  <c r="E532" i="4"/>
  <c r="E531" s="1"/>
  <c r="H800" i="5"/>
  <c r="E525" i="4"/>
  <c r="E524" s="1"/>
  <c r="E523" s="1"/>
  <c r="H821" i="5"/>
  <c r="E539" i="4"/>
  <c r="E538" s="1"/>
  <c r="G819" i="5"/>
  <c r="D537" i="4"/>
  <c r="D536" s="1"/>
  <c r="G821" i="5"/>
  <c r="D539" i="4"/>
  <c r="D538" s="1"/>
  <c r="G816" i="5"/>
  <c r="D534" i="4"/>
  <c r="D533" s="1"/>
  <c r="G812" i="5"/>
  <c r="D530" i="4"/>
  <c r="D529" s="1"/>
  <c r="H59" i="5"/>
  <c r="E440" i="4"/>
  <c r="E439" s="1"/>
  <c r="G18" i="5"/>
  <c r="G17" s="1"/>
  <c r="D457" i="4"/>
  <c r="D456" s="1"/>
  <c r="D455" s="1"/>
  <c r="H18" i="5"/>
  <c r="E457" i="4"/>
  <c r="E456" s="1"/>
  <c r="E455" s="1"/>
  <c r="G59" i="5"/>
  <c r="D440" i="4"/>
  <c r="D439" s="1"/>
  <c r="I993" i="2"/>
  <c r="I992" s="1"/>
  <c r="I991" s="1"/>
  <c r="H68" i="5"/>
  <c r="G68"/>
  <c r="H767"/>
  <c r="H766" s="1"/>
  <c r="H765" s="1"/>
  <c r="H764" s="1"/>
  <c r="H763" s="1"/>
  <c r="F50" i="6" s="1"/>
  <c r="H782" i="5"/>
  <c r="E281" i="4" s="1"/>
  <c r="E280" s="1"/>
  <c r="E279" s="1"/>
  <c r="E255" s="1"/>
  <c r="I859" i="2"/>
  <c r="I858" s="1"/>
  <c r="I857" s="1"/>
  <c r="I856" s="1"/>
  <c r="H859"/>
  <c r="H858" s="1"/>
  <c r="H857" s="1"/>
  <c r="H856" s="1"/>
  <c r="G38" i="5"/>
  <c r="H30" i="2"/>
  <c r="G35" i="5"/>
  <c r="H25" i="2"/>
  <c r="G73" i="5"/>
  <c r="G72" s="1"/>
  <c r="G71" s="1"/>
  <c r="H38"/>
  <c r="I30" i="2"/>
  <c r="H35" i="5"/>
  <c r="I25" i="2"/>
  <c r="H73" i="5"/>
  <c r="H72" s="1"/>
  <c r="H71" s="1"/>
  <c r="G767"/>
  <c r="G766" s="1"/>
  <c r="G765" s="1"/>
  <c r="G764" s="1"/>
  <c r="G763" s="1"/>
  <c r="E50" i="6" s="1"/>
  <c r="I43" i="2"/>
  <c r="I37" s="1"/>
  <c r="I36" s="1"/>
  <c r="I35" s="1"/>
  <c r="H76" i="5"/>
  <c r="I983" i="2"/>
  <c r="H62" i="5"/>
  <c r="G64"/>
  <c r="I987" i="2"/>
  <c r="H64" i="5"/>
  <c r="H43" i="2"/>
  <c r="G76" i="5"/>
  <c r="G62"/>
  <c r="G169"/>
  <c r="G180"/>
  <c r="G173"/>
  <c r="I1027" i="2"/>
  <c r="I1026" s="1"/>
  <c r="I1025" s="1"/>
  <c r="H173" i="5"/>
  <c r="I1032" i="2"/>
  <c r="I1031" s="1"/>
  <c r="I1030" s="1"/>
  <c r="H180" i="5"/>
  <c r="H169"/>
  <c r="I1062" i="2"/>
  <c r="I1061" s="1"/>
  <c r="H474" i="5"/>
  <c r="G498"/>
  <c r="I1084" i="2"/>
  <c r="I1083" s="1"/>
  <c r="H495" i="5"/>
  <c r="G477"/>
  <c r="I1066" i="2"/>
  <c r="I1065" s="1"/>
  <c r="H477" i="5"/>
  <c r="I1079" i="2"/>
  <c r="I1078" s="1"/>
  <c r="I1077" s="1"/>
  <c r="H487" i="5"/>
  <c r="I1088" i="2"/>
  <c r="I1087" s="1"/>
  <c r="H498" i="5"/>
  <c r="I1070" i="2"/>
  <c r="I1069" s="1"/>
  <c r="H480" i="5"/>
  <c r="G487"/>
  <c r="G474"/>
  <c r="G473" s="1"/>
  <c r="G480"/>
  <c r="G495"/>
  <c r="G505"/>
  <c r="G508"/>
  <c r="G511"/>
  <c r="G514"/>
  <c r="G517"/>
  <c r="G524"/>
  <c r="G523" s="1"/>
  <c r="G522" s="1"/>
  <c r="G521" s="1"/>
  <c r="G528"/>
  <c r="G531"/>
  <c r="G536"/>
  <c r="G535" s="1"/>
  <c r="G532" s="1"/>
  <c r="G539"/>
  <c r="I1096" i="2"/>
  <c r="I1095" s="1"/>
  <c r="H505" i="5"/>
  <c r="I1100" i="2"/>
  <c r="I1099" s="1"/>
  <c r="H508" i="5"/>
  <c r="I1104" i="2"/>
  <c r="I1103" s="1"/>
  <c r="H511" i="5"/>
  <c r="I1108" i="2"/>
  <c r="I1107" s="1"/>
  <c r="H514" i="5"/>
  <c r="I1112" i="2"/>
  <c r="I1111" s="1"/>
  <c r="H517" i="5"/>
  <c r="I1121" i="2"/>
  <c r="I1120" s="1"/>
  <c r="I1119" s="1"/>
  <c r="H524" i="5"/>
  <c r="H523" s="1"/>
  <c r="H522" s="1"/>
  <c r="H521" s="1"/>
  <c r="G519" s="1"/>
  <c r="G518" s="1"/>
  <c r="I1126" i="2"/>
  <c r="I1125" s="1"/>
  <c r="H528" i="5"/>
  <c r="I1130" i="2"/>
  <c r="I1129" s="1"/>
  <c r="H531" i="5"/>
  <c r="I1134" i="2"/>
  <c r="I1133" s="1"/>
  <c r="H535" i="5"/>
  <c r="H532" s="1"/>
  <c r="I1139" i="2"/>
  <c r="I1138" s="1"/>
  <c r="H539" i="5"/>
  <c r="G600"/>
  <c r="I1167" i="2"/>
  <c r="I1166" s="1"/>
  <c r="I1165" s="1"/>
  <c r="H622" i="5"/>
  <c r="I1156" i="2"/>
  <c r="I1155" s="1"/>
  <c r="H600" i="5"/>
  <c r="I1152" i="2"/>
  <c r="I1151" s="1"/>
  <c r="H596" i="5"/>
  <c r="G591"/>
  <c r="G590" s="1"/>
  <c r="G596"/>
  <c r="G602"/>
  <c r="G601" s="1"/>
  <c r="G622"/>
  <c r="I1179" i="2"/>
  <c r="H633" i="5"/>
  <c r="I1188" i="2"/>
  <c r="H637" i="5"/>
  <c r="I1197" i="2"/>
  <c r="H642" i="5"/>
  <c r="I1211" i="2"/>
  <c r="I1210" s="1"/>
  <c r="H653" i="5"/>
  <c r="I1202" i="2"/>
  <c r="I1201" s="1"/>
  <c r="I1200" s="1"/>
  <c r="H646" i="5"/>
  <c r="G630"/>
  <c r="G635"/>
  <c r="G640"/>
  <c r="G650"/>
  <c r="G656"/>
  <c r="I1175" i="2"/>
  <c r="I1174" s="1"/>
  <c r="H630" i="5"/>
  <c r="I1184" i="2"/>
  <c r="H635" i="5"/>
  <c r="I1193" i="2"/>
  <c r="H640" i="5"/>
  <c r="I1207" i="2"/>
  <c r="I1206" s="1"/>
  <c r="H650" i="5"/>
  <c r="I1215" i="2"/>
  <c r="I1214" s="1"/>
  <c r="H656" i="5"/>
  <c r="G633"/>
  <c r="G637"/>
  <c r="G642"/>
  <c r="G653"/>
  <c r="G646"/>
  <c r="I100" i="2"/>
  <c r="I99" s="1"/>
  <c r="I98" s="1"/>
  <c r="I97" s="1"/>
  <c r="I96" s="1"/>
  <c r="H54" i="5"/>
  <c r="H100" i="2"/>
  <c r="H99" s="1"/>
  <c r="H98" s="1"/>
  <c r="H97" s="1"/>
  <c r="H96" s="1"/>
  <c r="G54" i="5"/>
  <c r="H87" i="2"/>
  <c r="G46" i="5"/>
  <c r="G45" s="1"/>
  <c r="I82" i="2"/>
  <c r="H44" i="5"/>
  <c r="H43" s="1"/>
  <c r="I87" i="2"/>
  <c r="H46" i="5"/>
  <c r="H45" s="1"/>
  <c r="H82" i="2"/>
  <c r="G44" i="5"/>
  <c r="G43" s="1"/>
  <c r="H70" i="2"/>
  <c r="G22" i="5"/>
  <c r="I70" i="2"/>
  <c r="H22" i="5"/>
  <c r="H75" i="2"/>
  <c r="G24" i="5"/>
  <c r="I75" i="2"/>
  <c r="H24" i="5"/>
  <c r="G266"/>
  <c r="I1046" i="2"/>
  <c r="I1045" s="1"/>
  <c r="I1044" s="1"/>
  <c r="I1043" s="1"/>
  <c r="I1035" s="1"/>
  <c r="H266" i="5"/>
  <c r="H853" i="2"/>
  <c r="H852" s="1"/>
  <c r="H851" s="1"/>
  <c r="H850" s="1"/>
  <c r="H849" s="1"/>
  <c r="H742" s="1"/>
  <c r="G746" i="5"/>
  <c r="I853" i="2"/>
  <c r="I852" s="1"/>
  <c r="I851" s="1"/>
  <c r="I850" s="1"/>
  <c r="I849" s="1"/>
  <c r="I742" s="1"/>
  <c r="H746" i="5"/>
  <c r="G791"/>
  <c r="G790" s="1"/>
  <c r="G789" s="1"/>
  <c r="G788" s="1"/>
  <c r="G787" s="1"/>
  <c r="H791"/>
  <c r="H790" s="1"/>
  <c r="H789" s="1"/>
  <c r="H788" s="1"/>
  <c r="H787" s="1"/>
  <c r="H914" i="2"/>
  <c r="I914"/>
  <c r="H917"/>
  <c r="G784" i="5" s="1"/>
  <c r="G783" s="1"/>
  <c r="I917" i="2"/>
  <c r="H784" i="5" s="1"/>
  <c r="H783" s="1"/>
  <c r="H908" i="2"/>
  <c r="H907" s="1"/>
  <c r="H906" s="1"/>
  <c r="I908"/>
  <c r="I907" s="1"/>
  <c r="I906" s="1"/>
  <c r="H941"/>
  <c r="I941"/>
  <c r="H945"/>
  <c r="I945"/>
  <c r="H933"/>
  <c r="H937"/>
  <c r="H928"/>
  <c r="I933"/>
  <c r="I937"/>
  <c r="I928"/>
  <c r="I1012"/>
  <c r="I1011" s="1"/>
  <c r="I1010" s="1"/>
  <c r="I1009" s="1"/>
  <c r="I998"/>
  <c r="I997" s="1"/>
  <c r="I996" s="1"/>
  <c r="I902"/>
  <c r="I901" s="1"/>
  <c r="H886"/>
  <c r="H885" s="1"/>
  <c r="H898"/>
  <c r="H897" s="1"/>
  <c r="I886"/>
  <c r="I885" s="1"/>
  <c r="I898"/>
  <c r="I897" s="1"/>
  <c r="H894"/>
  <c r="H893" s="1"/>
  <c r="G778" i="5"/>
  <c r="G777" s="1"/>
  <c r="H902" i="2"/>
  <c r="H901" s="1"/>
  <c r="I894"/>
  <c r="I893" s="1"/>
  <c r="H778" i="5"/>
  <c r="H777" s="1"/>
  <c r="G775" s="1"/>
  <c r="G774" s="1"/>
  <c r="G754"/>
  <c r="H754"/>
  <c r="H751" s="1"/>
  <c r="I956" i="2"/>
  <c r="H831" i="5"/>
  <c r="G833"/>
  <c r="I959" i="2"/>
  <c r="H833" i="5"/>
  <c r="G831"/>
  <c r="G843"/>
  <c r="I970" i="2"/>
  <c r="I969" s="1"/>
  <c r="H843" i="5"/>
  <c r="H64" i="2"/>
  <c r="H63" s="1"/>
  <c r="I64"/>
  <c r="I63" s="1"/>
  <c r="I1160"/>
  <c r="I1159" s="1"/>
  <c r="I1146"/>
  <c r="I1145" s="1"/>
  <c r="D462" i="4" l="1"/>
  <c r="E118"/>
  <c r="E117" s="1"/>
  <c r="E462"/>
  <c r="H602" i="5"/>
  <c r="H601" s="1"/>
  <c r="H591"/>
  <c r="H590" s="1"/>
  <c r="G752"/>
  <c r="G751" s="1"/>
  <c r="I952" i="2"/>
  <c r="I951" s="1"/>
  <c r="I950" s="1"/>
  <c r="I949" s="1"/>
  <c r="I948" s="1"/>
  <c r="I884"/>
  <c r="I883" s="1"/>
  <c r="H884"/>
  <c r="I1192"/>
  <c r="I1094"/>
  <c r="I1093" s="1"/>
  <c r="I1060"/>
  <c r="I1059" s="1"/>
  <c r="G645" i="5"/>
  <c r="G644" s="1"/>
  <c r="G643" s="1"/>
  <c r="D80" i="4"/>
  <c r="G632" i="5"/>
  <c r="D66" i="4"/>
  <c r="D65" s="1"/>
  <c r="H634" i="5"/>
  <c r="E68" i="4"/>
  <c r="E67" s="1"/>
  <c r="G639" i="5"/>
  <c r="D73" i="4"/>
  <c r="D72" s="1"/>
  <c r="H636" i="5"/>
  <c r="E70" i="4"/>
  <c r="E69" s="1"/>
  <c r="G598" i="5"/>
  <c r="G597" s="1"/>
  <c r="D116" i="4"/>
  <c r="D114" s="1"/>
  <c r="D113" s="1"/>
  <c r="H538" i="5"/>
  <c r="H537" s="1"/>
  <c r="E100" i="4"/>
  <c r="E99" s="1"/>
  <c r="H530" i="5"/>
  <c r="H529" s="1"/>
  <c r="E87" i="4"/>
  <c r="E86" s="1"/>
  <c r="E85" s="1"/>
  <c r="H513" i="5"/>
  <c r="H512" s="1"/>
  <c r="E53" i="4"/>
  <c r="E52" s="1"/>
  <c r="E51" s="1"/>
  <c r="G530" i="5"/>
  <c r="G529" s="1"/>
  <c r="D87" i="4"/>
  <c r="D86" s="1"/>
  <c r="D85" s="1"/>
  <c r="G513" i="5"/>
  <c r="G512" s="1"/>
  <c r="D53" i="4"/>
  <c r="D52" s="1"/>
  <c r="D51" s="1"/>
  <c r="G830" i="5"/>
  <c r="D242" i="4"/>
  <c r="D241" s="1"/>
  <c r="G832" i="5"/>
  <c r="D244" i="4"/>
  <c r="D243" s="1"/>
  <c r="G595" i="5"/>
  <c r="G594" s="1"/>
  <c r="D112" i="4"/>
  <c r="D111" s="1"/>
  <c r="D110" s="1"/>
  <c r="G479" i="5"/>
  <c r="G478" s="1"/>
  <c r="D34" i="4"/>
  <c r="D33" s="1"/>
  <c r="D32" s="1"/>
  <c r="G486" i="5"/>
  <c r="G485" s="1"/>
  <c r="G484" s="1"/>
  <c r="D79" i="4"/>
  <c r="H497" i="5"/>
  <c r="H496" s="1"/>
  <c r="E103" i="4"/>
  <c r="H476" i="5"/>
  <c r="H475" s="1"/>
  <c r="E31" i="4"/>
  <c r="E30" s="1"/>
  <c r="E29" s="1"/>
  <c r="H494" i="5"/>
  <c r="H489" s="1"/>
  <c r="E94" i="4"/>
  <c r="H473" i="5"/>
  <c r="E28" i="4"/>
  <c r="E27" s="1"/>
  <c r="H832" i="5"/>
  <c r="E244" i="4"/>
  <c r="E243" s="1"/>
  <c r="G629" i="5"/>
  <c r="G628" s="1"/>
  <c r="D63" i="4"/>
  <c r="D62" s="1"/>
  <c r="D61" s="1"/>
  <c r="G494" i="5"/>
  <c r="D94" i="4"/>
  <c r="D28"/>
  <c r="D27" s="1"/>
  <c r="H479" i="5"/>
  <c r="H478" s="1"/>
  <c r="E34" i="4"/>
  <c r="E33" s="1"/>
  <c r="E32" s="1"/>
  <c r="H486" i="5"/>
  <c r="H485" s="1"/>
  <c r="H484" s="1"/>
  <c r="G482" s="1"/>
  <c r="G481" s="1"/>
  <c r="E79" i="4"/>
  <c r="G476" i="5"/>
  <c r="G475" s="1"/>
  <c r="D31" i="4"/>
  <c r="D30" s="1"/>
  <c r="D29" s="1"/>
  <c r="G497" i="5"/>
  <c r="G496" s="1"/>
  <c r="D103" i="4"/>
  <c r="H830" i="5"/>
  <c r="E242" i="4"/>
  <c r="E241" s="1"/>
  <c r="G641" i="5"/>
  <c r="D75" i="4"/>
  <c r="D74" s="1"/>
  <c r="H649" i="5"/>
  <c r="H648" s="1"/>
  <c r="E95" i="4"/>
  <c r="G655" i="5"/>
  <c r="G654" s="1"/>
  <c r="D104" i="4"/>
  <c r="H652" i="5"/>
  <c r="H651" s="1"/>
  <c r="E98" i="4"/>
  <c r="E97" s="1"/>
  <c r="H598" i="5"/>
  <c r="H597" s="1"/>
  <c r="E116" i="4"/>
  <c r="E114" s="1"/>
  <c r="E113" s="1"/>
  <c r="H507" i="5"/>
  <c r="H506" s="1"/>
  <c r="E47" i="4"/>
  <c r="E46" s="1"/>
  <c r="E45" s="1"/>
  <c r="G538" i="5"/>
  <c r="G537" s="1"/>
  <c r="D100" i="4"/>
  <c r="D99" s="1"/>
  <c r="G507" i="5"/>
  <c r="G506" s="1"/>
  <c r="D47" i="4"/>
  <c r="D46" s="1"/>
  <c r="D45" s="1"/>
  <c r="G652" i="5"/>
  <c r="G651" s="1"/>
  <c r="D98" i="4"/>
  <c r="D97" s="1"/>
  <c r="G636" i="5"/>
  <c r="D70" i="4"/>
  <c r="D69" s="1"/>
  <c r="H655" i="5"/>
  <c r="H654" s="1"/>
  <c r="E104" i="4"/>
  <c r="H639" i="5"/>
  <c r="E73" i="4"/>
  <c r="E72" s="1"/>
  <c r="H629" i="5"/>
  <c r="H628" s="1"/>
  <c r="E63" i="4"/>
  <c r="E62" s="1"/>
  <c r="E61" s="1"/>
  <c r="G649" i="5"/>
  <c r="G648" s="1"/>
  <c r="D95" i="4"/>
  <c r="G634" i="5"/>
  <c r="D68" i="4"/>
  <c r="D67" s="1"/>
  <c r="H645" i="5"/>
  <c r="H644" s="1"/>
  <c r="H643" s="1"/>
  <c r="E80" i="4"/>
  <c r="H641" i="5"/>
  <c r="E75" i="4"/>
  <c r="E74" s="1"/>
  <c r="H632" i="5"/>
  <c r="E66" i="4"/>
  <c r="E65" s="1"/>
  <c r="H595" i="5"/>
  <c r="H594" s="1"/>
  <c r="E112" i="4"/>
  <c r="E111" s="1"/>
  <c r="E110" s="1"/>
  <c r="H527" i="5"/>
  <c r="H526" s="1"/>
  <c r="E84" i="4"/>
  <c r="E83" s="1"/>
  <c r="E82" s="1"/>
  <c r="H516" i="5"/>
  <c r="H515" s="1"/>
  <c r="E56" i="4"/>
  <c r="E55" s="1"/>
  <c r="E54" s="1"/>
  <c r="H510" i="5"/>
  <c r="H509" s="1"/>
  <c r="E50" i="4"/>
  <c r="E49" s="1"/>
  <c r="E48" s="1"/>
  <c r="H504" i="5"/>
  <c r="H503" s="1"/>
  <c r="E44" i="4"/>
  <c r="E43" s="1"/>
  <c r="E42" s="1"/>
  <c r="G527" i="5"/>
  <c r="G526" s="1"/>
  <c r="D84" i="4"/>
  <c r="D83" s="1"/>
  <c r="D82" s="1"/>
  <c r="G516" i="5"/>
  <c r="G515" s="1"/>
  <c r="D56" i="4"/>
  <c r="D55" s="1"/>
  <c r="D54" s="1"/>
  <c r="G510" i="5"/>
  <c r="G509" s="1"/>
  <c r="D50" i="4"/>
  <c r="D49" s="1"/>
  <c r="D48" s="1"/>
  <c r="G504" i="5"/>
  <c r="G503" s="1"/>
  <c r="D44" i="4"/>
  <c r="D43" s="1"/>
  <c r="D42" s="1"/>
  <c r="G811" i="5"/>
  <c r="H818"/>
  <c r="D528" i="4"/>
  <c r="H811" i="5"/>
  <c r="G818"/>
  <c r="G745"/>
  <c r="G744" s="1"/>
  <c r="G743" s="1"/>
  <c r="G742" s="1"/>
  <c r="G741" s="1"/>
  <c r="G657" s="1"/>
  <c r="D496" i="4"/>
  <c r="D495" s="1"/>
  <c r="D494" s="1"/>
  <c r="G23" i="5"/>
  <c r="G21"/>
  <c r="H53"/>
  <c r="H52" s="1"/>
  <c r="H51" s="1"/>
  <c r="H50" s="1"/>
  <c r="H49" s="1"/>
  <c r="F15" i="6" s="1"/>
  <c r="E519" i="4"/>
  <c r="E518" s="1"/>
  <c r="E517" s="1"/>
  <c r="H34" i="5"/>
  <c r="H33" s="1"/>
  <c r="E467" i="4"/>
  <c r="E466" s="1"/>
  <c r="E465" s="1"/>
  <c r="G34" i="5"/>
  <c r="G33" s="1"/>
  <c r="D467" i="4"/>
  <c r="D466" s="1"/>
  <c r="D465" s="1"/>
  <c r="E528"/>
  <c r="H745" i="5"/>
  <c r="H744" s="1"/>
  <c r="H743" s="1"/>
  <c r="H742" s="1"/>
  <c r="H741" s="1"/>
  <c r="H657" s="1"/>
  <c r="E496" i="4"/>
  <c r="E495" s="1"/>
  <c r="E494" s="1"/>
  <c r="H23" i="5"/>
  <c r="H21"/>
  <c r="G53"/>
  <c r="G52" s="1"/>
  <c r="G51" s="1"/>
  <c r="G50" s="1"/>
  <c r="G49" s="1"/>
  <c r="E15" i="6" s="1"/>
  <c r="D519" i="4"/>
  <c r="D518" s="1"/>
  <c r="D517" s="1"/>
  <c r="H37" i="5"/>
  <c r="H36" s="1"/>
  <c r="E470" i="4"/>
  <c r="E469" s="1"/>
  <c r="E468" s="1"/>
  <c r="G75" i="5"/>
  <c r="G74" s="1"/>
  <c r="D473" i="4"/>
  <c r="D472" s="1"/>
  <c r="D471" s="1"/>
  <c r="H75" i="5"/>
  <c r="H74" s="1"/>
  <c r="E473" i="4"/>
  <c r="E472" s="1"/>
  <c r="E471" s="1"/>
  <c r="G37" i="5"/>
  <c r="G36" s="1"/>
  <c r="D470" i="4"/>
  <c r="D469" s="1"/>
  <c r="D468" s="1"/>
  <c r="D535"/>
  <c r="E535"/>
  <c r="F255"/>
  <c r="G61" i="5"/>
  <c r="D442" i="4"/>
  <c r="D441" s="1"/>
  <c r="H63" i="5"/>
  <c r="E444" i="4"/>
  <c r="E443" s="1"/>
  <c r="G63" i="5"/>
  <c r="D444" i="4"/>
  <c r="D443" s="1"/>
  <c r="H61" i="5"/>
  <c r="E442" i="4"/>
  <c r="E441" s="1"/>
  <c r="G842" i="5"/>
  <c r="G841" s="1"/>
  <c r="G840" s="1"/>
  <c r="G839" s="1"/>
  <c r="G838" s="1"/>
  <c r="D404" i="4"/>
  <c r="D403" s="1"/>
  <c r="D402" s="1"/>
  <c r="H264" i="5"/>
  <c r="E412" i="4"/>
  <c r="E410" s="1"/>
  <c r="E405" s="1"/>
  <c r="G621" i="5"/>
  <c r="G618" s="1"/>
  <c r="G614" s="1"/>
  <c r="D609" i="4"/>
  <c r="D608" s="1"/>
  <c r="D605" s="1"/>
  <c r="D601" s="1"/>
  <c r="H172" i="5"/>
  <c r="H171" s="1"/>
  <c r="H170" s="1"/>
  <c r="E340" i="4"/>
  <c r="E339" s="1"/>
  <c r="E338" s="1"/>
  <c r="E337" s="1"/>
  <c r="G179" i="5"/>
  <c r="D347" i="4"/>
  <c r="D346" s="1"/>
  <c r="H67" i="5"/>
  <c r="H66" s="1"/>
  <c r="H65" s="1"/>
  <c r="E448" i="4"/>
  <c r="E447" s="1"/>
  <c r="E446" s="1"/>
  <c r="E445" s="1"/>
  <c r="H168" i="5"/>
  <c r="H165" s="1"/>
  <c r="H152" s="1"/>
  <c r="E336" i="4"/>
  <c r="E335" s="1"/>
  <c r="E332" s="1"/>
  <c r="E309" s="1"/>
  <c r="G168" i="5"/>
  <c r="G165" s="1"/>
  <c r="G152" s="1"/>
  <c r="D336" i="4"/>
  <c r="D335" s="1"/>
  <c r="D332" s="1"/>
  <c r="D309" s="1"/>
  <c r="H842" i="5"/>
  <c r="H841" s="1"/>
  <c r="H840" s="1"/>
  <c r="H839" s="1"/>
  <c r="F57" i="6" s="1"/>
  <c r="F56" s="1"/>
  <c r="E404" i="4"/>
  <c r="E403" s="1"/>
  <c r="E402" s="1"/>
  <c r="G264" i="5"/>
  <c r="D412" i="4"/>
  <c r="D410" s="1"/>
  <c r="D405" s="1"/>
  <c r="H621" i="5"/>
  <c r="H618" s="1"/>
  <c r="H614" s="1"/>
  <c r="E609" i="4"/>
  <c r="E608" s="1"/>
  <c r="E605" s="1"/>
  <c r="E601" s="1"/>
  <c r="H179" i="5"/>
  <c r="H176" s="1"/>
  <c r="E347" i="4"/>
  <c r="E346" s="1"/>
  <c r="G172" i="5"/>
  <c r="G171" s="1"/>
  <c r="G170" s="1"/>
  <c r="D340" i="4"/>
  <c r="D339" s="1"/>
  <c r="D338" s="1"/>
  <c r="D337" s="1"/>
  <c r="G67" i="5"/>
  <c r="G66" s="1"/>
  <c r="G65" s="1"/>
  <c r="D448" i="4"/>
  <c r="D447" s="1"/>
  <c r="D446" s="1"/>
  <c r="D445" s="1"/>
  <c r="G50" i="6"/>
  <c r="I978" i="2"/>
  <c r="I977" s="1"/>
  <c r="I976" s="1"/>
  <c r="I975" s="1"/>
  <c r="I974" s="1"/>
  <c r="H37"/>
  <c r="H36" s="1"/>
  <c r="H35" s="1"/>
  <c r="I69"/>
  <c r="I62" s="1"/>
  <c r="I61" s="1"/>
  <c r="I60" s="1"/>
  <c r="G795" i="5"/>
  <c r="G794" s="1"/>
  <c r="G793" s="1"/>
  <c r="H69" i="2"/>
  <c r="H62" s="1"/>
  <c r="H61" s="1"/>
  <c r="H60" s="1"/>
  <c r="I763" i="5"/>
  <c r="H795"/>
  <c r="H794" s="1"/>
  <c r="H793" s="1"/>
  <c r="I1019" i="2"/>
  <c r="I1018" s="1"/>
  <c r="I1017" s="1"/>
  <c r="I1082"/>
  <c r="H940"/>
  <c r="J1043"/>
  <c r="H81"/>
  <c r="H80" s="1"/>
  <c r="H79" s="1"/>
  <c r="H78" s="1"/>
  <c r="I1178"/>
  <c r="I1124"/>
  <c r="H913"/>
  <c r="I81"/>
  <c r="I80" s="1"/>
  <c r="I79" s="1"/>
  <c r="I78" s="1"/>
  <c r="I1205"/>
  <c r="G42" i="5"/>
  <c r="G41" s="1"/>
  <c r="G40" s="1"/>
  <c r="G39" s="1"/>
  <c r="E14" i="6" s="1"/>
  <c r="H42" i="5"/>
  <c r="H41" s="1"/>
  <c r="H40" s="1"/>
  <c r="H39" s="1"/>
  <c r="F14" i="6" s="1"/>
  <c r="J1035" i="2"/>
  <c r="H927"/>
  <c r="I913"/>
  <c r="I940"/>
  <c r="I927"/>
  <c r="H757" i="5"/>
  <c r="H756" s="1"/>
  <c r="I1144" i="2"/>
  <c r="I1143" s="1"/>
  <c r="I1142" s="1"/>
  <c r="J1010"/>
  <c r="J1009"/>
  <c r="J996"/>
  <c r="J742"/>
  <c r="I968"/>
  <c r="I967" s="1"/>
  <c r="I966" s="1"/>
  <c r="J849"/>
  <c r="J96"/>
  <c r="H951"/>
  <c r="H950" s="1"/>
  <c r="H949" s="1"/>
  <c r="H948" s="1"/>
  <c r="H17" i="5"/>
  <c r="G502" l="1"/>
  <c r="G501" s="1"/>
  <c r="E105" i="4"/>
  <c r="H589" i="5"/>
  <c r="H588" s="1"/>
  <c r="H587" s="1"/>
  <c r="E238" i="4"/>
  <c r="E231" s="1"/>
  <c r="E230" s="1"/>
  <c r="D238"/>
  <c r="D231" s="1"/>
  <c r="D230" s="1"/>
  <c r="D343"/>
  <c r="D342" s="1"/>
  <c r="D308" s="1"/>
  <c r="E343"/>
  <c r="E342" s="1"/>
  <c r="E308" s="1"/>
  <c r="D41"/>
  <c r="E41"/>
  <c r="D26"/>
  <c r="E26"/>
  <c r="H502" i="5"/>
  <c r="H501" s="1"/>
  <c r="H472"/>
  <c r="H471" s="1"/>
  <c r="E64" i="4"/>
  <c r="E96"/>
  <c r="H631" i="5"/>
  <c r="H827"/>
  <c r="H826" s="1"/>
  <c r="H825" s="1"/>
  <c r="H824" s="1"/>
  <c r="F55" i="6" s="1"/>
  <c r="F54" s="1"/>
  <c r="H488" i="5"/>
  <c r="G492"/>
  <c r="G489" s="1"/>
  <c r="G472"/>
  <c r="G471" s="1"/>
  <c r="G828"/>
  <c r="G827" s="1"/>
  <c r="G826" s="1"/>
  <c r="G825" s="1"/>
  <c r="G824" s="1"/>
  <c r="G823" s="1"/>
  <c r="G259"/>
  <c r="G258" s="1"/>
  <c r="G257" s="1"/>
  <c r="H259"/>
  <c r="H258" s="1"/>
  <c r="H257" s="1"/>
  <c r="H175"/>
  <c r="H151" s="1"/>
  <c r="H150" s="1"/>
  <c r="F23" i="6" s="1"/>
  <c r="F20" s="1"/>
  <c r="G177" i="5"/>
  <c r="G176" s="1"/>
  <c r="G175" s="1"/>
  <c r="G151" s="1"/>
  <c r="G150" s="1"/>
  <c r="E23" i="6" s="1"/>
  <c r="E20" s="1"/>
  <c r="J35" i="2"/>
  <c r="D96" i="4"/>
  <c r="I1173" i="2"/>
  <c r="I1172" s="1"/>
  <c r="I1171" s="1"/>
  <c r="I1170" s="1"/>
  <c r="D105" i="4"/>
  <c r="G810" i="5"/>
  <c r="G809" s="1"/>
  <c r="G804" s="1"/>
  <c r="E53" i="6" s="1"/>
  <c r="G647" i="5"/>
  <c r="J1142" i="2"/>
  <c r="H647" i="5"/>
  <c r="G638"/>
  <c r="H638"/>
  <c r="G525"/>
  <c r="H525"/>
  <c r="G589"/>
  <c r="G588" s="1"/>
  <c r="G587" s="1"/>
  <c r="E42" i="6" s="1"/>
  <c r="G631" i="5"/>
  <c r="E71" i="4"/>
  <c r="E102"/>
  <c r="E101" s="1"/>
  <c r="D78"/>
  <c r="D77" s="1"/>
  <c r="D76" s="1"/>
  <c r="D71"/>
  <c r="D64"/>
  <c r="E93"/>
  <c r="E88" s="1"/>
  <c r="D93"/>
  <c r="D88" s="1"/>
  <c r="D102"/>
  <c r="D101" s="1"/>
  <c r="E78"/>
  <c r="E77" s="1"/>
  <c r="E76" s="1"/>
  <c r="E438"/>
  <c r="E437" s="1"/>
  <c r="E436" s="1"/>
  <c r="H810" i="5"/>
  <c r="H809" s="1"/>
  <c r="H804" s="1"/>
  <c r="F53" i="6" s="1"/>
  <c r="H20" i="5"/>
  <c r="G20"/>
  <c r="F46" i="6"/>
  <c r="F44" s="1"/>
  <c r="G70" i="5"/>
  <c r="G69" s="1"/>
  <c r="I741"/>
  <c r="G15" i="6"/>
  <c r="E46"/>
  <c r="E44" s="1"/>
  <c r="I49" i="5"/>
  <c r="H70"/>
  <c r="H69" s="1"/>
  <c r="G58"/>
  <c r="G57" s="1"/>
  <c r="G56" s="1"/>
  <c r="H838"/>
  <c r="I838" s="1"/>
  <c r="E57" i="6"/>
  <c r="E56" s="1"/>
  <c r="G56" s="1"/>
  <c r="D401" i="4"/>
  <c r="I839" i="5"/>
  <c r="H58"/>
  <c r="H57" s="1"/>
  <c r="H56" s="1"/>
  <c r="D438" i="4"/>
  <c r="D437" s="1"/>
  <c r="D436" s="1"/>
  <c r="E401"/>
  <c r="I657" i="5"/>
  <c r="G14" i="6"/>
  <c r="J1017" i="2"/>
  <c r="H59"/>
  <c r="H883"/>
  <c r="I59"/>
  <c r="J60"/>
  <c r="J1018"/>
  <c r="H926"/>
  <c r="H925" s="1"/>
  <c r="H920" s="1"/>
  <c r="H912"/>
  <c r="H911" s="1"/>
  <c r="H905" s="1"/>
  <c r="G772" i="5" s="1"/>
  <c r="G771" s="1"/>
  <c r="G781"/>
  <c r="G780" s="1"/>
  <c r="I912" i="2"/>
  <c r="I911" s="1"/>
  <c r="I905" s="1"/>
  <c r="H772" i="5" s="1"/>
  <c r="H771" s="1"/>
  <c r="H781"/>
  <c r="H780" s="1"/>
  <c r="I1058" i="2"/>
  <c r="I1057" s="1"/>
  <c r="J1057" s="1"/>
  <c r="I1092"/>
  <c r="I1091" s="1"/>
  <c r="I39" i="5"/>
  <c r="I926" i="2"/>
  <c r="I925" s="1"/>
  <c r="I920" s="1"/>
  <c r="I973"/>
  <c r="J975"/>
  <c r="J966"/>
  <c r="J948"/>
  <c r="J78"/>
  <c r="J949"/>
  <c r="G488" i="5" l="1"/>
  <c r="G470" s="1"/>
  <c r="G469" s="1"/>
  <c r="E40" i="6" s="1"/>
  <c r="G500" i="5"/>
  <c r="G499" s="1"/>
  <c r="E41" i="6" s="1"/>
  <c r="H500" i="5"/>
  <c r="H499" s="1"/>
  <c r="F41" i="6" s="1"/>
  <c r="G16" i="5"/>
  <c r="G15" s="1"/>
  <c r="G14" s="1"/>
  <c r="E12" i="6" s="1"/>
  <c r="H16" i="5"/>
  <c r="H15" s="1"/>
  <c r="F42" i="6"/>
  <c r="G42" s="1"/>
  <c r="I587" i="5"/>
  <c r="H627"/>
  <c r="H626" s="1"/>
  <c r="H625" s="1"/>
  <c r="H624" s="1"/>
  <c r="F43" i="6" s="1"/>
  <c r="E60" i="4"/>
  <c r="E25" s="1"/>
  <c r="H470" i="5"/>
  <c r="H469" s="1"/>
  <c r="F40" i="6" s="1"/>
  <c r="F230" i="4"/>
  <c r="H823" i="5"/>
  <c r="I823" s="1"/>
  <c r="H770"/>
  <c r="H769" s="1"/>
  <c r="F51" i="6" s="1"/>
  <c r="G770" i="5"/>
  <c r="G769" s="1"/>
  <c r="E51" i="6" s="1"/>
  <c r="F30"/>
  <c r="F24" s="1"/>
  <c r="I257" i="5"/>
  <c r="H191"/>
  <c r="G191"/>
  <c r="E30" i="6"/>
  <c r="E24" s="1"/>
  <c r="I824" i="5"/>
  <c r="E55" i="6"/>
  <c r="E54" s="1"/>
  <c r="G54" s="1"/>
  <c r="G53"/>
  <c r="G627" i="5"/>
  <c r="G626" s="1"/>
  <c r="G625" s="1"/>
  <c r="G624" s="1"/>
  <c r="E43" i="6" s="1"/>
  <c r="J973" i="2"/>
  <c r="E81" i="4"/>
  <c r="D81"/>
  <c r="D60"/>
  <c r="D25" s="1"/>
  <c r="G55" i="5"/>
  <c r="E16" i="6" s="1"/>
  <c r="G44"/>
  <c r="G46"/>
  <c r="H55" i="5"/>
  <c r="F16" i="6" s="1"/>
  <c r="F308" i="4"/>
  <c r="F401"/>
  <c r="G57" i="6"/>
  <c r="G125" i="5"/>
  <c r="F436" i="4"/>
  <c r="I150" i="5"/>
  <c r="H125"/>
  <c r="G23" i="6"/>
  <c r="G20"/>
  <c r="J59" i="2"/>
  <c r="G757" i="5"/>
  <c r="G756" s="1"/>
  <c r="H875" i="2"/>
  <c r="H58" s="1"/>
  <c r="I875"/>
  <c r="I58" s="1"/>
  <c r="J883"/>
  <c r="J856"/>
  <c r="J1091"/>
  <c r="J905"/>
  <c r="G802" i="5"/>
  <c r="G799" s="1"/>
  <c r="G798" s="1"/>
  <c r="G797" s="1"/>
  <c r="G786" s="1"/>
  <c r="E52" i="6" s="1"/>
  <c r="I1056" i="2"/>
  <c r="I1016" s="1"/>
  <c r="J1170"/>
  <c r="J920"/>
  <c r="J974"/>
  <c r="G43" i="6" l="1"/>
  <c r="G40"/>
  <c r="F39"/>
  <c r="I469" i="5"/>
  <c r="G24" i="6"/>
  <c r="G30"/>
  <c r="I191" i="5"/>
  <c r="I624"/>
  <c r="G55" i="6"/>
  <c r="H468" i="5"/>
  <c r="G41" i="6"/>
  <c r="G468" i="5"/>
  <c r="E39" i="6"/>
  <c r="I499" i="5"/>
  <c r="E24" i="4"/>
  <c r="D24"/>
  <c r="G16" i="6"/>
  <c r="I55" i="5"/>
  <c r="I125"/>
  <c r="G51" i="6"/>
  <c r="E49"/>
  <c r="H750" i="5"/>
  <c r="H749" s="1"/>
  <c r="H748" s="1"/>
  <c r="G750"/>
  <c r="G749" s="1"/>
  <c r="G748" s="1"/>
  <c r="G747" s="1"/>
  <c r="E48" i="6" s="1"/>
  <c r="E47" s="1"/>
  <c r="J1056" i="2"/>
  <c r="J1016"/>
  <c r="J875"/>
  <c r="I804" i="5"/>
  <c r="H802" s="1"/>
  <c r="H799" s="1"/>
  <c r="H798" s="1"/>
  <c r="H797" s="1"/>
  <c r="H786" s="1"/>
  <c r="G762"/>
  <c r="I769"/>
  <c r="J58" i="2"/>
  <c r="H14" i="5"/>
  <c r="F12" i="6" s="1"/>
  <c r="I23" i="2"/>
  <c r="H23"/>
  <c r="I18"/>
  <c r="H18"/>
  <c r="G39" i="6" l="1"/>
  <c r="I468" i="5"/>
  <c r="F24" i="4"/>
  <c r="I22" i="2"/>
  <c r="I17" s="1"/>
  <c r="H32" i="5"/>
  <c r="H22" i="2"/>
  <c r="H17" s="1"/>
  <c r="G32" i="5"/>
  <c r="H747"/>
  <c r="F48" i="6" s="1"/>
  <c r="I748" i="5"/>
  <c r="G12" i="6"/>
  <c r="I786" i="5"/>
  <c r="F52" i="6"/>
  <c r="H762" i="5"/>
  <c r="I762" s="1"/>
  <c r="G30"/>
  <c r="H30"/>
  <c r="I14"/>
  <c r="I16" i="2" l="1"/>
  <c r="I15" s="1"/>
  <c r="I14" s="1"/>
  <c r="I13" s="1"/>
  <c r="H16"/>
  <c r="H15" s="1"/>
  <c r="H14" s="1"/>
  <c r="H29" i="5"/>
  <c r="E460" i="4"/>
  <c r="E459" s="1"/>
  <c r="D464"/>
  <c r="D463" s="1"/>
  <c r="G31" i="5"/>
  <c r="E461" i="4"/>
  <c r="G29" i="5"/>
  <c r="D460" i="4"/>
  <c r="D459" s="1"/>
  <c r="E464"/>
  <c r="E463" s="1"/>
  <c r="H31" i="5"/>
  <c r="H28" s="1"/>
  <c r="D461" i="4"/>
  <c r="I747" i="5"/>
  <c r="G52" i="6"/>
  <c r="F49"/>
  <c r="G49" s="1"/>
  <c r="G48"/>
  <c r="F47"/>
  <c r="G47" s="1"/>
  <c r="G28" i="5" l="1"/>
  <c r="H13" i="2"/>
  <c r="H12" s="1"/>
  <c r="H1234" s="1"/>
  <c r="J14"/>
  <c r="H27" i="5"/>
  <c r="H26" s="1"/>
  <c r="H25" s="1"/>
  <c r="H13" s="1"/>
  <c r="H851" s="1"/>
  <c r="E458" i="4"/>
  <c r="E454" s="1"/>
  <c r="D458"/>
  <c r="I12" i="2"/>
  <c r="E453" i="4" l="1"/>
  <c r="E654" s="1"/>
  <c r="G27" i="5"/>
  <c r="G26" s="1"/>
  <c r="G25" s="1"/>
  <c r="I25" s="1"/>
  <c r="D454" i="4"/>
  <c r="D453" s="1"/>
  <c r="J13" i="2"/>
  <c r="F13" i="6"/>
  <c r="F11" s="1"/>
  <c r="J12" i="2"/>
  <c r="I1234"/>
  <c r="J1234" s="1"/>
  <c r="E13" i="6" l="1"/>
  <c r="E11" s="1"/>
  <c r="E60" s="1"/>
  <c r="G13" i="5"/>
  <c r="G851" s="1"/>
  <c r="I851" s="1"/>
  <c r="D654" i="4"/>
  <c r="F654" s="1"/>
  <c r="F453"/>
  <c r="G13" i="6"/>
  <c r="F60"/>
  <c r="G11" l="1"/>
  <c r="I13" i="5"/>
  <c r="G60" i="6"/>
</calcChain>
</file>

<file path=xl/sharedStrings.xml><?xml version="1.0" encoding="utf-8"?>
<sst xmlns="http://schemas.openxmlformats.org/spreadsheetml/2006/main" count="8675" uniqueCount="1095">
  <si>
    <t>000</t>
  </si>
  <si>
    <t>242</t>
  </si>
  <si>
    <t>Закупка товаров, работ, услуг в сфере информационно-коммуникационных технологий</t>
  </si>
  <si>
    <t>Субвенции на осуществление деятельности по опеке и попечительству в рамках подпрограммы «Дети Югры» государственной программы «Социальная поддержка жителей Ханты-Мансийского автономного округа – Югры» на 2016–2020 годы</t>
  </si>
  <si>
    <t>Подпрограмма 1 "Создание условий для совершенствования системы муниципального управления"</t>
  </si>
  <si>
    <t>Муниципальная программа "Совершенствование и развитие муниципального управления в городе Урай" на 2015-2017 год</t>
  </si>
  <si>
    <t>Другие вопросы в области социальной политики</t>
  </si>
  <si>
    <t>313</t>
  </si>
  <si>
    <t>Пособия, компенсации, меры социальной поддержки по публичным нормативным обязательствам</t>
  </si>
  <si>
    <t>Субвенции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в рамках подпрограммы "Ресурсное обеспечение системы образования, науки и молодежной политики" государственной программы "Развитие образования в Ханты-Мансийском автономном округе – Югре на 2016–2020 годы"</t>
  </si>
  <si>
    <t>Основное мероприятие "Дошкольное образование"</t>
  </si>
  <si>
    <t xml:space="preserve">Подпрограмма 1 "Модернизация образования"      </t>
  </si>
  <si>
    <t>Муниципальная программа "Развитие образования города Урай" на 2014-2018 годы</t>
  </si>
  <si>
    <t>Охрана семьи и детства</t>
  </si>
  <si>
    <t>Социальная политика</t>
  </si>
  <si>
    <t>622</t>
  </si>
  <si>
    <t>Субсидии автономным учреждениям на иные цели</t>
  </si>
  <si>
    <t>Иные межбюджетные трансферты в рамках наказов избирателей депутатам Думы Ханты-Мансийского автономного округа - Югры</t>
  </si>
  <si>
    <t>244</t>
  </si>
  <si>
    <t>Прочая закупка товаров, работ и услуг для обеспечения государственных (муниципальных) нужд</t>
  </si>
  <si>
    <t>Иные межбюджетные трансферты  на организацию и проведение единого государственного экзамена в рамках подпрограммы «Система оценки качества образования и информационная прозрачность системы образования» государственной программы «Развитие образования в Ханты-Мансийском автономном округе - Югры на 2016-2020 годы»</t>
  </si>
  <si>
    <t>Мероприятия муниципальной программы</t>
  </si>
  <si>
    <t>Подпрограмма 3 "Обеспечение условий для реализации образовательных программ" </t>
  </si>
  <si>
    <t xml:space="preserve">Подпрограмма 2 "Развитие кадрового потенциала"     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</si>
  <si>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</si>
  <si>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</si>
  <si>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</si>
  <si>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Фонд оплаты труда государственных (муниципальных) органов</t>
  </si>
  <si>
    <t>852</t>
  </si>
  <si>
    <t>Уплата прочих налогов, сборов</t>
  </si>
  <si>
    <t>851</t>
  </si>
  <si>
    <t>Уплата налога на имущество организаций и земельного налога</t>
  </si>
  <si>
    <t>122</t>
  </si>
  <si>
    <t>Иные выплаты персоналу государственных (муниципальных) органов, за исключением фонда оплаты труда</t>
  </si>
  <si>
    <t>Расходы на обеспечение функций органов местного самоуправления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</si>
  <si>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</si>
  <si>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</si>
  <si>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обеспечение деятельности (оказание услуг) муниципальных учреждений</t>
  </si>
  <si>
    <t>Основное мероприятие "Развитие муниципальной системы образования"</t>
  </si>
  <si>
    <t>Другие вопросы в области образования</t>
  </si>
  <si>
    <t>612</t>
  </si>
  <si>
    <t>Субсидии бюджетным учреждениям на иные цели</t>
  </si>
  <si>
    <t>Муниципальная программа "Молодежь города Урай" на 2016-2020 годы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</si>
  <si>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</si>
  <si>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</si>
  <si>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организацию отдыха и оздоровления детей 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</si>
  <si>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Софинансирование из средств местного бюджета субсидии на оплату стоимости питания детей школьного возраста в оздоровительных лагерях с дневным пребыванием детей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</si>
  <si>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Субсидии на оплату стоимости питания детей школьного возраста в оздоровительных лагерях с дневным пребыванием детей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</si>
  <si>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Подпрограмма 4 "Организация каникулярного отдыха детей и подростков" </t>
  </si>
  <si>
    <t>Молодежная политика и оздоровление детей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</si>
  <si>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в рамках подпрограммы "Ресурсное обеспечение системы образования, науки и молодежной политики" государственной программы "Развитие образования в Ханты-Мансийском автономном округе – Югре на 2016–2020 годы"</t>
  </si>
  <si>
    <t>Субсидии на дополнительное финансовое обеспечение мероприятий по организации питания обучающихся в рамках подпрограммы "Ресурсное обеспечение системы образования, науки и молодежной политики" государственной программы "Развитие образования в Ханты-Мансийском автономном округе – Югре на 2016–2020 годы"</t>
  </si>
  <si>
    <t>Субвенции на информационное обеспечение общеобразовательных организаций в части доступа к образовательным ресурсам сети "Интернет"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</si>
  <si>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Субвенции на реализацию основных общеобразовательных программ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</si>
  <si>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</t>
  </si>
  <si>
    <t>Основное мероприятие "Общее и дополнительное образование"</t>
  </si>
  <si>
    <t>Общее образование</t>
  </si>
  <si>
    <t>Субвенции на реализацию дошкольными образовательными организациями основных общеобразовательных программ дошкольного образования в рамках подпрограммы 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</si>
  <si>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Дошкольное образование</t>
  </si>
  <si>
    <t>Образование</t>
  </si>
  <si>
    <t>Муниципальная программа "Информационное общество - Урай" на 2016-2018 годы</t>
  </si>
  <si>
    <t>Связь и информатика</t>
  </si>
  <si>
    <t>Национальная экономика</t>
  </si>
  <si>
    <t>Подпрограмма 3 "Профилактика терроризма и экстремизма"</t>
  </si>
  <si>
    <t>Подпрограмма 2 "Профилактика незаконного оборота и потребления наркотических средств и психотропных веществ"</t>
  </si>
  <si>
    <t xml:space="preserve">Мероприятия муниципальной программы </t>
  </si>
  <si>
    <t>Подпрограмма 1 "Профилактика правонарушений"</t>
  </si>
  <si>
    <t>Муниципальная программа "Профилактика правонарушений на территории города Урай" на 2015-2017 годы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</si>
  <si>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</si>
  <si>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</si>
  <si>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730</t>
  </si>
  <si>
    <t>Обслуживание муниципального долга</t>
  </si>
  <si>
    <t>Прочие мероприятия органов местного самоуправления</t>
  </si>
  <si>
    <t>Подпрограмма 2 "Обеспечение сбалансированности и устойчивости местного бюджета"</t>
  </si>
  <si>
    <t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г.Урай. Управление муниципальными финансами в городском округе г.Урай" на период до 2020 года"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</si>
  <si>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</si>
  <si>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</si>
  <si>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870</t>
  </si>
  <si>
    <t>Резервные средства</t>
  </si>
  <si>
    <t>Резервные фонды</t>
  </si>
  <si>
    <t>Подпрограмма 1 "Организация бюджетного процесса в муниципальном образовании"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</si>
  <si>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</si>
  <si>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</si>
  <si>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Периодическая печать и издательства</t>
  </si>
  <si>
    <t>СРЕДСТВА МАССОВОЙ ИНФОРМАЦИИ</t>
  </si>
  <si>
    <t>630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</si>
  <si>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</si>
  <si>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"Поддержка социально ориентированных некоммерческих  организаций в городе Урай" на 2015 - 2017 годы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</si>
  <si>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</si>
  <si>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</si>
  <si>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Подпрограмма 1 "Развитие физической культуры и спорта в городе Урай"</t>
  </si>
  <si>
    <t>Мунципальная программа "Развитие физической культуры, спорта и туризма в городе Урай" на 2016-2018 годы</t>
  </si>
  <si>
    <t>Массовый спорт</t>
  </si>
  <si>
    <t>ФИЗИЧЕСКАЯ КУЛЬТУРА И СПОРТ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</si>
  <si>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в рамках подпрограммы «Преодоление социальной исключенности» государственной программы «Социальная поддержка жителей Ханты-Мансийского автономного округа – Югры» на 2016–2020 годы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</si>
  <si>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подпрограммы «Дети Югры» государственной программы «Социальная поддержка жителей Ханты-Мансийского автономного округа – Югры» на 2016–2020 годы</t>
  </si>
  <si>
    <t>323</t>
  </si>
  <si>
    <t>Приобретение товаров, работ, услуг в пользу граждан в целях их социального обеспечения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</si>
  <si>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– Югры" на 2016–2020 годы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</si>
  <si>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</si>
  <si>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322</t>
  </si>
  <si>
    <t>Субсидии гражданам на приобретение жилья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</si>
  <si>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Ханты-Мансийского автономного округа – Югры в 2016–2020 годах"</t>
  </si>
  <si>
    <t xml:space="preserve">Софинансирование из средств местного бюджета cубсидии на мероприятия подпрограммы «Обеспечение жильем молодых семей» федеральной целевой программы «Жилище» на 2015-2020 годы в рамках подпрограммы «Обеспечение мерами государственной поддержки по улучшению жилищных условий отдельных категорий граждан» государственной программы «Обеспечение доступным и комфортным жильем жителей Ханты-Мансийского автономного округа - Югры в 2016-2020 годах» </t>
  </si>
  <si>
    <t xml:space="preserve">Cубсидии на мероприятия подпрограммы "Обеспечение жильем молодых семей" федеральной целевой программы "Жилище" на 2015-2020 годы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Ханты-Мансийского автономного округа - Югры в 2016-2020 годах" </t>
  </si>
  <si>
    <t>Социальное обеспечение населения</t>
  </si>
  <si>
    <t>321</t>
  </si>
  <si>
    <t>Пособия, компенсации и иные социальные выплаты гражданам, кроме публичных нормативных обязательств</t>
  </si>
  <si>
    <t>Глава муниципального образования</t>
  </si>
  <si>
    <t>Пенсионное обеспечение</t>
  </si>
  <si>
    <t>Софинансирование из средств местного бюджета субсидии на строительство и реконструкцию объектов здравоохранения в рамках подпрограммы «Территориальное планирование учреждений здравоохранения автономного округа» государственной программы «Развитие здравоохранения на 2016-2020 годы»</t>
  </si>
  <si>
    <t>Субсидии на строительство и реконструкцию объектов здравоохранения в рамках подпрограммы «Территориальное планирование учреждений здравоохранения автономного округа» государственной программы «Развитие здравоохранения на 2016-2020 годы»</t>
  </si>
  <si>
    <t>Подпрограмма 1 «Укрепление материально-технической базы медицинских учреждений»</t>
  </si>
  <si>
    <t>Муниципальная программа «Модернизация здравоохранения муниципального образования городской округ город Урай» на 2013-2017 годы</t>
  </si>
  <si>
    <t>Другие вопросы в области здравоохранения</t>
  </si>
  <si>
    <t>ЗДРАВООХРАНЕНИЕ</t>
  </si>
  <si>
    <t xml:space="preserve"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округа-Югры в рамках подпрограммы «Обеспечение прав граждан на доступ к культурным ценностям и информации» государственной программы «Развитие культуры и туризма в Ханты-Мансийском автономном округе – Югре на 2016-2020 годы» </t>
  </si>
  <si>
    <t>Другие вопросы в области культуры, кинематографии</t>
  </si>
  <si>
    <t>462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</si>
  <si>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</si>
  <si>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Основное мероприятие «Укрепление материально-технической базы культурно-досуговых учреждений»</t>
  </si>
  <si>
    <t>Основное мероприятие "Организация фестивалей, конкурсов и праздников"</t>
  </si>
  <si>
    <t>Основное мероприятие "Обеспечение муниципальной поддержки досуговых учреждений культуры"</t>
  </si>
  <si>
    <t>Основное мероприятие "Поддержка и развитие театрального, хореографического, вокального и хорового искусства"</t>
  </si>
  <si>
    <t>Основное мероприятие "Совершенствование подготовки и повышение квалификации кадров"</t>
  </si>
  <si>
    <t>Подпрограмма 5 "Народное творчество и традиционная культура. Развитие культурно-досуговой деятельности"</t>
  </si>
  <si>
    <t>Основное мероприятие "Организация выставочной деятельности"</t>
  </si>
  <si>
    <t>Основное мероприятие "Обеспечение муниципальной поддержки музеев"</t>
  </si>
  <si>
    <t>Подпрограмма 2 «Музейное дело»</t>
  </si>
  <si>
    <t>Основное мероприятие "Обеспечение муниципальной поддержки библиотек"</t>
  </si>
  <si>
    <t>Основное мероприятие "Реализация проектов"</t>
  </si>
  <si>
    <t>Основное мероприятие "Совершенствование подготовки и повышения квалификации библиотечных кадров"</t>
  </si>
  <si>
    <t>Софинансирование из средств местного бюджета субсидии на модернизацию общедоступных муниципальных библиотек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</si>
  <si>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Субсидии на модернизацию общедоступных муниципальных библиотек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</si>
  <si>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 xml:space="preserve">Иные межбюджетные трансферты на комплектование книжных фондов библиотек муниципальных образований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- Югре на 2016-2020 годы" </t>
  </si>
  <si>
    <t>Основное мероприятие "Комплектование и сохранность библиотечных фондов"</t>
  </si>
  <si>
    <t>Подпрограмма 1 "Библиотечное дело"</t>
  </si>
  <si>
    <t>Муниципальная программа "Культура города Урай" на 2012-2016 годы</t>
  </si>
  <si>
    <t>Культура</t>
  </si>
  <si>
    <t>КУЛЬТУРА, КИНЕМАТОГРАФИЯ</t>
  </si>
  <si>
    <t>Основное мероприятие "Создание условий для поиска, поддержки и сопровождения талантливых детей и молодежи "Одаренные дети"</t>
  </si>
  <si>
    <t>Основное мероприятие "Обеспечение муниципальной поддержки детских школ искусств"</t>
  </si>
  <si>
    <t>Софинансирование из средств местного бюджета субсидии на обновление материально-технической базы муниципальных детских школ искусств (по видам искусств) в сфере культуры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</si>
  <si>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Субсидии на обновление материально-технической базы муниципальных детских школ искусств (по видам искусств) в сфере культуры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</si>
  <si>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Основное мероприятие "Укрепление материально-технической базы детских школ искусств"</t>
  </si>
  <si>
    <t>Подпрограмма 4 "Художественное образование"</t>
  </si>
  <si>
    <t>Муниципальная программа "Охрана окружающей среды в границах города Урай" на 2012-2016 годы</t>
  </si>
  <si>
    <t>Другие вопросы в области охраны окружающей среды</t>
  </si>
  <si>
    <t>Охрана окружающей среды</t>
  </si>
  <si>
    <t>Подпрограмма 2 "Создание условий для развития энергосбережения и повышения энергетической эффективности в городе Урай"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</si>
  <si>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</si>
  <si>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</si>
  <si>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112</t>
  </si>
  <si>
    <t>Иные выплаты персоналу учреждений, за исключением фонда оплаты труда</t>
  </si>
  <si>
    <t>111</t>
  </si>
  <si>
    <t>Фонд оплаты труда учреждений</t>
  </si>
  <si>
    <t>Подпрограмма 1 "Создание условий для обеспечения содержания объектов жилищно-коммунального комплекса и объектов благоустройства города Урай"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</si>
  <si>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</si>
  <si>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Ханты-Мансийского автономного округа – Югры в 2016-2020 годах"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</si>
  <si>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</si>
  <si>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</si>
  <si>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реконструкцию, расширение, модернизацию, строительство и капитальный ремонт объектов коммунального комплекса)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</si>
  <si>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реконструкцию, расширение, модернизацию, строительство и капитальный ремонт объектов коммунального комплекса)</t>
  </si>
  <si>
    <t>Субсидии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ХМАО – Югре в 2016-2020 годах"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</si>
  <si>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</si>
  <si>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Другие вопросы в области жилищно-коммунального хозяйства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</si>
  <si>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работ и мероприятий по строительству, капитальному ремонту и организации благоустройства и озеленения территории города)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</si>
  <si>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работ и мероприятий по строительству, капитальному ремонту и организации благоустройства и озеленения территории города)</t>
  </si>
  <si>
    <t>Подпрограмма 4 "Благоустройство и озеленение города Урай"</t>
  </si>
  <si>
    <t>Муниципальная программа "Обеспечение градостроительной деятельности на территории города Урай" на  2015-2017 годы</t>
  </si>
  <si>
    <t>Благоустройство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</si>
  <si>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</t>
  </si>
  <si>
    <t>Софинансирование из средств местного бюджета cубсидии на проектирование и строительство объектов инженерной инфраструктуры территорий, предназначенных для жилищного строительства в рамках подпрограммы «Содействие развитию жилищного строительства» государственной программы «Обеспечение доступным и комфортным жильем жителей Ханты-Мансийского автономного округа – Югры в 2016-2020 годах»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</si>
  <si>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</t>
  </si>
  <si>
    <t>Субсидии на проектирование и строительство объектов инженерной инфраструктуры территорий, предназначенных для жилищного строительства в рамках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2016-2020 годах"  (*)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</si>
  <si>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</si>
  <si>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 xml:space="preserve"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 в рамках подпрограммы "Обеспечение равных прав потребителей на получение энергетических ресурсов"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Югре" на 2016 – 2020 годы </t>
  </si>
  <si>
    <t>Софинансирование из средств местного бюджета cубсидии на реконструкцию, расширение, модернизацию, строительство и капитальный ремонт объектов коммунального комплекса в рамках подпрограммы «Создание условий для обеспечения качественными коммунальными услугами» государственной программы «Развитие жилищно-коммунального комплекса и повышение энергетической эффективности в ХМАО – Югре в 2016-2020 годах»</t>
  </si>
  <si>
    <t>Коммунальное хозяйство</t>
  </si>
  <si>
    <t>Подпрограмма 4 "Управление и распоряжение муниципальным имуществом муниципального образования город Урай"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</si>
  <si>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</si>
  <si>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</si>
  <si>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Софинансирование из средств местного бюджета cубсидии для реализации полномочий в области строительства, градостроительной деятельности и жилищных отношений в рамках подпрограммы «Содействие развитию жилищного строительства» государственной программы «Обеспечение доступным и комфортным жильем жителей Ханты-Мансийского автономного округа – Югры в 2016-2020 годах»</t>
  </si>
  <si>
    <t xml:space="preserve">Субсидии для реализации полномочий в области строительства, градостроительной деятельности и жилищных отношений в рамках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2016-2020 годах"  </t>
  </si>
  <si>
    <t>Жилищное хозяйство</t>
  </si>
  <si>
    <t>Жилищно-коммунальное хозяйство</t>
  </si>
  <si>
    <t>Подпрограмма 3 "Развитие информационной системы обеспечения градостроительной деятельности"</t>
  </si>
  <si>
    <t>Подпрограмма 2 "Управление земельными ресурсами"</t>
  </si>
  <si>
    <t>Субсидии для реализации полномочий в области строительства, градостроительной деятельности и жилищных отношений в рамках подпрограммы «Содействие развитию жилищного строительства» государственной программы «Обеспечение доступным и комфортным жильем жителей Ханты-Мансийского автономного округа – Югры в 2016-2020 годах»</t>
  </si>
  <si>
    <t>Подпрограмма 1 "Обеспечение территории города Урай документами градорегулирования"</t>
  </si>
  <si>
    <t xml:space="preserve">Субвенции на осуществление отдельных государственных полномочий в сфере трудовых отношений и государственного управления охраной труда в рамках подпрограммы "Улучшение условий и охраны труда в ХМАО – Югре" государственной программы "Содействие занятости населения в Ханты-Мансийском автономном округе – Югре на 2016-2020 годы"  </t>
  </si>
  <si>
    <t>Софинансирование из средств местного бюджета субсидии на развитие многофункциональных центров предоставления государственных и муниципальных услуг в рамках подпрограммы «Совершенствование государственного и муниципального управления»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</si>
  <si>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«Совершенствование государственного и муниципального управления»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</si>
  <si>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Субсидии на развитие многофункциональных центров предоставления государственных и муниципальных услуг в рамках подпрограммы «Совершенствование государственного и муниципального управления»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</si>
  <si>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Подпрограмма 3 "Развитие сельскохозяйственных товаропроизводителей"</t>
  </si>
  <si>
    <t>Подпрограмма 2 "Развитие потребительского рынка"</t>
  </si>
  <si>
    <t>Софинансирование из средств местного бюджета субсидии на государственную поддержку малого и среднего предпринимательства в рамках подпрограммы «Развитие малого и среднего предпринимательства»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</si>
  <si>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Субсидии на государственную поддержку малого и среднего предпринимательства в рамках подпрограммы «Развитие малого и среднего предпринимательства»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</si>
  <si>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Подпрограмма 1 "Развитие малого и среднего предпринимательства"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</si>
  <si>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годы"</t>
  </si>
  <si>
    <t>Другие вопросы в области национальной экономики</t>
  </si>
  <si>
    <t xml:space="preserve">Софинансирование из средств местного бюджета cубсидии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Ханты-Мансийского автономного округа – Югры на 2016-2020 годы"  </t>
  </si>
  <si>
    <t xml:space="preserve">Субсидии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Ханты-Мансийского автономного округа – Югры на 2016-2020 годы"  </t>
  </si>
  <si>
    <t>Основное мероприятие "Капитальный ремонт и ремонт автомобильных дорог"</t>
  </si>
  <si>
    <t>Основное мероприятие "Реконструкция автомобильных дорог"</t>
  </si>
  <si>
    <t>Подпрограмма 1 "Дорожное хозяйство"</t>
  </si>
  <si>
    <t>Муниципальная программа "Развитие транспортной системы города Урай" на 2016-2020 годы</t>
  </si>
  <si>
    <t>Дорожное хозяйство (дорожные фонды)</t>
  </si>
  <si>
    <t>Подпрограмма 2 "Транспорт"</t>
  </si>
  <si>
    <t>Транспорт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</si>
  <si>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в рамках подпрограммы "Обеспечение стабильной благополучной эпизоотической обстановки в Ханты-Мансийском автономном округе – Югре и защита населения от болезней, общих для человека и животных" государственной программы "Развитие агропромышленного комплекса и рынков сельскохозяйственной продукции, сырья и продовольствия в Ханты-Мансийском автономном округе - Югре" в 2016-2020 годах</t>
  </si>
  <si>
    <t>Прочие мероприятия в сфере жилищно-коммунального хозяйства</t>
  </si>
  <si>
    <t>Субвенции на поддержку животноводства, переработки и реализации продукции животноводства в рамках подпрограммы "Развитие прочего животноводства" государственной программы "Развитие агропромышленного комплекса и рынков сельскохозяйственной продукции, сырья и продовольствия в Ханты-Мансийском автономном округе - Югре" в 2016-2020 годах</t>
  </si>
  <si>
    <t>Сельское хозяйство и рыболовство</t>
  </si>
  <si>
    <t xml:space="preserve">Софинансирование из средств местного бюджета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 – Югре на 2016-2020 годы"  </t>
  </si>
  <si>
    <t xml:space="preserve"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 – Югре на 2016-2020 годы"  </t>
  </si>
  <si>
    <t>Общеэкономические вопросы</t>
  </si>
  <si>
    <t>Подпрограмма 2 "Мероприятия в сфере укрепления пожарной безопасности в городе Урай"</t>
  </si>
  <si>
    <t>Подпрограмма 1 "Мероприятия в области защиты населения и территории от чрезвычайных ситуаций и гражданской обороны на территории города Урай"</t>
  </si>
  <si>
    <t>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</si>
  <si>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Софинансирование из средств местного бюджета cубсидии на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- Югре в 2016-2020 годах"</t>
  </si>
  <si>
    <t>Cубсидии на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- Югре в 2016-2020 годах"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</si>
  <si>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</si>
  <si>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</si>
  <si>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Софинансирование из средств местного бюджета cубсидии для создания условий для деятельности народных дружин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- Югре в 2016-2020 годах"</t>
  </si>
  <si>
    <t>Субсидии для создания условий для деятельности народных дружин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- Югре в 2016-2020 годах"</t>
  </si>
  <si>
    <t>Защита населения и территории от чрезвычайных ситуаций природного и техногенного характера, гражданская оборона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</si>
  <si>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«Создание условий для выполнения функций, направленных на обеспечение прав и законных интересов жителей ХМАО – Югры в отдельных сферах»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2016-2020 годах» (средства бюджета автономного округа)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</si>
  <si>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«Создание условий для выполнения функций, направленных на обеспечение прав и законных интересов жителей ХМАО – Югры в отдельных сферах»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2016-2020 годах» (средства федерального бюджета)</t>
  </si>
  <si>
    <t>Органы юстиции</t>
  </si>
  <si>
    <t>Подпрограмма 3 "Развитие муниципальной службы и резерва управленческих кадров"</t>
  </si>
  <si>
    <t xml:space="preserve">Субвенции на осуществление полномочий по образованию и организации деятельности комиссий по делам несовершеннолетних и защите их прав в рамках подпрограммы "Дети Югры" государственной программы "Социальная поддержка жителей Ханты-Мансийского автономного округа – Югры на 2016–2020 годы" </t>
  </si>
  <si>
    <t>Субвенции на осуществление полномочий по созданию и обеспечению деятельности административных комиссий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- Югре в 2016-2020 годах"</t>
  </si>
  <si>
    <t>Другие общегосударственные вопросы</t>
  </si>
  <si>
    <t>Обеспечение проведения выборов и референдумов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</si>
  <si>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 </t>
  </si>
  <si>
    <t>Судебная система</t>
  </si>
  <si>
    <t>853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</si>
  <si>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</si>
  <si>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</si>
  <si>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</si>
  <si>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Руководитель контрольно-счетной палаты муниципального образования и его заместители</t>
  </si>
  <si>
    <t>Депутаты представительного органа муниципального образования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</si>
  <si>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</si>
  <si>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</si>
  <si>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План на 2016 год</t>
  </si>
  <si>
    <t>ВР</t>
  </si>
  <si>
    <t>ЦСР</t>
  </si>
  <si>
    <t>ПР</t>
  </si>
  <si>
    <t>РЗ</t>
  </si>
  <si>
    <t>Вед</t>
  </si>
  <si>
    <t>Наименование</t>
  </si>
  <si>
    <t>тыс.руб.</t>
  </si>
  <si>
    <t>% исполнения</t>
  </si>
  <si>
    <t>№ п/п</t>
  </si>
  <si>
    <t>1.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</si>
  <si>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</si>
  <si>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</si>
  <si>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</si>
  <si>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</si>
  <si>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Уплата налогов, сборов и иных платежей </t>
  </si>
  <si>
    <t>Наименование показателя</t>
  </si>
  <si>
    <t>(тыс.руб.)</t>
  </si>
  <si>
    <t xml:space="preserve">Наименование показателя </t>
  </si>
  <si>
    <t>Код источника финансирования по КИВФ,КИВнФ</t>
  </si>
  <si>
    <t>Источники финансирования дефицита бюджета - всего</t>
  </si>
  <si>
    <t>000 90 00 00 00 00 0000 000</t>
  </si>
  <si>
    <t>в том числе по видам источников</t>
  </si>
  <si>
    <t>ИСТОЧНИКИ ВНУТРЕННЕГО ФИНАНСИРОВАНИЯ ДЕФИЦИТОВ  БЮДЖЕТОВ</t>
  </si>
  <si>
    <t>000  01  00  00  00  00  0000  000</t>
  </si>
  <si>
    <t>Получение кредитов от кредитных организаций бюджетами городских округов в валюте Российской Федерации</t>
  </si>
  <si>
    <t>000 01  02  00  00  04  0000  710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</si>
  <si>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</si>
  <si>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000 01  03  01  00  00  0000  000</t>
  </si>
  <si>
    <t>Получение кредитов от других бюджетов бюджетной системы Российской Федерации  бюджетами городских  округов в валюте Российской Федерации</t>
  </si>
  <si>
    <t>000 01  03  01  00  04  0000  710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</si>
  <si>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</si>
  <si>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000 01  03  01  00  04  0000  810</t>
  </si>
  <si>
    <t xml:space="preserve">Изменение остатков средств на счетах по учету средств бюджета </t>
  </si>
  <si>
    <t>000 01  05  00  00  00  0000  000</t>
  </si>
  <si>
    <t>Увеличение прочих остатков денежных средств бюджетов городских округов</t>
  </si>
  <si>
    <t>000 01  05  02  01  04  0000  510</t>
  </si>
  <si>
    <t>Уменьшение прочих остатков денежных средств бюджетов городских округов</t>
  </si>
  <si>
    <t>000 01  05  02  01  04  0000  610</t>
  </si>
  <si>
    <t>Приложение 6</t>
  </si>
  <si>
    <t>1.1.</t>
  </si>
  <si>
    <t>1.2.</t>
  </si>
  <si>
    <t>1.3.</t>
  </si>
  <si>
    <t>1.4.</t>
  </si>
  <si>
    <t>1.5.</t>
  </si>
  <si>
    <t>1.6.</t>
  </si>
  <si>
    <t>1.7.</t>
  </si>
  <si>
    <t>2.</t>
  </si>
  <si>
    <t>2.1.</t>
  </si>
  <si>
    <t>2.2.</t>
  </si>
  <si>
    <t>2.3.</t>
  </si>
  <si>
    <t>3.</t>
  </si>
  <si>
    <t>3.1.</t>
  </si>
  <si>
    <t>3.2.</t>
  </si>
  <si>
    <t>3.3.</t>
  </si>
  <si>
    <t>3.4.</t>
  </si>
  <si>
    <t>3.4.1.</t>
  </si>
  <si>
    <t>в том числе средства дорожного фонда</t>
  </si>
  <si>
    <t>3.5.</t>
  </si>
  <si>
    <t>3.6.</t>
  </si>
  <si>
    <t>4.</t>
  </si>
  <si>
    <t>4.1.</t>
  </si>
  <si>
    <t>4.2.</t>
  </si>
  <si>
    <t>4.3.</t>
  </si>
  <si>
    <t>4.4.</t>
  </si>
  <si>
    <t>5.</t>
  </si>
  <si>
    <t>5.1.</t>
  </si>
  <si>
    <t>6.</t>
  </si>
  <si>
    <t>6.1.</t>
  </si>
  <si>
    <t>6.2.</t>
  </si>
  <si>
    <t>6.3.</t>
  </si>
  <si>
    <t>6.4.</t>
  </si>
  <si>
    <t>7.</t>
  </si>
  <si>
    <t>7.1.</t>
  </si>
  <si>
    <t>7.2.</t>
  </si>
  <si>
    <t>8.1.</t>
  </si>
  <si>
    <t>9.</t>
  </si>
  <si>
    <t>9.1.</t>
  </si>
  <si>
    <t>9.2.</t>
  </si>
  <si>
    <t>9.3.</t>
  </si>
  <si>
    <t>9.4.</t>
  </si>
  <si>
    <t>10.</t>
  </si>
  <si>
    <t>10.1.</t>
  </si>
  <si>
    <t>11.</t>
  </si>
  <si>
    <t>11.1.</t>
  </si>
  <si>
    <t>12.</t>
  </si>
  <si>
    <t>12.1.</t>
  </si>
  <si>
    <t>1.8.</t>
  </si>
  <si>
    <t>Обслуживание государственного (муниципального) долга</t>
  </si>
  <si>
    <t>Администрация города Урай</t>
  </si>
  <si>
    <t>Комитет по финансам администрации города Урай</t>
  </si>
  <si>
    <t>Управление образования администрации города Урай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</si>
  <si>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</si>
  <si>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</si>
  <si>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закупки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</si>
  <si>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</si>
  <si>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</si>
  <si>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Субсидии автономным учреждениям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</si>
  <si>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</si>
  <si>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</si>
  <si>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</si>
  <si>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Социальные выплаты гражданам, кроме публичных нормативных социальных выплат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</si>
  <si>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</si>
  <si>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Предоставление субсидий муниципальным бюджетным, автономным учреждениям и иным не коммерческим организациям</t>
  </si>
  <si>
    <t>Предоставление субсидий бюджетным, автономным учреждениям и иным не коммерческим организациям</t>
  </si>
  <si>
    <t>Расходы на выплаты персоналу казенных учреждений</t>
  </si>
  <si>
    <t>Капитальные вложения в объекты государственной (муниципальной) собственности</t>
  </si>
  <si>
    <t>Предоставление субсидий  бюджетным, автономным учреждениям и иным некоммерческим организациям</t>
  </si>
  <si>
    <t>Дума города Урей</t>
  </si>
  <si>
    <t>Муниципальная программа "Совершенствование и развитие муниципального управления в городе Урей" на 2015-2017 год</t>
  </si>
  <si>
    <t xml:space="preserve">(муниципальным программам и непрограммным направлениям деятельности), </t>
  </si>
  <si>
    <t xml:space="preserve">                          группам (группам и подгруппам) видов расходов классификации расходов бюджетов </t>
  </si>
  <si>
    <t xml:space="preserve">                                          </t>
  </si>
  <si>
    <t>Рз</t>
  </si>
  <si>
    <t>3</t>
  </si>
  <si>
    <t>4</t>
  </si>
  <si>
    <t>01</t>
  </si>
  <si>
    <t>00</t>
  </si>
  <si>
    <t xml:space="preserve">Функционирование высшего должностного лица субъекта Российской Федерации и муниципального образования </t>
  </si>
  <si>
    <t>02</t>
  </si>
  <si>
    <t>21 0 00 00000</t>
  </si>
  <si>
    <t>Подпрограмма I "Создание условий для совершенствования системы муниципального управления"</t>
  </si>
  <si>
    <t>21 1 00 00000</t>
  </si>
  <si>
    <t>21 1 01 02030</t>
  </si>
  <si>
    <t>100</t>
  </si>
  <si>
    <t>120</t>
  </si>
  <si>
    <t>21 1 01 02040</t>
  </si>
  <si>
    <t>Закупка товаров, работ и услуг для  государственных (муниципальных) нужд</t>
  </si>
  <si>
    <t>200</t>
  </si>
  <si>
    <t>240</t>
  </si>
  <si>
    <t>21 1 01 02110</t>
  </si>
  <si>
    <t>03</t>
  </si>
  <si>
    <t>Муниципальная программа "Совершенствование и развитие муниципального управления в городе Урай" на 2015-2017 годы</t>
  </si>
  <si>
    <t>800</t>
  </si>
  <si>
    <t>21 1 01 02120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</si>
  <si>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</si>
  <si>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</si>
  <si>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850</t>
  </si>
  <si>
    <t>05</t>
  </si>
  <si>
    <t>21 1 08 51200</t>
  </si>
  <si>
    <t>06</t>
  </si>
  <si>
    <t xml:space="preserve"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Урай" на период до 2020 года </t>
  </si>
  <si>
    <t>20 0 00 00000</t>
  </si>
  <si>
    <t>20 1 00 00000</t>
  </si>
  <si>
    <t>20 1 01 02040</t>
  </si>
  <si>
    <t>20 2 00 00000</t>
  </si>
  <si>
    <t>20 2 01 02400</t>
  </si>
  <si>
    <t>21 1 01 02250</t>
  </si>
  <si>
    <t>07</t>
  </si>
  <si>
    <t>21 1 01 02400</t>
  </si>
  <si>
    <t>11</t>
  </si>
  <si>
    <t>13</t>
  </si>
  <si>
    <t>13 0 00 00000</t>
  </si>
  <si>
    <t>13 1 00 00000</t>
  </si>
  <si>
    <t>Субвенции на осуществление полномочий по созданию и обеспечению деятельности административных комиссий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</si>
  <si>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13 1 01 84250</t>
  </si>
  <si>
    <t xml:space="preserve">Субвенции на осуществление полномочий по образованию и организации деятельности комиссий по делам несовершеннолетних и защите их прав в рамках подпрограммы "Дети Югры" государственной программы "Социальная поддержка жителей ХМАО – Югры на 2016–2020 годы" </t>
  </si>
  <si>
    <t>13 1 02 84270</t>
  </si>
  <si>
    <t xml:space="preserve">Муниципальная программа "Совершенствование и развитие муниципального управления в городе Урай" на 2015-2017 годы </t>
  </si>
  <si>
    <t>21 3 00 00000</t>
  </si>
  <si>
    <t>21 3 01 20700</t>
  </si>
  <si>
    <t>21 4 00 00000</t>
  </si>
  <si>
    <t>21 4 01 20700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</si>
  <si>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«Создание условий для выполнения функций, направленных на обеспечение прав и законных интересов жителей ХМАО – Югры в отдельных сферах»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 – Югре в 2016-2020 годах» (средства федерального бюджета)</t>
  </si>
  <si>
    <t>21 1 03 59300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</si>
  <si>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«Создание условий для выполнения функций, направленных на обеспечение прав и законных интересов жителей ХМАО – Югры в отдельных сферах»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 – Югре в 2016-2020 годах» за счет средств бюджета автономного округа</t>
  </si>
  <si>
    <t>21 1 03 D9300</t>
  </si>
  <si>
    <t>09</t>
  </si>
  <si>
    <t>14 0 00 00000</t>
  </si>
  <si>
    <t>14 1 00 00000</t>
  </si>
  <si>
    <t>14 1 01 00590</t>
  </si>
  <si>
    <t>110</t>
  </si>
  <si>
    <t>14 1 02 20700</t>
  </si>
  <si>
    <t>14</t>
  </si>
  <si>
    <t>Субсидии для создания условий для деятельности народных дружин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</si>
  <si>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13 1 03 82300</t>
  </si>
  <si>
    <t>Софинансирование из средств местного бюджета cубсидии для создания условий для деятельности народных дружин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</si>
  <si>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13 1 03 S2300</t>
  </si>
  <si>
    <t>Cубсидии на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</si>
  <si>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13 1 04 82310</t>
  </si>
  <si>
    <t>Софинансирование из средств местного бюджета cубсидии на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</si>
  <si>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13 1 04 S2310</t>
  </si>
  <si>
    <t>13 1 05 20700</t>
  </si>
  <si>
    <t>600</t>
  </si>
  <si>
    <t>610</t>
  </si>
  <si>
    <t>13 2 00 00000</t>
  </si>
  <si>
    <t>13 2 01 20700</t>
  </si>
  <si>
    <t>620</t>
  </si>
  <si>
    <t>13 3 00 00000</t>
  </si>
  <si>
    <t>13 3 01 20700</t>
  </si>
  <si>
    <t>Подпрограмма 1 "Мероприятия в области защиты населения и территорий от чрезвычайных ситуаций и гражданской обороны на территории города Урай"</t>
  </si>
  <si>
    <t>14 2 00 00000</t>
  </si>
  <si>
    <t>14 2 01 20700</t>
  </si>
  <si>
    <t>Национальная  экономика</t>
  </si>
  <si>
    <t xml:space="preserve"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ХМАО-Югре на 2016-2020 годы"  </t>
  </si>
  <si>
    <t>21 1 06 85060</t>
  </si>
  <si>
    <t>Предоставление субсидий  бюджетным, автономным учреждениям и иным не коммерческим организациям</t>
  </si>
  <si>
    <t xml:space="preserve">Софинансирование из средств местного бюджета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ХМАО-Югре на 2016-2020 годы"   </t>
  </si>
  <si>
    <t>21 1 06 S5060</t>
  </si>
  <si>
    <t>21 1 06 20700</t>
  </si>
  <si>
    <t>16 0 00 00000</t>
  </si>
  <si>
    <t>16 3 00 00000</t>
  </si>
  <si>
    <t>Субвенции на поддержку животноводства, переработки и реализации продукции животноводства в рамках подпрограммы "Развитие прочего животноводства" государственной программы "Развитие агропромышленного комплекса и рынков сельскохозяйственной продукции, сырья и продовольствия в  ХМАО-Югре" в 2016-2020 годах</t>
  </si>
  <si>
    <t>16 3 02 84150</t>
  </si>
  <si>
    <t>35 0 00 00000</t>
  </si>
  <si>
    <t>35 1 00 00000</t>
  </si>
  <si>
    <t>Мероприятия  муниципальной программы</t>
  </si>
  <si>
    <t>35 1 02 20700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</si>
  <si>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в рамках подпрограммы "Обеспечение стабильной благополучной эпизоотической обстановки в Ханты-Мансийском автономном округе – Югре и защита населения от болезней, общих для человека и животных" государственной программы "Развитие агропромышленного комплекса и рынков сельскохозяйственной продукции, сырья и продовольствия в  ХМАО-Югре" в 2016-2020 годах</t>
  </si>
  <si>
    <t>35 1 04 84200</t>
  </si>
  <si>
    <t xml:space="preserve">Транспорт            </t>
  </si>
  <si>
    <t>08</t>
  </si>
  <si>
    <t>18 0 00 00000</t>
  </si>
  <si>
    <t>18 2 00 00000</t>
  </si>
  <si>
    <t>18 2 01 20700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</si>
  <si>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</si>
  <si>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Дорожное хозяйство</t>
  </si>
  <si>
    <t>Дорожное хозяйство (в т.ч. дорожный фонд)</t>
  </si>
  <si>
    <t>18 1 00 00000</t>
  </si>
  <si>
    <t>18 1 01 00000</t>
  </si>
  <si>
    <t>18 1 01 20700</t>
  </si>
  <si>
    <t>400</t>
  </si>
  <si>
    <t>410</t>
  </si>
  <si>
    <t>Субсидии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ХМАО-Югры на 2016-2020 годы"</t>
  </si>
  <si>
    <t>в том числе дорожный фонд</t>
  </si>
  <si>
    <t>18 1 02 00000</t>
  </si>
  <si>
    <t>18 1 02 20700</t>
  </si>
  <si>
    <t>18 1 02 82390</t>
  </si>
  <si>
    <t>18 1 02 S2390</t>
  </si>
  <si>
    <t>10</t>
  </si>
  <si>
    <t>17 0 00 00000</t>
  </si>
  <si>
    <t>17 0 02 20700</t>
  </si>
  <si>
    <t>12</t>
  </si>
  <si>
    <t>16 1 00 00000</t>
  </si>
  <si>
    <t>16 2 00 00000</t>
  </si>
  <si>
    <t>16 2 01 20700</t>
  </si>
  <si>
    <t>16 3 01 20700</t>
  </si>
  <si>
    <t>21 1 02 00590</t>
  </si>
  <si>
    <t xml:space="preserve">Субвенции на осуществление отдельных государственных полномочий в сфере трудовых отношений и государственного управления охраной труда в рамках подпрограммы "Улучшение условий и охраны труда в ХМАО – Югре" государственной программы "Содействие занятости населения в ХМАО-Югре на 2016-2020 годы" </t>
  </si>
  <si>
    <t>21 1 05 84120</t>
  </si>
  <si>
    <t>27 0 00 00000</t>
  </si>
  <si>
    <t>27 1 00 00000</t>
  </si>
  <si>
    <t>27 1 01 00590</t>
  </si>
  <si>
    <t>27 1 02 20700</t>
  </si>
  <si>
    <t>Субсидии для реализации полномочий в области строительства, градостроительной деятельности и жилищных отношений в рамках подпрограммы "Содействие развитию жилищного строительства" государственной программы "Обеспечение доступным и комфортным жильем жителей ХМАО – Югры в 2016-2020 годах"</t>
  </si>
  <si>
    <t>27 1 03 82170</t>
  </si>
  <si>
    <t xml:space="preserve">Софинансирование из средств местного бюджета cубсидии для реализации полномочий в области строительства, градостроительной деятельности и жилищных отношений в рамках подпрограммы «Содействие развитию жилищного строительства» государственной программы «Обеспечение доступным и комфортным жильем жителей Ханты-Мансийского автономного округа – Югры в 2016-2020 годах»  </t>
  </si>
  <si>
    <t>27 1 03 S2170</t>
  </si>
  <si>
    <t>27 2 00 00000</t>
  </si>
  <si>
    <t>27 2 01 20700</t>
  </si>
  <si>
    <t>27 3 00 00000</t>
  </si>
  <si>
    <t>27 3 01 20700</t>
  </si>
  <si>
    <t>11 0 00 00000</t>
  </si>
  <si>
    <t>11 0 01 20700</t>
  </si>
  <si>
    <t>11 0 02 82170</t>
  </si>
  <si>
    <t>11 0 02 S2170</t>
  </si>
  <si>
    <t>12 0 00 00000</t>
  </si>
  <si>
    <t>12 0 01 20700</t>
  </si>
  <si>
    <t>12 0 02 82190</t>
  </si>
  <si>
    <t xml:space="preserve">Софинансирование из средств местного бюджета субсидии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ХМАО – Югре в 2016-2020 годах" </t>
  </si>
  <si>
    <t>12 0 02 S2190</t>
  </si>
  <si>
    <t>12 0 02 82430</t>
  </si>
  <si>
    <t>12 0 02 S2430</t>
  </si>
  <si>
    <t>35 2 00 00000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</si>
  <si>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 в рамках подпрограммы "Обеспечение равных прав потребителей на получение энергетических ресурсов" государственной программы "Развитие жилищно-коммунального комплекса и повышение энергетической эффективности в ХМАО – Югре" на 2016 – 2020 годы</t>
  </si>
  <si>
    <t>35 2 02 84230</t>
  </si>
  <si>
    <t>36 0 00 00000</t>
  </si>
  <si>
    <t>36 0 01 20700</t>
  </si>
  <si>
    <t>Субсидии на проектирование и строительство объектов инженерной инфраструктуры территорий, предназначенных для жилищного строительства в рамках подпрограммы "Содействие развитию жилищного строительства" государственной программы "Обеспечение доступным и комфортным жильем жителей ХМАО – Югры в 2016-2020 годах"</t>
  </si>
  <si>
    <t>36 0 02 82180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</si>
  <si>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 (проектирование и строительство объектов инженерной инфраструктуры территорий, предназначенных для жилищного строительства)</t>
  </si>
  <si>
    <t>36 0 02 82430</t>
  </si>
  <si>
    <t>Софинансирование из средств местного бюджета субсидии на проектирование и строительство объектов инженерной инфраструктуры территорий, предназначенных для жилищного строительства в рамках подпрограммы "Содействие развитию жилищного строительства" государственной программы "Обеспечение доступным и комфортным жильем жителей ХМАО – Югры в 2016-2020 годах"</t>
  </si>
  <si>
    <t>36 0 02 S2180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</si>
  <si>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 проектирование и строительство объектов инженерной инфраструктуры территорий, предназначенных для жилищного строительства)</t>
  </si>
  <si>
    <t>36 0 02 S2430</t>
  </si>
  <si>
    <t>27 4 00 00000</t>
  </si>
  <si>
    <t>27 4 01 20700</t>
  </si>
  <si>
    <t>27 4 01 82430</t>
  </si>
  <si>
    <t>27 4 01 S2430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</si>
  <si>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ХМАО-Югры в 2016-2020 годах"</t>
  </si>
  <si>
    <t>21 1 09 84220</t>
  </si>
  <si>
    <t>35 1 01 00590</t>
  </si>
  <si>
    <t>35 2 01 20700</t>
  </si>
  <si>
    <t>15 0 00 00000</t>
  </si>
  <si>
    <t>15 0 01 20700</t>
  </si>
  <si>
    <t>02 0 00 00000</t>
  </si>
  <si>
    <t xml:space="preserve">Подпрограмма 1 "Модернизация образования" </t>
  </si>
  <si>
    <t>02 1 00 00000</t>
  </si>
  <si>
    <t>02 1 01 00000</t>
  </si>
  <si>
    <t>02 1 01 00590</t>
  </si>
  <si>
    <t>02 1 01 84020</t>
  </si>
  <si>
    <t>02 1 01 20700</t>
  </si>
  <si>
    <t>Подпрограмма 3"Обеспечение условий для реализации образовательных программ"</t>
  </si>
  <si>
    <t>02 3 00 00000</t>
  </si>
  <si>
    <t>02 3 03 20700</t>
  </si>
  <si>
    <t>02 3 03 85160</t>
  </si>
  <si>
    <t>02 1 02 00000</t>
  </si>
  <si>
    <t>Расходы на обеспечение деятельности(оказание услуг) муниципальных учреждений</t>
  </si>
  <si>
    <t>02 1 02 00590</t>
  </si>
  <si>
    <t>02 1 02 82440</t>
  </si>
  <si>
    <t>02 1 02 84010</t>
  </si>
  <si>
    <t>02 1 02 84040</t>
  </si>
  <si>
    <t>02 1 02 20700</t>
  </si>
  <si>
    <t xml:space="preserve">Подпрограмма 2 "Развитие кадрового потенциала"    </t>
  </si>
  <si>
    <t>02 2 00 00000</t>
  </si>
  <si>
    <t>02 2 01 20700</t>
  </si>
  <si>
    <t>02 3 01 82460</t>
  </si>
  <si>
    <t>Субвенции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 в рамках подпрограммы "Ресурсное обеспечение системы образования, науки и молодежной политики"  государственной программы "Развитие образования в Ханты-Мансийском автономном округе – Югре на 2016–2020 годы"</t>
  </si>
  <si>
    <t>02 3 02 84030</t>
  </si>
  <si>
    <t>05 0 00 00000</t>
  </si>
  <si>
    <t>Подпрограмма 4 «Художественное образование»</t>
  </si>
  <si>
    <t>05 4 00 00000</t>
  </si>
  <si>
    <t>05 4 01 00000</t>
  </si>
  <si>
    <t>05 4 01 20700</t>
  </si>
  <si>
    <t>05 4 01 82090</t>
  </si>
  <si>
    <t>05 4 01 S2090</t>
  </si>
  <si>
    <t>05 4 01 85160</t>
  </si>
  <si>
    <t>05 4 02 00000</t>
  </si>
  <si>
    <t>05 4 02 00590</t>
  </si>
  <si>
    <t xml:space="preserve">07 </t>
  </si>
  <si>
    <t>05 4 02 82440</t>
  </si>
  <si>
    <t>05 4 03 00000</t>
  </si>
  <si>
    <t>05 4 03 20700</t>
  </si>
  <si>
    <t>05 4 04 00000</t>
  </si>
  <si>
    <t>05 4 04 20700</t>
  </si>
  <si>
    <t>Муниципальная программа "Развитие физической культуры, спорта и туризма в городе Урай"на 2016-2018 годы</t>
  </si>
  <si>
    <t>06 0 00 00000</t>
  </si>
  <si>
    <t>06 1 00 00000</t>
  </si>
  <si>
    <t>06 1 01 00590</t>
  </si>
  <si>
    <t>06 1 01 82440</t>
  </si>
  <si>
    <t>06 1 02 85160</t>
  </si>
  <si>
    <t>Муниципальная программа "Поддержка социально ориентированных некоммерческих организаций в городе Урай" на 2015-2017 годы</t>
  </si>
  <si>
    <t>10 0 00 00000</t>
  </si>
  <si>
    <t>10 0 01 20700</t>
  </si>
  <si>
    <t>Подпрограмма 4 "Организация каникулярного отдыха детей и подростков"</t>
  </si>
  <si>
    <t>02 4 00 00000</t>
  </si>
  <si>
    <t>02 4 02 84080</t>
  </si>
  <si>
    <t>30 0 00 00000</t>
  </si>
  <si>
    <t>30 0 02 20700</t>
  </si>
  <si>
    <t>Муниципальная программа "Развитие физической культуры, спорта и туризма  в городе Урай" на 2016-2018 годы</t>
  </si>
  <si>
    <t>Подпрограмма I "Развитие физической культуры и спорта в городе Урай"</t>
  </si>
  <si>
    <t>06 1 02 20700</t>
  </si>
  <si>
    <t>30 0 01 00590</t>
  </si>
  <si>
    <t>02 1 03 00000</t>
  </si>
  <si>
    <t>02 1 03 00590</t>
  </si>
  <si>
    <t>02 1 03 02040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</si>
  <si>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 в рамках подпрограммы "Общее образование. Дополнительное образование детей" государственной программы "Развитие образования в ХМАО – Югре на 2016–2020 годы"</t>
  </si>
  <si>
    <t>02 1 03 84050</t>
  </si>
  <si>
    <t xml:space="preserve">Культура, кинематография </t>
  </si>
  <si>
    <t xml:space="preserve">Культура </t>
  </si>
  <si>
    <t xml:space="preserve">Муниципальная программа "Культура города Урай" на 2012-2016 годы </t>
  </si>
  <si>
    <t>05 1 00 00000</t>
  </si>
  <si>
    <t>05 1 01 00000</t>
  </si>
  <si>
    <t xml:space="preserve">Иные межбюджетные трансферты на комплектование книжных фондов библиотек муниципальных образований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ХМАО-Югре на 2016-2020 годы" </t>
  </si>
  <si>
    <t>05 1 01 51440</t>
  </si>
  <si>
    <t>05 1 01 82070</t>
  </si>
  <si>
    <t>05 1 01 S2070</t>
  </si>
  <si>
    <t>05 1 02 00000</t>
  </si>
  <si>
    <t>05 1 02 20700</t>
  </si>
  <si>
    <t>05 1 03 00000</t>
  </si>
  <si>
    <t>05 1 03 20700</t>
  </si>
  <si>
    <t>05 1 04 00000</t>
  </si>
  <si>
    <t>05 1 04 00590</t>
  </si>
  <si>
    <t>05 1 04 82440</t>
  </si>
  <si>
    <t>05 2 00 00000</t>
  </si>
  <si>
    <t>05 2 01 00000</t>
  </si>
  <si>
    <t>05 2 01 00590</t>
  </si>
  <si>
    <t>05 2 01 82440</t>
  </si>
  <si>
    <t>05 2 02 00000</t>
  </si>
  <si>
    <t>05 2 02 20700</t>
  </si>
  <si>
    <t>Подпрограмма 5 «Народное творчество и традиционная культура. Развитие культурно-досуговой деятельности»</t>
  </si>
  <si>
    <t>05 5 00 00000</t>
  </si>
  <si>
    <t>05 5 01 00000</t>
  </si>
  <si>
    <t>05 5 01 20700</t>
  </si>
  <si>
    <t>05 5 02 00000</t>
  </si>
  <si>
    <t>05 5 02 20700</t>
  </si>
  <si>
    <t>05 5 03 00000</t>
  </si>
  <si>
    <t>05 5 03 00590</t>
  </si>
  <si>
    <t>05 5 03 82440</t>
  </si>
  <si>
    <t>05 5 04 00000</t>
  </si>
  <si>
    <t>05 5 04 20700</t>
  </si>
  <si>
    <t>05 5 05 00000</t>
  </si>
  <si>
    <t>05 5 05 20700</t>
  </si>
  <si>
    <t>10 0 01 85160</t>
  </si>
  <si>
    <t xml:space="preserve"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округа-Югры в рамках подпрограммы «Обеспечение прав граждан на доступ к культурным ценностям и информации» государственной программы «Развитие культуры и туризма в ХМАО-Югре на 2016-2020 годы» </t>
  </si>
  <si>
    <t>21 1 04 84100</t>
  </si>
  <si>
    <t>Здравоохранение</t>
  </si>
  <si>
    <t>01 0 00 00000</t>
  </si>
  <si>
    <t>01 1 00 00000</t>
  </si>
  <si>
    <t xml:space="preserve">Мероприятия муниципальной программы  </t>
  </si>
  <si>
    <t>01 1 02 20700</t>
  </si>
  <si>
    <t>300</t>
  </si>
  <si>
    <t>320</t>
  </si>
  <si>
    <t xml:space="preserve">Cубсидии на мероприятия подпрограммы "Обеспечение жильем молодых семей" федеральной целевой программы "Жилище" на 2015-2020 годы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ХМАО-Югры в 2016-2020 годах" </t>
  </si>
  <si>
    <t>11 0 03 R0200</t>
  </si>
  <si>
    <t xml:space="preserve">11 0 03 S0200 </t>
  </si>
  <si>
    <t>11 0 05 51350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</si>
  <si>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(компенсация) в рамках подпрограммы "Общее образование. Дополнительное образование детей" государственной программы "Развитие образования в ХМАО – Югре на 2016–2020 годы"</t>
  </si>
  <si>
    <t>02 1 01 84050</t>
  </si>
  <si>
    <t>310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</si>
  <si>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ХМАО – Югры" на 2016–2020 годы</t>
  </si>
  <si>
    <t>11 0 04 R0820</t>
  </si>
  <si>
    <t>Субвенции на осуществление деятельности по опеке и попечительству в рамках подпрограммы "Дети Югры" государственной программы "Социальная поддержка жителей ХМАО – Югры" на 2016–2020 годы</t>
  </si>
  <si>
    <t>Физическая культура и спорт</t>
  </si>
  <si>
    <t xml:space="preserve">Средства массовой информации </t>
  </si>
  <si>
    <t>17 0 01 00590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</si>
  <si>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</si>
  <si>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</si>
  <si>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</si>
  <si>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Обслуживание  муниципального долга</t>
  </si>
  <si>
    <t>ВСЕГО РАСХОДОВ</t>
  </si>
  <si>
    <t>Приложение 2</t>
  </si>
  <si>
    <t xml:space="preserve">            Исполнение по разделам, подразделам, целевым статьям </t>
  </si>
  <si>
    <r>
      <t xml:space="preserve"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</t>
    </r>
    <r>
      <rPr>
        <i/>
        <sz val="11"/>
        <color theme="1"/>
        <rFont val="Times New Roman"/>
        <family val="1"/>
        <charset val="204"/>
      </rPr>
      <t>(софинансирование субсидии на реконструкцию, расширение, модернизацию, строительство и капитальный ремонт объектов коммунального комплекса)</t>
    </r>
  </si>
  <si>
    <r>
      <t xml:space="preserve"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</t>
    </r>
    <r>
      <rPr>
        <i/>
        <sz val="11"/>
        <color theme="1"/>
        <rFont val="Times New Roman"/>
        <family val="1"/>
        <charset val="204"/>
      </rPr>
      <t>(софинансирование субсидии на реконструкцию, расширение, модернизацию, строительство и капитальный ремонт объектов коммунального комплекса)</t>
    </r>
  </si>
  <si>
    <t>Приложение 3</t>
  </si>
  <si>
    <t>35 1 04 00000</t>
  </si>
  <si>
    <t>16 1 02 00000</t>
  </si>
  <si>
    <t>16 1 02 82380</t>
  </si>
  <si>
    <t>16 1 02 S2380</t>
  </si>
  <si>
    <t>12 0 02 00000</t>
  </si>
  <si>
    <t>06 1 02 00000</t>
  </si>
  <si>
    <t>21 1 11 84070</t>
  </si>
  <si>
    <t>02 3 03 85020</t>
  </si>
  <si>
    <t>02 4 03 20700</t>
  </si>
  <si>
    <t>02 4 01 S2050</t>
  </si>
  <si>
    <t>02 4 01 82050</t>
  </si>
  <si>
    <t>01 1 02 82010</t>
  </si>
  <si>
    <t>01 1 02 S2010</t>
  </si>
  <si>
    <t>11 0 03 S0200</t>
  </si>
  <si>
    <t>21 1 10 84060</t>
  </si>
  <si>
    <t>21 1 12 84090</t>
  </si>
  <si>
    <t>10 0 01 00000</t>
  </si>
  <si>
    <t>%                 исполнения</t>
  </si>
  <si>
    <t>Приложение № 5</t>
  </si>
  <si>
    <t>Исполнение по разделам и подразделам</t>
  </si>
  <si>
    <t>Приложение 4</t>
  </si>
  <si>
    <t>Исполнение по ведомственной структуре расходов бюджета городского округа город Урай за I полугодие 2016 года</t>
  </si>
  <si>
    <t>Исполнено на 01.07.2016 г.</t>
  </si>
  <si>
    <t>Иные межбюджетные трансферты на реализацию проекта, признанного победителем конкурсного отбора образовательных организаций, имеющих статус региональных инновационных площадок</t>
  </si>
  <si>
    <t>02 1 01 85220</t>
  </si>
  <si>
    <t>Иные межбюджетные трансферты на реализацию мероприятий по поддержке российского казачества</t>
  </si>
  <si>
    <t>02 1 02 85110</t>
  </si>
  <si>
    <t>Cубсидии на мероприятия подпрограммы "Обеспечение жильем молодых семей" федеральной целевой программы "Жилище" на 2015-2020 годы (федеральный бюджет)</t>
  </si>
  <si>
    <t>11 0 03 50200</t>
  </si>
  <si>
    <t>Основное мероприятие "Совершенствование подготовки и повышение квалификации музейных кадров"</t>
  </si>
  <si>
    <t>05 2 03 00000</t>
  </si>
  <si>
    <t>05 2 03 20700</t>
  </si>
  <si>
    <t>05 5 04 85160</t>
  </si>
  <si>
    <t>Закупка товаров, работ, услуг в целях капитального ремонта государственного (муниципального) имущества</t>
  </si>
  <si>
    <t>05 5 05 85160</t>
  </si>
  <si>
    <t>243</t>
  </si>
  <si>
    <t>Субсидии на приобретение жилья, в целях реализации муниципальными образованиями автономного округа (городскими округами и муниципальными районами) полномочийи в области жилищных отношений, установленных законодательством Российской Федерации</t>
  </si>
  <si>
    <t>11 0 02 82172</t>
  </si>
  <si>
    <t>Софинансирование из средств местного бюджета субсидии на приобретение жилья, в целях реализации муниципальными образованиями автономного округа (городскими округами и муниципальными районами) полномочийи в области жилищных отношений, установленных законодательством Российской Федерации</t>
  </si>
  <si>
    <t>11 0 02 S2172</t>
  </si>
  <si>
    <t>Подпрограмма 2 "Предоставление муниципальных услуг органами администрации города Урай"</t>
  </si>
  <si>
    <t>21 2 00 00000</t>
  </si>
  <si>
    <t>21 2 01 00590</t>
  </si>
  <si>
    <t>21 2 01 82360</t>
  </si>
  <si>
    <t>21 2 01 82370</t>
  </si>
  <si>
    <t>21 2 01 S2360</t>
  </si>
  <si>
    <t>27 1 03 82171</t>
  </si>
  <si>
    <t>градостроительная деятельность</t>
  </si>
  <si>
    <t>27 1 03 S2171</t>
  </si>
  <si>
    <t>Субвенции на проведение сельскохозяйственной пересписи в 2016 году</t>
  </si>
  <si>
    <t>16 3 03 53910</t>
  </si>
  <si>
    <t>Исполнение по источникам внутреннего финансирования дефицита бюджета по кодам классификации источников финансирования дефицитов бюджетов за I полугодие 2016 года</t>
  </si>
  <si>
    <t>Исполнение по целевым статьям (муниципальным программам 
и непрограммным направлениям деятельности), группам (группам и подгруппам) видов расходов классификации расходов бюджетов за I полугодие  2016 года</t>
  </si>
  <si>
    <t xml:space="preserve"> за I полугодие 2016 года</t>
  </si>
  <si>
    <r>
      <t xml:space="preserve"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</t>
    </r>
    <r>
      <rPr>
        <i/>
        <sz val="10"/>
        <color theme="1"/>
        <rFont val="Times New Roman"/>
        <family val="1"/>
        <charset val="204"/>
      </rPr>
      <t>(софинансирование субсидии на реконструкцию, расширение, модернизацию, строительство и капитальный ремонт объектов коммунального комплекса)</t>
    </r>
  </si>
  <si>
    <r>
      <t xml:space="preserve"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</t>
    </r>
    <r>
      <rPr>
        <i/>
        <sz val="10"/>
        <color theme="1"/>
        <rFont val="Times New Roman"/>
        <family val="1"/>
        <charset val="204"/>
      </rPr>
      <t>(софинансирование субсидии на реконструкцию, расширение, модернизацию, строительство и капитальный ремонт объектов коммунального комплекса)</t>
    </r>
  </si>
  <si>
    <t xml:space="preserve"> классификации расходов бюджетов за I полугодие 2016 года </t>
  </si>
  <si>
    <t>Исполнено на 01.07.2016</t>
  </si>
  <si>
    <t>Приложение 1</t>
  </si>
  <si>
    <t>Исполнение по доходам бюджета городского округа город Урай за I полугодие 2016 года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</si>
  <si>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</si>
  <si>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</si>
  <si>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</si>
  <si>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</si>
  <si>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</si>
  <si>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</si>
  <si>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</si>
  <si>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</si>
  <si>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</si>
  <si>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</si>
  <si>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</si>
  <si>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</si>
  <si>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</si>
  <si>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</si>
  <si>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</si>
  <si>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</si>
  <si>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</si>
  <si>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</si>
  <si>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</si>
  <si>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</si>
  <si>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</si>
  <si>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</si>
  <si>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</si>
  <si>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</si>
  <si>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</si>
  <si>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</si>
  <si>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</si>
  <si>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</si>
  <si>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</si>
  <si>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</si>
  <si>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</si>
  <si>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</si>
  <si>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</si>
  <si>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</si>
  <si>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</si>
  <si>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</si>
  <si>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</si>
  <si>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</si>
  <si>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</si>
  <si>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</si>
  <si>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</si>
  <si>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</si>
  <si>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</si>
  <si>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</si>
  <si>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</si>
  <si>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</si>
  <si>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</si>
  <si>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</si>
  <si>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</si>
  <si>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</si>
  <si>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</si>
  <si>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</si>
  <si>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000 1 06 01020 04 0000 110</t>
  </si>
  <si>
    <t>Земельный налог</t>
  </si>
  <si>
    <t>000 1 06 06000 00 0000 110</t>
  </si>
  <si>
    <t>Земельный налог с организаций</t>
  </si>
  <si>
    <t>000 1 06 06030 00 0000 110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</si>
  <si>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</si>
  <si>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</si>
  <si>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</si>
  <si>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</si>
  <si>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</si>
  <si>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</si>
  <si>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</si>
  <si>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</si>
  <si>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</si>
  <si>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</si>
  <si>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</si>
  <si>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</si>
  <si>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</si>
  <si>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</si>
  <si>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</si>
  <si>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</si>
  <si>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осуществляющим перевозку опасных, тяжеловестных и (или) крупногабаритных грузов</t>
  </si>
  <si>
    <t>000 1 08 07170 01 0000 110</t>
  </si>
  <si>
    <t xml:space="preserve"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
</t>
  </si>
  <si>
    <t xml:space="preserve">   000  1 08 07173 01 0000 110
</t>
  </si>
  <si>
    <t>ЗАДОЛЖЕННОСТЬ И ПЕРЕРАСЧЕТЫ ПО ОТМЕНЕННЫМ НАЛОГАМ, СБОРАМ И ИНЫМ ОБЯЗАТЕЛЬНЫМ ПЛАТЕЖАМ</t>
  </si>
  <si>
    <t>000 1 09 00000 00 0000 000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</si>
  <si>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</si>
  <si>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</si>
  <si>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</si>
  <si>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000  1  11  01000  00  0000  120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</si>
  <si>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</si>
  <si>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</si>
  <si>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Проценты, полученные от предоставления бюджетных кредитов внутри страны</t>
  </si>
  <si>
    <t>000  1  11  03000  00  0000  120</t>
  </si>
  <si>
    <t xml:space="preserve"> - проценты, полученные от предоставления бюджетных кредитов внутри страны за счет средств бюджетов городских округов</t>
  </si>
  <si>
    <t>000 1 11 03040 04 0000 120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</si>
  <si>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</si>
  <si>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</si>
  <si>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</si>
  <si>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</si>
  <si>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</si>
  <si>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</si>
  <si>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</si>
  <si>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000 1 11 05020 00 0000 120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</si>
  <si>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</si>
  <si>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>000 1 11 05024 04 0000 120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</si>
  <si>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</si>
  <si>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</si>
  <si>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</si>
  <si>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</si>
  <si>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 xml:space="preserve">  - доходы от перечисления части прибыли, оставшейся после уплаты налогов и иных обязательных платежей муниципальных унитарных предприятий, созданных городскими округами </t>
  </si>
  <si>
    <t>000 1 11 07014 04 0000 120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</si>
  <si>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</si>
  <si>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000 1 11 08000 00 0000 120</t>
  </si>
  <si>
    <t xml:space="preserve">  - 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</si>
  <si>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000 1 11 08040 04 0000 120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</si>
  <si>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</si>
  <si>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</si>
  <si>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</si>
  <si>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</si>
  <si>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</si>
  <si>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</si>
  <si>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</si>
  <si>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</si>
  <si>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</si>
  <si>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</si>
  <si>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 xml:space="preserve"> -плата за выбросы загрязняющих веществ в атмосферный воздух стационарными объектами</t>
  </si>
  <si>
    <t>000 1 12 01010 01 0000 120</t>
  </si>
  <si>
    <t xml:space="preserve"> - плата за выбросы загрязняющих веществ в атмосферный воздух передвижными объектами</t>
  </si>
  <si>
    <t>000 1 12 01020 01 0000 120</t>
  </si>
  <si>
    <t xml:space="preserve"> - плата за сбросы загрязняющих веществ в водные объекты</t>
  </si>
  <si>
    <t>000 1 12 01030 01 0000 120</t>
  </si>
  <si>
    <t xml:space="preserve"> - плата за размещение отходов производства и потребления</t>
  </si>
  <si>
    <t>000 1 12 01040 01 0000 120</t>
  </si>
  <si>
    <t xml:space="preserve"> - 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</si>
  <si>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</si>
  <si>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</si>
  <si>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</si>
  <si>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</si>
  <si>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</si>
  <si>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 (работ)</t>
  </si>
  <si>
    <t>000 1 13 01990 00 0000 130</t>
  </si>
  <si>
    <t xml:space="preserve"> - 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</si>
  <si>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</si>
  <si>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</si>
  <si>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</si>
  <si>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</si>
  <si>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</si>
  <si>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</si>
  <si>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</si>
  <si>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</si>
  <si>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</si>
  <si>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</si>
  <si>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</si>
  <si>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</si>
  <si>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</si>
  <si>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</si>
  <si>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000 1 14 02043 04 0000 410</t>
  </si>
  <si>
    <t>Доходы от продажи земельных участков 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</si>
  <si>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</si>
  <si>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</si>
  <si>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</si>
  <si>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</si>
  <si>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</si>
  <si>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</si>
  <si>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</si>
  <si>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- доходы от продажи земельных участков, находящихся в собственности городских оругов (за исключением земельных участков муниципальных бюжетных и автономных учреждений)</t>
  </si>
  <si>
    <t>000 1 14 06024 04 0000 430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</si>
  <si>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</si>
  <si>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</si>
  <si>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расположенны в границах городских округов</t>
  </si>
  <si>
    <t>000 1 14 06312 04 0000 430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</si>
  <si>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</si>
  <si>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</si>
  <si>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</si>
  <si>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</si>
  <si>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  - 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 Российской Федерации</t>
  </si>
  <si>
    <t>000 1 16 03010 01 0000 140</t>
  </si>
  <si>
    <t xml:space="preserve">  -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</si>
  <si>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</si>
  <si>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</si>
  <si>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</si>
  <si>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 xml:space="preserve">Денежные взыскания (штрафы) за  административные  правонарушения в области    государственного регулирования производства и  оборота  этилового спирта,    алкогольной,    спиртосодержащей и табачной продукции 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</si>
  <si>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</si>
  <si>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</si>
  <si>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000  1  16  21000  00  0000 140</t>
  </si>
  <si>
    <t>Доходы от возмещения ущерба при возникновении страховых случаев</t>
  </si>
  <si>
    <t>000  1  16  23000  00  0000 140</t>
  </si>
  <si>
    <t xml:space="preserve">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</si>
  <si>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</si>
  <si>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 xml:space="preserve"> - 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</si>
  <si>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000 1 16 23042 04 0000 140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</si>
  <si>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</si>
  <si>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</si>
  <si>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 xml:space="preserve"> - денежные взыскания (штрафы) за нарушение законодательства об охране и использовании животного мира</t>
  </si>
  <si>
    <t>000 1 16 25030 01 0000 140</t>
  </si>
  <si>
    <t xml:space="preserve"> - денежные взыскания (штрафы) за нарушение законодательства в области охраны окружающей среды</t>
  </si>
  <si>
    <t>000 1 16 25050 01 0000 140</t>
  </si>
  <si>
    <t xml:space="preserve"> - 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</si>
  <si>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</si>
  <si>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санитарно-эпидимиологического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</si>
  <si>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</si>
  <si>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</si>
  <si>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</si>
  <si>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тяжеловестных грузов по автомобильным дорогам общего пользования</t>
  </si>
  <si>
    <t>000 1 16 30010 01 0000 140</t>
  </si>
  <si>
    <t xml:space="preserve"> -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</si>
  <si>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</si>
  <si>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</si>
  <si>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</si>
  <si>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</si>
  <si>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</si>
  <si>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 xml:space="preserve"> -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 для нужд городских округов</t>
  </si>
  <si>
    <t>000 1 16 33040 04 0000 140</t>
  </si>
  <si>
    <t>Суммы по искам о возмещении вреда, причиненного окружающей среде</t>
  </si>
  <si>
    <t>000 1 16 35000 00 0000 140</t>
  </si>
  <si>
    <t xml:space="preserve"> - 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</si>
  <si>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</si>
  <si>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тяжеловестных и (или) крупногабаритных грузов</t>
  </si>
  <si>
    <t>000 1 16 37000 00 0000 140</t>
  </si>
  <si>
    <t xml:space="preserve"> -поступления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тяжеловестных и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</si>
  <si>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</si>
  <si>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</si>
  <si>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</si>
  <si>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нарушение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</si>
  <si>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</si>
  <si>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</si>
  <si>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</si>
  <si>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- 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</si>
  <si>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</si>
  <si>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</si>
  <si>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</si>
  <si>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</si>
  <si>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</si>
  <si>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</si>
  <si>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</si>
  <si>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 xml:space="preserve">Прочие неналоговые доходы бюджетов городских округов 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</si>
  <si>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</si>
  <si>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</si>
  <si>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</si>
  <si>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</si>
  <si>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</si>
  <si>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</si>
  <si>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</si>
  <si>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</si>
  <si>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</si>
  <si>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 xml:space="preserve"> - дотации бюджетам городских округов на выравнивание бюджетной обеспеченности 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</si>
  <si>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</si>
  <si>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</si>
  <si>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</si>
  <si>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 xml:space="preserve"> - дотации бюджетам городских округов на поддержку мер по обеспечению сбалансированности бюджетов</t>
  </si>
  <si>
    <t>000 2 02 01003 04 0000 151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</si>
  <si>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</si>
  <si>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</si>
  <si>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 xml:space="preserve"> - дотации бюджетам городских округов на поощрение достижения наилучших показателей деятельности органов местного самоуправления</t>
  </si>
  <si>
    <t>000 2 02 01009 04 0000 151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</si>
  <si>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</si>
  <si>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</si>
  <si>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</si>
  <si>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</si>
  <si>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 xml:space="preserve">СУБСИДИИ БЮДЖЕТАМ БЮДЖЕТНОЙ СИСТЕМЫ РОССИЙСКОЙ ФЕДЕРАЦИИ (МЕЖБЮДЖЕТНЫЕ СУБСИДИИ)               </t>
  </si>
  <si>
    <t>000 2 02 02000 00 0000 151</t>
  </si>
  <si>
    <t>Субсидии бюджетам на обеспечение жильем молодых семей</t>
  </si>
  <si>
    <t>000 2 02 02008 00 0000 151</t>
  </si>
  <si>
    <t xml:space="preserve">  - субсидии бюджетам городских округов на обеспечение жильем молодых семей</t>
  </si>
  <si>
    <t>000 2 02 02008 04 0000 151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</si>
  <si>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</si>
  <si>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</si>
  <si>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 xml:space="preserve"> - cубсидии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</si>
  <si>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</si>
  <si>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на реализацию федеральных целевых программ</t>
  </si>
  <si>
    <t>000 2 02 02051 00 0000 151</t>
  </si>
  <si>
    <t xml:space="preserve"> -субсидии бюджетам городских округов на реализацию федеральных целевых программ</t>
  </si>
  <si>
    <t>000 2 02 02051 04 0000 151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</si>
  <si>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</si>
  <si>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</si>
  <si>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 xml:space="preserve"> - 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</si>
  <si>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</si>
  <si>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жилого фонда и модернизации систем коммунальной инфраструктуры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</si>
  <si>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000 2 02 02088 00 0000 151 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</si>
  <si>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жилого фонда и модернизации систем коммунальной инфраструктуры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</si>
  <si>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000 2 02 02088 04 0000 151 </t>
  </si>
  <si>
    <t xml:space="preserve"> - 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</si>
  <si>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000 2 02 02088 04 0001 151 </t>
  </si>
  <si>
    <t xml:space="preserve"> - субсидии бюджетам городских округов на обеспечение мероприятий по переселению граждан из аварийного жилого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</si>
  <si>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000 2 02 02088 04 0002 151 </t>
  </si>
  <si>
    <t>Субсидии   бюджетам муниципальных образований на обеспечение мероприятий по капитальному ремонту многоквартирных домов, переселению граждан из аварийного жилого фонда и модернизации систем коммунальной инфраструктуры за счет средств бюджетов</t>
  </si>
  <si>
    <t xml:space="preserve">000 2 02 02089 00 0000 151 </t>
  </si>
  <si>
    <t xml:space="preserve">000 2 02 02089 04 0000 151 </t>
  </si>
  <si>
    <t xml:space="preserve"> - субсидии   бюджетам городских округов на обеспечение мероприятий по капитальному ремонту за счет средств бюджетов</t>
  </si>
  <si>
    <t xml:space="preserve">000 2 02 02089 04 0001 151 </t>
  </si>
  <si>
    <t xml:space="preserve"> - субсидии   бюджетам городских округов на обеспечение мероприятий по переселению граждан из аварийного жилого фонда за счет средств бюджетов</t>
  </si>
  <si>
    <t xml:space="preserve">000 2 02 02089 04 0002 151 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</si>
  <si>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</si>
  <si>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</si>
  <si>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 xml:space="preserve"> - субсидии бюджетам городских округов на проведение капитального ремонта многоквартирных домов</t>
  </si>
  <si>
    <t>000 2 02 02109 04 0000 151</t>
  </si>
  <si>
    <t>Прочие субсидии</t>
  </si>
  <si>
    <t>000 2 02 02999 00 0000 151</t>
  </si>
  <si>
    <t xml:space="preserve"> - 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</si>
  <si>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</si>
  <si>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              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</si>
  <si>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</si>
  <si>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</si>
  <si>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</si>
  <si>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 xml:space="preserve">- субвенции бюджетам городских округов на государственную регистрацию актов гражданского  состояния                       </t>
  </si>
  <si>
    <t>000 2 02 03003 04 0000 151</t>
  </si>
  <si>
    <t xml:space="preserve">Субвенции бюджетам на составление (изменение) списков кандидатов в присяжные заседатели федеральных судов общей юрисдикции в Российской  Федерации           </t>
  </si>
  <si>
    <t>000 2 02 03007 00 0000 151</t>
  </si>
  <si>
    <t xml:space="preserve"> -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</si>
  <si>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</si>
  <si>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</si>
  <si>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</si>
  <si>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 xml:space="preserve"> 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</si>
  <si>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</si>
  <si>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</si>
  <si>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</si>
  <si>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- субвенции бюджетам городских округов на выполнение передаваемых полномочий субъектов Российской Федерации</t>
  </si>
  <si>
    <t>000 2 02 03024 04 0000 151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</si>
  <si>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</si>
  <si>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>000 2 02 03029 00 0000 151</t>
  </si>
  <si>
    <t xml:space="preserve"> - субвенции бюджетам городских округов на компенсацию части платы, взимаемой с родителей (законныхпредставителей)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(в том числе в части администрирования рабочих мест)</t>
  </si>
  <si>
    <t>000 2 02 03029 04 0000 151</t>
  </si>
  <si>
    <t>Субвенции бюджетам на обеспечение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</t>
  </si>
  <si>
    <t>000 2 02 03069 00 0000 151</t>
  </si>
  <si>
    <t xml:space="preserve"> -субвенции бюджетам городских округов на обеспечение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</si>
  <si>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</si>
  <si>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</si>
  <si>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000 2 02 03070 00 0000 151</t>
  </si>
  <si>
    <t xml:space="preserve"> - субвенции бюджетам городских округов на обеспечение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</si>
  <si>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</si>
  <si>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</si>
  <si>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</si>
  <si>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 xml:space="preserve"> - 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</si>
  <si>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</si>
  <si>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проведение Всеросийской сельскохозяйственной переписи в 2016 году</t>
  </si>
  <si>
    <t>000 2 02 03121 00 0000 151</t>
  </si>
  <si>
    <t xml:space="preserve"> - субвенции бюджетам городских округов на проведение Всероссийской сельскохозяйственной переписи в 2016 году</t>
  </si>
  <si>
    <t>000 2 02 0312 04 0000 151</t>
  </si>
  <si>
    <t>ИНЫЕ МЕЖБЮДЖЕТНЫЕ ТРАНСФЕРТЫ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</si>
  <si>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</si>
  <si>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</si>
  <si>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</si>
  <si>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 xml:space="preserve"> -межбюджетные трансферты, передаваемые бюджетам городских округов на комплектование книжных фондов библиотек муниципальных образований </t>
  </si>
  <si>
    <t>000 2 02 04025 04 0000 151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</si>
  <si>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</si>
  <si>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</si>
  <si>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 xml:space="preserve"> - 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</si>
  <si>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000 2 02 04029 04 0000 151</t>
  </si>
  <si>
    <t>Прочие межбюджетные трансферты, передаваемые бюджетам</t>
  </si>
  <si>
    <t>000 2 02 04999 00 0000 151</t>
  </si>
  <si>
    <t>- 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</si>
  <si>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</si>
  <si>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</si>
  <si>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</si>
  <si>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</si>
  <si>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</si>
  <si>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 xml:space="preserve"> -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</si>
  <si>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000 2 07 04010 04 0000 180</t>
  </si>
  <si>
    <t xml:space="preserve"> -прочие безвозмездные поступления в бюджеты городских округов</t>
  </si>
  <si>
    <t>000 2 07 04050 04 0000 180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</si>
  <si>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</si>
  <si>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 xml:space="preserve">000 2 19 00000 00 0000 000
</t>
  </si>
  <si>
    <t xml:space="preserve">Возврат остатков субсидий,  субвенций  и иных межбюджетных  трансфертов,  имеющих целевое  назначение,  прошлых   лет   из  бюджетов городских округов
</t>
  </si>
  <si>
    <t xml:space="preserve">000 2 19 04000 04 0000 151
</t>
  </si>
  <si>
    <t>ИТОГО ДОХОДОВ</t>
  </si>
  <si>
    <t>Исполнение госудасртвенных и муниципальных гарантий в алюте Российской Федерации</t>
  </si>
  <si>
    <t>000 01  06  04  01  00  0000 000</t>
  </si>
  <si>
    <t>Исполнение госудасртвенных и муниципальных гарантий в 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права тредования к бенифициара к принципалу</t>
  </si>
  <si>
    <t>000 01  06  04  01  04  0000 810</t>
  </si>
  <si>
    <t xml:space="preserve">Бюджетные кредиты предоставленные внутри страны 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</si>
  <si>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</si>
  <si>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к решению Думы города Урай</t>
  </si>
  <si>
    <t xml:space="preserve">от _____________ № ______    </t>
  </si>
  <si>
    <t>от ______________ № _______</t>
  </si>
  <si>
    <t>от ____________ № ______</t>
  </si>
  <si>
    <t>от ___________  № ________</t>
  </si>
  <si>
    <t>от _____________ № ______</t>
  </si>
  <si>
    <t>от ____________  № _______</t>
  </si>
  <si>
    <t>8.</t>
  </si>
</sst>
</file>

<file path=xl/styles.xml><?xml version="1.0" encoding="utf-8"?>
<styleSheet xmlns="http://schemas.openxmlformats.org/spreadsheetml/2006/main">
  <numFmts count="11">
    <numFmt numFmtId="43" formatCode="_-* #,##0.00\ _₽_-;\-* #,##0.00\ _₽_-;_-* &quot;-&quot;??\ _₽_-;_-@_-"/>
    <numFmt numFmtId="164" formatCode="#,##0.0;[Red]\-#,##0.0;0.0"/>
    <numFmt numFmtId="165" formatCode="000"/>
    <numFmt numFmtId="166" formatCode="0000000000"/>
    <numFmt numFmtId="167" formatCode="00"/>
    <numFmt numFmtId="168" formatCode="#,##0.0"/>
    <numFmt numFmtId="169" formatCode="0.0"/>
    <numFmt numFmtId="170" formatCode="0000"/>
    <numFmt numFmtId="171" formatCode="#,##0.0;[Red]\-#,##0.0"/>
    <numFmt numFmtId="172" formatCode="&quot;+&quot;\ #,##0.0;&quot;-&quot;\ #,##0.0;&quot;&quot;\ 0.0"/>
    <numFmt numFmtId="173" formatCode="#,##0.0_ ;[Red]\-#,##0.0\ "/>
  </numFmts>
  <fonts count="3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i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0" fillId="0" borderId="0"/>
    <xf numFmtId="9" fontId="11" fillId="0" borderId="0" applyFont="0" applyFill="0" applyBorder="0" applyAlignment="0" applyProtection="0"/>
    <xf numFmtId="0" fontId="13" fillId="3" borderId="2">
      <alignment horizontal="left" vertical="top" wrapText="1"/>
    </xf>
    <xf numFmtId="0" fontId="17" fillId="0" borderId="0"/>
    <xf numFmtId="0" fontId="10" fillId="0" borderId="0"/>
    <xf numFmtId="43" fontId="11" fillId="0" borderId="0" applyFont="0" applyFill="0" applyBorder="0" applyAlignment="0" applyProtection="0"/>
  </cellStyleXfs>
  <cellXfs count="370">
    <xf numFmtId="0" fontId="0" fillId="0" borderId="0" xfId="0"/>
    <xf numFmtId="0" fontId="2" fillId="0" borderId="0" xfId="1" applyFont="1"/>
    <xf numFmtId="0" fontId="2" fillId="0" borderId="0" xfId="1" applyFont="1" applyProtection="1"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Font="1" applyBorder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16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Border="1" applyAlignment="1">
      <alignment horizontal="center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>
      <alignment horizontal="center" wrapText="1"/>
    </xf>
    <xf numFmtId="0" fontId="9" fillId="2" borderId="0" xfId="0" applyFont="1" applyFill="1"/>
    <xf numFmtId="0" fontId="9" fillId="2" borderId="1" xfId="0" applyFont="1" applyFill="1" applyBorder="1" applyAlignment="1">
      <alignment wrapText="1"/>
    </xf>
    <xf numFmtId="0" fontId="9" fillId="2" borderId="1" xfId="2" applyNumberFormat="1" applyFont="1" applyFill="1" applyBorder="1" applyAlignment="1" applyProtection="1">
      <alignment wrapText="1"/>
      <protection hidden="1"/>
    </xf>
    <xf numFmtId="0" fontId="9" fillId="2" borderId="0" xfId="0" applyFont="1" applyFill="1" applyAlignment="1"/>
    <xf numFmtId="0" fontId="2" fillId="0" borderId="0" xfId="1" applyNumberFormat="1" applyFont="1" applyFill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2" borderId="0" xfId="0" applyFont="1" applyFill="1"/>
    <xf numFmtId="0" fontId="3" fillId="0" borderId="0" xfId="1" applyNumberFormat="1" applyFont="1" applyFill="1" applyAlignment="1" applyProtection="1">
      <alignment wrapText="1"/>
      <protection hidden="1"/>
    </xf>
    <xf numFmtId="170" fontId="3" fillId="0" borderId="1" xfId="1" applyNumberFormat="1" applyFont="1" applyFill="1" applyBorder="1" applyAlignment="1" applyProtection="1">
      <alignment wrapText="1"/>
      <protection hidden="1"/>
    </xf>
    <xf numFmtId="170" fontId="2" fillId="0" borderId="1" xfId="1" applyNumberFormat="1" applyFont="1" applyFill="1" applyBorder="1" applyAlignment="1" applyProtection="1">
      <alignment wrapText="1"/>
      <protection hidden="1"/>
    </xf>
    <xf numFmtId="0" fontId="2" fillId="0" borderId="1" xfId="1" applyFont="1" applyBorder="1" applyAlignment="1">
      <alignment wrapText="1"/>
    </xf>
    <xf numFmtId="0" fontId="9" fillId="0" borderId="1" xfId="1" applyFont="1" applyBorder="1"/>
    <xf numFmtId="165" fontId="20" fillId="0" borderId="1" xfId="1" applyNumberFormat="1" applyFont="1" applyFill="1" applyBorder="1" applyAlignment="1" applyProtection="1">
      <alignment wrapText="1"/>
      <protection hidden="1"/>
    </xf>
    <xf numFmtId="167" fontId="20" fillId="0" borderId="1" xfId="1" applyNumberFormat="1" applyFont="1" applyFill="1" applyBorder="1" applyAlignment="1" applyProtection="1">
      <alignment horizontal="center"/>
      <protection hidden="1"/>
    </xf>
    <xf numFmtId="166" fontId="20" fillId="0" borderId="1" xfId="1" applyNumberFormat="1" applyFont="1" applyFill="1" applyBorder="1" applyAlignment="1" applyProtection="1">
      <alignment horizontal="center"/>
      <protection hidden="1"/>
    </xf>
    <xf numFmtId="165" fontId="20" fillId="0" borderId="1" xfId="1" applyNumberFormat="1" applyFont="1" applyFill="1" applyBorder="1" applyAlignment="1" applyProtection="1">
      <alignment horizontal="center"/>
      <protection hidden="1"/>
    </xf>
    <xf numFmtId="164" fontId="20" fillId="0" borderId="1" xfId="1" applyNumberFormat="1" applyFont="1" applyFill="1" applyBorder="1" applyAlignment="1" applyProtection="1">
      <protection hidden="1"/>
    </xf>
    <xf numFmtId="164" fontId="9" fillId="0" borderId="1" xfId="1" applyNumberFormat="1" applyFont="1" applyFill="1" applyBorder="1" applyAlignment="1" applyProtection="1">
      <protection hidden="1"/>
    </xf>
    <xf numFmtId="169" fontId="20" fillId="0" borderId="1" xfId="1" applyNumberFormat="1" applyFont="1" applyBorder="1"/>
    <xf numFmtId="0" fontId="9" fillId="0" borderId="0" xfId="1" applyFont="1"/>
    <xf numFmtId="0" fontId="20" fillId="0" borderId="1" xfId="1" applyFont="1" applyBorder="1"/>
    <xf numFmtId="0" fontId="20" fillId="0" borderId="0" xfId="1" applyFont="1"/>
    <xf numFmtId="165" fontId="9" fillId="0" borderId="1" xfId="1" applyNumberFormat="1" applyFont="1" applyFill="1" applyBorder="1" applyAlignment="1" applyProtection="1">
      <alignment wrapText="1"/>
      <protection hidden="1"/>
    </xf>
    <xf numFmtId="167" fontId="9" fillId="0" borderId="1" xfId="1" applyNumberFormat="1" applyFont="1" applyFill="1" applyBorder="1" applyAlignment="1" applyProtection="1">
      <alignment horizontal="center"/>
      <protection hidden="1"/>
    </xf>
    <xf numFmtId="166" fontId="9" fillId="0" borderId="1" xfId="1" applyNumberFormat="1" applyFont="1" applyFill="1" applyBorder="1" applyAlignment="1" applyProtection="1">
      <alignment horizontal="center"/>
      <protection hidden="1"/>
    </xf>
    <xf numFmtId="165" fontId="9" fillId="0" borderId="1" xfId="1" applyNumberFormat="1" applyFont="1" applyFill="1" applyBorder="1" applyAlignment="1" applyProtection="1">
      <alignment horizontal="center"/>
      <protection hidden="1"/>
    </xf>
    <xf numFmtId="0" fontId="9" fillId="2" borderId="1" xfId="6" applyFont="1" applyFill="1" applyBorder="1" applyAlignment="1">
      <alignment wrapText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9" fillId="2" borderId="0" xfId="0" applyFont="1" applyFill="1" applyProtection="1">
      <protection locked="0"/>
    </xf>
    <xf numFmtId="0" fontId="20" fillId="2" borderId="0" xfId="0" applyFont="1" applyFill="1" applyProtection="1">
      <protection locked="0"/>
    </xf>
    <xf numFmtId="0" fontId="22" fillId="2" borderId="0" xfId="0" applyFont="1" applyFill="1" applyProtection="1">
      <protection locked="0"/>
    </xf>
    <xf numFmtId="0" fontId="23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22" fillId="2" borderId="0" xfId="0" applyFont="1" applyFill="1" applyAlignment="1" applyProtection="1">
      <alignment wrapText="1"/>
      <protection locked="0"/>
    </xf>
    <xf numFmtId="0" fontId="24" fillId="2" borderId="5" xfId="0" applyFont="1" applyFill="1" applyBorder="1" applyAlignment="1" applyProtection="1">
      <alignment horizontal="center" wrapText="1"/>
      <protection locked="0"/>
    </xf>
    <xf numFmtId="0" fontId="24" fillId="2" borderId="1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49" fontId="9" fillId="2" borderId="1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Protection="1">
      <protection locked="0"/>
    </xf>
    <xf numFmtId="49" fontId="20" fillId="2" borderId="1" xfId="0" applyNumberFormat="1" applyFont="1" applyFill="1" applyBorder="1" applyAlignment="1" applyProtection="1">
      <alignment horizontal="center"/>
      <protection locked="0"/>
    </xf>
    <xf numFmtId="168" fontId="20" fillId="2" borderId="1" xfId="0" applyNumberFormat="1" applyFont="1" applyFill="1" applyBorder="1" applyProtection="1">
      <protection locked="0"/>
    </xf>
    <xf numFmtId="0" fontId="20" fillId="2" borderId="1" xfId="0" applyFont="1" applyFill="1" applyBorder="1" applyAlignment="1" applyProtection="1">
      <alignment wrapText="1"/>
      <protection locked="0"/>
    </xf>
    <xf numFmtId="168" fontId="9" fillId="2" borderId="1" xfId="0" applyNumberFormat="1" applyFont="1" applyFill="1" applyBorder="1" applyProtection="1">
      <protection locked="0"/>
    </xf>
    <xf numFmtId="0" fontId="9" fillId="2" borderId="1" xfId="0" applyFont="1" applyFill="1" applyBorder="1" applyAlignment="1" applyProtection="1">
      <alignment wrapText="1"/>
      <protection locked="0"/>
    </xf>
    <xf numFmtId="0" fontId="20" fillId="2" borderId="1" xfId="0" applyFont="1" applyFill="1" applyBorder="1" applyAlignment="1" applyProtection="1">
      <alignment horizontal="right"/>
      <protection locked="0"/>
    </xf>
    <xf numFmtId="0" fontId="9" fillId="2" borderId="1" xfId="0" applyFont="1" applyFill="1" applyBorder="1" applyAlignment="1" applyProtection="1">
      <alignment horizontal="right"/>
      <protection locked="0"/>
    </xf>
    <xf numFmtId="0" fontId="9" fillId="2" borderId="1" xfId="0" applyNumberFormat="1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68" fontId="2" fillId="2" borderId="1" xfId="0" applyNumberFormat="1" applyFont="1" applyFill="1" applyBorder="1"/>
    <xf numFmtId="0" fontId="2" fillId="0" borderId="0" xfId="0" applyFont="1" applyFill="1" applyAlignment="1">
      <alignment wrapText="1"/>
    </xf>
    <xf numFmtId="169" fontId="9" fillId="2" borderId="0" xfId="0" applyNumberFormat="1" applyFont="1" applyFill="1"/>
    <xf numFmtId="168" fontId="9" fillId="2" borderId="0" xfId="0" applyNumberFormat="1" applyFont="1" applyFill="1" applyProtection="1">
      <protection locked="0"/>
    </xf>
    <xf numFmtId="0" fontId="20" fillId="4" borderId="1" xfId="0" applyFont="1" applyFill="1" applyBorder="1" applyProtection="1">
      <protection locked="0"/>
    </xf>
    <xf numFmtId="169" fontId="9" fillId="2" borderId="0" xfId="0" applyNumberFormat="1" applyFont="1" applyFill="1" applyProtection="1">
      <protection locked="0"/>
    </xf>
    <xf numFmtId="0" fontId="22" fillId="2" borderId="0" xfId="0" applyFont="1" applyFill="1" applyAlignment="1" applyProtection="1">
      <alignment horizontal="center"/>
      <protection locked="0"/>
    </xf>
    <xf numFmtId="168" fontId="2" fillId="0" borderId="1" xfId="0" applyNumberFormat="1" applyFont="1" applyFill="1" applyBorder="1"/>
    <xf numFmtId="164" fontId="9" fillId="2" borderId="1" xfId="1" applyNumberFormat="1" applyFont="1" applyFill="1" applyBorder="1" applyAlignment="1" applyProtection="1">
      <protection hidden="1"/>
    </xf>
    <xf numFmtId="168" fontId="3" fillId="2" borderId="1" xfId="0" applyNumberFormat="1" applyFont="1" applyFill="1" applyBorder="1"/>
    <xf numFmtId="0" fontId="9" fillId="2" borderId="1" xfId="2" applyNumberFormat="1" applyFont="1" applyFill="1" applyBorder="1" applyAlignment="1" applyProtection="1">
      <alignment wrapText="1"/>
      <protection locked="0" hidden="1"/>
    </xf>
    <xf numFmtId="0" fontId="9" fillId="0" borderId="1" xfId="6" applyNumberFormat="1" applyFont="1" applyFill="1" applyBorder="1" applyAlignment="1" applyProtection="1">
      <alignment horizontal="left" wrapText="1"/>
      <protection locked="0" hidden="1"/>
    </xf>
    <xf numFmtId="49" fontId="9" fillId="0" borderId="1" xfId="0" applyNumberFormat="1" applyFont="1" applyFill="1" applyBorder="1" applyAlignment="1" applyProtection="1">
      <alignment horizontal="center"/>
      <protection locked="0"/>
    </xf>
    <xf numFmtId="49" fontId="9" fillId="0" borderId="1" xfId="0" applyNumberFormat="1" applyFont="1" applyFill="1" applyBorder="1" applyAlignment="1">
      <alignment horizontal="center"/>
    </xf>
    <xf numFmtId="49" fontId="20" fillId="0" borderId="1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wrapText="1"/>
      <protection locked="0"/>
    </xf>
    <xf numFmtId="0" fontId="9" fillId="2" borderId="1" xfId="0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center"/>
    </xf>
    <xf numFmtId="168" fontId="9" fillId="2" borderId="1" xfId="0" applyNumberFormat="1" applyFont="1" applyFill="1" applyBorder="1"/>
    <xf numFmtId="0" fontId="9" fillId="2" borderId="5" xfId="0" applyFont="1" applyFill="1" applyBorder="1" applyAlignment="1" applyProtection="1">
      <alignment horizontal="right"/>
      <protection locked="0"/>
    </xf>
    <xf numFmtId="0" fontId="9" fillId="2" borderId="5" xfId="0" applyFont="1" applyFill="1" applyBorder="1" applyAlignment="1">
      <alignment horizontal="right"/>
    </xf>
    <xf numFmtId="0" fontId="9" fillId="0" borderId="1" xfId="0" applyFont="1" applyBorder="1" applyAlignment="1">
      <alignment wrapText="1"/>
    </xf>
    <xf numFmtId="0" fontId="9" fillId="2" borderId="3" xfId="0" applyFont="1" applyFill="1" applyBorder="1" applyAlignment="1">
      <alignment wrapText="1"/>
    </xf>
    <xf numFmtId="0" fontId="20" fillId="2" borderId="5" xfId="0" applyFont="1" applyFill="1" applyBorder="1" applyAlignment="1" applyProtection="1">
      <alignment horizontal="right"/>
      <protection locked="0"/>
    </xf>
    <xf numFmtId="49" fontId="9" fillId="2" borderId="1" xfId="6" applyNumberFormat="1" applyFont="1" applyFill="1" applyBorder="1" applyAlignment="1" applyProtection="1">
      <alignment horizontal="left" vertical="center" wrapText="1"/>
      <protection locked="0" hidden="1"/>
    </xf>
    <xf numFmtId="0" fontId="20" fillId="2" borderId="1" xfId="0" applyFont="1" applyFill="1" applyBorder="1" applyAlignment="1" applyProtection="1">
      <alignment horizontal="right" wrapText="1"/>
      <protection locked="0"/>
    </xf>
    <xf numFmtId="49" fontId="9" fillId="2" borderId="1" xfId="0" applyNumberFormat="1" applyFont="1" applyFill="1" applyBorder="1" applyAlignment="1" applyProtection="1">
      <alignment horizontal="center" wrapText="1"/>
      <protection locked="0"/>
    </xf>
    <xf numFmtId="168" fontId="9" fillId="2" borderId="1" xfId="0" applyNumberFormat="1" applyFont="1" applyFill="1" applyBorder="1" applyAlignment="1" applyProtection="1">
      <alignment horizontal="right"/>
      <protection locked="0"/>
    </xf>
    <xf numFmtId="0" fontId="20" fillId="2" borderId="1" xfId="0" applyFont="1" applyFill="1" applyBorder="1" applyProtection="1">
      <protection locked="0"/>
    </xf>
    <xf numFmtId="0" fontId="9" fillId="0" borderId="1" xfId="0" applyFont="1" applyBorder="1" applyAlignment="1" applyProtection="1">
      <alignment horizontal="left" wrapText="1"/>
      <protection locked="0"/>
    </xf>
    <xf numFmtId="0" fontId="9" fillId="2" borderId="0" xfId="0" applyFont="1" applyFill="1" applyAlignment="1">
      <alignment wrapText="1"/>
    </xf>
    <xf numFmtId="0" fontId="9" fillId="0" borderId="1" xfId="0" applyFont="1" applyBorder="1" applyAlignment="1" applyProtection="1">
      <alignment wrapText="1"/>
      <protection locked="0"/>
    </xf>
    <xf numFmtId="0" fontId="9" fillId="0" borderId="0" xfId="0" applyFont="1" applyAlignment="1">
      <alignment wrapText="1"/>
    </xf>
    <xf numFmtId="49" fontId="9" fillId="2" borderId="1" xfId="0" applyNumberFormat="1" applyFont="1" applyFill="1" applyBorder="1" applyAlignment="1">
      <alignment horizontal="center" wrapText="1"/>
    </xf>
    <xf numFmtId="0" fontId="20" fillId="2" borderId="0" xfId="0" applyFont="1" applyFill="1" applyAlignment="1">
      <alignment wrapText="1"/>
    </xf>
    <xf numFmtId="0" fontId="9" fillId="0" borderId="1" xfId="6" applyNumberFormat="1" applyFont="1" applyFill="1" applyBorder="1" applyAlignment="1" applyProtection="1">
      <alignment horizontal="left" vertical="top" wrapText="1"/>
      <protection locked="0" hidden="1"/>
    </xf>
    <xf numFmtId="0" fontId="9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wrapText="1"/>
    </xf>
    <xf numFmtId="168" fontId="9" fillId="0" borderId="1" xfId="0" applyNumberFormat="1" applyFont="1" applyFill="1" applyBorder="1"/>
    <xf numFmtId="0" fontId="20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21" fillId="0" borderId="1" xfId="0" applyNumberFormat="1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right"/>
    </xf>
    <xf numFmtId="0" fontId="9" fillId="0" borderId="1" xfId="0" applyNumberFormat="1" applyFont="1" applyFill="1" applyBorder="1" applyAlignment="1">
      <alignment wrapText="1"/>
    </xf>
    <xf numFmtId="0" fontId="9" fillId="2" borderId="1" xfId="0" applyFont="1" applyFill="1" applyBorder="1" applyAlignment="1" applyProtection="1">
      <alignment horizontal="left" wrapText="1"/>
      <protection locked="0"/>
    </xf>
    <xf numFmtId="0" fontId="20" fillId="2" borderId="5" xfId="0" applyFont="1" applyFill="1" applyBorder="1" applyAlignment="1">
      <alignment horizontal="right"/>
    </xf>
    <xf numFmtId="0" fontId="9" fillId="2" borderId="1" xfId="0" applyNumberFormat="1" applyFont="1" applyFill="1" applyBorder="1" applyAlignment="1">
      <alignment wrapText="1"/>
    </xf>
    <xf numFmtId="49" fontId="20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20" fillId="2" borderId="0" xfId="0" applyFont="1" applyFill="1" applyAlignment="1" applyProtection="1">
      <alignment wrapText="1"/>
      <protection locked="0"/>
    </xf>
    <xf numFmtId="0" fontId="9" fillId="2" borderId="1" xfId="0" applyFont="1" applyFill="1" applyBorder="1" applyAlignment="1" applyProtection="1">
      <alignment horizontal="right" wrapText="1"/>
      <protection locked="0"/>
    </xf>
    <xf numFmtId="0" fontId="9" fillId="2" borderId="0" xfId="0" applyFont="1" applyFill="1" applyAlignment="1" applyProtection="1">
      <alignment wrapText="1"/>
      <protection locked="0"/>
    </xf>
    <xf numFmtId="168" fontId="9" fillId="2" borderId="0" xfId="0" applyNumberFormat="1" applyFont="1" applyFill="1" applyAlignment="1" applyProtection="1">
      <alignment wrapText="1"/>
      <protection locked="0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171" fontId="2" fillId="0" borderId="1" xfId="1" applyNumberFormat="1" applyFont="1" applyFill="1" applyBorder="1" applyAlignment="1" applyProtection="1">
      <protection hidden="1"/>
    </xf>
    <xf numFmtId="171" fontId="3" fillId="0" borderId="1" xfId="1" applyNumberFormat="1" applyFont="1" applyFill="1" applyBorder="1" applyAlignment="1" applyProtection="1">
      <protection hidden="1"/>
    </xf>
    <xf numFmtId="0" fontId="22" fillId="2" borderId="0" xfId="0" applyFont="1" applyFill="1" applyAlignment="1"/>
    <xf numFmtId="0" fontId="0" fillId="0" borderId="0" xfId="0" applyFont="1"/>
    <xf numFmtId="0" fontId="18" fillId="0" borderId="0" xfId="1" applyFont="1"/>
    <xf numFmtId="166" fontId="20" fillId="0" borderId="1" xfId="1" applyNumberFormat="1" applyFont="1" applyFill="1" applyBorder="1" applyAlignment="1" applyProtection="1">
      <alignment wrapText="1"/>
      <protection hidden="1"/>
    </xf>
    <xf numFmtId="166" fontId="20" fillId="0" borderId="1" xfId="1" applyNumberFormat="1" applyFont="1" applyFill="1" applyBorder="1" applyAlignment="1" applyProtection="1">
      <alignment horizontal="right"/>
      <protection hidden="1"/>
    </xf>
    <xf numFmtId="165" fontId="20" fillId="0" borderId="1" xfId="1" applyNumberFormat="1" applyFont="1" applyFill="1" applyBorder="1" applyAlignment="1" applyProtection="1">
      <alignment horizontal="right"/>
      <protection hidden="1"/>
    </xf>
    <xf numFmtId="164" fontId="9" fillId="0" borderId="1" xfId="1" applyNumberFormat="1" applyFont="1" applyBorder="1"/>
    <xf numFmtId="166" fontId="9" fillId="0" borderId="1" xfId="1" applyNumberFormat="1" applyFont="1" applyFill="1" applyBorder="1" applyAlignment="1" applyProtection="1">
      <alignment wrapText="1"/>
      <protection hidden="1"/>
    </xf>
    <xf numFmtId="166" fontId="9" fillId="0" borderId="1" xfId="1" applyNumberFormat="1" applyFont="1" applyFill="1" applyBorder="1" applyAlignment="1" applyProtection="1">
      <alignment horizontal="right"/>
      <protection hidden="1"/>
    </xf>
    <xf numFmtId="165" fontId="9" fillId="0" borderId="1" xfId="1" applyNumberFormat="1" applyFont="1" applyFill="1" applyBorder="1" applyAlignment="1" applyProtection="1">
      <alignment horizontal="right"/>
      <protection hidden="1"/>
    </xf>
    <xf numFmtId="164" fontId="20" fillId="0" borderId="1" xfId="1" applyNumberFormat="1" applyFont="1" applyBorder="1"/>
    <xf numFmtId="166" fontId="14" fillId="0" borderId="1" xfId="1" applyNumberFormat="1" applyFont="1" applyFill="1" applyBorder="1" applyAlignment="1" applyProtection="1">
      <alignment wrapText="1"/>
      <protection hidden="1"/>
    </xf>
    <xf numFmtId="166" fontId="14" fillId="0" borderId="1" xfId="1" applyNumberFormat="1" applyFont="1" applyFill="1" applyBorder="1" applyAlignment="1" applyProtection="1">
      <alignment horizontal="right"/>
      <protection hidden="1"/>
    </xf>
    <xf numFmtId="165" fontId="14" fillId="0" borderId="1" xfId="1" applyNumberFormat="1" applyFont="1" applyFill="1" applyBorder="1" applyAlignment="1" applyProtection="1">
      <alignment horizontal="right"/>
      <protection hidden="1"/>
    </xf>
    <xf numFmtId="164" fontId="14" fillId="0" borderId="1" xfId="1" applyNumberFormat="1" applyFont="1" applyFill="1" applyBorder="1" applyAlignment="1" applyProtection="1">
      <protection hidden="1"/>
    </xf>
    <xf numFmtId="164" fontId="14" fillId="0" borderId="1" xfId="1" applyNumberFormat="1" applyFont="1" applyBorder="1"/>
    <xf numFmtId="0" fontId="9" fillId="2" borderId="1" xfId="0" applyFont="1" applyFill="1" applyBorder="1" applyAlignment="1">
      <alignment horizontal="center" wrapText="1"/>
    </xf>
    <xf numFmtId="0" fontId="9" fillId="2" borderId="0" xfId="0" applyNumberFormat="1" applyFont="1" applyFill="1" applyAlignment="1">
      <alignment wrapText="1"/>
    </xf>
    <xf numFmtId="0" fontId="9" fillId="0" borderId="1" xfId="0" applyFont="1" applyFill="1" applyBorder="1" applyAlignment="1">
      <alignment horizontal="left" wrapText="1"/>
    </xf>
    <xf numFmtId="0" fontId="9" fillId="2" borderId="1" xfId="6" applyNumberFormat="1" applyFont="1" applyFill="1" applyBorder="1" applyAlignment="1" applyProtection="1">
      <alignment horizontal="left" wrapText="1"/>
      <protection locked="0" hidden="1"/>
    </xf>
    <xf numFmtId="0" fontId="9" fillId="0" borderId="1" xfId="1" applyNumberFormat="1" applyFont="1" applyFill="1" applyBorder="1" applyAlignment="1" applyProtection="1">
      <alignment horizontal="right"/>
      <protection hidden="1"/>
    </xf>
    <xf numFmtId="0" fontId="24" fillId="2" borderId="1" xfId="0" applyFont="1" applyFill="1" applyBorder="1" applyAlignment="1">
      <alignment horizontal="center" wrapText="1"/>
    </xf>
    <xf numFmtId="9" fontId="24" fillId="2" borderId="1" xfId="3" applyFont="1" applyFill="1" applyBorder="1" applyAlignment="1" applyProtection="1">
      <alignment horizontal="center"/>
      <protection locked="0"/>
    </xf>
    <xf numFmtId="0" fontId="1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1" fillId="2" borderId="0" xfId="0" applyFont="1" applyFill="1" applyProtection="1">
      <protection locked="0"/>
    </xf>
    <xf numFmtId="0" fontId="16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0" xfId="1" applyFont="1"/>
    <xf numFmtId="0" fontId="16" fillId="0" borderId="0" xfId="1" applyFont="1" applyAlignment="1">
      <alignment horizontal="right"/>
    </xf>
    <xf numFmtId="0" fontId="15" fillId="0" borderId="0" xfId="1" applyFont="1" applyProtection="1">
      <protection hidden="1"/>
    </xf>
    <xf numFmtId="0" fontId="15" fillId="0" borderId="0" xfId="1" applyNumberFormat="1" applyFont="1" applyFill="1" applyAlignment="1" applyProtection="1">
      <protection hidden="1"/>
    </xf>
    <xf numFmtId="0" fontId="16" fillId="0" borderId="0" xfId="1" applyNumberFormat="1" applyFont="1" applyFill="1" applyBorder="1" applyAlignment="1" applyProtection="1">
      <alignment horizontal="right"/>
      <protection hidden="1"/>
    </xf>
    <xf numFmtId="0" fontId="4" fillId="0" borderId="0" xfId="1" applyFont="1"/>
    <xf numFmtId="0" fontId="4" fillId="0" borderId="1" xfId="1" applyFont="1" applyBorder="1" applyAlignment="1">
      <alignment horizontal="center" wrapText="1"/>
    </xf>
    <xf numFmtId="0" fontId="18" fillId="0" borderId="0" xfId="1" applyFont="1" applyAlignment="1">
      <alignment horizontal="center"/>
    </xf>
    <xf numFmtId="0" fontId="18" fillId="0" borderId="0" xfId="1" applyNumberFormat="1" applyFont="1" applyFill="1" applyAlignment="1" applyProtection="1">
      <protection hidden="1"/>
    </xf>
    <xf numFmtId="0" fontId="18" fillId="0" borderId="0" xfId="1" applyFont="1" applyAlignment="1" applyProtection="1">
      <alignment horizontal="center"/>
      <protection hidden="1"/>
    </xf>
    <xf numFmtId="0" fontId="27" fillId="0" borderId="0" xfId="1" applyFont="1"/>
    <xf numFmtId="0" fontId="18" fillId="0" borderId="0" xfId="1" applyNumberFormat="1" applyFont="1" applyFill="1" applyAlignment="1" applyProtection="1">
      <alignment horizontal="center"/>
      <protection hidden="1"/>
    </xf>
    <xf numFmtId="0" fontId="18" fillId="0" borderId="0" xfId="1" applyFont="1" applyProtection="1">
      <protection hidden="1"/>
    </xf>
    <xf numFmtId="0" fontId="20" fillId="0" borderId="1" xfId="0" applyFont="1" applyFill="1" applyBorder="1" applyAlignment="1">
      <alignment horizontal="right" wrapText="1"/>
    </xf>
    <xf numFmtId="0" fontId="20" fillId="0" borderId="1" xfId="0" applyFont="1" applyFill="1" applyBorder="1" applyAlignment="1">
      <alignment wrapText="1"/>
    </xf>
    <xf numFmtId="49" fontId="20" fillId="0" borderId="1" xfId="0" applyNumberFormat="1" applyFont="1" applyFill="1" applyBorder="1" applyAlignment="1">
      <alignment horizontal="center"/>
    </xf>
    <xf numFmtId="168" fontId="20" fillId="0" borderId="1" xfId="0" applyNumberFormat="1" applyFont="1" applyFill="1" applyBorder="1"/>
    <xf numFmtId="49" fontId="20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right" wrapText="1"/>
    </xf>
    <xf numFmtId="49" fontId="9" fillId="0" borderId="1" xfId="0" applyNumberFormat="1" applyFont="1" applyFill="1" applyBorder="1" applyAlignment="1">
      <alignment horizontal="right" wrapText="1"/>
    </xf>
    <xf numFmtId="0" fontId="9" fillId="0" borderId="0" xfId="1" applyFont="1" applyAlignment="1">
      <alignment horizontal="center"/>
    </xf>
    <xf numFmtId="0" fontId="22" fillId="0" borderId="0" xfId="1" applyFont="1" applyAlignment="1">
      <alignment horizontal="right"/>
    </xf>
    <xf numFmtId="0" fontId="20" fillId="0" borderId="0" xfId="1" applyNumberFormat="1" applyFont="1" applyFill="1" applyAlignment="1" applyProtection="1">
      <alignment horizontal="centerContinuous"/>
      <protection hidden="1"/>
    </xf>
    <xf numFmtId="0" fontId="20" fillId="0" borderId="0" xfId="1" applyNumberFormat="1" applyFont="1" applyFill="1" applyAlignment="1" applyProtection="1">
      <alignment horizontal="center"/>
      <protection hidden="1"/>
    </xf>
    <xf numFmtId="0" fontId="9" fillId="0" borderId="0" xfId="1" applyNumberFormat="1" applyFont="1" applyFill="1" applyAlignment="1" applyProtection="1">
      <alignment horizontal="centerContinuous"/>
      <protection hidden="1"/>
    </xf>
    <xf numFmtId="0" fontId="9" fillId="0" borderId="0" xfId="1" applyNumberFormat="1" applyFont="1" applyFill="1" applyAlignment="1" applyProtection="1">
      <protection hidden="1"/>
    </xf>
    <xf numFmtId="0" fontId="20" fillId="0" borderId="0" xfId="1" applyNumberFormat="1" applyFont="1" applyFill="1" applyAlignment="1" applyProtection="1">
      <protection hidden="1"/>
    </xf>
    <xf numFmtId="0" fontId="9" fillId="0" borderId="0" xfId="1" applyFont="1" applyAlignment="1" applyProtection="1">
      <alignment horizontal="center"/>
      <protection hidden="1"/>
    </xf>
    <xf numFmtId="0" fontId="9" fillId="0" borderId="0" xfId="1" applyNumberFormat="1" applyFont="1" applyFill="1" applyBorder="1" applyAlignment="1" applyProtection="1">
      <alignment horizontal="right"/>
      <protection hidden="1"/>
    </xf>
    <xf numFmtId="0" fontId="24" fillId="0" borderId="1" xfId="1" applyFont="1" applyBorder="1" applyAlignment="1">
      <alignment horizontal="center" wrapText="1"/>
    </xf>
    <xf numFmtId="0" fontId="24" fillId="0" borderId="1" xfId="1" applyNumberFormat="1" applyFont="1" applyFill="1" applyBorder="1" applyAlignment="1" applyProtection="1">
      <alignment horizontal="center" vertical="center"/>
      <protection hidden="1"/>
    </xf>
    <xf numFmtId="0" fontId="2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>
      <alignment horizontal="center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0" fillId="0" borderId="1" xfId="1" applyFont="1" applyBorder="1" applyAlignment="1">
      <alignment horizontal="center"/>
    </xf>
    <xf numFmtId="0" fontId="20" fillId="0" borderId="1" xfId="0" applyFont="1" applyFill="1" applyBorder="1"/>
    <xf numFmtId="172" fontId="9" fillId="2" borderId="1" xfId="0" applyNumberFormat="1" applyFont="1" applyFill="1" applyBorder="1" applyAlignment="1">
      <alignment wrapText="1"/>
    </xf>
    <xf numFmtId="0" fontId="9" fillId="0" borderId="0" xfId="0" applyFont="1" applyFill="1"/>
    <xf numFmtId="0" fontId="9" fillId="0" borderId="1" xfId="0" applyFont="1" applyFill="1" applyBorder="1"/>
    <xf numFmtId="172" fontId="20" fillId="2" borderId="1" xfId="0" applyNumberFormat="1" applyFont="1" applyFill="1" applyBorder="1" applyAlignment="1">
      <alignment wrapText="1"/>
    </xf>
    <xf numFmtId="49" fontId="20" fillId="0" borderId="1" xfId="0" applyNumberFormat="1" applyFont="1" applyFill="1" applyBorder="1" applyAlignment="1">
      <alignment horizontal="center" wrapText="1"/>
    </xf>
    <xf numFmtId="168" fontId="20" fillId="0" borderId="1" xfId="0" applyNumberFormat="1" applyFont="1" applyFill="1" applyBorder="1" applyAlignment="1">
      <alignment wrapText="1"/>
    </xf>
    <xf numFmtId="0" fontId="3" fillId="0" borderId="1" xfId="0" applyFont="1" applyFill="1" applyBorder="1"/>
    <xf numFmtId="0" fontId="3" fillId="0" borderId="0" xfId="0" applyFont="1" applyFill="1" applyAlignment="1">
      <alignment wrapText="1"/>
    </xf>
    <xf numFmtId="168" fontId="9" fillId="0" borderId="1" xfId="0" applyNumberFormat="1" applyFont="1" applyFill="1" applyBorder="1" applyAlignment="1">
      <alignment wrapText="1"/>
    </xf>
    <xf numFmtId="0" fontId="9" fillId="2" borderId="1" xfId="0" applyFont="1" applyFill="1" applyBorder="1"/>
    <xf numFmtId="172" fontId="9" fillId="2" borderId="1" xfId="0" applyNumberFormat="1" applyFont="1" applyFill="1" applyBorder="1"/>
    <xf numFmtId="0" fontId="9" fillId="2" borderId="1" xfId="0" applyFont="1" applyFill="1" applyBorder="1" applyProtection="1">
      <protection locked="0"/>
    </xf>
    <xf numFmtId="168" fontId="9" fillId="2" borderId="1" xfId="0" applyNumberFormat="1" applyFont="1" applyFill="1" applyBorder="1" applyAlignment="1">
      <alignment wrapText="1"/>
    </xf>
    <xf numFmtId="49" fontId="20" fillId="2" borderId="1" xfId="0" applyNumberFormat="1" applyFont="1" applyFill="1" applyBorder="1" applyAlignment="1">
      <alignment horizontal="right" wrapText="1"/>
    </xf>
    <xf numFmtId="168" fontId="20" fillId="2" borderId="1" xfId="0" applyNumberFormat="1" applyFont="1" applyFill="1" applyBorder="1"/>
    <xf numFmtId="0" fontId="9" fillId="2" borderId="1" xfId="1" applyFont="1" applyFill="1" applyBorder="1"/>
    <xf numFmtId="165" fontId="9" fillId="2" borderId="1" xfId="1" applyNumberFormat="1" applyFont="1" applyFill="1" applyBorder="1" applyAlignment="1" applyProtection="1">
      <alignment wrapText="1"/>
      <protection hidden="1"/>
    </xf>
    <xf numFmtId="167" fontId="9" fillId="2" borderId="1" xfId="1" applyNumberFormat="1" applyFont="1" applyFill="1" applyBorder="1" applyAlignment="1" applyProtection="1">
      <alignment horizontal="center"/>
      <protection hidden="1"/>
    </xf>
    <xf numFmtId="166" fontId="9" fillId="2" borderId="1" xfId="1" applyNumberFormat="1" applyFont="1" applyFill="1" applyBorder="1" applyAlignment="1" applyProtection="1">
      <alignment horizontal="center"/>
      <protection hidden="1"/>
    </xf>
    <xf numFmtId="165" fontId="9" fillId="2" borderId="1" xfId="1" applyNumberFormat="1" applyFont="1" applyFill="1" applyBorder="1" applyAlignment="1" applyProtection="1">
      <alignment horizontal="center"/>
      <protection hidden="1"/>
    </xf>
    <xf numFmtId="0" fontId="9" fillId="2" borderId="0" xfId="1" applyFont="1" applyFill="1"/>
    <xf numFmtId="0" fontId="9" fillId="0" borderId="1" xfId="0" applyFont="1" applyFill="1" applyBorder="1" applyAlignment="1">
      <alignment horizontal="center" wrapText="1"/>
    </xf>
    <xf numFmtId="0" fontId="9" fillId="2" borderId="6" xfId="0" applyFont="1" applyFill="1" applyBorder="1"/>
    <xf numFmtId="0" fontId="9" fillId="0" borderId="1" xfId="6" applyNumberFormat="1" applyFont="1" applyFill="1" applyBorder="1" applyAlignment="1" applyProtection="1">
      <alignment horizontal="left" wrapText="1"/>
      <protection hidden="1"/>
    </xf>
    <xf numFmtId="0" fontId="21" fillId="2" borderId="1" xfId="0" applyFont="1" applyFill="1" applyBorder="1" applyAlignment="1">
      <alignment wrapText="1"/>
    </xf>
    <xf numFmtId="0" fontId="20" fillId="2" borderId="1" xfId="0" applyFont="1" applyFill="1" applyBorder="1"/>
    <xf numFmtId="169" fontId="9" fillId="0" borderId="1" xfId="1" applyNumberFormat="1" applyFont="1" applyBorder="1"/>
    <xf numFmtId="172" fontId="20" fillId="2" borderId="0" xfId="0" applyNumberFormat="1" applyFont="1" applyFill="1" applyAlignment="1">
      <alignment wrapText="1"/>
    </xf>
    <xf numFmtId="172" fontId="9" fillId="2" borderId="0" xfId="0" applyNumberFormat="1" applyFont="1" applyFill="1" applyAlignment="1">
      <alignment wrapText="1"/>
    </xf>
    <xf numFmtId="0" fontId="20" fillId="0" borderId="1" xfId="1" applyNumberFormat="1" applyFont="1" applyFill="1" applyBorder="1" applyAlignment="1" applyProtection="1">
      <protection hidden="1"/>
    </xf>
    <xf numFmtId="0" fontId="20" fillId="0" borderId="1" xfId="1" applyNumberFormat="1" applyFont="1" applyFill="1" applyBorder="1" applyAlignment="1" applyProtection="1">
      <alignment horizontal="center"/>
      <protection hidden="1"/>
    </xf>
    <xf numFmtId="173" fontId="18" fillId="0" borderId="0" xfId="1" applyNumberFormat="1" applyFont="1"/>
    <xf numFmtId="167" fontId="20" fillId="2" borderId="1" xfId="1" applyNumberFormat="1" applyFont="1" applyFill="1" applyBorder="1" applyAlignment="1" applyProtection="1">
      <alignment horizontal="center"/>
      <protection hidden="1"/>
    </xf>
    <xf numFmtId="166" fontId="20" fillId="2" borderId="1" xfId="1" applyNumberFormat="1" applyFont="1" applyFill="1" applyBorder="1" applyAlignment="1" applyProtection="1">
      <alignment horizontal="center"/>
      <protection hidden="1"/>
    </xf>
    <xf numFmtId="165" fontId="20" fillId="2" borderId="1" xfId="1" applyNumberFormat="1" applyFont="1" applyFill="1" applyBorder="1" applyAlignment="1" applyProtection="1">
      <alignment horizontal="center"/>
      <protection hidden="1"/>
    </xf>
    <xf numFmtId="164" fontId="20" fillId="2" borderId="1" xfId="1" applyNumberFormat="1" applyFont="1" applyFill="1" applyBorder="1" applyAlignment="1" applyProtection="1">
      <protection hidden="1"/>
    </xf>
    <xf numFmtId="0" fontId="20" fillId="2" borderId="1" xfId="0" applyFont="1" applyFill="1" applyBorder="1" applyAlignment="1">
      <alignment wrapText="1"/>
    </xf>
    <xf numFmtId="0" fontId="20" fillId="0" borderId="1" xfId="0" applyFont="1" applyFill="1" applyBorder="1" applyAlignment="1">
      <alignment horizontal="right"/>
    </xf>
    <xf numFmtId="0" fontId="9" fillId="0" borderId="1" xfId="0" applyNumberFormat="1" applyFont="1" applyFill="1" applyBorder="1" applyAlignment="1">
      <alignment horizontal="left" wrapText="1"/>
    </xf>
    <xf numFmtId="49" fontId="20" fillId="2" borderId="1" xfId="0" applyNumberFormat="1" applyFont="1" applyFill="1" applyBorder="1" applyAlignment="1" applyProtection="1">
      <alignment horizontal="center" wrapText="1"/>
      <protection locked="0"/>
    </xf>
    <xf numFmtId="168" fontId="20" fillId="2" borderId="1" xfId="0" applyNumberFormat="1" applyFont="1" applyFill="1" applyBorder="1" applyAlignment="1" applyProtection="1">
      <alignment wrapText="1"/>
      <protection locked="0"/>
    </xf>
    <xf numFmtId="168" fontId="9" fillId="0" borderId="1" xfId="0" applyNumberFormat="1" applyFont="1" applyFill="1" applyBorder="1" applyAlignment="1">
      <alignment horizontal="right"/>
    </xf>
    <xf numFmtId="168" fontId="9" fillId="2" borderId="1" xfId="0" applyNumberFormat="1" applyFont="1" applyFill="1" applyBorder="1" applyAlignment="1">
      <alignment horizontal="right"/>
    </xf>
    <xf numFmtId="0" fontId="9" fillId="0" borderId="5" xfId="0" applyFont="1" applyFill="1" applyBorder="1" applyAlignment="1" applyProtection="1">
      <alignment horizontal="right"/>
      <protection locked="0"/>
    </xf>
    <xf numFmtId="168" fontId="9" fillId="0" borderId="1" xfId="0" applyNumberFormat="1" applyFont="1" applyFill="1" applyBorder="1" applyProtection="1">
      <protection locked="0"/>
    </xf>
    <xf numFmtId="0" fontId="9" fillId="0" borderId="0" xfId="0" applyFont="1" applyFill="1" applyProtection="1">
      <protection locked="0"/>
    </xf>
    <xf numFmtId="0" fontId="9" fillId="0" borderId="1" xfId="0" applyFont="1" applyFill="1" applyBorder="1" applyAlignment="1" applyProtection="1">
      <alignment horizontal="right"/>
      <protection locked="0"/>
    </xf>
    <xf numFmtId="168" fontId="9" fillId="2" borderId="1" xfId="0" applyNumberFormat="1" applyFont="1" applyFill="1" applyBorder="1" applyAlignment="1" applyProtection="1">
      <alignment wrapText="1"/>
      <protection locked="0"/>
    </xf>
    <xf numFmtId="0" fontId="20" fillId="4" borderId="1" xfId="0" applyFont="1" applyFill="1" applyBorder="1" applyAlignment="1" applyProtection="1">
      <alignment horizontal="right"/>
      <protection locked="0"/>
    </xf>
    <xf numFmtId="49" fontId="20" fillId="4" borderId="1" xfId="0" applyNumberFormat="1" applyFont="1" applyFill="1" applyBorder="1" applyAlignment="1" applyProtection="1">
      <alignment horizontal="center"/>
      <protection locked="0"/>
    </xf>
    <xf numFmtId="49" fontId="20" fillId="4" borderId="1" xfId="0" applyNumberFormat="1" applyFont="1" applyFill="1" applyBorder="1" applyAlignment="1" applyProtection="1">
      <alignment horizontal="right"/>
      <protection locked="0"/>
    </xf>
    <xf numFmtId="168" fontId="20" fillId="4" borderId="1" xfId="0" applyNumberFormat="1" applyFont="1" applyFill="1" applyBorder="1" applyAlignment="1" applyProtection="1">
      <alignment horizontal="right"/>
      <protection locked="0"/>
    </xf>
    <xf numFmtId="0" fontId="13" fillId="2" borderId="0" xfId="0" applyFont="1" applyFill="1"/>
    <xf numFmtId="0" fontId="13" fillId="2" borderId="0" xfId="0" applyFont="1" applyFill="1" applyAlignment="1">
      <alignment vertical="top"/>
    </xf>
    <xf numFmtId="168" fontId="13" fillId="2" borderId="0" xfId="0" applyNumberFormat="1" applyFont="1" applyFill="1" applyAlignment="1">
      <alignment horizontal="right" vertical="top"/>
    </xf>
    <xf numFmtId="0" fontId="0" fillId="2" borderId="0" xfId="0" applyFill="1"/>
    <xf numFmtId="0" fontId="3" fillId="0" borderId="1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168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/>
    </xf>
    <xf numFmtId="168" fontId="28" fillId="2" borderId="1" xfId="0" applyNumberFormat="1" applyFont="1" applyFill="1" applyBorder="1" applyAlignment="1">
      <alignment horizontal="center" vertical="center"/>
    </xf>
    <xf numFmtId="2" fontId="28" fillId="2" borderId="1" xfId="0" applyNumberFormat="1" applyFont="1" applyFill="1" applyBorder="1" applyAlignment="1">
      <alignment horizontal="center" vertical="center"/>
    </xf>
    <xf numFmtId="0" fontId="3" fillId="2" borderId="2" xfId="4" applyFont="1" applyFill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2" xfId="4" applyFont="1" applyFill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68" fontId="14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8" fontId="2" fillId="2" borderId="3" xfId="0" applyNumberFormat="1" applyFont="1" applyFill="1" applyBorder="1" applyAlignment="1">
      <alignment horizontal="center" vertical="center"/>
    </xf>
    <xf numFmtId="49" fontId="28" fillId="2" borderId="1" xfId="0" applyNumberFormat="1" applyFont="1" applyFill="1" applyBorder="1" applyAlignment="1">
      <alignment horizontal="center" vertical="center"/>
    </xf>
    <xf numFmtId="168" fontId="28" fillId="2" borderId="3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8" fontId="2" fillId="0" borderId="1" xfId="7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/>
    </xf>
    <xf numFmtId="168" fontId="28" fillId="0" borderId="1" xfId="0" applyNumberFormat="1" applyFont="1" applyFill="1" applyBorder="1" applyAlignment="1">
      <alignment horizontal="center" vertical="center"/>
    </xf>
    <xf numFmtId="168" fontId="28" fillId="0" borderId="1" xfId="7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69" fontId="2" fillId="0" borderId="1" xfId="7" applyNumberFormat="1" applyFont="1" applyFill="1" applyBorder="1" applyAlignment="1">
      <alignment horizontal="center" vertical="center"/>
    </xf>
    <xf numFmtId="169" fontId="2" fillId="0" borderId="1" xfId="7" applyNumberFormat="1" applyFont="1" applyFill="1" applyBorder="1" applyAlignment="1">
      <alignment horizontal="center" vertical="center" wrapText="1"/>
    </xf>
    <xf numFmtId="169" fontId="2" fillId="0" borderId="1" xfId="3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8" fillId="2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8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wrapText="1"/>
    </xf>
    <xf numFmtId="0" fontId="28" fillId="2" borderId="9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168" fontId="3" fillId="0" borderId="1" xfId="7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8" fontId="2" fillId="0" borderId="1" xfId="7" applyNumberFormat="1" applyFont="1" applyFill="1" applyBorder="1" applyAlignment="1">
      <alignment horizontal="center" vertical="center" wrapText="1"/>
    </xf>
    <xf numFmtId="168" fontId="2" fillId="2" borderId="1" xfId="7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10" fillId="2" borderId="0" xfId="0" applyFont="1" applyFill="1"/>
    <xf numFmtId="0" fontId="29" fillId="2" borderId="0" xfId="0" applyFont="1" applyFill="1"/>
    <xf numFmtId="0" fontId="28" fillId="2" borderId="0" xfId="0" applyFont="1" applyFill="1"/>
    <xf numFmtId="0" fontId="30" fillId="2" borderId="0" xfId="0" applyFont="1" applyFill="1"/>
    <xf numFmtId="0" fontId="0" fillId="2" borderId="0" xfId="0" applyFill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0" fillId="0" borderId="0" xfId="0" applyFill="1"/>
    <xf numFmtId="0" fontId="31" fillId="2" borderId="0" xfId="0" applyFont="1" applyFill="1"/>
    <xf numFmtId="168" fontId="13" fillId="2" borderId="0" xfId="0" applyNumberFormat="1" applyFont="1" applyFill="1"/>
    <xf numFmtId="169" fontId="20" fillId="2" borderId="0" xfId="0" applyNumberFormat="1" applyFont="1" applyFill="1" applyAlignment="1" applyProtection="1">
      <alignment wrapText="1"/>
      <protection locked="0"/>
    </xf>
    <xf numFmtId="0" fontId="0" fillId="0" borderId="0" xfId="0" applyFont="1" applyAlignment="1"/>
    <xf numFmtId="0" fontId="22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4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20" fillId="0" borderId="1" xfId="0" applyFont="1" applyBorder="1"/>
    <xf numFmtId="49" fontId="20" fillId="0" borderId="1" xfId="0" applyNumberFormat="1" applyFont="1" applyBorder="1" applyAlignment="1">
      <alignment horizontal="center"/>
    </xf>
    <xf numFmtId="168" fontId="20" fillId="0" borderId="1" xfId="0" applyNumberFormat="1" applyFont="1" applyBorder="1" applyAlignment="1">
      <alignment horizontal="right"/>
    </xf>
    <xf numFmtId="0" fontId="9" fillId="0" borderId="1" xfId="0" applyFont="1" applyBorder="1"/>
    <xf numFmtId="49" fontId="9" fillId="0" borderId="1" xfId="0" applyNumberFormat="1" applyFont="1" applyBorder="1" applyAlignment="1">
      <alignment horizontal="center"/>
    </xf>
    <xf numFmtId="168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vertical="top" wrapText="1"/>
    </xf>
    <xf numFmtId="0" fontId="9" fillId="0" borderId="4" xfId="5" applyNumberFormat="1" applyFont="1" applyFill="1" applyBorder="1" applyAlignment="1">
      <alignment horizontal="left" wrapText="1" readingOrder="1"/>
    </xf>
    <xf numFmtId="0" fontId="9" fillId="0" borderId="10" xfId="5" applyNumberFormat="1" applyFont="1" applyFill="1" applyBorder="1" applyAlignment="1">
      <alignment horizontal="left" wrapText="1" readingOrder="1"/>
    </xf>
    <xf numFmtId="0" fontId="9" fillId="0" borderId="11" xfId="5" applyNumberFormat="1" applyFont="1" applyFill="1" applyBorder="1" applyAlignment="1">
      <alignment horizontal="left" wrapText="1" readingOrder="1"/>
    </xf>
    <xf numFmtId="0" fontId="9" fillId="0" borderId="0" xfId="0" applyFont="1"/>
    <xf numFmtId="49" fontId="9" fillId="0" borderId="0" xfId="0" applyNumberFormat="1" applyFont="1"/>
    <xf numFmtId="2" fontId="9" fillId="0" borderId="0" xfId="0" applyNumberFormat="1" applyFont="1"/>
    <xf numFmtId="0" fontId="9" fillId="0" borderId="0" xfId="0" applyNumberFormat="1" applyFont="1"/>
    <xf numFmtId="49" fontId="0" fillId="0" borderId="0" xfId="0" applyNumberFormat="1" applyFont="1"/>
    <xf numFmtId="0" fontId="22" fillId="2" borderId="0" xfId="0" applyFont="1" applyFill="1" applyAlignment="1" applyProtection="1">
      <alignment horizontal="right"/>
      <protection locked="0"/>
    </xf>
    <xf numFmtId="0" fontId="12" fillId="2" borderId="0" xfId="0" applyFont="1" applyFill="1" applyAlignment="1">
      <alignment horizontal="right" vertical="top"/>
    </xf>
    <xf numFmtId="0" fontId="0" fillId="0" borderId="0" xfId="0" applyAlignment="1"/>
    <xf numFmtId="0" fontId="0" fillId="0" borderId="0" xfId="0" applyAlignment="1">
      <alignment horizontal="right"/>
    </xf>
    <xf numFmtId="0" fontId="7" fillId="2" borderId="0" xfId="0" applyFont="1" applyFill="1" applyBorder="1" applyAlignment="1">
      <alignment horizontal="center" vertical="top"/>
    </xf>
    <xf numFmtId="168" fontId="2" fillId="2" borderId="7" xfId="0" applyNumberFormat="1" applyFont="1" applyFill="1" applyBorder="1" applyAlignment="1">
      <alignment horizontal="right" vertical="top"/>
    </xf>
    <xf numFmtId="0" fontId="0" fillId="0" borderId="7" xfId="0" applyBorder="1" applyAlignment="1"/>
    <xf numFmtId="0" fontId="2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 wrapText="1"/>
      <protection locked="0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7" fillId="0" borderId="0" xfId="1" applyNumberFormat="1" applyFont="1" applyFill="1" applyAlignment="1" applyProtection="1">
      <alignment horizontal="center" wrapText="1"/>
      <protection hidden="1"/>
    </xf>
    <xf numFmtId="0" fontId="8" fillId="0" borderId="0" xfId="0" applyFont="1" applyAlignment="1">
      <alignment horizontal="center" wrapText="1"/>
    </xf>
    <xf numFmtId="0" fontId="8" fillId="0" borderId="0" xfId="0" applyFont="1" applyAlignment="1"/>
    <xf numFmtId="0" fontId="2" fillId="0" borderId="0" xfId="1" applyNumberFormat="1" applyFont="1" applyFill="1" applyBorder="1" applyAlignment="1" applyProtection="1">
      <alignment wrapText="1"/>
      <protection hidden="1"/>
    </xf>
    <xf numFmtId="0" fontId="19" fillId="2" borderId="0" xfId="0" applyFont="1" applyFill="1" applyAlignment="1">
      <alignment horizontal="center"/>
    </xf>
    <xf numFmtId="0" fontId="2" fillId="0" borderId="0" xfId="1" applyNumberFormat="1" applyFont="1" applyFill="1" applyAlignment="1" applyProtection="1">
      <alignment wrapText="1"/>
      <protection hidden="1"/>
    </xf>
    <xf numFmtId="0" fontId="15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26" fillId="0" borderId="0" xfId="0" applyFont="1" applyAlignment="1"/>
    <xf numFmtId="0" fontId="5" fillId="0" borderId="0" xfId="1" applyFont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0" fontId="20" fillId="0" borderId="0" xfId="1" applyNumberFormat="1" applyFont="1" applyFill="1" applyAlignment="1" applyProtection="1">
      <alignment horizontal="center" vertical="center"/>
      <protection hidden="1"/>
    </xf>
    <xf numFmtId="0" fontId="22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0" fillId="0" borderId="0" xfId="0" applyFont="1" applyAlignment="1"/>
    <xf numFmtId="0" fontId="5" fillId="0" borderId="0" xfId="0" applyFont="1" applyAlignment="1">
      <alignment horizontal="center" wrapText="1"/>
    </xf>
    <xf numFmtId="0" fontId="3" fillId="0" borderId="1" xfId="1" applyFont="1" applyBorder="1" applyAlignment="1">
      <alignment horizontal="center"/>
    </xf>
    <xf numFmtId="167" fontId="3" fillId="0" borderId="1" xfId="1" applyNumberFormat="1" applyFont="1" applyFill="1" applyBorder="1" applyAlignment="1" applyProtection="1">
      <alignment horizontal="center"/>
      <protection hidden="1"/>
    </xf>
    <xf numFmtId="167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</cellXfs>
  <cellStyles count="8">
    <cellStyle name="Normal" xfId="5"/>
    <cellStyle name="Обычный" xfId="0" builtinId="0"/>
    <cellStyle name="Обычный 2" xfId="1"/>
    <cellStyle name="Обычный 2 2" xfId="6"/>
    <cellStyle name="Обычный_Tmp7" xfId="2"/>
    <cellStyle name="Процентный" xfId="3" builtinId="5"/>
    <cellStyle name="Финансовый" xfId="7" builtinId="3"/>
    <cellStyle name="Элементы осей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88;&#1072;&#1073;&#1086;&#1095;&#1072;&#1103;%202016%20&#1075;&#1086;&#1076;\&#1088;&#1077;&#1096;&#1077;&#1085;&#1080;&#1103;%20&#1044;&#1091;&#1084;&#1099;\&#1088;&#1077;&#1096;&#1077;&#1085;&#1080;&#1077;%20&#1085;&#1072;%20&#1092;&#1077;&#1074;&#1088;&#1072;&#1083;&#1100;%20&#1091;&#1090;&#1086;&#1095;&#1085;&#1077;&#1085;&#1085;&#1099;&#1081;%20&#1074;&#1072;&#1088;&#1080;&#1072;&#1085;&#1090;\&#1055;&#1088;&#1080;&#1083;&#1086;&#1078;&#1077;&#1085;&#1080;&#1077;%205,6,7,8,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88;&#1072;&#1073;&#1086;&#1095;&#1072;&#1103;%202016%20&#1075;&#1086;&#1076;\&#1088;&#1077;&#1096;&#1077;&#1085;&#1080;&#1103;%20&#1044;&#1091;&#1084;&#1099;\&#1088;&#1077;&#1096;&#1077;&#1085;&#1080;&#1077;%20&#1085;&#1072;%20&#1080;&#1102;&#1085;&#1100;%202016\&#1055;&#1088;&#1080;&#1083;&#1086;&#1078;&#1077;&#1085;&#1080;&#1077;%205,6,7,8,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ZorinaLV\Desktop\&#1088;&#1072;&#1073;&#1086;&#1095;&#1072;&#1103;%202016%20&#1075;&#1086;&#1076;\&#1088;&#1077;&#1096;&#1077;&#1085;&#1080;&#1103;%20&#1044;&#1091;&#1084;&#1099;\&#1088;&#1077;&#1096;&#1077;&#1085;&#1080;&#1077;%20&#1085;&#1072;%20&#1080;&#1102;&#1085;&#1100;%202016\&#1055;&#1088;&#1080;&#1083;&#1086;&#1078;&#1077;&#1085;&#1080;&#1077;%205,6,7,8,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5.1."/>
      <sheetName val="приложение 5"/>
      <sheetName val="приложение 6.1."/>
      <sheetName val="приложение 6"/>
      <sheetName val="приложение 7.1."/>
      <sheetName val="приложение 7"/>
      <sheetName val="приложение 8.1."/>
      <sheetName val="приложение 8"/>
      <sheetName val="приложение 9.1."/>
      <sheetName val="приложение 9"/>
    </sheetNames>
    <sheetDataSet>
      <sheetData sheetId="0">
        <row r="19">
          <cell r="H19">
            <v>4221.3999999999996</v>
          </cell>
        </row>
      </sheetData>
      <sheetData sheetId="1"/>
      <sheetData sheetId="2"/>
      <sheetData sheetId="3"/>
      <sheetData sheetId="4"/>
      <sheetData sheetId="5"/>
      <sheetData sheetId="6">
        <row r="37">
          <cell r="J37">
            <v>0</v>
          </cell>
        </row>
      </sheetData>
      <sheetData sheetId="7">
        <row r="18">
          <cell r="I18">
            <v>0</v>
          </cell>
        </row>
        <row r="320">
          <cell r="I320">
            <v>0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5.3."/>
      <sheetName val="приложение 5"/>
      <sheetName val="приложение 6.3."/>
      <sheetName val="приложение 6"/>
      <sheetName val="приложение 7.3."/>
      <sheetName val="приложение 7"/>
      <sheetName val="приложение 8.3."/>
      <sheetName val="приложение 8"/>
    </sheetNames>
    <sheetDataSet>
      <sheetData sheetId="0"/>
      <sheetData sheetId="1"/>
      <sheetData sheetId="2"/>
      <sheetData sheetId="3"/>
      <sheetData sheetId="4"/>
      <sheetData sheetId="5"/>
      <sheetData sheetId="6">
        <row r="670">
          <cell r="I670">
            <v>0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5.3."/>
      <sheetName val="приложение 5"/>
      <sheetName val="приложение 6.3."/>
      <sheetName val="приложение 6"/>
      <sheetName val="приложение 7.3."/>
      <sheetName val="приложение 7"/>
      <sheetName val="приложение 8.3."/>
      <sheetName val="приложение 8"/>
    </sheetNames>
    <sheetDataSet>
      <sheetData sheetId="0"/>
      <sheetData sheetId="1"/>
      <sheetData sheetId="2"/>
      <sheetData sheetId="3"/>
      <sheetData sheetId="4"/>
      <sheetData sheetId="5"/>
      <sheetData sheetId="6">
        <row r="963">
          <cell r="I963">
            <v>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9"/>
  <sheetViews>
    <sheetView topLeftCell="A174" workbookViewId="0">
      <selection sqref="A1:E189"/>
    </sheetView>
  </sheetViews>
  <sheetFormatPr defaultRowHeight="15"/>
  <cols>
    <col min="1" max="1" width="34.85546875" style="238" customWidth="1"/>
    <col min="2" max="2" width="23.5703125" style="238" customWidth="1"/>
    <col min="3" max="3" width="16.140625" style="312" customWidth="1"/>
    <col min="4" max="4" width="13.85546875" style="241" customWidth="1"/>
    <col min="5" max="5" width="11.7109375" style="241" customWidth="1"/>
    <col min="6" max="256" width="9.140625" style="241"/>
    <col min="257" max="257" width="34.85546875" style="241" customWidth="1"/>
    <col min="258" max="258" width="23.5703125" style="241" customWidth="1"/>
    <col min="259" max="259" width="16.140625" style="241" customWidth="1"/>
    <col min="260" max="260" width="13.85546875" style="241" customWidth="1"/>
    <col min="261" max="261" width="13.5703125" style="241" customWidth="1"/>
    <col min="262" max="512" width="9.140625" style="241"/>
    <col min="513" max="513" width="34.85546875" style="241" customWidth="1"/>
    <col min="514" max="514" width="23.5703125" style="241" customWidth="1"/>
    <col min="515" max="515" width="16.140625" style="241" customWidth="1"/>
    <col min="516" max="516" width="13.85546875" style="241" customWidth="1"/>
    <col min="517" max="517" width="13.5703125" style="241" customWidth="1"/>
    <col min="518" max="768" width="9.140625" style="241"/>
    <col min="769" max="769" width="34.85546875" style="241" customWidth="1"/>
    <col min="770" max="770" width="23.5703125" style="241" customWidth="1"/>
    <col min="771" max="771" width="16.140625" style="241" customWidth="1"/>
    <col min="772" max="772" width="13.85546875" style="241" customWidth="1"/>
    <col min="773" max="773" width="13.5703125" style="241" customWidth="1"/>
    <col min="774" max="1024" width="9.140625" style="241"/>
    <col min="1025" max="1025" width="34.85546875" style="241" customWidth="1"/>
    <col min="1026" max="1026" width="23.5703125" style="241" customWidth="1"/>
    <col min="1027" max="1027" width="16.140625" style="241" customWidth="1"/>
    <col min="1028" max="1028" width="13.85546875" style="241" customWidth="1"/>
    <col min="1029" max="1029" width="13.5703125" style="241" customWidth="1"/>
    <col min="1030" max="1280" width="9.140625" style="241"/>
    <col min="1281" max="1281" width="34.85546875" style="241" customWidth="1"/>
    <col min="1282" max="1282" width="23.5703125" style="241" customWidth="1"/>
    <col min="1283" max="1283" width="16.140625" style="241" customWidth="1"/>
    <col min="1284" max="1284" width="13.85546875" style="241" customWidth="1"/>
    <col min="1285" max="1285" width="13.5703125" style="241" customWidth="1"/>
    <col min="1286" max="1536" width="9.140625" style="241"/>
    <col min="1537" max="1537" width="34.85546875" style="241" customWidth="1"/>
    <col min="1538" max="1538" width="23.5703125" style="241" customWidth="1"/>
    <col min="1539" max="1539" width="16.140625" style="241" customWidth="1"/>
    <col min="1540" max="1540" width="13.85546875" style="241" customWidth="1"/>
    <col min="1541" max="1541" width="13.5703125" style="241" customWidth="1"/>
    <col min="1542" max="1792" width="9.140625" style="241"/>
    <col min="1793" max="1793" width="34.85546875" style="241" customWidth="1"/>
    <col min="1794" max="1794" width="23.5703125" style="241" customWidth="1"/>
    <col min="1795" max="1795" width="16.140625" style="241" customWidth="1"/>
    <col min="1796" max="1796" width="13.85546875" style="241" customWidth="1"/>
    <col min="1797" max="1797" width="13.5703125" style="241" customWidth="1"/>
    <col min="1798" max="2048" width="9.140625" style="241"/>
    <col min="2049" max="2049" width="34.85546875" style="241" customWidth="1"/>
    <col min="2050" max="2050" width="23.5703125" style="241" customWidth="1"/>
    <col min="2051" max="2051" width="16.140625" style="241" customWidth="1"/>
    <col min="2052" max="2052" width="13.85546875" style="241" customWidth="1"/>
    <col min="2053" max="2053" width="13.5703125" style="241" customWidth="1"/>
    <col min="2054" max="2304" width="9.140625" style="241"/>
    <col min="2305" max="2305" width="34.85546875" style="241" customWidth="1"/>
    <col min="2306" max="2306" width="23.5703125" style="241" customWidth="1"/>
    <col min="2307" max="2307" width="16.140625" style="241" customWidth="1"/>
    <col min="2308" max="2308" width="13.85546875" style="241" customWidth="1"/>
    <col min="2309" max="2309" width="13.5703125" style="241" customWidth="1"/>
    <col min="2310" max="2560" width="9.140625" style="241"/>
    <col min="2561" max="2561" width="34.85546875" style="241" customWidth="1"/>
    <col min="2562" max="2562" width="23.5703125" style="241" customWidth="1"/>
    <col min="2563" max="2563" width="16.140625" style="241" customWidth="1"/>
    <col min="2564" max="2564" width="13.85546875" style="241" customWidth="1"/>
    <col min="2565" max="2565" width="13.5703125" style="241" customWidth="1"/>
    <col min="2566" max="2816" width="9.140625" style="241"/>
    <col min="2817" max="2817" width="34.85546875" style="241" customWidth="1"/>
    <col min="2818" max="2818" width="23.5703125" style="241" customWidth="1"/>
    <col min="2819" max="2819" width="16.140625" style="241" customWidth="1"/>
    <col min="2820" max="2820" width="13.85546875" style="241" customWidth="1"/>
    <col min="2821" max="2821" width="13.5703125" style="241" customWidth="1"/>
    <col min="2822" max="3072" width="9.140625" style="241"/>
    <col min="3073" max="3073" width="34.85546875" style="241" customWidth="1"/>
    <col min="3074" max="3074" width="23.5703125" style="241" customWidth="1"/>
    <col min="3075" max="3075" width="16.140625" style="241" customWidth="1"/>
    <col min="3076" max="3076" width="13.85546875" style="241" customWidth="1"/>
    <col min="3077" max="3077" width="13.5703125" style="241" customWidth="1"/>
    <col min="3078" max="3328" width="9.140625" style="241"/>
    <col min="3329" max="3329" width="34.85546875" style="241" customWidth="1"/>
    <col min="3330" max="3330" width="23.5703125" style="241" customWidth="1"/>
    <col min="3331" max="3331" width="16.140625" style="241" customWidth="1"/>
    <col min="3332" max="3332" width="13.85546875" style="241" customWidth="1"/>
    <col min="3333" max="3333" width="13.5703125" style="241" customWidth="1"/>
    <col min="3334" max="3584" width="9.140625" style="241"/>
    <col min="3585" max="3585" width="34.85546875" style="241" customWidth="1"/>
    <col min="3586" max="3586" width="23.5703125" style="241" customWidth="1"/>
    <col min="3587" max="3587" width="16.140625" style="241" customWidth="1"/>
    <col min="3588" max="3588" width="13.85546875" style="241" customWidth="1"/>
    <col min="3589" max="3589" width="13.5703125" style="241" customWidth="1"/>
    <col min="3590" max="3840" width="9.140625" style="241"/>
    <col min="3841" max="3841" width="34.85546875" style="241" customWidth="1"/>
    <col min="3842" max="3842" width="23.5703125" style="241" customWidth="1"/>
    <col min="3843" max="3843" width="16.140625" style="241" customWidth="1"/>
    <col min="3844" max="3844" width="13.85546875" style="241" customWidth="1"/>
    <col min="3845" max="3845" width="13.5703125" style="241" customWidth="1"/>
    <col min="3846" max="4096" width="9.140625" style="241"/>
    <col min="4097" max="4097" width="34.85546875" style="241" customWidth="1"/>
    <col min="4098" max="4098" width="23.5703125" style="241" customWidth="1"/>
    <col min="4099" max="4099" width="16.140625" style="241" customWidth="1"/>
    <col min="4100" max="4100" width="13.85546875" style="241" customWidth="1"/>
    <col min="4101" max="4101" width="13.5703125" style="241" customWidth="1"/>
    <col min="4102" max="4352" width="9.140625" style="241"/>
    <col min="4353" max="4353" width="34.85546875" style="241" customWidth="1"/>
    <col min="4354" max="4354" width="23.5703125" style="241" customWidth="1"/>
    <col min="4355" max="4355" width="16.140625" style="241" customWidth="1"/>
    <col min="4356" max="4356" width="13.85546875" style="241" customWidth="1"/>
    <col min="4357" max="4357" width="13.5703125" style="241" customWidth="1"/>
    <col min="4358" max="4608" width="9.140625" style="241"/>
    <col min="4609" max="4609" width="34.85546875" style="241" customWidth="1"/>
    <col min="4610" max="4610" width="23.5703125" style="241" customWidth="1"/>
    <col min="4611" max="4611" width="16.140625" style="241" customWidth="1"/>
    <col min="4612" max="4612" width="13.85546875" style="241" customWidth="1"/>
    <col min="4613" max="4613" width="13.5703125" style="241" customWidth="1"/>
    <col min="4614" max="4864" width="9.140625" style="241"/>
    <col min="4865" max="4865" width="34.85546875" style="241" customWidth="1"/>
    <col min="4866" max="4866" width="23.5703125" style="241" customWidth="1"/>
    <col min="4867" max="4867" width="16.140625" style="241" customWidth="1"/>
    <col min="4868" max="4868" width="13.85546875" style="241" customWidth="1"/>
    <col min="4869" max="4869" width="13.5703125" style="241" customWidth="1"/>
    <col min="4870" max="5120" width="9.140625" style="241"/>
    <col min="5121" max="5121" width="34.85546875" style="241" customWidth="1"/>
    <col min="5122" max="5122" width="23.5703125" style="241" customWidth="1"/>
    <col min="5123" max="5123" width="16.140625" style="241" customWidth="1"/>
    <col min="5124" max="5124" width="13.85546875" style="241" customWidth="1"/>
    <col min="5125" max="5125" width="13.5703125" style="241" customWidth="1"/>
    <col min="5126" max="5376" width="9.140625" style="241"/>
    <col min="5377" max="5377" width="34.85546875" style="241" customWidth="1"/>
    <col min="5378" max="5378" width="23.5703125" style="241" customWidth="1"/>
    <col min="5379" max="5379" width="16.140625" style="241" customWidth="1"/>
    <col min="5380" max="5380" width="13.85546875" style="241" customWidth="1"/>
    <col min="5381" max="5381" width="13.5703125" style="241" customWidth="1"/>
    <col min="5382" max="5632" width="9.140625" style="241"/>
    <col min="5633" max="5633" width="34.85546875" style="241" customWidth="1"/>
    <col min="5634" max="5634" width="23.5703125" style="241" customWidth="1"/>
    <col min="5635" max="5635" width="16.140625" style="241" customWidth="1"/>
    <col min="5636" max="5636" width="13.85546875" style="241" customWidth="1"/>
    <col min="5637" max="5637" width="13.5703125" style="241" customWidth="1"/>
    <col min="5638" max="5888" width="9.140625" style="241"/>
    <col min="5889" max="5889" width="34.85546875" style="241" customWidth="1"/>
    <col min="5890" max="5890" width="23.5703125" style="241" customWidth="1"/>
    <col min="5891" max="5891" width="16.140625" style="241" customWidth="1"/>
    <col min="5892" max="5892" width="13.85546875" style="241" customWidth="1"/>
    <col min="5893" max="5893" width="13.5703125" style="241" customWidth="1"/>
    <col min="5894" max="6144" width="9.140625" style="241"/>
    <col min="6145" max="6145" width="34.85546875" style="241" customWidth="1"/>
    <col min="6146" max="6146" width="23.5703125" style="241" customWidth="1"/>
    <col min="6147" max="6147" width="16.140625" style="241" customWidth="1"/>
    <col min="6148" max="6148" width="13.85546875" style="241" customWidth="1"/>
    <col min="6149" max="6149" width="13.5703125" style="241" customWidth="1"/>
    <col min="6150" max="6400" width="9.140625" style="241"/>
    <col min="6401" max="6401" width="34.85546875" style="241" customWidth="1"/>
    <col min="6402" max="6402" width="23.5703125" style="241" customWidth="1"/>
    <col min="6403" max="6403" width="16.140625" style="241" customWidth="1"/>
    <col min="6404" max="6404" width="13.85546875" style="241" customWidth="1"/>
    <col min="6405" max="6405" width="13.5703125" style="241" customWidth="1"/>
    <col min="6406" max="6656" width="9.140625" style="241"/>
    <col min="6657" max="6657" width="34.85546875" style="241" customWidth="1"/>
    <col min="6658" max="6658" width="23.5703125" style="241" customWidth="1"/>
    <col min="6659" max="6659" width="16.140625" style="241" customWidth="1"/>
    <col min="6660" max="6660" width="13.85546875" style="241" customWidth="1"/>
    <col min="6661" max="6661" width="13.5703125" style="241" customWidth="1"/>
    <col min="6662" max="6912" width="9.140625" style="241"/>
    <col min="6913" max="6913" width="34.85546875" style="241" customWidth="1"/>
    <col min="6914" max="6914" width="23.5703125" style="241" customWidth="1"/>
    <col min="6915" max="6915" width="16.140625" style="241" customWidth="1"/>
    <col min="6916" max="6916" width="13.85546875" style="241" customWidth="1"/>
    <col min="6917" max="6917" width="13.5703125" style="241" customWidth="1"/>
    <col min="6918" max="7168" width="9.140625" style="241"/>
    <col min="7169" max="7169" width="34.85546875" style="241" customWidth="1"/>
    <col min="7170" max="7170" width="23.5703125" style="241" customWidth="1"/>
    <col min="7171" max="7171" width="16.140625" style="241" customWidth="1"/>
    <col min="7172" max="7172" width="13.85546875" style="241" customWidth="1"/>
    <col min="7173" max="7173" width="13.5703125" style="241" customWidth="1"/>
    <col min="7174" max="7424" width="9.140625" style="241"/>
    <col min="7425" max="7425" width="34.85546875" style="241" customWidth="1"/>
    <col min="7426" max="7426" width="23.5703125" style="241" customWidth="1"/>
    <col min="7427" max="7427" width="16.140625" style="241" customWidth="1"/>
    <col min="7428" max="7428" width="13.85546875" style="241" customWidth="1"/>
    <col min="7429" max="7429" width="13.5703125" style="241" customWidth="1"/>
    <col min="7430" max="7680" width="9.140625" style="241"/>
    <col min="7681" max="7681" width="34.85546875" style="241" customWidth="1"/>
    <col min="7682" max="7682" width="23.5703125" style="241" customWidth="1"/>
    <col min="7683" max="7683" width="16.140625" style="241" customWidth="1"/>
    <col min="7684" max="7684" width="13.85546875" style="241" customWidth="1"/>
    <col min="7685" max="7685" width="13.5703125" style="241" customWidth="1"/>
    <col min="7686" max="7936" width="9.140625" style="241"/>
    <col min="7937" max="7937" width="34.85546875" style="241" customWidth="1"/>
    <col min="7938" max="7938" width="23.5703125" style="241" customWidth="1"/>
    <col min="7939" max="7939" width="16.140625" style="241" customWidth="1"/>
    <col min="7940" max="7940" width="13.85546875" style="241" customWidth="1"/>
    <col min="7941" max="7941" width="13.5703125" style="241" customWidth="1"/>
    <col min="7942" max="8192" width="9.140625" style="241"/>
    <col min="8193" max="8193" width="34.85546875" style="241" customWidth="1"/>
    <col min="8194" max="8194" width="23.5703125" style="241" customWidth="1"/>
    <col min="8195" max="8195" width="16.140625" style="241" customWidth="1"/>
    <col min="8196" max="8196" width="13.85546875" style="241" customWidth="1"/>
    <col min="8197" max="8197" width="13.5703125" style="241" customWidth="1"/>
    <col min="8198" max="8448" width="9.140625" style="241"/>
    <col min="8449" max="8449" width="34.85546875" style="241" customWidth="1"/>
    <col min="8450" max="8450" width="23.5703125" style="241" customWidth="1"/>
    <col min="8451" max="8451" width="16.140625" style="241" customWidth="1"/>
    <col min="8452" max="8452" width="13.85546875" style="241" customWidth="1"/>
    <col min="8453" max="8453" width="13.5703125" style="241" customWidth="1"/>
    <col min="8454" max="8704" width="9.140625" style="241"/>
    <col min="8705" max="8705" width="34.85546875" style="241" customWidth="1"/>
    <col min="8706" max="8706" width="23.5703125" style="241" customWidth="1"/>
    <col min="8707" max="8707" width="16.140625" style="241" customWidth="1"/>
    <col min="8708" max="8708" width="13.85546875" style="241" customWidth="1"/>
    <col min="8709" max="8709" width="13.5703125" style="241" customWidth="1"/>
    <col min="8710" max="8960" width="9.140625" style="241"/>
    <col min="8961" max="8961" width="34.85546875" style="241" customWidth="1"/>
    <col min="8962" max="8962" width="23.5703125" style="241" customWidth="1"/>
    <col min="8963" max="8963" width="16.140625" style="241" customWidth="1"/>
    <col min="8964" max="8964" width="13.85546875" style="241" customWidth="1"/>
    <col min="8965" max="8965" width="13.5703125" style="241" customWidth="1"/>
    <col min="8966" max="9216" width="9.140625" style="241"/>
    <col min="9217" max="9217" width="34.85546875" style="241" customWidth="1"/>
    <col min="9218" max="9218" width="23.5703125" style="241" customWidth="1"/>
    <col min="9219" max="9219" width="16.140625" style="241" customWidth="1"/>
    <col min="9220" max="9220" width="13.85546875" style="241" customWidth="1"/>
    <col min="9221" max="9221" width="13.5703125" style="241" customWidth="1"/>
    <col min="9222" max="9472" width="9.140625" style="241"/>
    <col min="9473" max="9473" width="34.85546875" style="241" customWidth="1"/>
    <col min="9474" max="9474" width="23.5703125" style="241" customWidth="1"/>
    <col min="9475" max="9475" width="16.140625" style="241" customWidth="1"/>
    <col min="9476" max="9476" width="13.85546875" style="241" customWidth="1"/>
    <col min="9477" max="9477" width="13.5703125" style="241" customWidth="1"/>
    <col min="9478" max="9728" width="9.140625" style="241"/>
    <col min="9729" max="9729" width="34.85546875" style="241" customWidth="1"/>
    <col min="9730" max="9730" width="23.5703125" style="241" customWidth="1"/>
    <col min="9731" max="9731" width="16.140625" style="241" customWidth="1"/>
    <col min="9732" max="9732" width="13.85546875" style="241" customWidth="1"/>
    <col min="9733" max="9733" width="13.5703125" style="241" customWidth="1"/>
    <col min="9734" max="9984" width="9.140625" style="241"/>
    <col min="9985" max="9985" width="34.85546875" style="241" customWidth="1"/>
    <col min="9986" max="9986" width="23.5703125" style="241" customWidth="1"/>
    <col min="9987" max="9987" width="16.140625" style="241" customWidth="1"/>
    <col min="9988" max="9988" width="13.85546875" style="241" customWidth="1"/>
    <col min="9989" max="9989" width="13.5703125" style="241" customWidth="1"/>
    <col min="9990" max="10240" width="9.140625" style="241"/>
    <col min="10241" max="10241" width="34.85546875" style="241" customWidth="1"/>
    <col min="10242" max="10242" width="23.5703125" style="241" customWidth="1"/>
    <col min="10243" max="10243" width="16.140625" style="241" customWidth="1"/>
    <col min="10244" max="10244" width="13.85546875" style="241" customWidth="1"/>
    <col min="10245" max="10245" width="13.5703125" style="241" customWidth="1"/>
    <col min="10246" max="10496" width="9.140625" style="241"/>
    <col min="10497" max="10497" width="34.85546875" style="241" customWidth="1"/>
    <col min="10498" max="10498" width="23.5703125" style="241" customWidth="1"/>
    <col min="10499" max="10499" width="16.140625" style="241" customWidth="1"/>
    <col min="10500" max="10500" width="13.85546875" style="241" customWidth="1"/>
    <col min="10501" max="10501" width="13.5703125" style="241" customWidth="1"/>
    <col min="10502" max="10752" width="9.140625" style="241"/>
    <col min="10753" max="10753" width="34.85546875" style="241" customWidth="1"/>
    <col min="10754" max="10754" width="23.5703125" style="241" customWidth="1"/>
    <col min="10755" max="10755" width="16.140625" style="241" customWidth="1"/>
    <col min="10756" max="10756" width="13.85546875" style="241" customWidth="1"/>
    <col min="10757" max="10757" width="13.5703125" style="241" customWidth="1"/>
    <col min="10758" max="11008" width="9.140625" style="241"/>
    <col min="11009" max="11009" width="34.85546875" style="241" customWidth="1"/>
    <col min="11010" max="11010" width="23.5703125" style="241" customWidth="1"/>
    <col min="11011" max="11011" width="16.140625" style="241" customWidth="1"/>
    <col min="11012" max="11012" width="13.85546875" style="241" customWidth="1"/>
    <col min="11013" max="11013" width="13.5703125" style="241" customWidth="1"/>
    <col min="11014" max="11264" width="9.140625" style="241"/>
    <col min="11265" max="11265" width="34.85546875" style="241" customWidth="1"/>
    <col min="11266" max="11266" width="23.5703125" style="241" customWidth="1"/>
    <col min="11267" max="11267" width="16.140625" style="241" customWidth="1"/>
    <col min="11268" max="11268" width="13.85546875" style="241" customWidth="1"/>
    <col min="11269" max="11269" width="13.5703125" style="241" customWidth="1"/>
    <col min="11270" max="11520" width="9.140625" style="241"/>
    <col min="11521" max="11521" width="34.85546875" style="241" customWidth="1"/>
    <col min="11522" max="11522" width="23.5703125" style="241" customWidth="1"/>
    <col min="11523" max="11523" width="16.140625" style="241" customWidth="1"/>
    <col min="11524" max="11524" width="13.85546875" style="241" customWidth="1"/>
    <col min="11525" max="11525" width="13.5703125" style="241" customWidth="1"/>
    <col min="11526" max="11776" width="9.140625" style="241"/>
    <col min="11777" max="11777" width="34.85546875" style="241" customWidth="1"/>
    <col min="11778" max="11778" width="23.5703125" style="241" customWidth="1"/>
    <col min="11779" max="11779" width="16.140625" style="241" customWidth="1"/>
    <col min="11780" max="11780" width="13.85546875" style="241" customWidth="1"/>
    <col min="11781" max="11781" width="13.5703125" style="241" customWidth="1"/>
    <col min="11782" max="12032" width="9.140625" style="241"/>
    <col min="12033" max="12033" width="34.85546875" style="241" customWidth="1"/>
    <col min="12034" max="12034" width="23.5703125" style="241" customWidth="1"/>
    <col min="12035" max="12035" width="16.140625" style="241" customWidth="1"/>
    <col min="12036" max="12036" width="13.85546875" style="241" customWidth="1"/>
    <col min="12037" max="12037" width="13.5703125" style="241" customWidth="1"/>
    <col min="12038" max="12288" width="9.140625" style="241"/>
    <col min="12289" max="12289" width="34.85546875" style="241" customWidth="1"/>
    <col min="12290" max="12290" width="23.5703125" style="241" customWidth="1"/>
    <col min="12291" max="12291" width="16.140625" style="241" customWidth="1"/>
    <col min="12292" max="12292" width="13.85546875" style="241" customWidth="1"/>
    <col min="12293" max="12293" width="13.5703125" style="241" customWidth="1"/>
    <col min="12294" max="12544" width="9.140625" style="241"/>
    <col min="12545" max="12545" width="34.85546875" style="241" customWidth="1"/>
    <col min="12546" max="12546" width="23.5703125" style="241" customWidth="1"/>
    <col min="12547" max="12547" width="16.140625" style="241" customWidth="1"/>
    <col min="12548" max="12548" width="13.85546875" style="241" customWidth="1"/>
    <col min="12549" max="12549" width="13.5703125" style="241" customWidth="1"/>
    <col min="12550" max="12800" width="9.140625" style="241"/>
    <col min="12801" max="12801" width="34.85546875" style="241" customWidth="1"/>
    <col min="12802" max="12802" width="23.5703125" style="241" customWidth="1"/>
    <col min="12803" max="12803" width="16.140625" style="241" customWidth="1"/>
    <col min="12804" max="12804" width="13.85546875" style="241" customWidth="1"/>
    <col min="12805" max="12805" width="13.5703125" style="241" customWidth="1"/>
    <col min="12806" max="13056" width="9.140625" style="241"/>
    <col min="13057" max="13057" width="34.85546875" style="241" customWidth="1"/>
    <col min="13058" max="13058" width="23.5703125" style="241" customWidth="1"/>
    <col min="13059" max="13059" width="16.140625" style="241" customWidth="1"/>
    <col min="13060" max="13060" width="13.85546875" style="241" customWidth="1"/>
    <col min="13061" max="13061" width="13.5703125" style="241" customWidth="1"/>
    <col min="13062" max="13312" width="9.140625" style="241"/>
    <col min="13313" max="13313" width="34.85546875" style="241" customWidth="1"/>
    <col min="13314" max="13314" width="23.5703125" style="241" customWidth="1"/>
    <col min="13315" max="13315" width="16.140625" style="241" customWidth="1"/>
    <col min="13316" max="13316" width="13.85546875" style="241" customWidth="1"/>
    <col min="13317" max="13317" width="13.5703125" style="241" customWidth="1"/>
    <col min="13318" max="13568" width="9.140625" style="241"/>
    <col min="13569" max="13569" width="34.85546875" style="241" customWidth="1"/>
    <col min="13570" max="13570" width="23.5703125" style="241" customWidth="1"/>
    <col min="13571" max="13571" width="16.140625" style="241" customWidth="1"/>
    <col min="13572" max="13572" width="13.85546875" style="241" customWidth="1"/>
    <col min="13573" max="13573" width="13.5703125" style="241" customWidth="1"/>
    <col min="13574" max="13824" width="9.140625" style="241"/>
    <col min="13825" max="13825" width="34.85546875" style="241" customWidth="1"/>
    <col min="13826" max="13826" width="23.5703125" style="241" customWidth="1"/>
    <col min="13827" max="13827" width="16.140625" style="241" customWidth="1"/>
    <col min="13828" max="13828" width="13.85546875" style="241" customWidth="1"/>
    <col min="13829" max="13829" width="13.5703125" style="241" customWidth="1"/>
    <col min="13830" max="14080" width="9.140625" style="241"/>
    <col min="14081" max="14081" width="34.85546875" style="241" customWidth="1"/>
    <col min="14082" max="14082" width="23.5703125" style="241" customWidth="1"/>
    <col min="14083" max="14083" width="16.140625" style="241" customWidth="1"/>
    <col min="14084" max="14084" width="13.85546875" style="241" customWidth="1"/>
    <col min="14085" max="14085" width="13.5703125" style="241" customWidth="1"/>
    <col min="14086" max="14336" width="9.140625" style="241"/>
    <col min="14337" max="14337" width="34.85546875" style="241" customWidth="1"/>
    <col min="14338" max="14338" width="23.5703125" style="241" customWidth="1"/>
    <col min="14339" max="14339" width="16.140625" style="241" customWidth="1"/>
    <col min="14340" max="14340" width="13.85546875" style="241" customWidth="1"/>
    <col min="14341" max="14341" width="13.5703125" style="241" customWidth="1"/>
    <col min="14342" max="14592" width="9.140625" style="241"/>
    <col min="14593" max="14593" width="34.85546875" style="241" customWidth="1"/>
    <col min="14594" max="14594" width="23.5703125" style="241" customWidth="1"/>
    <col min="14595" max="14595" width="16.140625" style="241" customWidth="1"/>
    <col min="14596" max="14596" width="13.85546875" style="241" customWidth="1"/>
    <col min="14597" max="14597" width="13.5703125" style="241" customWidth="1"/>
    <col min="14598" max="14848" width="9.140625" style="241"/>
    <col min="14849" max="14849" width="34.85546875" style="241" customWidth="1"/>
    <col min="14850" max="14850" width="23.5703125" style="241" customWidth="1"/>
    <col min="14851" max="14851" width="16.140625" style="241" customWidth="1"/>
    <col min="14852" max="14852" width="13.85546875" style="241" customWidth="1"/>
    <col min="14853" max="14853" width="13.5703125" style="241" customWidth="1"/>
    <col min="14854" max="15104" width="9.140625" style="241"/>
    <col min="15105" max="15105" width="34.85546875" style="241" customWidth="1"/>
    <col min="15106" max="15106" width="23.5703125" style="241" customWidth="1"/>
    <col min="15107" max="15107" width="16.140625" style="241" customWidth="1"/>
    <col min="15108" max="15108" width="13.85546875" style="241" customWidth="1"/>
    <col min="15109" max="15109" width="13.5703125" style="241" customWidth="1"/>
    <col min="15110" max="15360" width="9.140625" style="241"/>
    <col min="15361" max="15361" width="34.85546875" style="241" customWidth="1"/>
    <col min="15362" max="15362" width="23.5703125" style="241" customWidth="1"/>
    <col min="15363" max="15363" width="16.140625" style="241" customWidth="1"/>
    <col min="15364" max="15364" width="13.85546875" style="241" customWidth="1"/>
    <col min="15365" max="15365" width="13.5703125" style="241" customWidth="1"/>
    <col min="15366" max="15616" width="9.140625" style="241"/>
    <col min="15617" max="15617" width="34.85546875" style="241" customWidth="1"/>
    <col min="15618" max="15618" width="23.5703125" style="241" customWidth="1"/>
    <col min="15619" max="15619" width="16.140625" style="241" customWidth="1"/>
    <col min="15620" max="15620" width="13.85546875" style="241" customWidth="1"/>
    <col min="15621" max="15621" width="13.5703125" style="241" customWidth="1"/>
    <col min="15622" max="15872" width="9.140625" style="241"/>
    <col min="15873" max="15873" width="34.85546875" style="241" customWidth="1"/>
    <col min="15874" max="15874" width="23.5703125" style="241" customWidth="1"/>
    <col min="15875" max="15875" width="16.140625" style="241" customWidth="1"/>
    <col min="15876" max="15876" width="13.85546875" style="241" customWidth="1"/>
    <col min="15877" max="15877" width="13.5703125" style="241" customWidth="1"/>
    <col min="15878" max="16128" width="9.140625" style="241"/>
    <col min="16129" max="16129" width="34.85546875" style="241" customWidth="1"/>
    <col min="16130" max="16130" width="23.5703125" style="241" customWidth="1"/>
    <col min="16131" max="16131" width="16.140625" style="241" customWidth="1"/>
    <col min="16132" max="16132" width="13.85546875" style="241" customWidth="1"/>
    <col min="16133" max="16133" width="13.5703125" style="241" customWidth="1"/>
    <col min="16134" max="16384" width="9.140625" style="241"/>
  </cols>
  <sheetData>
    <row r="1" spans="1:5">
      <c r="A1" s="340" t="s">
        <v>720</v>
      </c>
      <c r="B1" s="341"/>
      <c r="C1" s="341"/>
      <c r="D1" s="341"/>
      <c r="E1" s="341"/>
    </row>
    <row r="2" spans="1:5">
      <c r="B2" s="340" t="s">
        <v>1087</v>
      </c>
      <c r="C2" s="340"/>
      <c r="D2" s="341"/>
      <c r="E2" s="341"/>
    </row>
    <row r="3" spans="1:5">
      <c r="A3" s="340" t="s">
        <v>1088</v>
      </c>
      <c r="B3" s="342"/>
      <c r="C3" s="342"/>
      <c r="D3" s="342"/>
      <c r="E3" s="342"/>
    </row>
    <row r="4" spans="1:5">
      <c r="B4" s="239"/>
      <c r="C4" s="240"/>
    </row>
    <row r="5" spans="1:5" s="303" customFormat="1" ht="15.75">
      <c r="A5" s="343" t="s">
        <v>721</v>
      </c>
      <c r="B5" s="343"/>
      <c r="C5" s="343"/>
      <c r="D5" s="341"/>
      <c r="E5" s="341"/>
    </row>
    <row r="6" spans="1:5">
      <c r="A6" s="344" t="s">
        <v>252</v>
      </c>
      <c r="B6" s="345"/>
      <c r="C6" s="345"/>
      <c r="D6" s="345"/>
      <c r="E6" s="345"/>
    </row>
    <row r="7" spans="1:5" ht="25.5">
      <c r="A7" s="242" t="s">
        <v>261</v>
      </c>
      <c r="B7" s="242" t="s">
        <v>722</v>
      </c>
      <c r="C7" s="243" t="s">
        <v>245</v>
      </c>
      <c r="D7" s="243" t="s">
        <v>719</v>
      </c>
      <c r="E7" s="243" t="s">
        <v>253</v>
      </c>
    </row>
    <row r="8" spans="1:5" ht="12" customHeight="1">
      <c r="A8" s="244">
        <v>1</v>
      </c>
      <c r="B8" s="244">
        <v>2</v>
      </c>
      <c r="C8" s="244">
        <v>3</v>
      </c>
      <c r="D8" s="244">
        <v>4</v>
      </c>
      <c r="E8" s="244">
        <v>5</v>
      </c>
    </row>
    <row r="9" spans="1:5" ht="25.5">
      <c r="A9" s="245" t="s">
        <v>723</v>
      </c>
      <c r="B9" s="246" t="s">
        <v>724</v>
      </c>
      <c r="C9" s="247">
        <f>C10+C22+C33+C41+C49+C67+C74+C81+C92+C121+C16+C48</f>
        <v>812197.7</v>
      </c>
      <c r="D9" s="247">
        <f>D10+D22+D33+D41+D49+D67+D74+D81+D92+D121+D16+D48</f>
        <v>387090.6</v>
      </c>
      <c r="E9" s="247">
        <f>D9/C9*100</f>
        <v>47.65965232356605</v>
      </c>
    </row>
    <row r="10" spans="1:5">
      <c r="A10" s="248" t="s">
        <v>725</v>
      </c>
      <c r="B10" s="246" t="s">
        <v>726</v>
      </c>
      <c r="C10" s="247">
        <f>C11</f>
        <v>456958.8</v>
      </c>
      <c r="D10" s="247">
        <f>D11</f>
        <v>210416.40000000002</v>
      </c>
      <c r="E10" s="247">
        <f>D10/C10*100</f>
        <v>46.04712722459881</v>
      </c>
    </row>
    <row r="11" spans="1:5">
      <c r="A11" s="249" t="s">
        <v>727</v>
      </c>
      <c r="B11" s="250" t="s">
        <v>728</v>
      </c>
      <c r="C11" s="251">
        <f>SUM(C12:C15)</f>
        <v>456958.8</v>
      </c>
      <c r="D11" s="251">
        <f>SUM(D12:D15)</f>
        <v>210416.40000000002</v>
      </c>
      <c r="E11" s="251">
        <f>D11/C11*100</f>
        <v>46.04712722459881</v>
      </c>
    </row>
    <row r="12" spans="1:5" ht="102">
      <c r="A12" s="249" t="s">
        <v>729</v>
      </c>
      <c r="B12" s="250" t="s">
        <v>730</v>
      </c>
      <c r="C12" s="251">
        <v>445534.8</v>
      </c>
      <c r="D12" s="251">
        <v>207700</v>
      </c>
      <c r="E12" s="251">
        <f>D12/C12*100</f>
        <v>46.618131737408618</v>
      </c>
    </row>
    <row r="13" spans="1:5" ht="144.75" customHeight="1">
      <c r="A13" s="249" t="s">
        <v>731</v>
      </c>
      <c r="B13" s="250" t="s">
        <v>732</v>
      </c>
      <c r="C13" s="251">
        <v>3655.7</v>
      </c>
      <c r="D13" s="251">
        <v>860</v>
      </c>
      <c r="E13" s="251">
        <f t="shared" ref="E13:E78" si="0">D13/C13*100</f>
        <v>23.524906310692892</v>
      </c>
    </row>
    <row r="14" spans="1:5" s="304" customFormat="1" ht="63.75">
      <c r="A14" s="249" t="s">
        <v>733</v>
      </c>
      <c r="B14" s="252" t="s">
        <v>734</v>
      </c>
      <c r="C14" s="251">
        <v>5483.5</v>
      </c>
      <c r="D14" s="251">
        <v>845.2</v>
      </c>
      <c r="E14" s="251">
        <f t="shared" si="0"/>
        <v>15.413513267073951</v>
      </c>
    </row>
    <row r="15" spans="1:5" s="304" customFormat="1" ht="127.5">
      <c r="A15" s="249" t="s">
        <v>735</v>
      </c>
      <c r="B15" s="250" t="s">
        <v>736</v>
      </c>
      <c r="C15" s="251">
        <v>2284.8000000000002</v>
      </c>
      <c r="D15" s="251">
        <v>1011.2</v>
      </c>
      <c r="E15" s="251">
        <f t="shared" si="0"/>
        <v>44.257703081232492</v>
      </c>
    </row>
    <row r="16" spans="1:5" s="304" customFormat="1" ht="51">
      <c r="A16" s="248" t="s">
        <v>737</v>
      </c>
      <c r="B16" s="246" t="s">
        <v>738</v>
      </c>
      <c r="C16" s="247">
        <f>C17</f>
        <v>10162.6</v>
      </c>
      <c r="D16" s="247">
        <f>D17</f>
        <v>6583.3</v>
      </c>
      <c r="E16" s="247">
        <f t="shared" si="0"/>
        <v>64.779682364749178</v>
      </c>
    </row>
    <row r="17" spans="1:5" s="304" customFormat="1" ht="41.25" customHeight="1">
      <c r="A17" s="253" t="s">
        <v>739</v>
      </c>
      <c r="B17" s="250" t="s">
        <v>740</v>
      </c>
      <c r="C17" s="251">
        <f>C18+C19+C20+C21</f>
        <v>10162.6</v>
      </c>
      <c r="D17" s="251">
        <f>D18+D19+D20+D21</f>
        <v>6583.3</v>
      </c>
      <c r="E17" s="251">
        <f t="shared" si="0"/>
        <v>64.779682364749178</v>
      </c>
    </row>
    <row r="18" spans="1:5" s="304" customFormat="1" ht="89.25">
      <c r="A18" s="253" t="s">
        <v>741</v>
      </c>
      <c r="B18" s="250" t="s">
        <v>742</v>
      </c>
      <c r="C18" s="251">
        <v>3455.3</v>
      </c>
      <c r="D18" s="251">
        <v>2239.1</v>
      </c>
      <c r="E18" s="251">
        <f t="shared" si="0"/>
        <v>64.801898532688909</v>
      </c>
    </row>
    <row r="19" spans="1:5" s="304" customFormat="1" ht="114.75">
      <c r="A19" s="253" t="s">
        <v>743</v>
      </c>
      <c r="B19" s="250" t="s">
        <v>744</v>
      </c>
      <c r="C19" s="251">
        <v>101.6</v>
      </c>
      <c r="D19" s="251">
        <v>36.9</v>
      </c>
      <c r="E19" s="251">
        <f t="shared" si="0"/>
        <v>36.318897637795274</v>
      </c>
    </row>
    <row r="20" spans="1:5" s="304" customFormat="1" ht="102">
      <c r="A20" s="253" t="s">
        <v>745</v>
      </c>
      <c r="B20" s="250" t="s">
        <v>746</v>
      </c>
      <c r="C20" s="251">
        <v>6605.7</v>
      </c>
      <c r="D20" s="251">
        <v>4659.8</v>
      </c>
      <c r="E20" s="251">
        <f t="shared" si="0"/>
        <v>70.542107573762053</v>
      </c>
    </row>
    <row r="21" spans="1:5" s="304" customFormat="1" ht="102">
      <c r="A21" s="253" t="s">
        <v>747</v>
      </c>
      <c r="B21" s="250" t="s">
        <v>748</v>
      </c>
      <c r="C21" s="251">
        <v>0</v>
      </c>
      <c r="D21" s="251">
        <v>-352.5</v>
      </c>
      <c r="E21" s="251">
        <v>0</v>
      </c>
    </row>
    <row r="22" spans="1:5">
      <c r="A22" s="248" t="s">
        <v>749</v>
      </c>
      <c r="B22" s="246" t="s">
        <v>750</v>
      </c>
      <c r="C22" s="247">
        <f>C23+C27+C29+C31</f>
        <v>124118.5</v>
      </c>
      <c r="D22" s="247">
        <f>D23+D27+D29+D31</f>
        <v>68345.900000000009</v>
      </c>
      <c r="E22" s="247">
        <f t="shared" si="0"/>
        <v>55.065038652577989</v>
      </c>
    </row>
    <row r="23" spans="1:5" ht="38.25">
      <c r="A23" s="248" t="s">
        <v>751</v>
      </c>
      <c r="B23" s="250" t="s">
        <v>752</v>
      </c>
      <c r="C23" s="247">
        <f>C24+C25+C26</f>
        <v>69218.5</v>
      </c>
      <c r="D23" s="247">
        <f>D24+D25+D26</f>
        <v>44207.600000000006</v>
      </c>
      <c r="E23" s="247">
        <f t="shared" si="0"/>
        <v>63.866740827957855</v>
      </c>
    </row>
    <row r="24" spans="1:5" ht="51">
      <c r="A24" s="254" t="s">
        <v>753</v>
      </c>
      <c r="B24" s="255" t="s">
        <v>754</v>
      </c>
      <c r="C24" s="256">
        <v>57451.4</v>
      </c>
      <c r="D24" s="256">
        <v>33799.5</v>
      </c>
      <c r="E24" s="251">
        <f t="shared" si="0"/>
        <v>58.831464507392326</v>
      </c>
    </row>
    <row r="25" spans="1:5" ht="63.75">
      <c r="A25" s="254" t="s">
        <v>755</v>
      </c>
      <c r="B25" s="255" t="s">
        <v>756</v>
      </c>
      <c r="C25" s="256">
        <v>6921.8</v>
      </c>
      <c r="D25" s="256">
        <v>6213.3</v>
      </c>
      <c r="E25" s="251">
        <f t="shared" si="0"/>
        <v>89.76422317894189</v>
      </c>
    </row>
    <row r="26" spans="1:5" ht="38.25">
      <c r="A26" s="254" t="s">
        <v>757</v>
      </c>
      <c r="B26" s="257" t="s">
        <v>758</v>
      </c>
      <c r="C26" s="256">
        <v>4845.3</v>
      </c>
      <c r="D26" s="256">
        <v>4194.8</v>
      </c>
      <c r="E26" s="251">
        <f t="shared" si="0"/>
        <v>86.574618702660317</v>
      </c>
    </row>
    <row r="27" spans="1:5" ht="25.5">
      <c r="A27" s="248" t="s">
        <v>759</v>
      </c>
      <c r="B27" s="246" t="s">
        <v>760</v>
      </c>
      <c r="C27" s="247">
        <f>C28</f>
        <v>49950</v>
      </c>
      <c r="D27" s="247">
        <f>D28</f>
        <v>20886.099999999999</v>
      </c>
      <c r="E27" s="247">
        <f t="shared" si="0"/>
        <v>41.814014014014013</v>
      </c>
    </row>
    <row r="28" spans="1:5" ht="25.5">
      <c r="A28" s="249" t="s">
        <v>759</v>
      </c>
      <c r="B28" s="250" t="s">
        <v>761</v>
      </c>
      <c r="C28" s="251">
        <v>49950</v>
      </c>
      <c r="D28" s="251">
        <v>20886.099999999999</v>
      </c>
      <c r="E28" s="251">
        <f t="shared" si="0"/>
        <v>41.814014014014013</v>
      </c>
    </row>
    <row r="29" spans="1:5">
      <c r="A29" s="258" t="s">
        <v>762</v>
      </c>
      <c r="B29" s="259" t="s">
        <v>763</v>
      </c>
      <c r="C29" s="247">
        <f>C30</f>
        <v>450</v>
      </c>
      <c r="D29" s="247">
        <f>D30</f>
        <v>50.4</v>
      </c>
      <c r="E29" s="247">
        <f t="shared" si="0"/>
        <v>11.200000000000001</v>
      </c>
    </row>
    <row r="30" spans="1:5" s="305" customFormat="1" ht="12.75">
      <c r="A30" s="260" t="s">
        <v>762</v>
      </c>
      <c r="B30" s="261" t="s">
        <v>764</v>
      </c>
      <c r="C30" s="251">
        <v>450</v>
      </c>
      <c r="D30" s="251">
        <v>50.4</v>
      </c>
      <c r="E30" s="251">
        <f t="shared" si="0"/>
        <v>11.200000000000001</v>
      </c>
    </row>
    <row r="31" spans="1:5" s="305" customFormat="1" ht="38.25">
      <c r="A31" s="258" t="s">
        <v>765</v>
      </c>
      <c r="B31" s="259" t="s">
        <v>766</v>
      </c>
      <c r="C31" s="247">
        <f>C32</f>
        <v>4500</v>
      </c>
      <c r="D31" s="247">
        <f>D32</f>
        <v>3201.8</v>
      </c>
      <c r="E31" s="247">
        <f t="shared" si="0"/>
        <v>71.151111111111121</v>
      </c>
    </row>
    <row r="32" spans="1:5" s="305" customFormat="1" ht="51">
      <c r="A32" s="260" t="s">
        <v>767</v>
      </c>
      <c r="B32" s="261" t="s">
        <v>768</v>
      </c>
      <c r="C32" s="251">
        <v>4500</v>
      </c>
      <c r="D32" s="251">
        <v>3201.8</v>
      </c>
      <c r="E32" s="251">
        <f t="shared" si="0"/>
        <v>71.151111111111121</v>
      </c>
    </row>
    <row r="33" spans="1:5">
      <c r="A33" s="248" t="s">
        <v>769</v>
      </c>
      <c r="B33" s="246" t="s">
        <v>770</v>
      </c>
      <c r="C33" s="247">
        <f>C34+C36</f>
        <v>28261.5</v>
      </c>
      <c r="D33" s="247">
        <f>D34+D36</f>
        <v>8468.1999999999989</v>
      </c>
      <c r="E33" s="247">
        <f t="shared" si="0"/>
        <v>29.963731578295555</v>
      </c>
    </row>
    <row r="34" spans="1:5" s="305" customFormat="1" ht="12.75">
      <c r="A34" s="248" t="s">
        <v>771</v>
      </c>
      <c r="B34" s="246" t="s">
        <v>772</v>
      </c>
      <c r="C34" s="247">
        <f>C35</f>
        <v>9500</v>
      </c>
      <c r="D34" s="247">
        <f>D35</f>
        <v>713.3</v>
      </c>
      <c r="E34" s="247">
        <f t="shared" si="0"/>
        <v>7.5084210526315784</v>
      </c>
    </row>
    <row r="35" spans="1:5" ht="63.75">
      <c r="A35" s="249" t="s">
        <v>773</v>
      </c>
      <c r="B35" s="250" t="s">
        <v>774</v>
      </c>
      <c r="C35" s="251">
        <v>9500</v>
      </c>
      <c r="D35" s="251">
        <v>713.3</v>
      </c>
      <c r="E35" s="251">
        <f t="shared" si="0"/>
        <v>7.5084210526315784</v>
      </c>
    </row>
    <row r="36" spans="1:5">
      <c r="A36" s="248" t="s">
        <v>775</v>
      </c>
      <c r="B36" s="246" t="s">
        <v>776</v>
      </c>
      <c r="C36" s="247">
        <f>C37+C39</f>
        <v>18761.5</v>
      </c>
      <c r="D36" s="247">
        <f>D37+D39</f>
        <v>7754.9</v>
      </c>
      <c r="E36" s="247">
        <f t="shared" si="0"/>
        <v>41.334115076086661</v>
      </c>
    </row>
    <row r="37" spans="1:5">
      <c r="A37" s="249" t="s">
        <v>777</v>
      </c>
      <c r="B37" s="250" t="s">
        <v>778</v>
      </c>
      <c r="C37" s="251">
        <f>C38</f>
        <v>13133</v>
      </c>
      <c r="D37" s="251">
        <f>D38</f>
        <v>7367.7</v>
      </c>
      <c r="E37" s="251">
        <f t="shared" si="0"/>
        <v>56.100662453361764</v>
      </c>
    </row>
    <row r="38" spans="1:5" ht="51">
      <c r="A38" s="254" t="s">
        <v>779</v>
      </c>
      <c r="B38" s="255" t="s">
        <v>780</v>
      </c>
      <c r="C38" s="256">
        <v>13133</v>
      </c>
      <c r="D38" s="256">
        <v>7367.7</v>
      </c>
      <c r="E38" s="251">
        <f t="shared" si="0"/>
        <v>56.100662453361764</v>
      </c>
    </row>
    <row r="39" spans="1:5">
      <c r="A39" s="249" t="s">
        <v>781</v>
      </c>
      <c r="B39" s="250" t="s">
        <v>782</v>
      </c>
      <c r="C39" s="251">
        <f>SUM(C40)</f>
        <v>5628.5</v>
      </c>
      <c r="D39" s="251">
        <f>SUM(D40)</f>
        <v>387.2</v>
      </c>
      <c r="E39" s="251">
        <f t="shared" si="0"/>
        <v>6.8792751177045393</v>
      </c>
    </row>
    <row r="40" spans="1:5" ht="51">
      <c r="A40" s="254" t="s">
        <v>783</v>
      </c>
      <c r="B40" s="255" t="s">
        <v>784</v>
      </c>
      <c r="C40" s="256">
        <v>5628.5</v>
      </c>
      <c r="D40" s="256">
        <v>387.2</v>
      </c>
      <c r="E40" s="251">
        <f t="shared" si="0"/>
        <v>6.8792751177045393</v>
      </c>
    </row>
    <row r="41" spans="1:5">
      <c r="A41" s="248" t="s">
        <v>785</v>
      </c>
      <c r="B41" s="246" t="s">
        <v>786</v>
      </c>
      <c r="C41" s="247">
        <f>C42+C44</f>
        <v>5305</v>
      </c>
      <c r="D41" s="247">
        <f>D42+D44</f>
        <v>2469.1</v>
      </c>
      <c r="E41" s="247">
        <f t="shared" si="0"/>
        <v>46.542884071630539</v>
      </c>
    </row>
    <row r="42" spans="1:5" ht="42.75" customHeight="1">
      <c r="A42" s="249" t="s">
        <v>787</v>
      </c>
      <c r="B42" s="250" t="s">
        <v>788</v>
      </c>
      <c r="C42" s="251">
        <f>C43</f>
        <v>5258</v>
      </c>
      <c r="D42" s="251">
        <f>D43</f>
        <v>2435.1</v>
      </c>
      <c r="E42" s="251">
        <f t="shared" si="0"/>
        <v>46.312286040319513</v>
      </c>
    </row>
    <row r="43" spans="1:5" ht="63.75">
      <c r="A43" s="254" t="s">
        <v>789</v>
      </c>
      <c r="B43" s="255" t="s">
        <v>790</v>
      </c>
      <c r="C43" s="256">
        <v>5258</v>
      </c>
      <c r="D43" s="256">
        <v>2435.1</v>
      </c>
      <c r="E43" s="251">
        <f t="shared" si="0"/>
        <v>46.312286040319513</v>
      </c>
    </row>
    <row r="44" spans="1:5" ht="51">
      <c r="A44" s="249" t="s">
        <v>791</v>
      </c>
      <c r="B44" s="250" t="s">
        <v>792</v>
      </c>
      <c r="C44" s="251">
        <f>C45+C46</f>
        <v>47</v>
      </c>
      <c r="D44" s="251">
        <f>D45+D46</f>
        <v>34</v>
      </c>
      <c r="E44" s="251">
        <f t="shared" si="0"/>
        <v>72.340425531914903</v>
      </c>
    </row>
    <row r="45" spans="1:5" ht="38.25">
      <c r="A45" s="249" t="s">
        <v>793</v>
      </c>
      <c r="B45" s="250" t="s">
        <v>794</v>
      </c>
      <c r="C45" s="251">
        <v>15</v>
      </c>
      <c r="D45" s="251">
        <v>10</v>
      </c>
      <c r="E45" s="251">
        <f t="shared" si="0"/>
        <v>66.666666666666657</v>
      </c>
    </row>
    <row r="46" spans="1:5" s="304" customFormat="1" ht="76.5">
      <c r="A46" s="249" t="s">
        <v>795</v>
      </c>
      <c r="B46" s="250" t="s">
        <v>796</v>
      </c>
      <c r="C46" s="251">
        <f>C47</f>
        <v>32</v>
      </c>
      <c r="D46" s="251">
        <f>D47</f>
        <v>24</v>
      </c>
      <c r="E46" s="251">
        <f t="shared" si="0"/>
        <v>75</v>
      </c>
    </row>
    <row r="47" spans="1:5" s="304" customFormat="1" ht="140.25">
      <c r="A47" s="262" t="s">
        <v>797</v>
      </c>
      <c r="B47" s="263" t="s">
        <v>798</v>
      </c>
      <c r="C47" s="264">
        <v>32</v>
      </c>
      <c r="D47" s="264">
        <v>24</v>
      </c>
      <c r="E47" s="251">
        <f t="shared" si="0"/>
        <v>75</v>
      </c>
    </row>
    <row r="48" spans="1:5" ht="51">
      <c r="A48" s="248" t="s">
        <v>799</v>
      </c>
      <c r="B48" s="246" t="s">
        <v>800</v>
      </c>
      <c r="C48" s="247">
        <v>0</v>
      </c>
      <c r="D48" s="247">
        <v>0</v>
      </c>
      <c r="E48" s="247">
        <v>0</v>
      </c>
    </row>
    <row r="49" spans="1:5" ht="63.75">
      <c r="A49" s="248" t="s">
        <v>801</v>
      </c>
      <c r="B49" s="246" t="s">
        <v>802</v>
      </c>
      <c r="C49" s="247">
        <f>SUM(C54+C64+C50+C52+C59+C62)</f>
        <v>155502.1</v>
      </c>
      <c r="D49" s="247">
        <f>SUM(D54+D64+D50+D52+D59+D62)</f>
        <v>64890.399999999994</v>
      </c>
      <c r="E49" s="247">
        <f t="shared" si="0"/>
        <v>41.729597220873536</v>
      </c>
    </row>
    <row r="50" spans="1:5" s="21" customFormat="1" ht="89.25">
      <c r="A50" s="249" t="s">
        <v>803</v>
      </c>
      <c r="B50" s="265" t="s">
        <v>804</v>
      </c>
      <c r="C50" s="266">
        <f>C51</f>
        <v>250</v>
      </c>
      <c r="D50" s="266">
        <f>D51</f>
        <v>0</v>
      </c>
      <c r="E50" s="251">
        <f t="shared" si="0"/>
        <v>0</v>
      </c>
    </row>
    <row r="51" spans="1:5" s="306" customFormat="1" ht="76.5">
      <c r="A51" s="254" t="s">
        <v>805</v>
      </c>
      <c r="B51" s="267" t="s">
        <v>806</v>
      </c>
      <c r="C51" s="268">
        <v>250</v>
      </c>
      <c r="D51" s="268">
        <v>0</v>
      </c>
      <c r="E51" s="251">
        <f t="shared" si="0"/>
        <v>0</v>
      </c>
    </row>
    <row r="52" spans="1:5" ht="38.25" hidden="1">
      <c r="A52" s="253" t="s">
        <v>807</v>
      </c>
      <c r="B52" s="265" t="s">
        <v>808</v>
      </c>
      <c r="C52" s="266">
        <f>C53</f>
        <v>0</v>
      </c>
      <c r="D52" s="266">
        <f>D53</f>
        <v>0</v>
      </c>
      <c r="E52" s="251">
        <v>0</v>
      </c>
    </row>
    <row r="53" spans="1:5" s="307" customFormat="1" ht="51" hidden="1">
      <c r="A53" s="269" t="s">
        <v>809</v>
      </c>
      <c r="B53" s="267" t="s">
        <v>810</v>
      </c>
      <c r="C53" s="268">
        <v>0</v>
      </c>
      <c r="D53" s="268">
        <v>0</v>
      </c>
      <c r="E53" s="251">
        <v>0</v>
      </c>
    </row>
    <row r="54" spans="1:5" ht="114.75">
      <c r="A54" s="249" t="s">
        <v>811</v>
      </c>
      <c r="B54" s="250" t="s">
        <v>812</v>
      </c>
      <c r="C54" s="251">
        <f>SUM(C55+C57)</f>
        <v>83651.100000000006</v>
      </c>
      <c r="D54" s="251">
        <f>SUM(D55+D57)</f>
        <v>35981.1</v>
      </c>
      <c r="E54" s="251">
        <f t="shared" si="0"/>
        <v>43.013301678041287</v>
      </c>
    </row>
    <row r="55" spans="1:5" ht="89.25">
      <c r="A55" s="249" t="s">
        <v>813</v>
      </c>
      <c r="B55" s="250" t="s">
        <v>814</v>
      </c>
      <c r="C55" s="251">
        <f>SUM(C56)</f>
        <v>81779</v>
      </c>
      <c r="D55" s="251">
        <f>SUM(D56)</f>
        <v>35173.1</v>
      </c>
      <c r="E55" s="251">
        <f t="shared" si="0"/>
        <v>43.009941427505836</v>
      </c>
    </row>
    <row r="56" spans="1:5" ht="114.75">
      <c r="A56" s="254" t="s">
        <v>815</v>
      </c>
      <c r="B56" s="255" t="s">
        <v>816</v>
      </c>
      <c r="C56" s="256">
        <v>81779</v>
      </c>
      <c r="D56" s="256">
        <v>35173.1</v>
      </c>
      <c r="E56" s="251">
        <f t="shared" si="0"/>
        <v>43.009941427505836</v>
      </c>
    </row>
    <row r="57" spans="1:5" ht="102">
      <c r="A57" s="249" t="s">
        <v>817</v>
      </c>
      <c r="B57" s="270" t="s">
        <v>818</v>
      </c>
      <c r="C57" s="251">
        <f>SUM(C58)</f>
        <v>1872.1</v>
      </c>
      <c r="D57" s="251">
        <f>SUM(D58)</f>
        <v>808</v>
      </c>
      <c r="E57" s="251">
        <f t="shared" si="0"/>
        <v>43.160087602158001</v>
      </c>
    </row>
    <row r="58" spans="1:5" s="308" customFormat="1" ht="114.75">
      <c r="A58" s="269" t="s">
        <v>819</v>
      </c>
      <c r="B58" s="271" t="s">
        <v>820</v>
      </c>
      <c r="C58" s="256">
        <v>1872.1</v>
      </c>
      <c r="D58" s="256">
        <v>808</v>
      </c>
      <c r="E58" s="251">
        <f t="shared" si="0"/>
        <v>43.160087602158001</v>
      </c>
    </row>
    <row r="59" spans="1:5" s="309" customFormat="1" ht="25.5">
      <c r="A59" s="249" t="s">
        <v>821</v>
      </c>
      <c r="B59" s="250" t="s">
        <v>822</v>
      </c>
      <c r="C59" s="251">
        <f>C60</f>
        <v>59</v>
      </c>
      <c r="D59" s="251">
        <f>D60</f>
        <v>62.7</v>
      </c>
      <c r="E59" s="251">
        <f t="shared" si="0"/>
        <v>106.27118644067797</v>
      </c>
    </row>
    <row r="60" spans="1:5" s="309" customFormat="1" ht="63.75">
      <c r="A60" s="249" t="s">
        <v>823</v>
      </c>
      <c r="B60" s="250" t="s">
        <v>824</v>
      </c>
      <c r="C60" s="251">
        <f>C61</f>
        <v>59</v>
      </c>
      <c r="D60" s="251">
        <f>D61</f>
        <v>62.7</v>
      </c>
      <c r="E60" s="251">
        <f t="shared" si="0"/>
        <v>106.27118644067797</v>
      </c>
    </row>
    <row r="61" spans="1:5" ht="76.5">
      <c r="A61" s="269" t="s">
        <v>825</v>
      </c>
      <c r="B61" s="255" t="s">
        <v>826</v>
      </c>
      <c r="C61" s="256">
        <v>59</v>
      </c>
      <c r="D61" s="256">
        <v>62.7</v>
      </c>
      <c r="E61" s="251">
        <f t="shared" si="0"/>
        <v>106.27118644067797</v>
      </c>
    </row>
    <row r="62" spans="1:5" s="309" customFormat="1" ht="127.5">
      <c r="A62" s="249" t="s">
        <v>827</v>
      </c>
      <c r="B62" s="250" t="s">
        <v>828</v>
      </c>
      <c r="C62" s="251">
        <f>C63</f>
        <v>0</v>
      </c>
      <c r="D62" s="251">
        <f>D63</f>
        <v>108</v>
      </c>
      <c r="E62" s="251">
        <v>0</v>
      </c>
    </row>
    <row r="63" spans="1:5" ht="114.75">
      <c r="A63" s="269" t="s">
        <v>829</v>
      </c>
      <c r="B63" s="255" t="s">
        <v>830</v>
      </c>
      <c r="C63" s="256">
        <v>0</v>
      </c>
      <c r="D63" s="256">
        <v>108</v>
      </c>
      <c r="E63" s="251">
        <v>0</v>
      </c>
    </row>
    <row r="64" spans="1:5" ht="114.75">
      <c r="A64" s="249" t="s">
        <v>831</v>
      </c>
      <c r="B64" s="250" t="s">
        <v>832</v>
      </c>
      <c r="C64" s="251">
        <f>C65</f>
        <v>71542</v>
      </c>
      <c r="D64" s="251">
        <f>D65</f>
        <v>28738.6</v>
      </c>
      <c r="E64" s="251">
        <f t="shared" si="0"/>
        <v>40.170249643566017</v>
      </c>
    </row>
    <row r="65" spans="1:5" ht="114.75">
      <c r="A65" s="249" t="s">
        <v>833</v>
      </c>
      <c r="B65" s="250" t="s">
        <v>834</v>
      </c>
      <c r="C65" s="251">
        <f>C66</f>
        <v>71542</v>
      </c>
      <c r="D65" s="251">
        <f>D66</f>
        <v>28738.6</v>
      </c>
      <c r="E65" s="251">
        <f t="shared" si="0"/>
        <v>40.170249643566017</v>
      </c>
    </row>
    <row r="66" spans="1:5" ht="114.75">
      <c r="A66" s="254" t="s">
        <v>835</v>
      </c>
      <c r="B66" s="255" t="s">
        <v>836</v>
      </c>
      <c r="C66" s="256">
        <v>71542</v>
      </c>
      <c r="D66" s="256">
        <v>28738.6</v>
      </c>
      <c r="E66" s="251">
        <f t="shared" si="0"/>
        <v>40.170249643566017</v>
      </c>
    </row>
    <row r="67" spans="1:5" ht="25.5">
      <c r="A67" s="248" t="s">
        <v>837</v>
      </c>
      <c r="B67" s="246" t="s">
        <v>838</v>
      </c>
      <c r="C67" s="247">
        <f>C68</f>
        <v>687.5</v>
      </c>
      <c r="D67" s="247">
        <f>D68</f>
        <v>1162.3</v>
      </c>
      <c r="E67" s="247">
        <f t="shared" si="0"/>
        <v>169.06181818181818</v>
      </c>
    </row>
    <row r="68" spans="1:5" s="304" customFormat="1" ht="25.5">
      <c r="A68" s="249" t="s">
        <v>839</v>
      </c>
      <c r="B68" s="250" t="s">
        <v>840</v>
      </c>
      <c r="C68" s="251">
        <f>C69+C70+C71+C72+C73</f>
        <v>687.5</v>
      </c>
      <c r="D68" s="251">
        <f>D69+D70+D71+D72+D73</f>
        <v>1162.3</v>
      </c>
      <c r="E68" s="251">
        <f t="shared" si="0"/>
        <v>169.06181818181818</v>
      </c>
    </row>
    <row r="69" spans="1:5" ht="38.25">
      <c r="A69" s="254" t="s">
        <v>841</v>
      </c>
      <c r="B69" s="255" t="s">
        <v>842</v>
      </c>
      <c r="C69" s="251">
        <v>100.4</v>
      </c>
      <c r="D69" s="251">
        <v>173.1</v>
      </c>
      <c r="E69" s="251">
        <f t="shared" si="0"/>
        <v>172.41035856573703</v>
      </c>
    </row>
    <row r="70" spans="1:5" s="304" customFormat="1" ht="38.25">
      <c r="A70" s="254" t="s">
        <v>843</v>
      </c>
      <c r="B70" s="255" t="s">
        <v>844</v>
      </c>
      <c r="C70" s="251">
        <v>0</v>
      </c>
      <c r="D70" s="251">
        <v>2.7</v>
      </c>
      <c r="E70" s="251">
        <v>0</v>
      </c>
    </row>
    <row r="71" spans="1:5" ht="25.5">
      <c r="A71" s="254" t="s">
        <v>845</v>
      </c>
      <c r="B71" s="255" t="s">
        <v>846</v>
      </c>
      <c r="C71" s="251">
        <v>125.1</v>
      </c>
      <c r="D71" s="251">
        <v>212.6</v>
      </c>
      <c r="E71" s="251">
        <f t="shared" si="0"/>
        <v>169.94404476418865</v>
      </c>
    </row>
    <row r="72" spans="1:5" ht="25.5">
      <c r="A72" s="254" t="s">
        <v>847</v>
      </c>
      <c r="B72" s="255" t="s">
        <v>848</v>
      </c>
      <c r="C72" s="251">
        <v>460.6</v>
      </c>
      <c r="D72" s="251">
        <v>773.9</v>
      </c>
      <c r="E72" s="251">
        <f t="shared" si="0"/>
        <v>168.01997394702562</v>
      </c>
    </row>
    <row r="73" spans="1:5" ht="25.5">
      <c r="A73" s="254" t="s">
        <v>849</v>
      </c>
      <c r="B73" s="255" t="s">
        <v>850</v>
      </c>
      <c r="C73" s="251">
        <v>1.4</v>
      </c>
      <c r="D73" s="251">
        <v>0</v>
      </c>
      <c r="E73" s="251">
        <f t="shared" si="0"/>
        <v>0</v>
      </c>
    </row>
    <row r="74" spans="1:5" ht="38.25">
      <c r="A74" s="248" t="s">
        <v>851</v>
      </c>
      <c r="B74" s="246" t="s">
        <v>852</v>
      </c>
      <c r="C74" s="247">
        <f>C75+C78</f>
        <v>1727</v>
      </c>
      <c r="D74" s="247">
        <f>D75+D78</f>
        <v>1068.8000000000002</v>
      </c>
      <c r="E74" s="247">
        <f t="shared" si="0"/>
        <v>61.887666473653745</v>
      </c>
    </row>
    <row r="75" spans="1:5" s="304" customFormat="1" ht="25.5">
      <c r="A75" s="249" t="s">
        <v>853</v>
      </c>
      <c r="B75" s="250" t="s">
        <v>854</v>
      </c>
      <c r="C75" s="251">
        <f>C76</f>
        <v>407</v>
      </c>
      <c r="D75" s="251">
        <f>D76</f>
        <v>371.1</v>
      </c>
      <c r="E75" s="251">
        <f t="shared" si="0"/>
        <v>91.17936117936118</v>
      </c>
    </row>
    <row r="76" spans="1:5" ht="25.5">
      <c r="A76" s="249" t="s">
        <v>855</v>
      </c>
      <c r="B76" s="250" t="s">
        <v>856</v>
      </c>
      <c r="C76" s="251">
        <f>C77</f>
        <v>407</v>
      </c>
      <c r="D76" s="251">
        <f>D77</f>
        <v>371.1</v>
      </c>
      <c r="E76" s="251">
        <f t="shared" si="0"/>
        <v>91.17936117936118</v>
      </c>
    </row>
    <row r="77" spans="1:5" ht="38.25">
      <c r="A77" s="254" t="s">
        <v>857</v>
      </c>
      <c r="B77" s="255" t="s">
        <v>858</v>
      </c>
      <c r="C77" s="256">
        <v>407</v>
      </c>
      <c r="D77" s="256">
        <v>371.1</v>
      </c>
      <c r="E77" s="251">
        <f t="shared" si="0"/>
        <v>91.17936117936118</v>
      </c>
    </row>
    <row r="78" spans="1:5" ht="25.5">
      <c r="A78" s="249" t="s">
        <v>859</v>
      </c>
      <c r="B78" s="250" t="s">
        <v>860</v>
      </c>
      <c r="C78" s="251">
        <f>SUM(C79)</f>
        <v>1320</v>
      </c>
      <c r="D78" s="251">
        <f>SUM(D79)</f>
        <v>697.7</v>
      </c>
      <c r="E78" s="251">
        <f t="shared" si="0"/>
        <v>52.856060606060609</v>
      </c>
    </row>
    <row r="79" spans="1:5" ht="25.5">
      <c r="A79" s="249" t="s">
        <v>861</v>
      </c>
      <c r="B79" s="250" t="s">
        <v>862</v>
      </c>
      <c r="C79" s="251">
        <f>SUM(C80)</f>
        <v>1320</v>
      </c>
      <c r="D79" s="251">
        <f>SUM(D80)</f>
        <v>697.7</v>
      </c>
      <c r="E79" s="251">
        <f t="shared" ref="E79:E161" si="1">D79/C79*100</f>
        <v>52.856060606060609</v>
      </c>
    </row>
    <row r="80" spans="1:5" s="307" customFormat="1" ht="25.5">
      <c r="A80" s="254" t="s">
        <v>863</v>
      </c>
      <c r="B80" s="255" t="s">
        <v>864</v>
      </c>
      <c r="C80" s="256">
        <v>1320</v>
      </c>
      <c r="D80" s="256">
        <v>697.7</v>
      </c>
      <c r="E80" s="251">
        <f t="shared" si="1"/>
        <v>52.856060606060609</v>
      </c>
    </row>
    <row r="81" spans="1:7" ht="38.25">
      <c r="A81" s="248" t="s">
        <v>865</v>
      </c>
      <c r="B81" s="246" t="s">
        <v>866</v>
      </c>
      <c r="C81" s="247">
        <f>C82+C85</f>
        <v>21740.1</v>
      </c>
      <c r="D81" s="247">
        <f>D82+D85</f>
        <v>14175</v>
      </c>
      <c r="E81" s="247">
        <f t="shared" si="1"/>
        <v>65.202091986697397</v>
      </c>
    </row>
    <row r="82" spans="1:7" ht="102">
      <c r="A82" s="249" t="s">
        <v>867</v>
      </c>
      <c r="B82" s="250" t="s">
        <v>868</v>
      </c>
      <c r="C82" s="251">
        <f>C83</f>
        <v>20030.5</v>
      </c>
      <c r="D82" s="251">
        <f>D83</f>
        <v>12128.7</v>
      </c>
      <c r="E82" s="251">
        <f t="shared" si="1"/>
        <v>60.551159481790272</v>
      </c>
    </row>
    <row r="83" spans="1:7" ht="127.5">
      <c r="A83" s="249" t="s">
        <v>869</v>
      </c>
      <c r="B83" s="250" t="s">
        <v>870</v>
      </c>
      <c r="C83" s="251">
        <f>C84</f>
        <v>20030.5</v>
      </c>
      <c r="D83" s="251">
        <f>D84</f>
        <v>12128.7</v>
      </c>
      <c r="E83" s="251">
        <f t="shared" si="1"/>
        <v>60.551159481790272</v>
      </c>
    </row>
    <row r="84" spans="1:7" ht="127.5">
      <c r="A84" s="254" t="s">
        <v>871</v>
      </c>
      <c r="B84" s="255" t="s">
        <v>872</v>
      </c>
      <c r="C84" s="256">
        <v>20030.5</v>
      </c>
      <c r="D84" s="256">
        <v>12128.7</v>
      </c>
      <c r="E84" s="256">
        <f t="shared" si="1"/>
        <v>60.551159481790272</v>
      </c>
    </row>
    <row r="85" spans="1:7" ht="63.75">
      <c r="A85" s="249" t="s">
        <v>873</v>
      </c>
      <c r="B85" s="250" t="s">
        <v>874</v>
      </c>
      <c r="C85" s="251">
        <f>C86+C88</f>
        <v>1709.6000000000001</v>
      </c>
      <c r="D85" s="251">
        <f>D86+D88+D90</f>
        <v>2046.3</v>
      </c>
      <c r="E85" s="251">
        <f t="shared" si="1"/>
        <v>119.6946654188114</v>
      </c>
    </row>
    <row r="86" spans="1:7" ht="38.25">
      <c r="A86" s="249" t="s">
        <v>875</v>
      </c>
      <c r="B86" s="250" t="s">
        <v>876</v>
      </c>
      <c r="C86" s="251">
        <f>C87</f>
        <v>1445.4</v>
      </c>
      <c r="D86" s="251">
        <f>D87</f>
        <v>1951</v>
      </c>
      <c r="E86" s="251">
        <f t="shared" si="1"/>
        <v>134.97993634979935</v>
      </c>
    </row>
    <row r="87" spans="1:7" ht="63.75">
      <c r="A87" s="254" t="s">
        <v>877</v>
      </c>
      <c r="B87" s="255" t="s">
        <v>878</v>
      </c>
      <c r="C87" s="256">
        <v>1445.4</v>
      </c>
      <c r="D87" s="256">
        <v>1951</v>
      </c>
      <c r="E87" s="256">
        <f t="shared" si="1"/>
        <v>134.97993634979935</v>
      </c>
    </row>
    <row r="88" spans="1:7" s="310" customFormat="1" ht="63.75">
      <c r="A88" s="272" t="s">
        <v>879</v>
      </c>
      <c r="B88" s="273" t="s">
        <v>880</v>
      </c>
      <c r="C88" s="274">
        <f>C89</f>
        <v>264.2</v>
      </c>
      <c r="D88" s="275">
        <f>D89</f>
        <v>74</v>
      </c>
      <c r="E88" s="251">
        <f t="shared" si="1"/>
        <v>28.009084027252086</v>
      </c>
      <c r="F88" s="241"/>
      <c r="G88" s="241"/>
    </row>
    <row r="89" spans="1:7" s="310" customFormat="1" ht="76.5">
      <c r="A89" s="276" t="s">
        <v>881</v>
      </c>
      <c r="B89" s="277" t="s">
        <v>882</v>
      </c>
      <c r="C89" s="278">
        <v>264.2</v>
      </c>
      <c r="D89" s="279">
        <v>74</v>
      </c>
      <c r="E89" s="256">
        <f t="shared" si="1"/>
        <v>28.009084027252086</v>
      </c>
      <c r="F89" s="241"/>
      <c r="G89" s="241"/>
    </row>
    <row r="90" spans="1:7" s="310" customFormat="1" ht="102">
      <c r="A90" s="272" t="s">
        <v>883</v>
      </c>
      <c r="B90" s="273" t="s">
        <v>884</v>
      </c>
      <c r="C90" s="274">
        <f>C91</f>
        <v>0</v>
      </c>
      <c r="D90" s="275">
        <f>D91</f>
        <v>21.3</v>
      </c>
      <c r="E90" s="251">
        <v>0</v>
      </c>
      <c r="F90" s="241"/>
      <c r="G90" s="241"/>
    </row>
    <row r="91" spans="1:7" s="310" customFormat="1" ht="127.5">
      <c r="A91" s="276" t="s">
        <v>885</v>
      </c>
      <c r="B91" s="277" t="s">
        <v>886</v>
      </c>
      <c r="C91" s="278">
        <v>0</v>
      </c>
      <c r="D91" s="279">
        <v>21.3</v>
      </c>
      <c r="E91" s="256">
        <v>0</v>
      </c>
      <c r="F91" s="241"/>
      <c r="G91" s="241"/>
    </row>
    <row r="92" spans="1:7" ht="25.5">
      <c r="A92" s="248" t="s">
        <v>887</v>
      </c>
      <c r="B92" s="246" t="s">
        <v>888</v>
      </c>
      <c r="C92" s="247">
        <f>C93+C106+C119+C99+C102+C111+C115+C96+C117+C97+C98+C118+C107</f>
        <v>7734.6</v>
      </c>
      <c r="D92" s="247">
        <f>D93+D106+D119+D99+D102+D111+D115+D96+D117+D97+D98+D118+D107+D113</f>
        <v>9185.9</v>
      </c>
      <c r="E92" s="247">
        <f t="shared" si="1"/>
        <v>118.76373697411631</v>
      </c>
    </row>
    <row r="93" spans="1:7" ht="38.25">
      <c r="A93" s="249" t="s">
        <v>889</v>
      </c>
      <c r="B93" s="250" t="s">
        <v>890</v>
      </c>
      <c r="C93" s="251">
        <f>C94+C95</f>
        <v>115</v>
      </c>
      <c r="D93" s="251">
        <f>D94+D95</f>
        <v>392.70000000000005</v>
      </c>
      <c r="E93" s="251">
        <f t="shared" si="1"/>
        <v>341.47826086956525</v>
      </c>
    </row>
    <row r="94" spans="1:7" ht="102">
      <c r="A94" s="254" t="s">
        <v>891</v>
      </c>
      <c r="B94" s="255" t="s">
        <v>892</v>
      </c>
      <c r="C94" s="256">
        <v>115</v>
      </c>
      <c r="D94" s="256">
        <v>366.1</v>
      </c>
      <c r="E94" s="251">
        <f t="shared" si="1"/>
        <v>318.34782608695656</v>
      </c>
    </row>
    <row r="95" spans="1:7" ht="76.5">
      <c r="A95" s="254" t="s">
        <v>893</v>
      </c>
      <c r="B95" s="255" t="s">
        <v>894</v>
      </c>
      <c r="C95" s="256">
        <v>0</v>
      </c>
      <c r="D95" s="256">
        <v>26.6</v>
      </c>
      <c r="E95" s="251">
        <v>0</v>
      </c>
      <c r="F95"/>
      <c r="G95"/>
    </row>
    <row r="96" spans="1:7" ht="76.5">
      <c r="A96" s="253" t="s">
        <v>895</v>
      </c>
      <c r="B96" s="265" t="s">
        <v>896</v>
      </c>
      <c r="C96" s="251">
        <v>255</v>
      </c>
      <c r="D96" s="251">
        <v>85</v>
      </c>
      <c r="E96" s="251">
        <f t="shared" si="1"/>
        <v>33.333333333333329</v>
      </c>
      <c r="F96"/>
      <c r="G96"/>
    </row>
    <row r="97" spans="1:7" customFormat="1" ht="89.25" hidden="1">
      <c r="A97" s="272" t="s">
        <v>897</v>
      </c>
      <c r="B97" s="280" t="s">
        <v>898</v>
      </c>
      <c r="C97" s="281">
        <v>0</v>
      </c>
      <c r="D97" s="282">
        <v>0</v>
      </c>
      <c r="E97" s="283">
        <v>0</v>
      </c>
      <c r="F97" s="241"/>
      <c r="G97" s="241"/>
    </row>
    <row r="98" spans="1:7" customFormat="1" ht="51" hidden="1">
      <c r="A98" s="284" t="s">
        <v>899</v>
      </c>
      <c r="B98" s="285" t="s">
        <v>900</v>
      </c>
      <c r="C98" s="281">
        <v>0</v>
      </c>
      <c r="D98" s="282">
        <v>0</v>
      </c>
      <c r="E98" s="283">
        <v>0</v>
      </c>
      <c r="F98" s="304"/>
      <c r="G98" s="304"/>
    </row>
    <row r="99" spans="1:7" ht="25.5">
      <c r="A99" s="253" t="s">
        <v>901</v>
      </c>
      <c r="B99" s="265" t="s">
        <v>902</v>
      </c>
      <c r="C99" s="256">
        <f>SUM(C100)</f>
        <v>73.3</v>
      </c>
      <c r="D99" s="256">
        <f>SUM(D100)</f>
        <v>73.3</v>
      </c>
      <c r="E99" s="251">
        <f t="shared" si="1"/>
        <v>100</v>
      </c>
    </row>
    <row r="100" spans="1:7" s="304" customFormat="1" ht="63.75">
      <c r="A100" s="253" t="s">
        <v>903</v>
      </c>
      <c r="B100" s="265" t="s">
        <v>904</v>
      </c>
      <c r="C100" s="251">
        <f>C101</f>
        <v>73.3</v>
      </c>
      <c r="D100" s="251">
        <f>D101</f>
        <v>73.3</v>
      </c>
      <c r="E100" s="251">
        <f t="shared" si="1"/>
        <v>100</v>
      </c>
    </row>
    <row r="101" spans="1:7" ht="63.75">
      <c r="A101" s="269" t="s">
        <v>905</v>
      </c>
      <c r="B101" s="267" t="s">
        <v>906</v>
      </c>
      <c r="C101" s="256">
        <v>73.3</v>
      </c>
      <c r="D101" s="256">
        <v>73.3</v>
      </c>
      <c r="E101" s="251">
        <f t="shared" si="1"/>
        <v>100</v>
      </c>
    </row>
    <row r="102" spans="1:7" s="304" customFormat="1" ht="153">
      <c r="A102" s="249" t="s">
        <v>907</v>
      </c>
      <c r="B102" s="265" t="s">
        <v>908</v>
      </c>
      <c r="C102" s="251">
        <f>C103+C104+C105</f>
        <v>284</v>
      </c>
      <c r="D102" s="251">
        <f>D103+D104+D105</f>
        <v>670.2</v>
      </c>
      <c r="E102" s="251">
        <f t="shared" si="1"/>
        <v>235.98591549295779</v>
      </c>
    </row>
    <row r="103" spans="1:7" ht="51">
      <c r="A103" s="254" t="s">
        <v>909</v>
      </c>
      <c r="B103" s="267" t="s">
        <v>910</v>
      </c>
      <c r="C103" s="256">
        <v>84</v>
      </c>
      <c r="D103" s="256">
        <v>63.7</v>
      </c>
      <c r="E103" s="251">
        <f t="shared" si="1"/>
        <v>75.833333333333343</v>
      </c>
    </row>
    <row r="104" spans="1:7" s="304" customFormat="1" ht="38.25">
      <c r="A104" s="254" t="s">
        <v>911</v>
      </c>
      <c r="B104" s="267" t="s">
        <v>912</v>
      </c>
      <c r="C104" s="256">
        <v>150</v>
      </c>
      <c r="D104" s="256">
        <v>570</v>
      </c>
      <c r="E104" s="251">
        <f t="shared" si="1"/>
        <v>380</v>
      </c>
    </row>
    <row r="105" spans="1:7" ht="38.25">
      <c r="A105" s="254" t="s">
        <v>913</v>
      </c>
      <c r="B105" s="267" t="s">
        <v>914</v>
      </c>
      <c r="C105" s="256">
        <v>50</v>
      </c>
      <c r="D105" s="256">
        <v>36.5</v>
      </c>
      <c r="E105" s="251">
        <f t="shared" si="1"/>
        <v>73</v>
      </c>
    </row>
    <row r="106" spans="1:7" s="304" customFormat="1" ht="76.5">
      <c r="A106" s="249" t="s">
        <v>915</v>
      </c>
      <c r="B106" s="250" t="s">
        <v>916</v>
      </c>
      <c r="C106" s="251">
        <v>700</v>
      </c>
      <c r="D106" s="251">
        <v>386</v>
      </c>
      <c r="E106" s="251">
        <f t="shared" si="1"/>
        <v>55.142857142857139</v>
      </c>
      <c r="F106" s="241"/>
      <c r="G106" s="241"/>
    </row>
    <row r="107" spans="1:7" ht="38.25">
      <c r="A107" s="249" t="s">
        <v>917</v>
      </c>
      <c r="B107" s="250" t="s">
        <v>918</v>
      </c>
      <c r="C107" s="251">
        <f>C108+C110</f>
        <v>0</v>
      </c>
      <c r="D107" s="251">
        <f>D108+D110</f>
        <v>739.6</v>
      </c>
      <c r="E107" s="251">
        <v>0</v>
      </c>
    </row>
    <row r="108" spans="1:7" ht="63.75">
      <c r="A108" s="249" t="s">
        <v>919</v>
      </c>
      <c r="B108" s="250" t="s">
        <v>920</v>
      </c>
      <c r="C108" s="251">
        <f>C109</f>
        <v>0</v>
      </c>
      <c r="D108" s="251">
        <f>D109</f>
        <v>30</v>
      </c>
      <c r="E108" s="251">
        <v>0</v>
      </c>
    </row>
    <row r="109" spans="1:7" ht="76.5">
      <c r="A109" s="254" t="s">
        <v>921</v>
      </c>
      <c r="B109" s="255" t="s">
        <v>922</v>
      </c>
      <c r="C109" s="256">
        <v>0</v>
      </c>
      <c r="D109" s="256">
        <v>30</v>
      </c>
      <c r="E109" s="256">
        <v>0</v>
      </c>
      <c r="F109" s="304"/>
      <c r="G109" s="304"/>
    </row>
    <row r="110" spans="1:7" ht="38.25">
      <c r="A110" s="249" t="s">
        <v>923</v>
      </c>
      <c r="B110" s="250" t="s">
        <v>924</v>
      </c>
      <c r="C110" s="251">
        <f>C111</f>
        <v>0</v>
      </c>
      <c r="D110" s="251">
        <v>709.6</v>
      </c>
      <c r="E110" s="251">
        <v>0</v>
      </c>
      <c r="F110" s="307"/>
      <c r="G110" s="307"/>
    </row>
    <row r="111" spans="1:7" s="304" customFormat="1" ht="76.5">
      <c r="A111" s="249" t="s">
        <v>925</v>
      </c>
      <c r="B111" s="250" t="s">
        <v>926</v>
      </c>
      <c r="C111" s="251">
        <f>C112</f>
        <v>0</v>
      </c>
      <c r="D111" s="251">
        <f>D112</f>
        <v>120</v>
      </c>
      <c r="E111" s="251">
        <v>0</v>
      </c>
    </row>
    <row r="112" spans="1:7" s="307" customFormat="1" ht="89.25">
      <c r="A112" s="254" t="s">
        <v>927</v>
      </c>
      <c r="B112" s="255" t="s">
        <v>928</v>
      </c>
      <c r="C112" s="256">
        <v>0</v>
      </c>
      <c r="D112" s="256">
        <v>120</v>
      </c>
      <c r="E112" s="256">
        <v>0</v>
      </c>
    </row>
    <row r="113" spans="1:7" s="304" customFormat="1" ht="25.5" hidden="1">
      <c r="A113" s="272" t="s">
        <v>929</v>
      </c>
      <c r="B113" s="250" t="s">
        <v>930</v>
      </c>
      <c r="C113" s="251">
        <f>C114</f>
        <v>0</v>
      </c>
      <c r="D113" s="251">
        <f>D114</f>
        <v>0</v>
      </c>
      <c r="E113" s="251">
        <v>0</v>
      </c>
    </row>
    <row r="114" spans="1:7" s="307" customFormat="1" ht="51" hidden="1">
      <c r="A114" s="276" t="s">
        <v>931</v>
      </c>
      <c r="B114" s="255" t="s">
        <v>932</v>
      </c>
      <c r="C114" s="256">
        <v>0</v>
      </c>
      <c r="D114" s="256">
        <v>0</v>
      </c>
      <c r="E114" s="256">
        <v>0</v>
      </c>
    </row>
    <row r="115" spans="1:7" s="304" customFormat="1" ht="76.5">
      <c r="A115" s="249" t="s">
        <v>933</v>
      </c>
      <c r="B115" s="250" t="s">
        <v>934</v>
      </c>
      <c r="C115" s="251">
        <f>C116</f>
        <v>20</v>
      </c>
      <c r="D115" s="251">
        <f>D116</f>
        <v>0</v>
      </c>
      <c r="E115" s="251">
        <f t="shared" si="1"/>
        <v>0</v>
      </c>
    </row>
    <row r="116" spans="1:7" s="307" customFormat="1" ht="89.25">
      <c r="A116" s="254" t="s">
        <v>935</v>
      </c>
      <c r="B116" s="255" t="s">
        <v>936</v>
      </c>
      <c r="C116" s="256">
        <v>20</v>
      </c>
      <c r="D116" s="256">
        <v>0</v>
      </c>
      <c r="E116" s="251">
        <f t="shared" si="1"/>
        <v>0</v>
      </c>
      <c r="F116" s="304"/>
      <c r="G116" s="304"/>
    </row>
    <row r="117" spans="1:7" s="304" customFormat="1" ht="89.25">
      <c r="A117" s="249" t="s">
        <v>937</v>
      </c>
      <c r="B117" s="250" t="s">
        <v>938</v>
      </c>
      <c r="C117" s="251">
        <v>900</v>
      </c>
      <c r="D117" s="251">
        <v>410.9</v>
      </c>
      <c r="E117" s="251">
        <f t="shared" si="1"/>
        <v>45.655555555555551</v>
      </c>
    </row>
    <row r="118" spans="1:7" s="304" customFormat="1" ht="51" hidden="1">
      <c r="A118" s="249" t="s">
        <v>939</v>
      </c>
      <c r="B118" s="250" t="s">
        <v>940</v>
      </c>
      <c r="C118" s="251">
        <v>0</v>
      </c>
      <c r="D118" s="251">
        <v>0</v>
      </c>
      <c r="E118" s="251">
        <v>0</v>
      </c>
    </row>
    <row r="119" spans="1:7" s="304" customFormat="1" ht="38.25">
      <c r="A119" s="249" t="s">
        <v>941</v>
      </c>
      <c r="B119" s="250" t="s">
        <v>942</v>
      </c>
      <c r="C119" s="251">
        <f>C120</f>
        <v>5387.3</v>
      </c>
      <c r="D119" s="251">
        <f>D120</f>
        <v>6308.2</v>
      </c>
      <c r="E119" s="251">
        <f t="shared" si="1"/>
        <v>117.09390603827518</v>
      </c>
      <c r="F119" s="307"/>
      <c r="G119" s="307"/>
    </row>
    <row r="120" spans="1:7" s="304" customFormat="1" ht="51">
      <c r="A120" s="254" t="s">
        <v>943</v>
      </c>
      <c r="B120" s="255" t="s">
        <v>944</v>
      </c>
      <c r="C120" s="256">
        <v>5387.3</v>
      </c>
      <c r="D120" s="256">
        <v>6308.2</v>
      </c>
      <c r="E120" s="251">
        <f t="shared" si="1"/>
        <v>117.09390603827518</v>
      </c>
      <c r="F120" s="307"/>
      <c r="G120" s="307"/>
    </row>
    <row r="121" spans="1:7" s="307" customFormat="1" ht="12.75">
      <c r="A121" s="248" t="s">
        <v>945</v>
      </c>
      <c r="B121" s="286" t="s">
        <v>946</v>
      </c>
      <c r="C121" s="247">
        <f>C123+C122</f>
        <v>0</v>
      </c>
      <c r="D121" s="247">
        <f>D123+D122</f>
        <v>325.29999999999995</v>
      </c>
      <c r="E121" s="247">
        <v>0</v>
      </c>
    </row>
    <row r="122" spans="1:7" s="307" customFormat="1">
      <c r="A122" s="249" t="s">
        <v>947</v>
      </c>
      <c r="B122" s="287" t="s">
        <v>948</v>
      </c>
      <c r="C122" s="251">
        <f>C123</f>
        <v>0</v>
      </c>
      <c r="D122" s="251">
        <v>166.7</v>
      </c>
      <c r="E122" s="251">
        <v>0</v>
      </c>
      <c r="F122" s="241"/>
      <c r="G122" s="241"/>
    </row>
    <row r="123" spans="1:7" s="307" customFormat="1">
      <c r="A123" s="249" t="s">
        <v>949</v>
      </c>
      <c r="B123" s="287" t="s">
        <v>950</v>
      </c>
      <c r="C123" s="251">
        <f>C124</f>
        <v>0</v>
      </c>
      <c r="D123" s="251">
        <f>D124</f>
        <v>158.6</v>
      </c>
      <c r="E123" s="251">
        <v>0</v>
      </c>
      <c r="F123" s="241"/>
      <c r="G123" s="241"/>
    </row>
    <row r="124" spans="1:7" ht="25.5">
      <c r="A124" s="269" t="s">
        <v>951</v>
      </c>
      <c r="B124" s="288" t="s">
        <v>952</v>
      </c>
      <c r="C124" s="256">
        <v>0</v>
      </c>
      <c r="D124" s="256">
        <v>158.6</v>
      </c>
      <c r="E124" s="251">
        <v>0</v>
      </c>
    </row>
    <row r="125" spans="1:7">
      <c r="A125" s="289" t="s">
        <v>953</v>
      </c>
      <c r="B125" s="290" t="s">
        <v>954</v>
      </c>
      <c r="C125" s="291">
        <f>C126+C183+C187</f>
        <v>2018464.2999999998</v>
      </c>
      <c r="D125" s="291">
        <f>D126+D183+D187</f>
        <v>975224.70000000007</v>
      </c>
      <c r="E125" s="247">
        <f t="shared" si="1"/>
        <v>48.315181992567332</v>
      </c>
      <c r="F125" s="304"/>
      <c r="G125" s="304"/>
    </row>
    <row r="126" spans="1:7" ht="38.25">
      <c r="A126" s="249" t="s">
        <v>955</v>
      </c>
      <c r="B126" s="250" t="s">
        <v>956</v>
      </c>
      <c r="C126" s="251">
        <f>C127+C136+C157+C176</f>
        <v>1866777.9999999998</v>
      </c>
      <c r="D126" s="251">
        <f>D127+D136+D157+D176</f>
        <v>869327.6</v>
      </c>
      <c r="E126" s="251">
        <f t="shared" si="1"/>
        <v>46.568343959485276</v>
      </c>
    </row>
    <row r="127" spans="1:7" s="304" customFormat="1" ht="38.25">
      <c r="A127" s="248" t="s">
        <v>957</v>
      </c>
      <c r="B127" s="246" t="s">
        <v>958</v>
      </c>
      <c r="C127" s="247">
        <f>C128+C130+C134+C132</f>
        <v>438952.3</v>
      </c>
      <c r="D127" s="247">
        <f>D128+D130+D134+D132</f>
        <v>219476.19999999998</v>
      </c>
      <c r="E127" s="247">
        <f t="shared" si="1"/>
        <v>50.000011390759312</v>
      </c>
      <c r="F127" s="241"/>
      <c r="G127" s="241"/>
    </row>
    <row r="128" spans="1:7" ht="25.5">
      <c r="A128" s="249" t="s">
        <v>959</v>
      </c>
      <c r="B128" s="250" t="s">
        <v>960</v>
      </c>
      <c r="C128" s="251">
        <f>SUM(C129:C129)</f>
        <v>404664.5</v>
      </c>
      <c r="D128" s="251">
        <f>SUM(D129:D129)</f>
        <v>202332.3</v>
      </c>
      <c r="E128" s="251">
        <f t="shared" si="1"/>
        <v>50.000012355914592</v>
      </c>
    </row>
    <row r="129" spans="1:7" ht="38.25">
      <c r="A129" s="254" t="s">
        <v>961</v>
      </c>
      <c r="B129" s="255" t="s">
        <v>962</v>
      </c>
      <c r="C129" s="256">
        <v>404664.5</v>
      </c>
      <c r="D129" s="256">
        <v>202332.3</v>
      </c>
      <c r="E129" s="251">
        <f t="shared" si="1"/>
        <v>50.000012355914592</v>
      </c>
    </row>
    <row r="130" spans="1:7" ht="38.25">
      <c r="A130" s="249" t="s">
        <v>963</v>
      </c>
      <c r="B130" s="250" t="s">
        <v>964</v>
      </c>
      <c r="C130" s="251">
        <f>SUM(C131)</f>
        <v>34287.800000000003</v>
      </c>
      <c r="D130" s="251">
        <f>SUM(D131)</f>
        <v>17143.900000000001</v>
      </c>
      <c r="E130" s="251">
        <f t="shared" si="1"/>
        <v>50</v>
      </c>
    </row>
    <row r="131" spans="1:7" ht="51">
      <c r="A131" s="254" t="s">
        <v>965</v>
      </c>
      <c r="B131" s="255" t="s">
        <v>966</v>
      </c>
      <c r="C131" s="256">
        <v>34287.800000000003</v>
      </c>
      <c r="D131" s="256">
        <v>17143.900000000001</v>
      </c>
      <c r="E131" s="251">
        <f t="shared" si="1"/>
        <v>50</v>
      </c>
      <c r="F131" s="307"/>
      <c r="G131" s="307"/>
    </row>
    <row r="132" spans="1:7" ht="63.75" hidden="1">
      <c r="A132" s="272" t="s">
        <v>967</v>
      </c>
      <c r="B132" s="250" t="s">
        <v>968</v>
      </c>
      <c r="C132" s="251">
        <f>SUM(C133)</f>
        <v>0</v>
      </c>
      <c r="D132" s="251">
        <f>SUM(D133)</f>
        <v>0</v>
      </c>
      <c r="E132" s="251">
        <v>0</v>
      </c>
    </row>
    <row r="133" spans="1:7" s="307" customFormat="1" ht="51" hidden="1">
      <c r="A133" s="276" t="s">
        <v>969</v>
      </c>
      <c r="B133" s="255" t="s">
        <v>970</v>
      </c>
      <c r="C133" s="256">
        <v>0</v>
      </c>
      <c r="D133" s="256">
        <v>0</v>
      </c>
      <c r="E133" s="251">
        <v>0</v>
      </c>
    </row>
    <row r="134" spans="1:7" hidden="1">
      <c r="A134" s="249" t="s">
        <v>971</v>
      </c>
      <c r="B134" s="250" t="s">
        <v>972</v>
      </c>
      <c r="C134" s="251">
        <f>SUM(C135)</f>
        <v>0</v>
      </c>
      <c r="D134" s="251">
        <f>SUM(D135)</f>
        <v>0</v>
      </c>
      <c r="E134" s="251">
        <v>0</v>
      </c>
    </row>
    <row r="135" spans="1:7" s="307" customFormat="1" ht="25.5" hidden="1">
      <c r="A135" s="254" t="s">
        <v>973</v>
      </c>
      <c r="B135" s="255" t="s">
        <v>974</v>
      </c>
      <c r="C135" s="256">
        <v>0</v>
      </c>
      <c r="D135" s="256">
        <v>0</v>
      </c>
      <c r="E135" s="251">
        <v>0</v>
      </c>
      <c r="F135" s="241"/>
      <c r="G135" s="241"/>
    </row>
    <row r="136" spans="1:7" ht="51">
      <c r="A136" s="248" t="s">
        <v>975</v>
      </c>
      <c r="B136" s="246" t="s">
        <v>976</v>
      </c>
      <c r="C136" s="247">
        <f>C143+C153+C155+C139+C145+C149+C141+C137</f>
        <v>255605.40000000002</v>
      </c>
      <c r="D136" s="247">
        <f>D143+D153+D155+D139+D145+D149+D141+D137</f>
        <v>66946.3</v>
      </c>
      <c r="E136" s="247">
        <f t="shared" si="1"/>
        <v>26.191269824502921</v>
      </c>
    </row>
    <row r="137" spans="1:7" ht="25.5" hidden="1">
      <c r="A137" s="249" t="s">
        <v>977</v>
      </c>
      <c r="B137" s="292" t="s">
        <v>978</v>
      </c>
      <c r="C137" s="251">
        <f>C138</f>
        <v>0</v>
      </c>
      <c r="D137" s="251">
        <f>D138</f>
        <v>0</v>
      </c>
      <c r="E137" s="251">
        <v>0</v>
      </c>
    </row>
    <row r="138" spans="1:7" ht="38.25" hidden="1">
      <c r="A138" s="254" t="s">
        <v>979</v>
      </c>
      <c r="B138" s="255" t="s">
        <v>980</v>
      </c>
      <c r="C138" s="256"/>
      <c r="D138" s="256"/>
      <c r="E138" s="251" t="e">
        <f t="shared" si="1"/>
        <v>#DIV/0!</v>
      </c>
    </row>
    <row r="139" spans="1:7" ht="89.25">
      <c r="A139" s="293" t="s">
        <v>981</v>
      </c>
      <c r="B139" s="294" t="s">
        <v>982</v>
      </c>
      <c r="C139" s="266">
        <f>SUM(C140)</f>
        <v>30033.8</v>
      </c>
      <c r="D139" s="266">
        <f>SUM(D140)</f>
        <v>0</v>
      </c>
      <c r="E139" s="251">
        <f t="shared" si="1"/>
        <v>0</v>
      </c>
    </row>
    <row r="140" spans="1:7" ht="102">
      <c r="A140" s="254" t="s">
        <v>983</v>
      </c>
      <c r="B140" s="255" t="s">
        <v>984</v>
      </c>
      <c r="C140" s="256">
        <v>30033.8</v>
      </c>
      <c r="D140" s="256">
        <f>6111-6111</f>
        <v>0</v>
      </c>
      <c r="E140" s="251">
        <f t="shared" si="1"/>
        <v>0</v>
      </c>
    </row>
    <row r="141" spans="1:7" ht="25.5">
      <c r="A141" s="249" t="s">
        <v>985</v>
      </c>
      <c r="B141" s="292" t="s">
        <v>986</v>
      </c>
      <c r="C141" s="251">
        <f>C142</f>
        <v>6735.7</v>
      </c>
      <c r="D141" s="251">
        <f>D142</f>
        <v>6735.7</v>
      </c>
      <c r="E141" s="251">
        <f t="shared" si="1"/>
        <v>100</v>
      </c>
    </row>
    <row r="142" spans="1:7" ht="38.25">
      <c r="A142" s="254" t="s">
        <v>987</v>
      </c>
      <c r="B142" s="255" t="s">
        <v>988</v>
      </c>
      <c r="C142" s="256">
        <v>6735.7</v>
      </c>
      <c r="D142" s="256">
        <v>6735.7</v>
      </c>
      <c r="E142" s="251">
        <f t="shared" si="1"/>
        <v>100</v>
      </c>
    </row>
    <row r="143" spans="1:7" ht="51">
      <c r="A143" s="249" t="s">
        <v>989</v>
      </c>
      <c r="B143" s="250" t="s">
        <v>990</v>
      </c>
      <c r="C143" s="251">
        <f>C144</f>
        <v>23254.2</v>
      </c>
      <c r="D143" s="251">
        <f>D144</f>
        <v>6785.2</v>
      </c>
      <c r="E143" s="251">
        <f t="shared" si="1"/>
        <v>29.178384979917602</v>
      </c>
    </row>
    <row r="144" spans="1:7" ht="51">
      <c r="A144" s="254" t="s">
        <v>991</v>
      </c>
      <c r="B144" s="255" t="s">
        <v>992</v>
      </c>
      <c r="C144" s="256">
        <v>23254.2</v>
      </c>
      <c r="D144" s="256">
        <v>6785.2</v>
      </c>
      <c r="E144" s="251">
        <f t="shared" si="1"/>
        <v>29.178384979917602</v>
      </c>
    </row>
    <row r="145" spans="1:7" ht="140.25" hidden="1">
      <c r="A145" s="249" t="s">
        <v>993</v>
      </c>
      <c r="B145" s="250" t="s">
        <v>994</v>
      </c>
      <c r="C145" s="256">
        <f>C146</f>
        <v>0</v>
      </c>
      <c r="D145" s="256">
        <f>D146</f>
        <v>0</v>
      </c>
      <c r="E145" s="251" t="e">
        <f t="shared" si="1"/>
        <v>#DIV/0!</v>
      </c>
    </row>
    <row r="146" spans="1:7" ht="140.25" hidden="1">
      <c r="A146" s="249" t="s">
        <v>995</v>
      </c>
      <c r="B146" s="250" t="s">
        <v>996</v>
      </c>
      <c r="C146" s="256">
        <f>C147+C148</f>
        <v>0</v>
      </c>
      <c r="D146" s="256">
        <f>D147+D148</f>
        <v>0</v>
      </c>
      <c r="E146" s="251" t="e">
        <f t="shared" si="1"/>
        <v>#DIV/0!</v>
      </c>
    </row>
    <row r="147" spans="1:7" ht="102" hidden="1">
      <c r="A147" s="254" t="s">
        <v>997</v>
      </c>
      <c r="B147" s="255" t="s">
        <v>998</v>
      </c>
      <c r="C147" s="256">
        <v>0</v>
      </c>
      <c r="D147" s="256">
        <v>0</v>
      </c>
      <c r="E147" s="251" t="e">
        <f t="shared" si="1"/>
        <v>#DIV/0!</v>
      </c>
    </row>
    <row r="148" spans="1:7" ht="102" hidden="1">
      <c r="A148" s="254" t="s">
        <v>999</v>
      </c>
      <c r="B148" s="255" t="s">
        <v>1000</v>
      </c>
      <c r="C148" s="256">
        <v>0</v>
      </c>
      <c r="D148" s="256">
        <v>0</v>
      </c>
      <c r="E148" s="251" t="e">
        <f t="shared" si="1"/>
        <v>#DIV/0!</v>
      </c>
    </row>
    <row r="149" spans="1:7" ht="102" hidden="1">
      <c r="A149" s="249" t="s">
        <v>1001</v>
      </c>
      <c r="B149" s="250" t="s">
        <v>1002</v>
      </c>
      <c r="C149" s="251">
        <f>C150</f>
        <v>0</v>
      </c>
      <c r="D149" s="251">
        <f>D150</f>
        <v>0</v>
      </c>
      <c r="E149" s="251" t="e">
        <f t="shared" si="1"/>
        <v>#DIV/0!</v>
      </c>
    </row>
    <row r="150" spans="1:7" ht="102" hidden="1">
      <c r="A150" s="249" t="s">
        <v>1001</v>
      </c>
      <c r="B150" s="250" t="s">
        <v>1003</v>
      </c>
      <c r="C150" s="251">
        <f>C151+C152</f>
        <v>0</v>
      </c>
      <c r="D150" s="251">
        <f>D151+D152</f>
        <v>0</v>
      </c>
      <c r="E150" s="251" t="e">
        <f t="shared" si="1"/>
        <v>#DIV/0!</v>
      </c>
    </row>
    <row r="151" spans="1:7" ht="51" hidden="1">
      <c r="A151" s="254" t="s">
        <v>1004</v>
      </c>
      <c r="B151" s="255" t="s">
        <v>1005</v>
      </c>
      <c r="C151" s="256">
        <v>0</v>
      </c>
      <c r="D151" s="256">
        <v>0</v>
      </c>
      <c r="E151" s="251" t="e">
        <f t="shared" si="1"/>
        <v>#DIV/0!</v>
      </c>
    </row>
    <row r="152" spans="1:7" ht="63.75" hidden="1">
      <c r="A152" s="254" t="s">
        <v>1006</v>
      </c>
      <c r="B152" s="255" t="s">
        <v>1007</v>
      </c>
      <c r="C152" s="256">
        <v>0</v>
      </c>
      <c r="D152" s="256">
        <v>0</v>
      </c>
      <c r="E152" s="251" t="e">
        <f t="shared" si="1"/>
        <v>#DIV/0!</v>
      </c>
    </row>
    <row r="153" spans="1:7" ht="51" hidden="1">
      <c r="A153" s="249" t="s">
        <v>1008</v>
      </c>
      <c r="B153" s="295" t="s">
        <v>1009</v>
      </c>
      <c r="C153" s="251">
        <f>SUM(C154)</f>
        <v>0</v>
      </c>
      <c r="D153" s="251">
        <f>SUM(D154)</f>
        <v>0</v>
      </c>
      <c r="E153" s="251" t="e">
        <f t="shared" si="1"/>
        <v>#DIV/0!</v>
      </c>
    </row>
    <row r="154" spans="1:7" ht="38.25" hidden="1">
      <c r="A154" s="269" t="s">
        <v>1010</v>
      </c>
      <c r="B154" s="294" t="s">
        <v>1011</v>
      </c>
      <c r="C154" s="256">
        <v>0</v>
      </c>
      <c r="D154" s="256">
        <v>0</v>
      </c>
      <c r="E154" s="251" t="e">
        <f t="shared" si="1"/>
        <v>#DIV/0!</v>
      </c>
    </row>
    <row r="155" spans="1:7">
      <c r="A155" s="249" t="s">
        <v>1012</v>
      </c>
      <c r="B155" s="250" t="s">
        <v>1013</v>
      </c>
      <c r="C155" s="251">
        <f>C156</f>
        <v>195581.7</v>
      </c>
      <c r="D155" s="251">
        <f>D156</f>
        <v>53425.4</v>
      </c>
      <c r="E155" s="251">
        <f t="shared" si="1"/>
        <v>27.316154834526952</v>
      </c>
    </row>
    <row r="156" spans="1:7" ht="25.5">
      <c r="A156" s="254" t="s">
        <v>1014</v>
      </c>
      <c r="B156" s="255" t="s">
        <v>1015</v>
      </c>
      <c r="C156" s="256">
        <v>195581.7</v>
      </c>
      <c r="D156" s="256">
        <v>53425.4</v>
      </c>
      <c r="E156" s="251">
        <f t="shared" si="1"/>
        <v>27.316154834526952</v>
      </c>
    </row>
    <row r="157" spans="1:7" ht="51">
      <c r="A157" s="248" t="s">
        <v>1016</v>
      </c>
      <c r="B157" s="246" t="s">
        <v>1017</v>
      </c>
      <c r="C157" s="247">
        <f>SUM(C158+C160+C162+C164+C166+C168+C170+C172+C174)</f>
        <v>1164087.0999999999</v>
      </c>
      <c r="D157" s="247">
        <f>SUM(D158+D160+D162+D164+D166+D168+D170+D172+D174)</f>
        <v>577877.5</v>
      </c>
      <c r="E157" s="247">
        <f t="shared" si="1"/>
        <v>49.642118704004204</v>
      </c>
    </row>
    <row r="158" spans="1:7" ht="38.25">
      <c r="A158" s="249" t="s">
        <v>1018</v>
      </c>
      <c r="B158" s="250" t="s">
        <v>1019</v>
      </c>
      <c r="C158" s="251">
        <f>C159</f>
        <v>5920.5</v>
      </c>
      <c r="D158" s="251">
        <f>D159</f>
        <v>2758.9</v>
      </c>
      <c r="E158" s="251">
        <f t="shared" si="1"/>
        <v>46.59910480533739</v>
      </c>
    </row>
    <row r="159" spans="1:7" ht="51">
      <c r="A159" s="254" t="s">
        <v>1020</v>
      </c>
      <c r="B159" s="255" t="s">
        <v>1021</v>
      </c>
      <c r="C159" s="256">
        <v>5920.5</v>
      </c>
      <c r="D159" s="256">
        <v>2758.9</v>
      </c>
      <c r="E159" s="256">
        <f t="shared" si="1"/>
        <v>46.59910480533739</v>
      </c>
      <c r="F159" s="304"/>
      <c r="G159" s="304"/>
    </row>
    <row r="160" spans="1:7" ht="63.75">
      <c r="A160" s="249" t="s">
        <v>1022</v>
      </c>
      <c r="B160" s="250" t="s">
        <v>1023</v>
      </c>
      <c r="C160" s="251">
        <f>C161</f>
        <v>29.5</v>
      </c>
      <c r="D160" s="251">
        <f>D161</f>
        <v>0</v>
      </c>
      <c r="E160" s="251">
        <f t="shared" si="1"/>
        <v>0</v>
      </c>
      <c r="F160" s="304"/>
      <c r="G160" s="304"/>
    </row>
    <row r="161" spans="1:7" s="304" customFormat="1" ht="63.75">
      <c r="A161" s="254" t="s">
        <v>1024</v>
      </c>
      <c r="B161" s="255" t="s">
        <v>1025</v>
      </c>
      <c r="C161" s="256">
        <v>29.5</v>
      </c>
      <c r="D161" s="256">
        <v>0</v>
      </c>
      <c r="E161" s="256">
        <f t="shared" si="1"/>
        <v>0</v>
      </c>
      <c r="F161" s="241"/>
      <c r="G161" s="241"/>
    </row>
    <row r="162" spans="1:7" s="304" customFormat="1" ht="51" hidden="1">
      <c r="A162" s="249" t="s">
        <v>1026</v>
      </c>
      <c r="B162" s="250" t="s">
        <v>1027</v>
      </c>
      <c r="C162" s="251">
        <f>C163</f>
        <v>0</v>
      </c>
      <c r="D162" s="251">
        <f>D163</f>
        <v>0</v>
      </c>
      <c r="E162" s="251" t="e">
        <f t="shared" ref="E162:E189" si="2">D162/C162*100</f>
        <v>#DIV/0!</v>
      </c>
      <c r="F162" s="241"/>
      <c r="G162" s="241"/>
    </row>
    <row r="163" spans="1:7" ht="63.75" hidden="1">
      <c r="A163" s="254" t="s">
        <v>1028</v>
      </c>
      <c r="B163" s="255" t="s">
        <v>1029</v>
      </c>
      <c r="C163" s="256">
        <v>0</v>
      </c>
      <c r="D163" s="256">
        <v>0</v>
      </c>
      <c r="E163" s="251" t="e">
        <f t="shared" si="2"/>
        <v>#DIV/0!</v>
      </c>
    </row>
    <row r="164" spans="1:7" ht="38.25">
      <c r="A164" s="249" t="s">
        <v>1030</v>
      </c>
      <c r="B164" s="250" t="s">
        <v>1031</v>
      </c>
      <c r="C164" s="251">
        <f>SUM(C165)</f>
        <v>1092420.2</v>
      </c>
      <c r="D164" s="251">
        <f>SUM(D165)</f>
        <v>542015.4</v>
      </c>
      <c r="E164" s="251">
        <f t="shared" si="2"/>
        <v>49.616017719189017</v>
      </c>
    </row>
    <row r="165" spans="1:7" ht="51">
      <c r="A165" s="254" t="s">
        <v>1032</v>
      </c>
      <c r="B165" s="255" t="s">
        <v>1033</v>
      </c>
      <c r="C165" s="256">
        <v>1092420.2</v>
      </c>
      <c r="D165" s="256">
        <v>542015.4</v>
      </c>
      <c r="E165" s="251">
        <f t="shared" si="2"/>
        <v>49.616017719189017</v>
      </c>
      <c r="F165" s="311"/>
      <c r="G165" s="311"/>
    </row>
    <row r="166" spans="1:7" ht="89.25">
      <c r="A166" s="249" t="s">
        <v>1034</v>
      </c>
      <c r="B166" s="250" t="s">
        <v>1035</v>
      </c>
      <c r="C166" s="251">
        <f>C167</f>
        <v>36039</v>
      </c>
      <c r="D166" s="251">
        <f>D167</f>
        <v>13135</v>
      </c>
      <c r="E166" s="251">
        <f t="shared" si="2"/>
        <v>36.446627264907463</v>
      </c>
    </row>
    <row r="167" spans="1:7" s="311" customFormat="1" ht="140.25">
      <c r="A167" s="254" t="s">
        <v>1036</v>
      </c>
      <c r="B167" s="255" t="s">
        <v>1037</v>
      </c>
      <c r="C167" s="256">
        <v>36039</v>
      </c>
      <c r="D167" s="256">
        <v>13135</v>
      </c>
      <c r="E167" s="251">
        <f t="shared" si="2"/>
        <v>36.446627264907463</v>
      </c>
      <c r="F167" s="241"/>
      <c r="G167" s="241"/>
    </row>
    <row r="168" spans="1:7" ht="115.5" hidden="1">
      <c r="A168" s="296" t="s">
        <v>1038</v>
      </c>
      <c r="B168" s="250" t="s">
        <v>1039</v>
      </c>
      <c r="C168" s="251">
        <f>SUM(C169)</f>
        <v>0</v>
      </c>
      <c r="D168" s="251">
        <f>SUM(D169)</f>
        <v>0</v>
      </c>
      <c r="E168" s="251" t="e">
        <f t="shared" si="2"/>
        <v>#DIV/0!</v>
      </c>
    </row>
    <row r="169" spans="1:7" ht="141" hidden="1">
      <c r="A169" s="297" t="s">
        <v>1040</v>
      </c>
      <c r="B169" s="255" t="s">
        <v>1041</v>
      </c>
      <c r="C169" s="256"/>
      <c r="D169" s="256"/>
      <c r="E169" s="251" t="e">
        <f t="shared" si="2"/>
        <v>#DIV/0!</v>
      </c>
    </row>
    <row r="170" spans="1:7" ht="89.25">
      <c r="A170" s="249" t="s">
        <v>1042</v>
      </c>
      <c r="B170" s="250" t="s">
        <v>1043</v>
      </c>
      <c r="C170" s="251">
        <f>SUM(C171)</f>
        <v>759.7</v>
      </c>
      <c r="D170" s="251">
        <f>SUM(D171)</f>
        <v>759.7</v>
      </c>
      <c r="E170" s="251">
        <f t="shared" si="2"/>
        <v>100</v>
      </c>
    </row>
    <row r="171" spans="1:7" ht="102">
      <c r="A171" s="254" t="s">
        <v>1044</v>
      </c>
      <c r="B171" s="255" t="s">
        <v>1045</v>
      </c>
      <c r="C171" s="256">
        <v>759.7</v>
      </c>
      <c r="D171" s="256">
        <v>759.7</v>
      </c>
      <c r="E171" s="256">
        <f t="shared" si="2"/>
        <v>100</v>
      </c>
    </row>
    <row r="172" spans="1:7" ht="89.25">
      <c r="A172" s="249" t="s">
        <v>1046</v>
      </c>
      <c r="B172" s="250" t="s">
        <v>1047</v>
      </c>
      <c r="C172" s="251">
        <f>C173</f>
        <v>28675.7</v>
      </c>
      <c r="D172" s="251">
        <f>D173</f>
        <v>19208.5</v>
      </c>
      <c r="E172" s="251">
        <f t="shared" si="2"/>
        <v>66.985287194384085</v>
      </c>
    </row>
    <row r="173" spans="1:7" ht="102">
      <c r="A173" s="254" t="s">
        <v>1048</v>
      </c>
      <c r="B173" s="255" t="s">
        <v>1049</v>
      </c>
      <c r="C173" s="256">
        <v>28675.7</v>
      </c>
      <c r="D173" s="256">
        <v>19208.5</v>
      </c>
      <c r="E173" s="256">
        <f t="shared" si="2"/>
        <v>66.985287194384085</v>
      </c>
    </row>
    <row r="174" spans="1:7" ht="38.25">
      <c r="A174" s="249" t="s">
        <v>1050</v>
      </c>
      <c r="B174" s="250" t="s">
        <v>1051</v>
      </c>
      <c r="C174" s="251">
        <f>C175</f>
        <v>242.5</v>
      </c>
      <c r="D174" s="251">
        <f>D175</f>
        <v>0</v>
      </c>
      <c r="E174" s="251">
        <f t="shared" si="2"/>
        <v>0</v>
      </c>
    </row>
    <row r="175" spans="1:7" ht="51">
      <c r="A175" s="254" t="s">
        <v>1052</v>
      </c>
      <c r="B175" s="255" t="s">
        <v>1053</v>
      </c>
      <c r="C175" s="256">
        <v>242.5</v>
      </c>
      <c r="D175" s="256">
        <v>0</v>
      </c>
      <c r="E175" s="256">
        <f t="shared" si="2"/>
        <v>0</v>
      </c>
    </row>
    <row r="176" spans="1:7" ht="25.5">
      <c r="A176" s="248" t="s">
        <v>1054</v>
      </c>
      <c r="B176" s="246" t="s">
        <v>1055</v>
      </c>
      <c r="C176" s="247">
        <f>C181+C177+C179</f>
        <v>8133.2</v>
      </c>
      <c r="D176" s="247">
        <f>D181+D177+D179</f>
        <v>5027.5999999999995</v>
      </c>
      <c r="E176" s="247">
        <f t="shared" si="2"/>
        <v>61.815767471597894</v>
      </c>
    </row>
    <row r="177" spans="1:7" ht="76.5">
      <c r="A177" s="249" t="s">
        <v>1056</v>
      </c>
      <c r="B177" s="250" t="s">
        <v>1057</v>
      </c>
      <c r="C177" s="251">
        <f>SUM(C178)</f>
        <v>10.199999999999999</v>
      </c>
      <c r="D177" s="251">
        <f>SUM(D178)</f>
        <v>10.199999999999999</v>
      </c>
      <c r="E177" s="251">
        <f t="shared" si="2"/>
        <v>100</v>
      </c>
    </row>
    <row r="178" spans="1:7" ht="63.75">
      <c r="A178" s="254" t="s">
        <v>1058</v>
      </c>
      <c r="B178" s="255" t="s">
        <v>1059</v>
      </c>
      <c r="C178" s="256">
        <v>10.199999999999999</v>
      </c>
      <c r="D178" s="256">
        <v>10.199999999999999</v>
      </c>
      <c r="E178" s="256">
        <f t="shared" si="2"/>
        <v>100</v>
      </c>
    </row>
    <row r="179" spans="1:7" ht="63.75" hidden="1">
      <c r="A179" s="249" t="s">
        <v>1060</v>
      </c>
      <c r="B179" s="250" t="s">
        <v>1061</v>
      </c>
      <c r="C179" s="251">
        <f>C180</f>
        <v>0</v>
      </c>
      <c r="D179" s="251">
        <f>D180</f>
        <v>0</v>
      </c>
      <c r="E179" s="251" t="e">
        <f t="shared" si="2"/>
        <v>#DIV/0!</v>
      </c>
    </row>
    <row r="180" spans="1:7" ht="76.5" hidden="1">
      <c r="A180" s="254" t="s">
        <v>1062</v>
      </c>
      <c r="B180" s="255" t="s">
        <v>1063</v>
      </c>
      <c r="C180" s="256">
        <v>0</v>
      </c>
      <c r="D180" s="256">
        <v>0</v>
      </c>
      <c r="E180" s="251" t="e">
        <f t="shared" si="2"/>
        <v>#DIV/0!</v>
      </c>
    </row>
    <row r="181" spans="1:7" ht="25.5">
      <c r="A181" s="253" t="s">
        <v>1064</v>
      </c>
      <c r="B181" s="250" t="s">
        <v>1065</v>
      </c>
      <c r="C181" s="251">
        <f>SUM(C182)</f>
        <v>8123</v>
      </c>
      <c r="D181" s="251">
        <f>SUM(D182)</f>
        <v>5017.3999999999996</v>
      </c>
      <c r="E181" s="251">
        <f t="shared" si="2"/>
        <v>61.767819771020548</v>
      </c>
    </row>
    <row r="182" spans="1:7" ht="38.25">
      <c r="A182" s="269" t="s">
        <v>1066</v>
      </c>
      <c r="B182" s="294" t="s">
        <v>1067</v>
      </c>
      <c r="C182" s="256">
        <v>8123</v>
      </c>
      <c r="D182" s="256">
        <v>5017.3999999999996</v>
      </c>
      <c r="E182" s="256">
        <f t="shared" si="2"/>
        <v>61.767819771020548</v>
      </c>
      <c r="F182" s="304"/>
      <c r="G182" s="304"/>
    </row>
    <row r="183" spans="1:7" ht="25.5">
      <c r="A183" s="298" t="s">
        <v>1068</v>
      </c>
      <c r="B183" s="290" t="s">
        <v>1069</v>
      </c>
      <c r="C183" s="291">
        <f>C186+C185</f>
        <v>151686.29999999999</v>
      </c>
      <c r="D183" s="291">
        <f>D186+D185</f>
        <v>118486.3</v>
      </c>
      <c r="E183" s="247">
        <f t="shared" si="2"/>
        <v>78.112723429868097</v>
      </c>
    </row>
    <row r="184" spans="1:7" s="304" customFormat="1" ht="25.5">
      <c r="A184" s="249" t="s">
        <v>1070</v>
      </c>
      <c r="B184" s="250" t="s">
        <v>1071</v>
      </c>
      <c r="C184" s="251">
        <f>C185+C186</f>
        <v>151686.29999999999</v>
      </c>
      <c r="D184" s="251">
        <f>D185+D186</f>
        <v>118486.3</v>
      </c>
      <c r="E184" s="251">
        <f t="shared" si="2"/>
        <v>78.112723429868097</v>
      </c>
      <c r="F184" s="241"/>
      <c r="G184" s="241"/>
    </row>
    <row r="185" spans="1:7" ht="102" hidden="1">
      <c r="A185" s="254" t="s">
        <v>1072</v>
      </c>
      <c r="B185" s="255" t="s">
        <v>1073</v>
      </c>
      <c r="C185" s="256">
        <v>0</v>
      </c>
      <c r="D185" s="256">
        <v>0</v>
      </c>
      <c r="E185" s="251" t="e">
        <f t="shared" si="2"/>
        <v>#DIV/0!</v>
      </c>
    </row>
    <row r="186" spans="1:7" ht="25.5">
      <c r="A186" s="276" t="s">
        <v>1074</v>
      </c>
      <c r="B186" s="277" t="s">
        <v>1075</v>
      </c>
      <c r="C186" s="278">
        <v>151686.29999999999</v>
      </c>
      <c r="D186" s="278">
        <v>118486.3</v>
      </c>
      <c r="E186" s="251">
        <f t="shared" si="2"/>
        <v>78.112723429868097</v>
      </c>
    </row>
    <row r="187" spans="1:7" ht="76.5">
      <c r="A187" s="289" t="s">
        <v>1076</v>
      </c>
      <c r="B187" s="289" t="s">
        <v>1077</v>
      </c>
      <c r="C187" s="299">
        <f>C188</f>
        <v>0</v>
      </c>
      <c r="D187" s="299">
        <f>D188</f>
        <v>-12589.2</v>
      </c>
      <c r="E187" s="247">
        <v>0</v>
      </c>
    </row>
    <row r="188" spans="1:7" ht="63.75">
      <c r="A188" s="284" t="s">
        <v>1078</v>
      </c>
      <c r="B188" s="300" t="s">
        <v>1079</v>
      </c>
      <c r="C188" s="301">
        <v>0</v>
      </c>
      <c r="D188" s="302">
        <v>-12589.2</v>
      </c>
      <c r="E188" s="251">
        <v>0</v>
      </c>
    </row>
    <row r="189" spans="1:7">
      <c r="A189" s="245" t="s">
        <v>1080</v>
      </c>
      <c r="B189" s="246"/>
      <c r="C189" s="247">
        <f>C9+C125</f>
        <v>2830662</v>
      </c>
      <c r="D189" s="247">
        <f>D9+D125</f>
        <v>1362315.3</v>
      </c>
      <c r="E189" s="247">
        <f t="shared" si="2"/>
        <v>48.127091825163163</v>
      </c>
    </row>
  </sheetData>
  <mergeCells count="5">
    <mergeCell ref="A1:E1"/>
    <mergeCell ref="B2:E2"/>
    <mergeCell ref="A3:E3"/>
    <mergeCell ref="A5:E5"/>
    <mergeCell ref="A6:E6"/>
  </mergeCells>
  <pageMargins left="0.31496062992125984" right="0.31496062992125984" top="0.35433070866141736" bottom="0.35433070866141736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56"/>
  <sheetViews>
    <sheetView zoomScale="90" zoomScaleNormal="90" workbookViewId="0">
      <pane xSplit="6" ySplit="12" topLeftCell="G843" activePane="bottomRight" state="frozen"/>
      <selection pane="topRight" activeCell="G1" sqref="G1"/>
      <selection pane="bottomLeft" activeCell="A13" sqref="A13"/>
      <selection pane="bottomRight" activeCell="L847" sqref="L847"/>
    </sheetView>
  </sheetViews>
  <sheetFormatPr defaultColWidth="9.140625" defaultRowHeight="12.75"/>
  <cols>
    <col min="1" max="1" width="4.140625" style="43" customWidth="1"/>
    <col min="2" max="2" width="31.85546875" style="43" customWidth="1"/>
    <col min="3" max="3" width="4.85546875" style="43" customWidth="1"/>
    <col min="4" max="4" width="4.28515625" style="43" customWidth="1"/>
    <col min="5" max="5" width="14" style="43" customWidth="1"/>
    <col min="6" max="6" width="5.7109375" style="43" customWidth="1"/>
    <col min="7" max="7" width="12.28515625" style="43" customWidth="1"/>
    <col min="8" max="8" width="14.140625" style="43" customWidth="1"/>
    <col min="9" max="9" width="12.85546875" style="43" customWidth="1"/>
    <col min="10" max="10" width="9.7109375" style="43" bestFit="1" customWidth="1"/>
    <col min="11" max="11" width="9.28515625" style="43" bestFit="1" customWidth="1"/>
    <col min="12" max="15" width="9.140625" style="43"/>
    <col min="16" max="16" width="9.28515625" style="43" bestFit="1" customWidth="1"/>
    <col min="17" max="16384" width="9.140625" style="43"/>
  </cols>
  <sheetData>
    <row r="1" spans="1:9" ht="15.75">
      <c r="H1" s="346" t="s">
        <v>657</v>
      </c>
      <c r="I1" s="346"/>
    </row>
    <row r="2" spans="1:9" ht="15.75">
      <c r="F2" s="346" t="s">
        <v>1087</v>
      </c>
      <c r="G2" s="349"/>
      <c r="H2" s="349"/>
      <c r="I2" s="349"/>
    </row>
    <row r="3" spans="1:9" ht="15.75">
      <c r="I3" s="339" t="s">
        <v>1089</v>
      </c>
    </row>
    <row r="4" spans="1:9" ht="15.75">
      <c r="I4" s="45"/>
    </row>
    <row r="6" spans="1:9" s="46" customFormat="1" ht="15">
      <c r="A6" s="347" t="s">
        <v>658</v>
      </c>
      <c r="B6" s="348"/>
      <c r="C6" s="348"/>
      <c r="D6" s="348"/>
      <c r="E6" s="348"/>
      <c r="F6" s="348"/>
      <c r="G6" s="348"/>
      <c r="H6" s="348"/>
      <c r="I6" s="348"/>
    </row>
    <row r="7" spans="1:9" s="46" customFormat="1" ht="15">
      <c r="A7" s="347" t="s">
        <v>355</v>
      </c>
      <c r="B7" s="348"/>
      <c r="C7" s="348"/>
      <c r="D7" s="348"/>
      <c r="E7" s="348"/>
      <c r="F7" s="348"/>
      <c r="G7" s="348"/>
      <c r="H7" s="348"/>
      <c r="I7" s="348"/>
    </row>
    <row r="8" spans="1:9" s="46" customFormat="1" ht="15">
      <c r="A8" s="347" t="s">
        <v>356</v>
      </c>
      <c r="B8" s="348"/>
      <c r="C8" s="348"/>
      <c r="D8" s="348"/>
      <c r="E8" s="348"/>
      <c r="F8" s="348"/>
      <c r="G8" s="348"/>
      <c r="H8" s="348"/>
      <c r="I8" s="348"/>
    </row>
    <row r="9" spans="1:9" s="46" customFormat="1" ht="15">
      <c r="A9" s="347" t="s">
        <v>715</v>
      </c>
      <c r="B9" s="348"/>
      <c r="C9" s="348"/>
      <c r="D9" s="348"/>
      <c r="E9" s="348"/>
      <c r="F9" s="348"/>
      <c r="G9" s="348"/>
      <c r="H9" s="348"/>
      <c r="I9" s="348"/>
    </row>
    <row r="10" spans="1:9" ht="15.75">
      <c r="A10" s="47" t="s">
        <v>357</v>
      </c>
      <c r="B10" s="48"/>
      <c r="C10" s="45"/>
      <c r="D10" s="45"/>
      <c r="E10" s="45"/>
      <c r="F10" s="45"/>
      <c r="G10" s="45"/>
      <c r="H10" s="45"/>
      <c r="I10" s="72" t="s">
        <v>252</v>
      </c>
    </row>
    <row r="11" spans="1:9" s="147" customFormat="1" ht="43.5">
      <c r="A11" s="49" t="s">
        <v>254</v>
      </c>
      <c r="B11" s="50" t="s">
        <v>251</v>
      </c>
      <c r="C11" s="50" t="s">
        <v>358</v>
      </c>
      <c r="D11" s="50" t="s">
        <v>248</v>
      </c>
      <c r="E11" s="50" t="s">
        <v>247</v>
      </c>
      <c r="F11" s="145" t="s">
        <v>246</v>
      </c>
      <c r="G11" s="180" t="s">
        <v>245</v>
      </c>
      <c r="H11" s="180" t="s">
        <v>684</v>
      </c>
      <c r="I11" s="144" t="s">
        <v>253</v>
      </c>
    </row>
    <row r="12" spans="1:9" s="54" customFormat="1" ht="11.25">
      <c r="A12" s="51">
        <v>1</v>
      </c>
      <c r="B12" s="52">
        <v>2</v>
      </c>
      <c r="C12" s="120" t="s">
        <v>359</v>
      </c>
      <c r="D12" s="120" t="s">
        <v>360</v>
      </c>
      <c r="E12" s="52">
        <v>5</v>
      </c>
      <c r="F12" s="52">
        <v>6</v>
      </c>
      <c r="G12" s="52">
        <v>7</v>
      </c>
      <c r="H12" s="52">
        <v>8</v>
      </c>
      <c r="I12" s="52">
        <v>9</v>
      </c>
    </row>
    <row r="13" spans="1:9" s="116" customFormat="1">
      <c r="A13" s="89"/>
      <c r="B13" s="94" t="s">
        <v>82</v>
      </c>
      <c r="C13" s="55" t="s">
        <v>361</v>
      </c>
      <c r="D13" s="55" t="s">
        <v>362</v>
      </c>
      <c r="E13" s="55"/>
      <c r="F13" s="55"/>
      <c r="G13" s="56">
        <f>G14+G25+G39+G49+G55+G77+G83+G89</f>
        <v>269097.5</v>
      </c>
      <c r="H13" s="56">
        <f>H14+H25+H39+H49+H55+H77+H83+H89</f>
        <v>139131.20000000001</v>
      </c>
      <c r="I13" s="56">
        <f>H13/G13*100</f>
        <v>51.702895790559189</v>
      </c>
    </row>
    <row r="14" spans="1:9" s="116" customFormat="1" ht="51">
      <c r="A14" s="89"/>
      <c r="B14" s="57" t="s">
        <v>363</v>
      </c>
      <c r="C14" s="225" t="s">
        <v>361</v>
      </c>
      <c r="D14" s="225" t="s">
        <v>364</v>
      </c>
      <c r="E14" s="225"/>
      <c r="F14" s="225"/>
      <c r="G14" s="56">
        <f>G15</f>
        <v>21430.300000000003</v>
      </c>
      <c r="H14" s="56">
        <f>H15</f>
        <v>12952.899999999998</v>
      </c>
      <c r="I14" s="56">
        <f>H14/G14*100</f>
        <v>60.441991012724962</v>
      </c>
    </row>
    <row r="15" spans="1:9" s="116" customFormat="1" ht="51">
      <c r="A15" s="89"/>
      <c r="B15" s="59" t="s">
        <v>5</v>
      </c>
      <c r="C15" s="92" t="s">
        <v>361</v>
      </c>
      <c r="D15" s="92" t="s">
        <v>364</v>
      </c>
      <c r="E15" s="92" t="s">
        <v>365</v>
      </c>
      <c r="F15" s="92"/>
      <c r="G15" s="58">
        <f>G16</f>
        <v>21430.300000000003</v>
      </c>
      <c r="H15" s="58">
        <f>H16</f>
        <v>12952.899999999998</v>
      </c>
      <c r="I15" s="58"/>
    </row>
    <row r="16" spans="1:9" s="116" customFormat="1" ht="38.25">
      <c r="A16" s="89"/>
      <c r="B16" s="59" t="s">
        <v>366</v>
      </c>
      <c r="C16" s="92" t="s">
        <v>361</v>
      </c>
      <c r="D16" s="92" t="s">
        <v>364</v>
      </c>
      <c r="E16" s="92" t="s">
        <v>367</v>
      </c>
      <c r="F16" s="92"/>
      <c r="G16" s="58">
        <f>G17+G20</f>
        <v>21430.300000000003</v>
      </c>
      <c r="H16" s="58">
        <f>H17+H20</f>
        <v>12952.899999999998</v>
      </c>
      <c r="I16" s="58"/>
    </row>
    <row r="17" spans="1:10" s="96" customFormat="1">
      <c r="A17" s="82"/>
      <c r="B17" s="16" t="s">
        <v>108</v>
      </c>
      <c r="C17" s="83" t="s">
        <v>361</v>
      </c>
      <c r="D17" s="83" t="s">
        <v>364</v>
      </c>
      <c r="E17" s="83" t="s">
        <v>368</v>
      </c>
      <c r="F17" s="83"/>
      <c r="G17" s="84">
        <f>G18</f>
        <v>4221.3999999999996</v>
      </c>
      <c r="H17" s="84">
        <f>H18</f>
        <v>1938.4</v>
      </c>
      <c r="I17" s="84"/>
    </row>
    <row r="18" spans="1:10" s="96" customFormat="1" ht="89.25">
      <c r="A18" s="82"/>
      <c r="B18" s="16" t="s">
        <v>343</v>
      </c>
      <c r="C18" s="83" t="s">
        <v>361</v>
      </c>
      <c r="D18" s="83" t="s">
        <v>364</v>
      </c>
      <c r="E18" s="83" t="s">
        <v>368</v>
      </c>
      <c r="F18" s="83" t="s">
        <v>369</v>
      </c>
      <c r="G18" s="84">
        <f>G19</f>
        <v>4221.3999999999996</v>
      </c>
      <c r="H18" s="84">
        <f>H19</f>
        <v>1938.4</v>
      </c>
      <c r="I18" s="84"/>
    </row>
    <row r="19" spans="1:10" s="96" customFormat="1" ht="38.25">
      <c r="A19" s="82"/>
      <c r="B19" s="16" t="s">
        <v>256</v>
      </c>
      <c r="C19" s="83" t="s">
        <v>361</v>
      </c>
      <c r="D19" s="83" t="s">
        <v>364</v>
      </c>
      <c r="E19" s="83" t="s">
        <v>368</v>
      </c>
      <c r="F19" s="83" t="s">
        <v>370</v>
      </c>
      <c r="G19" s="84">
        <f>'приложение 5'!H65</f>
        <v>4221.3999999999996</v>
      </c>
      <c r="H19" s="84">
        <f>'приложение 5'!I65</f>
        <v>1938.4</v>
      </c>
      <c r="I19" s="84"/>
    </row>
    <row r="20" spans="1:10" s="116" customFormat="1" ht="25.5">
      <c r="A20" s="60"/>
      <c r="B20" s="59" t="s">
        <v>34</v>
      </c>
      <c r="C20" s="53" t="s">
        <v>361</v>
      </c>
      <c r="D20" s="53" t="s">
        <v>364</v>
      </c>
      <c r="E20" s="92" t="s">
        <v>371</v>
      </c>
      <c r="F20" s="55"/>
      <c r="G20" s="58">
        <f>G21+G23</f>
        <v>17208.900000000001</v>
      </c>
      <c r="H20" s="58">
        <f>H21+H23</f>
        <v>11014.499999999998</v>
      </c>
      <c r="I20" s="58"/>
      <c r="J20" s="313"/>
    </row>
    <row r="21" spans="1:10" s="118" customFormat="1" ht="89.25">
      <c r="A21" s="61"/>
      <c r="B21" s="59" t="s">
        <v>343</v>
      </c>
      <c r="C21" s="53" t="s">
        <v>361</v>
      </c>
      <c r="D21" s="53" t="s">
        <v>364</v>
      </c>
      <c r="E21" s="92" t="s">
        <v>371</v>
      </c>
      <c r="F21" s="53" t="s">
        <v>369</v>
      </c>
      <c r="G21" s="58">
        <f>G22</f>
        <v>17128.900000000001</v>
      </c>
      <c r="H21" s="58">
        <f>H22</f>
        <v>10979.499999999998</v>
      </c>
      <c r="I21" s="58"/>
    </row>
    <row r="22" spans="1:10" s="118" customFormat="1" ht="38.25">
      <c r="A22" s="61"/>
      <c r="B22" s="59" t="s">
        <v>256</v>
      </c>
      <c r="C22" s="53" t="s">
        <v>361</v>
      </c>
      <c r="D22" s="53" t="s">
        <v>364</v>
      </c>
      <c r="E22" s="92" t="s">
        <v>371</v>
      </c>
      <c r="F22" s="53" t="s">
        <v>370</v>
      </c>
      <c r="G22" s="58">
        <f>'приложение 5'!H71</f>
        <v>17128.900000000001</v>
      </c>
      <c r="H22" s="58">
        <f>'приложение 5'!I71</f>
        <v>10979.499999999998</v>
      </c>
      <c r="I22" s="58"/>
    </row>
    <row r="23" spans="1:10" s="118" customFormat="1" ht="38.25">
      <c r="A23" s="61"/>
      <c r="B23" s="59" t="s">
        <v>372</v>
      </c>
      <c r="C23" s="53" t="s">
        <v>361</v>
      </c>
      <c r="D23" s="53" t="s">
        <v>364</v>
      </c>
      <c r="E23" s="92" t="s">
        <v>371</v>
      </c>
      <c r="F23" s="53" t="s">
        <v>373</v>
      </c>
      <c r="G23" s="58">
        <f>G24</f>
        <v>80</v>
      </c>
      <c r="H23" s="58">
        <f>H24</f>
        <v>35</v>
      </c>
      <c r="I23" s="58"/>
    </row>
    <row r="24" spans="1:10" s="118" customFormat="1" ht="38.25">
      <c r="A24" s="61"/>
      <c r="B24" s="59" t="s">
        <v>258</v>
      </c>
      <c r="C24" s="53" t="s">
        <v>361</v>
      </c>
      <c r="D24" s="53" t="s">
        <v>364</v>
      </c>
      <c r="E24" s="92" t="s">
        <v>371</v>
      </c>
      <c r="F24" s="53" t="s">
        <v>374</v>
      </c>
      <c r="G24" s="58">
        <f>'приложение 5'!H76</f>
        <v>80</v>
      </c>
      <c r="H24" s="58">
        <f>'приложение 5'!I76</f>
        <v>35</v>
      </c>
      <c r="I24" s="58"/>
    </row>
    <row r="25" spans="1:10" s="116" customFormat="1" ht="76.5">
      <c r="A25" s="89"/>
      <c r="B25" s="57" t="s">
        <v>244</v>
      </c>
      <c r="C25" s="225" t="s">
        <v>361</v>
      </c>
      <c r="D25" s="225" t="s">
        <v>376</v>
      </c>
      <c r="E25" s="225"/>
      <c r="F25" s="225"/>
      <c r="G25" s="56">
        <f>G26</f>
        <v>13274.2</v>
      </c>
      <c r="H25" s="56">
        <f>H26</f>
        <v>8163.4999999999991</v>
      </c>
      <c r="I25" s="56">
        <f>H25/G25*100</f>
        <v>61.498998056380039</v>
      </c>
    </row>
    <row r="26" spans="1:10" s="118" customFormat="1" ht="51">
      <c r="A26" s="117"/>
      <c r="B26" s="59" t="s">
        <v>377</v>
      </c>
      <c r="C26" s="92" t="s">
        <v>361</v>
      </c>
      <c r="D26" s="92" t="s">
        <v>376</v>
      </c>
      <c r="E26" s="92" t="s">
        <v>365</v>
      </c>
      <c r="F26" s="225"/>
      <c r="G26" s="58">
        <f>G27</f>
        <v>13274.2</v>
      </c>
      <c r="H26" s="233">
        <f>H27</f>
        <v>8163.4999999999991</v>
      </c>
      <c r="I26" s="233"/>
    </row>
    <row r="27" spans="1:10" s="118" customFormat="1" ht="38.25">
      <c r="A27" s="117"/>
      <c r="B27" s="59" t="s">
        <v>366</v>
      </c>
      <c r="C27" s="92" t="s">
        <v>361</v>
      </c>
      <c r="D27" s="92" t="s">
        <v>376</v>
      </c>
      <c r="E27" s="92" t="s">
        <v>367</v>
      </c>
      <c r="F27" s="92"/>
      <c r="G27" s="58">
        <f>G28+G33+G36</f>
        <v>13274.2</v>
      </c>
      <c r="H27" s="58">
        <f>H28+H33+H36</f>
        <v>8163.4999999999991</v>
      </c>
      <c r="I27" s="233"/>
    </row>
    <row r="28" spans="1:10" s="118" customFormat="1" ht="25.5">
      <c r="A28" s="117"/>
      <c r="B28" s="59" t="s">
        <v>34</v>
      </c>
      <c r="C28" s="92" t="s">
        <v>361</v>
      </c>
      <c r="D28" s="92" t="s">
        <v>376</v>
      </c>
      <c r="E28" s="92" t="s">
        <v>371</v>
      </c>
      <c r="F28" s="92"/>
      <c r="G28" s="58">
        <f>G29+G31</f>
        <v>6081.3</v>
      </c>
      <c r="H28" s="58">
        <f>H29+H31</f>
        <v>4597.3999999999996</v>
      </c>
      <c r="I28" s="233"/>
    </row>
    <row r="29" spans="1:10" s="118" customFormat="1" ht="89.25">
      <c r="A29" s="117"/>
      <c r="B29" s="59" t="s">
        <v>343</v>
      </c>
      <c r="C29" s="92" t="s">
        <v>361</v>
      </c>
      <c r="D29" s="92" t="s">
        <v>376</v>
      </c>
      <c r="E29" s="92" t="s">
        <v>371</v>
      </c>
      <c r="F29" s="92" t="s">
        <v>369</v>
      </c>
      <c r="G29" s="58">
        <f>G30</f>
        <v>6061.3</v>
      </c>
      <c r="H29" s="233">
        <f>H30</f>
        <v>4578.3999999999996</v>
      </c>
      <c r="I29" s="233"/>
    </row>
    <row r="30" spans="1:10" s="118" customFormat="1" ht="38.25">
      <c r="A30" s="117"/>
      <c r="B30" s="59" t="s">
        <v>256</v>
      </c>
      <c r="C30" s="92" t="s">
        <v>361</v>
      </c>
      <c r="D30" s="92" t="s">
        <v>376</v>
      </c>
      <c r="E30" s="92" t="s">
        <v>371</v>
      </c>
      <c r="F30" s="92" t="s">
        <v>370</v>
      </c>
      <c r="G30" s="58">
        <f>'приложение 5'!H18</f>
        <v>6061.3</v>
      </c>
      <c r="H30" s="58">
        <f>'приложение 5'!I18</f>
        <v>4578.3999999999996</v>
      </c>
      <c r="I30" s="233"/>
    </row>
    <row r="31" spans="1:10" s="118" customFormat="1">
      <c r="A31" s="61"/>
      <c r="B31" s="76" t="s">
        <v>259</v>
      </c>
      <c r="C31" s="92" t="s">
        <v>361</v>
      </c>
      <c r="D31" s="92" t="s">
        <v>376</v>
      </c>
      <c r="E31" s="92" t="s">
        <v>371</v>
      </c>
      <c r="F31" s="53" t="s">
        <v>378</v>
      </c>
      <c r="G31" s="58">
        <f>G32</f>
        <v>20</v>
      </c>
      <c r="H31" s="58">
        <f>H32</f>
        <v>19</v>
      </c>
      <c r="I31" s="58"/>
    </row>
    <row r="32" spans="1:10" s="118" customFormat="1" ht="25.5">
      <c r="A32" s="61"/>
      <c r="B32" s="17" t="s">
        <v>260</v>
      </c>
      <c r="C32" s="92" t="s">
        <v>361</v>
      </c>
      <c r="D32" s="92" t="s">
        <v>376</v>
      </c>
      <c r="E32" s="92" t="s">
        <v>371</v>
      </c>
      <c r="F32" s="53" t="s">
        <v>382</v>
      </c>
      <c r="G32" s="58">
        <f>'приложение 5'!H23</f>
        <v>20</v>
      </c>
      <c r="H32" s="58">
        <f>'приложение 5'!I23</f>
        <v>19</v>
      </c>
      <c r="I32" s="58"/>
    </row>
    <row r="33" spans="1:9" s="107" customFormat="1" ht="25.5">
      <c r="A33" s="167"/>
      <c r="B33" s="141" t="s">
        <v>243</v>
      </c>
      <c r="C33" s="104" t="s">
        <v>361</v>
      </c>
      <c r="D33" s="104" t="s">
        <v>376</v>
      </c>
      <c r="E33" s="104" t="s">
        <v>375</v>
      </c>
      <c r="F33" s="104"/>
      <c r="G33" s="194">
        <f>G34</f>
        <v>4214.6000000000004</v>
      </c>
      <c r="H33" s="194">
        <f>H34</f>
        <v>2035.9</v>
      </c>
      <c r="I33" s="194"/>
    </row>
    <row r="34" spans="1:9" s="107" customFormat="1" ht="89.25">
      <c r="A34" s="167"/>
      <c r="B34" s="103" t="s">
        <v>343</v>
      </c>
      <c r="C34" s="104" t="s">
        <v>361</v>
      </c>
      <c r="D34" s="104" t="s">
        <v>376</v>
      </c>
      <c r="E34" s="104" t="s">
        <v>375</v>
      </c>
      <c r="F34" s="104" t="s">
        <v>369</v>
      </c>
      <c r="G34" s="194">
        <f>G35</f>
        <v>4214.6000000000004</v>
      </c>
      <c r="H34" s="194">
        <f>H35</f>
        <v>2035.9</v>
      </c>
      <c r="I34" s="194"/>
    </row>
    <row r="35" spans="1:9" s="107" customFormat="1" ht="38.25">
      <c r="A35" s="167"/>
      <c r="B35" s="103" t="s">
        <v>256</v>
      </c>
      <c r="C35" s="104" t="s">
        <v>361</v>
      </c>
      <c r="D35" s="104" t="s">
        <v>376</v>
      </c>
      <c r="E35" s="104" t="s">
        <v>375</v>
      </c>
      <c r="F35" s="104" t="s">
        <v>370</v>
      </c>
      <c r="G35" s="194">
        <f>'приложение 5'!H26</f>
        <v>4214.6000000000004</v>
      </c>
      <c r="H35" s="194">
        <f>'приложение 5'!I26</f>
        <v>2035.9</v>
      </c>
      <c r="I35" s="194"/>
    </row>
    <row r="36" spans="1:9" s="118" customFormat="1" ht="25.5">
      <c r="A36" s="117"/>
      <c r="B36" s="59" t="s">
        <v>242</v>
      </c>
      <c r="C36" s="92" t="s">
        <v>361</v>
      </c>
      <c r="D36" s="92" t="s">
        <v>376</v>
      </c>
      <c r="E36" s="92" t="s">
        <v>379</v>
      </c>
      <c r="F36" s="92"/>
      <c r="G36" s="58">
        <f>G37</f>
        <v>2978.3</v>
      </c>
      <c r="H36" s="233">
        <f>H37</f>
        <v>1530.1999999999998</v>
      </c>
      <c r="I36" s="233"/>
    </row>
    <row r="37" spans="1:9" s="118" customFormat="1" ht="89.25">
      <c r="A37" s="117"/>
      <c r="B37" s="59" t="s">
        <v>343</v>
      </c>
      <c r="C37" s="92" t="s">
        <v>361</v>
      </c>
      <c r="D37" s="92" t="s">
        <v>376</v>
      </c>
      <c r="E37" s="92" t="s">
        <v>379</v>
      </c>
      <c r="F37" s="92" t="s">
        <v>369</v>
      </c>
      <c r="G37" s="58">
        <f>G38</f>
        <v>2978.3</v>
      </c>
      <c r="H37" s="233">
        <f>H38</f>
        <v>1530.1999999999998</v>
      </c>
      <c r="I37" s="233"/>
    </row>
    <row r="38" spans="1:9" s="118" customFormat="1" ht="38.25">
      <c r="A38" s="117"/>
      <c r="B38" s="59" t="s">
        <v>256</v>
      </c>
      <c r="C38" s="92" t="s">
        <v>361</v>
      </c>
      <c r="D38" s="92" t="s">
        <v>376</v>
      </c>
      <c r="E38" s="92" t="s">
        <v>379</v>
      </c>
      <c r="F38" s="92" t="s">
        <v>370</v>
      </c>
      <c r="G38" s="58">
        <f>'приложение 5'!H31</f>
        <v>2978.3</v>
      </c>
      <c r="H38" s="58">
        <f>'приложение 5'!I31</f>
        <v>1530.1999999999998</v>
      </c>
      <c r="I38" s="233"/>
    </row>
    <row r="39" spans="1:9" s="116" customFormat="1" ht="76.5">
      <c r="A39" s="60"/>
      <c r="B39" s="57" t="s">
        <v>380</v>
      </c>
      <c r="C39" s="55" t="s">
        <v>361</v>
      </c>
      <c r="D39" s="55" t="s">
        <v>381</v>
      </c>
      <c r="E39" s="55"/>
      <c r="F39" s="55"/>
      <c r="G39" s="56">
        <f t="shared" ref="G39:H41" si="0">G40</f>
        <v>172562.59999999998</v>
      </c>
      <c r="H39" s="56">
        <f t="shared" si="0"/>
        <v>92035.5</v>
      </c>
      <c r="I39" s="56">
        <f>H39/G39*100</f>
        <v>53.334558009673017</v>
      </c>
    </row>
    <row r="40" spans="1:9" s="116" customFormat="1" ht="51">
      <c r="A40" s="60"/>
      <c r="B40" s="59" t="s">
        <v>377</v>
      </c>
      <c r="C40" s="53" t="s">
        <v>361</v>
      </c>
      <c r="D40" s="53" t="s">
        <v>381</v>
      </c>
      <c r="E40" s="92" t="s">
        <v>365</v>
      </c>
      <c r="F40" s="55"/>
      <c r="G40" s="58">
        <f t="shared" si="0"/>
        <v>172562.59999999998</v>
      </c>
      <c r="H40" s="58">
        <f t="shared" si="0"/>
        <v>92035.5</v>
      </c>
      <c r="I40" s="58"/>
    </row>
    <row r="41" spans="1:9" s="116" customFormat="1" ht="38.25">
      <c r="A41" s="60"/>
      <c r="B41" s="59" t="s">
        <v>366</v>
      </c>
      <c r="C41" s="53" t="s">
        <v>361</v>
      </c>
      <c r="D41" s="53" t="s">
        <v>381</v>
      </c>
      <c r="E41" s="92" t="s">
        <v>367</v>
      </c>
      <c r="F41" s="55"/>
      <c r="G41" s="58">
        <f t="shared" si="0"/>
        <v>172562.59999999998</v>
      </c>
      <c r="H41" s="58">
        <f t="shared" si="0"/>
        <v>92035.5</v>
      </c>
      <c r="I41" s="58"/>
    </row>
    <row r="42" spans="1:9" s="116" customFormat="1" ht="25.5">
      <c r="A42" s="60"/>
      <c r="B42" s="59" t="s">
        <v>34</v>
      </c>
      <c r="C42" s="53" t="s">
        <v>361</v>
      </c>
      <c r="D42" s="53" t="s">
        <v>381</v>
      </c>
      <c r="E42" s="92" t="s">
        <v>371</v>
      </c>
      <c r="F42" s="55"/>
      <c r="G42" s="58">
        <f>G43+G45+G47</f>
        <v>172562.59999999998</v>
      </c>
      <c r="H42" s="58">
        <f>H43+H45+H47</f>
        <v>92035.5</v>
      </c>
      <c r="I42" s="58"/>
    </row>
    <row r="43" spans="1:9" s="118" customFormat="1" ht="89.25">
      <c r="A43" s="61"/>
      <c r="B43" s="59" t="s">
        <v>343</v>
      </c>
      <c r="C43" s="53" t="s">
        <v>361</v>
      </c>
      <c r="D43" s="53" t="s">
        <v>381</v>
      </c>
      <c r="E43" s="92" t="s">
        <v>371</v>
      </c>
      <c r="F43" s="53" t="s">
        <v>369</v>
      </c>
      <c r="G43" s="58">
        <f>G44</f>
        <v>161232.79999999999</v>
      </c>
      <c r="H43" s="58">
        <f>H44</f>
        <v>87973.5</v>
      </c>
      <c r="I43" s="58"/>
    </row>
    <row r="44" spans="1:9" s="118" customFormat="1" ht="38.25">
      <c r="A44" s="61"/>
      <c r="B44" s="59" t="s">
        <v>256</v>
      </c>
      <c r="C44" s="53" t="s">
        <v>361</v>
      </c>
      <c r="D44" s="53" t="s">
        <v>381</v>
      </c>
      <c r="E44" s="92" t="s">
        <v>371</v>
      </c>
      <c r="F44" s="53" t="s">
        <v>370</v>
      </c>
      <c r="G44" s="58">
        <f>'приложение 5'!H83</f>
        <v>161232.79999999999</v>
      </c>
      <c r="H44" s="58">
        <f>'приложение 5'!I83</f>
        <v>87973.5</v>
      </c>
      <c r="I44" s="58"/>
    </row>
    <row r="45" spans="1:9" s="118" customFormat="1" ht="38.25">
      <c r="A45" s="61"/>
      <c r="B45" s="59" t="s">
        <v>372</v>
      </c>
      <c r="C45" s="53" t="s">
        <v>361</v>
      </c>
      <c r="D45" s="53" t="s">
        <v>381</v>
      </c>
      <c r="E45" s="92" t="s">
        <v>371</v>
      </c>
      <c r="F45" s="53" t="s">
        <v>373</v>
      </c>
      <c r="G45" s="58">
        <f>G46</f>
        <v>10973.4</v>
      </c>
      <c r="H45" s="58">
        <f>H46</f>
        <v>3785.3999999999996</v>
      </c>
      <c r="I45" s="58"/>
    </row>
    <row r="46" spans="1:9" s="118" customFormat="1" ht="38.25">
      <c r="A46" s="61"/>
      <c r="B46" s="59" t="s">
        <v>258</v>
      </c>
      <c r="C46" s="53" t="s">
        <v>361</v>
      </c>
      <c r="D46" s="53" t="s">
        <v>381</v>
      </c>
      <c r="E46" s="92" t="s">
        <v>371</v>
      </c>
      <c r="F46" s="53" t="s">
        <v>374</v>
      </c>
      <c r="G46" s="58">
        <f>'приложение 5'!H88</f>
        <v>10973.4</v>
      </c>
      <c r="H46" s="58">
        <f>'приложение 5'!I88</f>
        <v>3785.3999999999996</v>
      </c>
      <c r="I46" s="58"/>
    </row>
    <row r="47" spans="1:9" s="118" customFormat="1">
      <c r="A47" s="61"/>
      <c r="B47" s="76" t="s">
        <v>259</v>
      </c>
      <c r="C47" s="53" t="s">
        <v>361</v>
      </c>
      <c r="D47" s="53" t="s">
        <v>381</v>
      </c>
      <c r="E47" s="92" t="s">
        <v>371</v>
      </c>
      <c r="F47" s="53" t="s">
        <v>378</v>
      </c>
      <c r="G47" s="58">
        <f>G48</f>
        <v>356.4</v>
      </c>
      <c r="H47" s="58">
        <f>H48</f>
        <v>276.60000000000002</v>
      </c>
      <c r="I47" s="58"/>
    </row>
    <row r="48" spans="1:9" s="118" customFormat="1" ht="25.5">
      <c r="A48" s="61"/>
      <c r="B48" s="76" t="s">
        <v>260</v>
      </c>
      <c r="C48" s="53" t="s">
        <v>361</v>
      </c>
      <c r="D48" s="53" t="s">
        <v>381</v>
      </c>
      <c r="E48" s="92" t="s">
        <v>371</v>
      </c>
      <c r="F48" s="53" t="s">
        <v>382</v>
      </c>
      <c r="G48" s="58">
        <f>'приложение 5'!H92</f>
        <v>356.4</v>
      </c>
      <c r="H48" s="58">
        <f>'приложение 5'!I92</f>
        <v>276.60000000000002</v>
      </c>
      <c r="I48" s="58"/>
    </row>
    <row r="49" spans="1:9" s="100" customFormat="1">
      <c r="A49" s="109"/>
      <c r="B49" s="222" t="s">
        <v>236</v>
      </c>
      <c r="C49" s="114" t="s">
        <v>361</v>
      </c>
      <c r="D49" s="114" t="s">
        <v>383</v>
      </c>
      <c r="E49" s="114"/>
      <c r="F49" s="114"/>
      <c r="G49" s="200">
        <f t="shared" ref="G49:H53" si="1">G50</f>
        <v>29.5</v>
      </c>
      <c r="H49" s="200">
        <f t="shared" si="1"/>
        <v>0</v>
      </c>
      <c r="I49" s="56">
        <f>H49/G49*100</f>
        <v>0</v>
      </c>
    </row>
    <row r="50" spans="1:9" s="100" customFormat="1" ht="51">
      <c r="A50" s="109"/>
      <c r="B50" s="16" t="s">
        <v>377</v>
      </c>
      <c r="C50" s="83" t="s">
        <v>361</v>
      </c>
      <c r="D50" s="83" t="s">
        <v>383</v>
      </c>
      <c r="E50" s="99" t="s">
        <v>365</v>
      </c>
      <c r="F50" s="114"/>
      <c r="G50" s="84">
        <f t="shared" si="1"/>
        <v>29.5</v>
      </c>
      <c r="H50" s="84">
        <f t="shared" si="1"/>
        <v>0</v>
      </c>
      <c r="I50" s="84"/>
    </row>
    <row r="51" spans="1:9" s="100" customFormat="1" ht="38.25">
      <c r="A51" s="109"/>
      <c r="B51" s="16" t="s">
        <v>366</v>
      </c>
      <c r="C51" s="83" t="s">
        <v>361</v>
      </c>
      <c r="D51" s="83" t="s">
        <v>383</v>
      </c>
      <c r="E51" s="99" t="s">
        <v>367</v>
      </c>
      <c r="F51" s="114"/>
      <c r="G51" s="84">
        <f t="shared" si="1"/>
        <v>29.5</v>
      </c>
      <c r="H51" s="84">
        <f t="shared" si="1"/>
        <v>0</v>
      </c>
      <c r="I51" s="84"/>
    </row>
    <row r="52" spans="1:9" s="96" customFormat="1" ht="267.75">
      <c r="A52" s="82"/>
      <c r="B52" s="113" t="s">
        <v>235</v>
      </c>
      <c r="C52" s="83" t="s">
        <v>361</v>
      </c>
      <c r="D52" s="83" t="s">
        <v>383</v>
      </c>
      <c r="E52" s="83" t="s">
        <v>384</v>
      </c>
      <c r="F52" s="83"/>
      <c r="G52" s="84">
        <f t="shared" si="1"/>
        <v>29.5</v>
      </c>
      <c r="H52" s="84">
        <f t="shared" si="1"/>
        <v>0</v>
      </c>
      <c r="I52" s="84"/>
    </row>
    <row r="53" spans="1:9" s="96" customFormat="1" ht="38.25">
      <c r="A53" s="82"/>
      <c r="B53" s="59" t="s">
        <v>372</v>
      </c>
      <c r="C53" s="83" t="s">
        <v>361</v>
      </c>
      <c r="D53" s="83" t="s">
        <v>383</v>
      </c>
      <c r="E53" s="83" t="s">
        <v>384</v>
      </c>
      <c r="F53" s="83" t="s">
        <v>373</v>
      </c>
      <c r="G53" s="84">
        <f t="shared" si="1"/>
        <v>29.5</v>
      </c>
      <c r="H53" s="84">
        <f t="shared" si="1"/>
        <v>0</v>
      </c>
      <c r="I53" s="84"/>
    </row>
    <row r="54" spans="1:9" s="96" customFormat="1" ht="38.25">
      <c r="A54" s="82"/>
      <c r="B54" s="16" t="s">
        <v>258</v>
      </c>
      <c r="C54" s="83" t="s">
        <v>361</v>
      </c>
      <c r="D54" s="83" t="s">
        <v>383</v>
      </c>
      <c r="E54" s="83" t="s">
        <v>384</v>
      </c>
      <c r="F54" s="83" t="s">
        <v>374</v>
      </c>
      <c r="G54" s="84">
        <f>'приложение 5'!H101</f>
        <v>29.5</v>
      </c>
      <c r="H54" s="84">
        <f>'приложение 5'!I101</f>
        <v>0</v>
      </c>
      <c r="I54" s="84"/>
    </row>
    <row r="55" spans="1:9" s="116" customFormat="1" ht="63.75">
      <c r="A55" s="91"/>
      <c r="B55" s="57" t="s">
        <v>81</v>
      </c>
      <c r="C55" s="55" t="s">
        <v>361</v>
      </c>
      <c r="D55" s="55" t="s">
        <v>385</v>
      </c>
      <c r="E55" s="55"/>
      <c r="F55" s="55"/>
      <c r="G55" s="56">
        <f>G56+G69</f>
        <v>41667.599999999999</v>
      </c>
      <c r="H55" s="56">
        <f>H56+H69</f>
        <v>20764.099999999999</v>
      </c>
      <c r="I55" s="56">
        <f>H55/G55*100</f>
        <v>49.832723746988066</v>
      </c>
    </row>
    <row r="56" spans="1:9" s="116" customFormat="1" ht="114.75">
      <c r="A56" s="91"/>
      <c r="B56" s="113" t="s">
        <v>386</v>
      </c>
      <c r="C56" s="53" t="s">
        <v>361</v>
      </c>
      <c r="D56" s="53" t="s">
        <v>385</v>
      </c>
      <c r="E56" s="83" t="s">
        <v>387</v>
      </c>
      <c r="F56" s="55"/>
      <c r="G56" s="58">
        <f>G57+G65</f>
        <v>32528.899999999998</v>
      </c>
      <c r="H56" s="58">
        <f>H57+H65</f>
        <v>16580.099999999999</v>
      </c>
      <c r="I56" s="58"/>
    </row>
    <row r="57" spans="1:9" s="116" customFormat="1" ht="38.25">
      <c r="A57" s="91"/>
      <c r="B57" s="113" t="s">
        <v>80</v>
      </c>
      <c r="C57" s="53" t="s">
        <v>361</v>
      </c>
      <c r="D57" s="53" t="s">
        <v>385</v>
      </c>
      <c r="E57" s="83" t="s">
        <v>388</v>
      </c>
      <c r="F57" s="55"/>
      <c r="G57" s="58">
        <f>G58</f>
        <v>32478.899999999998</v>
      </c>
      <c r="H57" s="58">
        <f>H58</f>
        <v>16555.199999999997</v>
      </c>
      <c r="I57" s="58"/>
    </row>
    <row r="58" spans="1:9" s="116" customFormat="1" ht="25.5">
      <c r="A58" s="91"/>
      <c r="B58" s="16" t="s">
        <v>34</v>
      </c>
      <c r="C58" s="83" t="s">
        <v>361</v>
      </c>
      <c r="D58" s="83" t="s">
        <v>385</v>
      </c>
      <c r="E58" s="83" t="s">
        <v>389</v>
      </c>
      <c r="F58" s="83"/>
      <c r="G58" s="58">
        <f>G59+G61+G63</f>
        <v>32478.899999999998</v>
      </c>
      <c r="H58" s="58">
        <f>H59+H61+H63</f>
        <v>16555.199999999997</v>
      </c>
      <c r="I58" s="58"/>
    </row>
    <row r="59" spans="1:9" s="116" customFormat="1" ht="89.25">
      <c r="A59" s="91"/>
      <c r="B59" s="16" t="s">
        <v>343</v>
      </c>
      <c r="C59" s="83" t="s">
        <v>361</v>
      </c>
      <c r="D59" s="83" t="s">
        <v>385</v>
      </c>
      <c r="E59" s="83" t="s">
        <v>389</v>
      </c>
      <c r="F59" s="83" t="s">
        <v>369</v>
      </c>
      <c r="G59" s="58">
        <f>G60</f>
        <v>29200.1</v>
      </c>
      <c r="H59" s="58">
        <f>H60</f>
        <v>15380</v>
      </c>
      <c r="I59" s="58"/>
    </row>
    <row r="60" spans="1:9" s="116" customFormat="1" ht="38.25">
      <c r="A60" s="91"/>
      <c r="B60" s="16" t="s">
        <v>256</v>
      </c>
      <c r="C60" s="83" t="s">
        <v>361</v>
      </c>
      <c r="D60" s="83" t="s">
        <v>385</v>
      </c>
      <c r="E60" s="83" t="s">
        <v>389</v>
      </c>
      <c r="F60" s="83" t="s">
        <v>370</v>
      </c>
      <c r="G60" s="58">
        <f>'приложение 5'!H979</f>
        <v>29200.1</v>
      </c>
      <c r="H60" s="58">
        <f>'приложение 5'!I979</f>
        <v>15380</v>
      </c>
      <c r="I60" s="58"/>
    </row>
    <row r="61" spans="1:9" s="116" customFormat="1" ht="38.25">
      <c r="A61" s="91"/>
      <c r="B61" s="59" t="s">
        <v>372</v>
      </c>
      <c r="C61" s="83" t="s">
        <v>361</v>
      </c>
      <c r="D61" s="83" t="s">
        <v>385</v>
      </c>
      <c r="E61" s="83" t="s">
        <v>389</v>
      </c>
      <c r="F61" s="83" t="s">
        <v>373</v>
      </c>
      <c r="G61" s="58">
        <f>G62</f>
        <v>3269.6000000000004</v>
      </c>
      <c r="H61" s="58">
        <f>H62</f>
        <v>1173.0999999999999</v>
      </c>
      <c r="I61" s="58"/>
    </row>
    <row r="62" spans="1:9" s="116" customFormat="1" ht="38.25">
      <c r="A62" s="91"/>
      <c r="B62" s="16" t="s">
        <v>339</v>
      </c>
      <c r="C62" s="83" t="s">
        <v>361</v>
      </c>
      <c r="D62" s="83" t="s">
        <v>385</v>
      </c>
      <c r="E62" s="83" t="s">
        <v>389</v>
      </c>
      <c r="F62" s="83" t="s">
        <v>374</v>
      </c>
      <c r="G62" s="58">
        <f>'приложение 5'!H984</f>
        <v>3269.6000000000004</v>
      </c>
      <c r="H62" s="58">
        <f>'приложение 5'!I984</f>
        <v>1173.0999999999999</v>
      </c>
      <c r="I62" s="58"/>
    </row>
    <row r="63" spans="1:9" s="116" customFormat="1">
      <c r="A63" s="91"/>
      <c r="B63" s="17" t="s">
        <v>259</v>
      </c>
      <c r="C63" s="83" t="s">
        <v>361</v>
      </c>
      <c r="D63" s="83" t="s">
        <v>385</v>
      </c>
      <c r="E63" s="83" t="s">
        <v>389</v>
      </c>
      <c r="F63" s="83" t="s">
        <v>378</v>
      </c>
      <c r="G63" s="58">
        <f>G64</f>
        <v>9.1999999999999993</v>
      </c>
      <c r="H63" s="58">
        <f>H64</f>
        <v>2.1</v>
      </c>
      <c r="I63" s="58"/>
    </row>
    <row r="64" spans="1:9" s="116" customFormat="1" ht="25.5">
      <c r="A64" s="91"/>
      <c r="B64" s="17" t="s">
        <v>260</v>
      </c>
      <c r="C64" s="83" t="s">
        <v>361</v>
      </c>
      <c r="D64" s="83" t="s">
        <v>385</v>
      </c>
      <c r="E64" s="83" t="s">
        <v>389</v>
      </c>
      <c r="F64" s="83" t="s">
        <v>382</v>
      </c>
      <c r="G64" s="58">
        <f>'приложение 5'!H988</f>
        <v>9.1999999999999993</v>
      </c>
      <c r="H64" s="58">
        <f>'приложение 5'!I988</f>
        <v>2.1</v>
      </c>
      <c r="I64" s="58"/>
    </row>
    <row r="65" spans="1:11" s="116" customFormat="1" ht="38.25">
      <c r="A65" s="91"/>
      <c r="B65" s="113" t="s">
        <v>73</v>
      </c>
      <c r="C65" s="83" t="s">
        <v>361</v>
      </c>
      <c r="D65" s="83" t="s">
        <v>385</v>
      </c>
      <c r="E65" s="83" t="s">
        <v>390</v>
      </c>
      <c r="F65" s="83"/>
      <c r="G65" s="58">
        <f t="shared" ref="G65:H67" si="2">G66</f>
        <v>50</v>
      </c>
      <c r="H65" s="58">
        <f t="shared" si="2"/>
        <v>24.9</v>
      </c>
      <c r="I65" s="58"/>
    </row>
    <row r="66" spans="1:11" s="116" customFormat="1" ht="25.5">
      <c r="A66" s="91"/>
      <c r="B66" s="16" t="s">
        <v>72</v>
      </c>
      <c r="C66" s="83" t="s">
        <v>361</v>
      </c>
      <c r="D66" s="83" t="s">
        <v>385</v>
      </c>
      <c r="E66" s="83" t="s">
        <v>391</v>
      </c>
      <c r="F66" s="83"/>
      <c r="G66" s="58">
        <f t="shared" si="2"/>
        <v>50</v>
      </c>
      <c r="H66" s="58">
        <f t="shared" si="2"/>
        <v>24.9</v>
      </c>
      <c r="I66" s="58"/>
    </row>
    <row r="67" spans="1:11" s="116" customFormat="1" ht="38.25">
      <c r="A67" s="91"/>
      <c r="B67" s="59" t="s">
        <v>372</v>
      </c>
      <c r="C67" s="83" t="s">
        <v>361</v>
      </c>
      <c r="D67" s="83" t="s">
        <v>385</v>
      </c>
      <c r="E67" s="83" t="s">
        <v>391</v>
      </c>
      <c r="F67" s="83" t="s">
        <v>373</v>
      </c>
      <c r="G67" s="58">
        <f t="shared" si="2"/>
        <v>50</v>
      </c>
      <c r="H67" s="58">
        <f t="shared" si="2"/>
        <v>24.9</v>
      </c>
      <c r="I67" s="58"/>
    </row>
    <row r="68" spans="1:11" s="116" customFormat="1" ht="38.25">
      <c r="A68" s="91"/>
      <c r="B68" s="16" t="s">
        <v>339</v>
      </c>
      <c r="C68" s="83" t="s">
        <v>361</v>
      </c>
      <c r="D68" s="83" t="s">
        <v>385</v>
      </c>
      <c r="E68" s="83" t="s">
        <v>391</v>
      </c>
      <c r="F68" s="83" t="s">
        <v>374</v>
      </c>
      <c r="G68" s="58">
        <f>'приложение 5'!H994</f>
        <v>50</v>
      </c>
      <c r="H68" s="58">
        <f>'приложение 5'!I994</f>
        <v>24.9</v>
      </c>
      <c r="I68" s="58"/>
    </row>
    <row r="69" spans="1:11" s="116" customFormat="1" ht="51">
      <c r="A69" s="91"/>
      <c r="B69" s="59" t="s">
        <v>5</v>
      </c>
      <c r="C69" s="92" t="s">
        <v>361</v>
      </c>
      <c r="D69" s="92" t="s">
        <v>385</v>
      </c>
      <c r="E69" s="92" t="s">
        <v>365</v>
      </c>
      <c r="F69" s="55"/>
      <c r="G69" s="58">
        <f>G70</f>
        <v>9138.7000000000007</v>
      </c>
      <c r="H69" s="58">
        <f>H70</f>
        <v>4184</v>
      </c>
      <c r="I69" s="58"/>
    </row>
    <row r="70" spans="1:11" s="116" customFormat="1" ht="38.25">
      <c r="A70" s="91"/>
      <c r="B70" s="59" t="s">
        <v>366</v>
      </c>
      <c r="C70" s="92" t="s">
        <v>361</v>
      </c>
      <c r="D70" s="92" t="s">
        <v>385</v>
      </c>
      <c r="E70" s="92" t="s">
        <v>367</v>
      </c>
      <c r="F70" s="55"/>
      <c r="G70" s="58">
        <f>G71+G74</f>
        <v>9138.7000000000007</v>
      </c>
      <c r="H70" s="58">
        <f>H71+H74</f>
        <v>4184</v>
      </c>
      <c r="I70" s="58"/>
    </row>
    <row r="71" spans="1:11" s="116" customFormat="1" ht="25.5">
      <c r="A71" s="91"/>
      <c r="B71" s="59" t="s">
        <v>34</v>
      </c>
      <c r="C71" s="92" t="s">
        <v>361</v>
      </c>
      <c r="D71" s="92" t="s">
        <v>385</v>
      </c>
      <c r="E71" s="92" t="s">
        <v>371</v>
      </c>
      <c r="F71" s="55"/>
      <c r="G71" s="58">
        <f>G72</f>
        <v>5097</v>
      </c>
      <c r="H71" s="58">
        <f>H72</f>
        <v>2957</v>
      </c>
      <c r="I71" s="58"/>
    </row>
    <row r="72" spans="1:11" s="118" customFormat="1" ht="89.25">
      <c r="A72" s="117"/>
      <c r="B72" s="59" t="s">
        <v>343</v>
      </c>
      <c r="C72" s="92" t="s">
        <v>361</v>
      </c>
      <c r="D72" s="92" t="s">
        <v>385</v>
      </c>
      <c r="E72" s="92" t="s">
        <v>371</v>
      </c>
      <c r="F72" s="53" t="s">
        <v>369</v>
      </c>
      <c r="G72" s="58">
        <f>G73</f>
        <v>5097</v>
      </c>
      <c r="H72" s="58">
        <f>H73</f>
        <v>2957</v>
      </c>
      <c r="I72" s="58"/>
    </row>
    <row r="73" spans="1:11" s="118" customFormat="1" ht="38.25">
      <c r="A73" s="117"/>
      <c r="B73" s="59" t="s">
        <v>256</v>
      </c>
      <c r="C73" s="92" t="s">
        <v>361</v>
      </c>
      <c r="D73" s="92" t="s">
        <v>385</v>
      </c>
      <c r="E73" s="92" t="s">
        <v>371</v>
      </c>
      <c r="F73" s="53" t="s">
        <v>370</v>
      </c>
      <c r="G73" s="58">
        <f>'приложение 5'!H39</f>
        <v>5097</v>
      </c>
      <c r="H73" s="58">
        <f>'приложение 5'!I39</f>
        <v>2957</v>
      </c>
      <c r="I73" s="58"/>
    </row>
    <row r="74" spans="1:11" s="118" customFormat="1" ht="38.25">
      <c r="A74" s="117"/>
      <c r="B74" s="59" t="s">
        <v>241</v>
      </c>
      <c r="C74" s="53" t="s">
        <v>361</v>
      </c>
      <c r="D74" s="53" t="s">
        <v>385</v>
      </c>
      <c r="E74" s="53" t="s">
        <v>392</v>
      </c>
      <c r="F74" s="53"/>
      <c r="G74" s="58">
        <f>G75</f>
        <v>4041.7000000000003</v>
      </c>
      <c r="H74" s="58">
        <f>H75</f>
        <v>1227</v>
      </c>
      <c r="I74" s="58"/>
    </row>
    <row r="75" spans="1:11" s="118" customFormat="1" ht="89.25">
      <c r="A75" s="117"/>
      <c r="B75" s="59" t="s">
        <v>343</v>
      </c>
      <c r="C75" s="53" t="s">
        <v>361</v>
      </c>
      <c r="D75" s="53" t="s">
        <v>385</v>
      </c>
      <c r="E75" s="53" t="s">
        <v>392</v>
      </c>
      <c r="F75" s="53" t="s">
        <v>369</v>
      </c>
      <c r="G75" s="58">
        <f>G76</f>
        <v>4041.7000000000003</v>
      </c>
      <c r="H75" s="58">
        <f>H76</f>
        <v>1227</v>
      </c>
      <c r="I75" s="58"/>
      <c r="K75" s="119"/>
    </row>
    <row r="76" spans="1:11" s="118" customFormat="1" ht="38.25">
      <c r="A76" s="117"/>
      <c r="B76" s="59" t="s">
        <v>256</v>
      </c>
      <c r="C76" s="53" t="s">
        <v>361</v>
      </c>
      <c r="D76" s="53" t="s">
        <v>385</v>
      </c>
      <c r="E76" s="53" t="s">
        <v>392</v>
      </c>
      <c r="F76" s="53" t="s">
        <v>370</v>
      </c>
      <c r="G76" s="58">
        <f>'приложение 5'!H44</f>
        <v>4041.7000000000003</v>
      </c>
      <c r="H76" s="58">
        <f>'приложение 5'!I44</f>
        <v>1227</v>
      </c>
      <c r="I76" s="58"/>
    </row>
    <row r="77" spans="1:11" s="116" customFormat="1" ht="25.5">
      <c r="A77" s="60"/>
      <c r="B77" s="57" t="s">
        <v>234</v>
      </c>
      <c r="C77" s="55" t="s">
        <v>361</v>
      </c>
      <c r="D77" s="55" t="s">
        <v>393</v>
      </c>
      <c r="E77" s="55"/>
      <c r="F77" s="55"/>
      <c r="G77" s="56">
        <f>G78</f>
        <v>4950</v>
      </c>
      <c r="H77" s="56">
        <f>H78</f>
        <v>0</v>
      </c>
      <c r="I77" s="56">
        <f>H77/G77*100</f>
        <v>0</v>
      </c>
    </row>
    <row r="78" spans="1:11" s="116" customFormat="1" ht="51">
      <c r="A78" s="60"/>
      <c r="B78" s="59" t="s">
        <v>377</v>
      </c>
      <c r="C78" s="53" t="s">
        <v>361</v>
      </c>
      <c r="D78" s="53" t="s">
        <v>393</v>
      </c>
      <c r="E78" s="92" t="s">
        <v>365</v>
      </c>
      <c r="F78" s="55"/>
      <c r="G78" s="58">
        <f>G79</f>
        <v>4950</v>
      </c>
      <c r="H78" s="58">
        <f>H79</f>
        <v>0</v>
      </c>
      <c r="I78" s="58"/>
    </row>
    <row r="79" spans="1:11" s="116" customFormat="1" ht="38.25">
      <c r="A79" s="60"/>
      <c r="B79" s="59" t="s">
        <v>366</v>
      </c>
      <c r="C79" s="53" t="s">
        <v>361</v>
      </c>
      <c r="D79" s="53" t="s">
        <v>393</v>
      </c>
      <c r="E79" s="92" t="s">
        <v>367</v>
      </c>
      <c r="F79" s="55"/>
      <c r="G79" s="58">
        <f>G80</f>
        <v>4950</v>
      </c>
      <c r="H79" s="58">
        <f>H81</f>
        <v>0</v>
      </c>
      <c r="I79" s="58"/>
    </row>
    <row r="80" spans="1:11" s="116" customFormat="1" ht="25.5">
      <c r="A80" s="60"/>
      <c r="B80" s="16" t="s">
        <v>72</v>
      </c>
      <c r="C80" s="53" t="s">
        <v>361</v>
      </c>
      <c r="D80" s="53" t="s">
        <v>393</v>
      </c>
      <c r="E80" s="92" t="s">
        <v>394</v>
      </c>
      <c r="F80" s="55"/>
      <c r="G80" s="58">
        <f>G81</f>
        <v>4950</v>
      </c>
      <c r="H80" s="58">
        <f>H81</f>
        <v>0</v>
      </c>
      <c r="I80" s="58"/>
    </row>
    <row r="81" spans="1:9" s="118" customFormat="1" ht="38.25">
      <c r="A81" s="61"/>
      <c r="B81" s="59" t="s">
        <v>372</v>
      </c>
      <c r="C81" s="53" t="s">
        <v>361</v>
      </c>
      <c r="D81" s="53" t="s">
        <v>393</v>
      </c>
      <c r="E81" s="92" t="s">
        <v>394</v>
      </c>
      <c r="F81" s="53" t="s">
        <v>373</v>
      </c>
      <c r="G81" s="58">
        <f>G82</f>
        <v>4950</v>
      </c>
      <c r="H81" s="58">
        <f>H82</f>
        <v>0</v>
      </c>
      <c r="I81" s="58"/>
    </row>
    <row r="82" spans="1:9" s="118" customFormat="1" ht="38.25">
      <c r="A82" s="61"/>
      <c r="B82" s="59" t="s">
        <v>258</v>
      </c>
      <c r="C82" s="53" t="s">
        <v>361</v>
      </c>
      <c r="D82" s="53" t="s">
        <v>393</v>
      </c>
      <c r="E82" s="92" t="s">
        <v>394</v>
      </c>
      <c r="F82" s="53" t="s">
        <v>374</v>
      </c>
      <c r="G82" s="58">
        <f>'приложение 5'!H108</f>
        <v>4950</v>
      </c>
      <c r="H82" s="58">
        <f>'приложение 5'!I108</f>
        <v>0</v>
      </c>
      <c r="I82" s="58"/>
    </row>
    <row r="83" spans="1:9">
      <c r="A83" s="60"/>
      <c r="B83" s="94" t="s">
        <v>79</v>
      </c>
      <c r="C83" s="55" t="s">
        <v>361</v>
      </c>
      <c r="D83" s="55" t="s">
        <v>395</v>
      </c>
      <c r="E83" s="55"/>
      <c r="F83" s="55"/>
      <c r="G83" s="56">
        <f t="shared" ref="G83:H87" si="3">G84</f>
        <v>2066</v>
      </c>
      <c r="H83" s="56">
        <f t="shared" si="3"/>
        <v>0</v>
      </c>
      <c r="I83" s="56">
        <f>H83/G83*100</f>
        <v>0</v>
      </c>
    </row>
    <row r="84" spans="1:9" ht="114.75">
      <c r="A84" s="61"/>
      <c r="B84" s="62" t="s">
        <v>386</v>
      </c>
      <c r="C84" s="53" t="s">
        <v>361</v>
      </c>
      <c r="D84" s="53" t="s">
        <v>395</v>
      </c>
      <c r="E84" s="53" t="s">
        <v>387</v>
      </c>
      <c r="F84" s="53"/>
      <c r="G84" s="58">
        <f t="shared" si="3"/>
        <v>2066</v>
      </c>
      <c r="H84" s="58">
        <f t="shared" si="3"/>
        <v>0</v>
      </c>
      <c r="I84" s="58"/>
    </row>
    <row r="85" spans="1:9" ht="38.25">
      <c r="A85" s="61"/>
      <c r="B85" s="62" t="s">
        <v>73</v>
      </c>
      <c r="C85" s="53" t="s">
        <v>361</v>
      </c>
      <c r="D85" s="53" t="s">
        <v>395</v>
      </c>
      <c r="E85" s="53" t="s">
        <v>390</v>
      </c>
      <c r="F85" s="53"/>
      <c r="G85" s="58">
        <f t="shared" si="3"/>
        <v>2066</v>
      </c>
      <c r="H85" s="58">
        <f t="shared" si="3"/>
        <v>0</v>
      </c>
      <c r="I85" s="58"/>
    </row>
    <row r="86" spans="1:9" ht="25.5">
      <c r="A86" s="61"/>
      <c r="B86" s="59" t="s">
        <v>72</v>
      </c>
      <c r="C86" s="53" t="s">
        <v>361</v>
      </c>
      <c r="D86" s="53" t="s">
        <v>395</v>
      </c>
      <c r="E86" s="53" t="s">
        <v>391</v>
      </c>
      <c r="F86" s="53"/>
      <c r="G86" s="58">
        <f t="shared" si="3"/>
        <v>2066</v>
      </c>
      <c r="H86" s="58">
        <f t="shared" si="3"/>
        <v>0</v>
      </c>
      <c r="I86" s="58"/>
    </row>
    <row r="87" spans="1:9">
      <c r="A87" s="61"/>
      <c r="B87" s="59" t="s">
        <v>259</v>
      </c>
      <c r="C87" s="53" t="s">
        <v>361</v>
      </c>
      <c r="D87" s="53" t="s">
        <v>395</v>
      </c>
      <c r="E87" s="53" t="s">
        <v>391</v>
      </c>
      <c r="F87" s="53" t="s">
        <v>378</v>
      </c>
      <c r="G87" s="58">
        <f t="shared" si="3"/>
        <v>2066</v>
      </c>
      <c r="H87" s="58">
        <f t="shared" si="3"/>
        <v>0</v>
      </c>
      <c r="I87" s="58"/>
    </row>
    <row r="88" spans="1:9">
      <c r="A88" s="61"/>
      <c r="B88" s="59" t="s">
        <v>78</v>
      </c>
      <c r="C88" s="53" t="s">
        <v>361</v>
      </c>
      <c r="D88" s="53" t="s">
        <v>395</v>
      </c>
      <c r="E88" s="53" t="s">
        <v>391</v>
      </c>
      <c r="F88" s="53" t="s">
        <v>77</v>
      </c>
      <c r="G88" s="58">
        <f>'приложение 5'!H1001</f>
        <v>2066</v>
      </c>
      <c r="H88" s="58">
        <f>'приложение 5'!I1001</f>
        <v>0</v>
      </c>
      <c r="I88" s="58"/>
    </row>
    <row r="89" spans="1:9" ht="25.5">
      <c r="A89" s="60"/>
      <c r="B89" s="57" t="s">
        <v>233</v>
      </c>
      <c r="C89" s="55" t="s">
        <v>361</v>
      </c>
      <c r="D89" s="55" t="s">
        <v>396</v>
      </c>
      <c r="E89" s="55"/>
      <c r="F89" s="55"/>
      <c r="G89" s="56">
        <f>G90+G102+G107</f>
        <v>13117.3</v>
      </c>
      <c r="H89" s="56">
        <f>H90+H102+H107</f>
        <v>5215.2</v>
      </c>
      <c r="I89" s="56">
        <f>H89/G89*100</f>
        <v>39.758181942930335</v>
      </c>
    </row>
    <row r="90" spans="1:9" ht="51">
      <c r="A90" s="85"/>
      <c r="B90" s="59" t="s">
        <v>67</v>
      </c>
      <c r="C90" s="53" t="s">
        <v>361</v>
      </c>
      <c r="D90" s="53" t="s">
        <v>396</v>
      </c>
      <c r="E90" s="53" t="s">
        <v>397</v>
      </c>
      <c r="F90" s="53"/>
      <c r="G90" s="58">
        <f>G91</f>
        <v>8325.5</v>
      </c>
      <c r="H90" s="58">
        <f>H91</f>
        <v>3728.7</v>
      </c>
      <c r="I90" s="58"/>
    </row>
    <row r="91" spans="1:9" ht="25.5">
      <c r="A91" s="85"/>
      <c r="B91" s="59" t="s">
        <v>66</v>
      </c>
      <c r="C91" s="53" t="s">
        <v>361</v>
      </c>
      <c r="D91" s="53" t="s">
        <v>396</v>
      </c>
      <c r="E91" s="53" t="s">
        <v>398</v>
      </c>
      <c r="F91" s="53"/>
      <c r="G91" s="58">
        <f>G92+G97</f>
        <v>8325.5</v>
      </c>
      <c r="H91" s="58">
        <f>H92+H97</f>
        <v>3728.7</v>
      </c>
      <c r="I91" s="58"/>
    </row>
    <row r="92" spans="1:9" ht="229.5">
      <c r="A92" s="85"/>
      <c r="B92" s="111" t="s">
        <v>399</v>
      </c>
      <c r="C92" s="53" t="s">
        <v>361</v>
      </c>
      <c r="D92" s="53" t="s">
        <v>396</v>
      </c>
      <c r="E92" s="53" t="s">
        <v>400</v>
      </c>
      <c r="F92" s="53"/>
      <c r="G92" s="58">
        <f>G93+G95</f>
        <v>1559.2</v>
      </c>
      <c r="H92" s="58">
        <f>H93+H95</f>
        <v>900.40000000000009</v>
      </c>
      <c r="I92" s="58"/>
    </row>
    <row r="93" spans="1:9" ht="89.25">
      <c r="A93" s="61"/>
      <c r="B93" s="59" t="s">
        <v>343</v>
      </c>
      <c r="C93" s="53" t="s">
        <v>361</v>
      </c>
      <c r="D93" s="53" t="s">
        <v>396</v>
      </c>
      <c r="E93" s="53" t="s">
        <v>400</v>
      </c>
      <c r="F93" s="53" t="s">
        <v>369</v>
      </c>
      <c r="G93" s="58">
        <f>G94</f>
        <v>1542.7</v>
      </c>
      <c r="H93" s="58">
        <f>H94</f>
        <v>886.90000000000009</v>
      </c>
      <c r="I93" s="58"/>
    </row>
    <row r="94" spans="1:9" ht="38.25">
      <c r="A94" s="61"/>
      <c r="B94" s="59" t="s">
        <v>256</v>
      </c>
      <c r="C94" s="53" t="s">
        <v>361</v>
      </c>
      <c r="D94" s="53" t="s">
        <v>396</v>
      </c>
      <c r="E94" s="53" t="s">
        <v>400</v>
      </c>
      <c r="F94" s="53" t="s">
        <v>370</v>
      </c>
      <c r="G94" s="58">
        <f>'приложение 5'!H115</f>
        <v>1542.7</v>
      </c>
      <c r="H94" s="58">
        <f>'приложение 5'!I115</f>
        <v>886.90000000000009</v>
      </c>
      <c r="I94" s="58"/>
    </row>
    <row r="95" spans="1:9" ht="38.25">
      <c r="A95" s="61"/>
      <c r="B95" s="59" t="s">
        <v>372</v>
      </c>
      <c r="C95" s="53" t="s">
        <v>361</v>
      </c>
      <c r="D95" s="53" t="s">
        <v>396</v>
      </c>
      <c r="E95" s="53" t="s">
        <v>400</v>
      </c>
      <c r="F95" s="53" t="s">
        <v>373</v>
      </c>
      <c r="G95" s="58">
        <f>G96</f>
        <v>16.5</v>
      </c>
      <c r="H95" s="58">
        <f>H96</f>
        <v>13.5</v>
      </c>
      <c r="I95" s="58"/>
    </row>
    <row r="96" spans="1:9" ht="38.25">
      <c r="A96" s="61"/>
      <c r="B96" s="59" t="s">
        <v>258</v>
      </c>
      <c r="C96" s="53" t="s">
        <v>361</v>
      </c>
      <c r="D96" s="53" t="s">
        <v>396</v>
      </c>
      <c r="E96" s="53" t="s">
        <v>400</v>
      </c>
      <c r="F96" s="53" t="s">
        <v>374</v>
      </c>
      <c r="G96" s="58">
        <f>'приложение 5'!H120</f>
        <v>16.5</v>
      </c>
      <c r="H96" s="58">
        <f>'приложение 5'!I120</f>
        <v>13.5</v>
      </c>
      <c r="I96" s="58"/>
    </row>
    <row r="97" spans="1:20" ht="114.75">
      <c r="A97" s="85"/>
      <c r="B97" s="111" t="s">
        <v>401</v>
      </c>
      <c r="C97" s="53" t="s">
        <v>361</v>
      </c>
      <c r="D97" s="115">
        <v>13</v>
      </c>
      <c r="E97" s="53" t="s">
        <v>402</v>
      </c>
      <c r="F97" s="53"/>
      <c r="G97" s="58">
        <f>G98+G100</f>
        <v>6766.3</v>
      </c>
      <c r="H97" s="58">
        <f>H98+H100</f>
        <v>2828.2999999999997</v>
      </c>
      <c r="I97" s="58"/>
    </row>
    <row r="98" spans="1:20" ht="89.25">
      <c r="A98" s="61"/>
      <c r="B98" s="59" t="s">
        <v>343</v>
      </c>
      <c r="C98" s="53" t="s">
        <v>361</v>
      </c>
      <c r="D98" s="115">
        <v>13</v>
      </c>
      <c r="E98" s="53" t="s">
        <v>402</v>
      </c>
      <c r="F98" s="53" t="s">
        <v>369</v>
      </c>
      <c r="G98" s="58">
        <f>G99</f>
        <v>5878.5</v>
      </c>
      <c r="H98" s="58">
        <f>H99</f>
        <v>2540.6999999999998</v>
      </c>
      <c r="I98" s="58"/>
    </row>
    <row r="99" spans="1:20" ht="38.25">
      <c r="A99" s="61"/>
      <c r="B99" s="59" t="s">
        <v>256</v>
      </c>
      <c r="C99" s="53" t="s">
        <v>361</v>
      </c>
      <c r="D99" s="115">
        <v>13</v>
      </c>
      <c r="E99" s="53" t="s">
        <v>402</v>
      </c>
      <c r="F99" s="53" t="s">
        <v>370</v>
      </c>
      <c r="G99" s="58">
        <f>'приложение 5'!H125</f>
        <v>5878.5</v>
      </c>
      <c r="H99" s="58">
        <f>'приложение 5'!I125</f>
        <v>2540.6999999999998</v>
      </c>
      <c r="I99" s="58"/>
    </row>
    <row r="100" spans="1:20" ht="38.25">
      <c r="A100" s="61"/>
      <c r="B100" s="59" t="s">
        <v>372</v>
      </c>
      <c r="C100" s="53" t="s">
        <v>361</v>
      </c>
      <c r="D100" s="115">
        <v>13</v>
      </c>
      <c r="E100" s="53" t="s">
        <v>402</v>
      </c>
      <c r="F100" s="53" t="s">
        <v>373</v>
      </c>
      <c r="G100" s="58">
        <f>G101</f>
        <v>887.8</v>
      </c>
      <c r="H100" s="58">
        <f>H101</f>
        <v>287.60000000000002</v>
      </c>
      <c r="I100" s="58"/>
    </row>
    <row r="101" spans="1:20" ht="38.25">
      <c r="A101" s="61"/>
      <c r="B101" s="59" t="s">
        <v>258</v>
      </c>
      <c r="C101" s="53" t="s">
        <v>361</v>
      </c>
      <c r="D101" s="115">
        <v>13</v>
      </c>
      <c r="E101" s="53" t="s">
        <v>402</v>
      </c>
      <c r="F101" s="53" t="s">
        <v>374</v>
      </c>
      <c r="G101" s="58">
        <f>'приложение 5'!H130</f>
        <v>887.8</v>
      </c>
      <c r="H101" s="58">
        <f>'приложение 5'!I130</f>
        <v>287.60000000000002</v>
      </c>
      <c r="I101" s="58"/>
    </row>
    <row r="102" spans="1:20" s="34" customFormat="1" ht="89.25">
      <c r="A102" s="26"/>
      <c r="B102" s="37" t="s">
        <v>199</v>
      </c>
      <c r="C102" s="38">
        <v>1</v>
      </c>
      <c r="D102" s="38">
        <v>13</v>
      </c>
      <c r="E102" s="39" t="s">
        <v>445</v>
      </c>
      <c r="F102" s="40"/>
      <c r="G102" s="32">
        <f t="shared" ref="G102:H105" si="4">G103</f>
        <v>242.5</v>
      </c>
      <c r="H102" s="32">
        <f t="shared" si="4"/>
        <v>0</v>
      </c>
      <c r="I102" s="26"/>
    </row>
    <row r="103" spans="1:20" s="34" customFormat="1" ht="38.25">
      <c r="A103" s="26"/>
      <c r="B103" s="37" t="s">
        <v>194</v>
      </c>
      <c r="C103" s="38">
        <v>1</v>
      </c>
      <c r="D103" s="38">
        <v>13</v>
      </c>
      <c r="E103" s="39" t="s">
        <v>446</v>
      </c>
      <c r="F103" s="40"/>
      <c r="G103" s="32">
        <f t="shared" si="4"/>
        <v>242.5</v>
      </c>
      <c r="H103" s="32">
        <f t="shared" si="4"/>
        <v>0</v>
      </c>
      <c r="I103" s="26"/>
    </row>
    <row r="104" spans="1:20" s="34" customFormat="1" ht="38.25">
      <c r="A104" s="26"/>
      <c r="B104" s="37" t="s">
        <v>711</v>
      </c>
      <c r="C104" s="38">
        <v>1</v>
      </c>
      <c r="D104" s="38">
        <v>13</v>
      </c>
      <c r="E104" s="39" t="s">
        <v>712</v>
      </c>
      <c r="F104" s="40"/>
      <c r="G104" s="32">
        <f t="shared" si="4"/>
        <v>242.5</v>
      </c>
      <c r="H104" s="32">
        <f t="shared" si="4"/>
        <v>0</v>
      </c>
      <c r="I104" s="26"/>
    </row>
    <row r="105" spans="1:20" s="34" customFormat="1" ht="38.25">
      <c r="A105" s="26"/>
      <c r="B105" s="16" t="s">
        <v>257</v>
      </c>
      <c r="C105" s="38">
        <v>1</v>
      </c>
      <c r="D105" s="38">
        <v>13</v>
      </c>
      <c r="E105" s="39" t="s">
        <v>712</v>
      </c>
      <c r="F105" s="40">
        <v>200</v>
      </c>
      <c r="G105" s="32">
        <f t="shared" si="4"/>
        <v>242.5</v>
      </c>
      <c r="H105" s="32">
        <f t="shared" si="4"/>
        <v>0</v>
      </c>
      <c r="I105" s="26"/>
    </row>
    <row r="106" spans="1:20" s="34" customFormat="1" ht="38.25">
      <c r="A106" s="26"/>
      <c r="B106" s="16" t="s">
        <v>339</v>
      </c>
      <c r="C106" s="38">
        <v>1</v>
      </c>
      <c r="D106" s="38">
        <v>13</v>
      </c>
      <c r="E106" s="39" t="s">
        <v>712</v>
      </c>
      <c r="F106" s="40">
        <v>240</v>
      </c>
      <c r="G106" s="32">
        <f>'приложение 5'!H137</f>
        <v>242.5</v>
      </c>
      <c r="H106" s="32">
        <f>'приложение 5'!I137</f>
        <v>0</v>
      </c>
      <c r="I106" s="26"/>
    </row>
    <row r="107" spans="1:20" ht="51">
      <c r="A107" s="61"/>
      <c r="B107" s="59" t="s">
        <v>403</v>
      </c>
      <c r="C107" s="53" t="s">
        <v>361</v>
      </c>
      <c r="D107" s="53" t="s">
        <v>396</v>
      </c>
      <c r="E107" s="53" t="s">
        <v>365</v>
      </c>
      <c r="F107" s="53"/>
      <c r="G107" s="58">
        <f>G108+G115+G121</f>
        <v>4549.3</v>
      </c>
      <c r="H107" s="58">
        <f>H108+H115+H121</f>
        <v>1486.5</v>
      </c>
      <c r="I107" s="58"/>
    </row>
    <row r="108" spans="1:20" ht="38.25">
      <c r="A108" s="61"/>
      <c r="B108" s="59" t="s">
        <v>4</v>
      </c>
      <c r="C108" s="53" t="s">
        <v>361</v>
      </c>
      <c r="D108" s="53" t="s">
        <v>396</v>
      </c>
      <c r="E108" s="53" t="s">
        <v>367</v>
      </c>
      <c r="F108" s="53"/>
      <c r="G108" s="58">
        <f>G109+G112</f>
        <v>742.9</v>
      </c>
      <c r="H108" s="58">
        <f>H109+H112</f>
        <v>595</v>
      </c>
      <c r="I108" s="58"/>
    </row>
    <row r="109" spans="1:20" ht="25.5">
      <c r="A109" s="61"/>
      <c r="B109" s="59" t="s">
        <v>72</v>
      </c>
      <c r="C109" s="53" t="s">
        <v>361</v>
      </c>
      <c r="D109" s="53" t="s">
        <v>396</v>
      </c>
      <c r="E109" s="53" t="s">
        <v>394</v>
      </c>
      <c r="F109" s="53"/>
      <c r="G109" s="58">
        <f t="shared" ref="G109:H110" si="5">G110</f>
        <v>258.89999999999998</v>
      </c>
      <c r="H109" s="58">
        <f t="shared" si="5"/>
        <v>111</v>
      </c>
      <c r="I109" s="58"/>
    </row>
    <row r="110" spans="1:20" ht="38.25">
      <c r="A110" s="61"/>
      <c r="B110" s="59" t="s">
        <v>372</v>
      </c>
      <c r="C110" s="53" t="s">
        <v>361</v>
      </c>
      <c r="D110" s="53" t="s">
        <v>396</v>
      </c>
      <c r="E110" s="53" t="s">
        <v>394</v>
      </c>
      <c r="F110" s="53" t="s">
        <v>373</v>
      </c>
      <c r="G110" s="58">
        <f t="shared" si="5"/>
        <v>258.89999999999998</v>
      </c>
      <c r="H110" s="58">
        <f t="shared" si="5"/>
        <v>111</v>
      </c>
      <c r="I110" s="58"/>
    </row>
    <row r="111" spans="1:20" ht="38.25">
      <c r="A111" s="61"/>
      <c r="B111" s="59" t="s">
        <v>258</v>
      </c>
      <c r="C111" s="53" t="s">
        <v>361</v>
      </c>
      <c r="D111" s="53" t="s">
        <v>396</v>
      </c>
      <c r="E111" s="53" t="s">
        <v>394</v>
      </c>
      <c r="F111" s="53" t="s">
        <v>374</v>
      </c>
      <c r="G111" s="58">
        <f>'приложение 5'!H143</f>
        <v>258.89999999999998</v>
      </c>
      <c r="H111" s="58">
        <f>'приложение 5'!I143</f>
        <v>111</v>
      </c>
      <c r="I111" s="58"/>
    </row>
    <row r="112" spans="1:20" s="100" customFormat="1" ht="25.5">
      <c r="A112" s="109"/>
      <c r="B112" s="16" t="s">
        <v>21</v>
      </c>
      <c r="C112" s="83" t="s">
        <v>361</v>
      </c>
      <c r="D112" s="83" t="s">
        <v>396</v>
      </c>
      <c r="E112" s="99" t="s">
        <v>444</v>
      </c>
      <c r="F112" s="114"/>
      <c r="G112" s="84">
        <f t="shared" ref="G112:H113" si="6">G113</f>
        <v>484</v>
      </c>
      <c r="H112" s="84">
        <f t="shared" si="6"/>
        <v>484</v>
      </c>
      <c r="I112" s="84"/>
      <c r="K112" s="213"/>
      <c r="L112" s="213"/>
      <c r="M112" s="213"/>
      <c r="N112" s="213"/>
      <c r="O112" s="213"/>
      <c r="P112" s="213"/>
      <c r="Q112" s="213"/>
      <c r="R112" s="213"/>
      <c r="S112" s="213"/>
      <c r="T112" s="213"/>
    </row>
    <row r="113" spans="1:20" s="96" customFormat="1">
      <c r="A113" s="82"/>
      <c r="B113" s="17" t="s">
        <v>259</v>
      </c>
      <c r="C113" s="83" t="s">
        <v>361</v>
      </c>
      <c r="D113" s="83" t="s">
        <v>396</v>
      </c>
      <c r="E113" s="99" t="s">
        <v>444</v>
      </c>
      <c r="F113" s="83" t="s">
        <v>378</v>
      </c>
      <c r="G113" s="84">
        <f t="shared" si="6"/>
        <v>484</v>
      </c>
      <c r="H113" s="84">
        <f t="shared" si="6"/>
        <v>484</v>
      </c>
      <c r="I113" s="84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</row>
    <row r="114" spans="1:20" s="96" customFormat="1" ht="25.5">
      <c r="A114" s="82"/>
      <c r="B114" s="17" t="s">
        <v>260</v>
      </c>
      <c r="C114" s="83" t="s">
        <v>361</v>
      </c>
      <c r="D114" s="83" t="s">
        <v>396</v>
      </c>
      <c r="E114" s="99" t="s">
        <v>444</v>
      </c>
      <c r="F114" s="83" t="s">
        <v>382</v>
      </c>
      <c r="G114" s="84">
        <f>'приложение 5'!H147</f>
        <v>484</v>
      </c>
      <c r="H114" s="84">
        <f>'приложение 5'!I147</f>
        <v>484</v>
      </c>
      <c r="I114" s="8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</row>
    <row r="115" spans="1:20" ht="38.25">
      <c r="A115" s="61"/>
      <c r="B115" s="59" t="s">
        <v>230</v>
      </c>
      <c r="C115" s="53" t="s">
        <v>361</v>
      </c>
      <c r="D115" s="53" t="s">
        <v>396</v>
      </c>
      <c r="E115" s="53" t="s">
        <v>404</v>
      </c>
      <c r="F115" s="53"/>
      <c r="G115" s="58">
        <f t="shared" ref="G115:H119" si="7">G116</f>
        <v>623.9</v>
      </c>
      <c r="H115" s="58">
        <f t="shared" si="7"/>
        <v>252.5</v>
      </c>
      <c r="I115" s="58"/>
    </row>
    <row r="116" spans="1:20" ht="25.5">
      <c r="A116" s="61"/>
      <c r="B116" s="59" t="s">
        <v>21</v>
      </c>
      <c r="C116" s="53" t="s">
        <v>361</v>
      </c>
      <c r="D116" s="53" t="s">
        <v>396</v>
      </c>
      <c r="E116" s="53" t="s">
        <v>405</v>
      </c>
      <c r="F116" s="53"/>
      <c r="G116" s="58">
        <f>G117+G119</f>
        <v>623.9</v>
      </c>
      <c r="H116" s="58">
        <f>H117+H119</f>
        <v>252.5</v>
      </c>
      <c r="I116" s="58"/>
    </row>
    <row r="117" spans="1:20" s="107" customFormat="1" ht="91.5" customHeight="1">
      <c r="A117" s="167"/>
      <c r="B117" s="103" t="s">
        <v>343</v>
      </c>
      <c r="C117" s="104" t="s">
        <v>361</v>
      </c>
      <c r="D117" s="104" t="s">
        <v>396</v>
      </c>
      <c r="E117" s="79" t="s">
        <v>405</v>
      </c>
      <c r="F117" s="79" t="s">
        <v>369</v>
      </c>
      <c r="G117" s="105">
        <f>G118</f>
        <v>54</v>
      </c>
      <c r="H117" s="105">
        <f>H118</f>
        <v>53.6</v>
      </c>
      <c r="I117" s="105"/>
    </row>
    <row r="118" spans="1:20" s="107" customFormat="1" ht="38.25">
      <c r="A118" s="167"/>
      <c r="B118" s="103" t="s">
        <v>256</v>
      </c>
      <c r="C118" s="104" t="s">
        <v>361</v>
      </c>
      <c r="D118" s="104" t="s">
        <v>396</v>
      </c>
      <c r="E118" s="79" t="s">
        <v>405</v>
      </c>
      <c r="F118" s="79" t="s">
        <v>370</v>
      </c>
      <c r="G118" s="105">
        <f>'приложение 5'!H53</f>
        <v>54</v>
      </c>
      <c r="H118" s="105">
        <f>'приложение 5'!I53</f>
        <v>53.6</v>
      </c>
      <c r="I118" s="105"/>
    </row>
    <row r="119" spans="1:20" ht="38.25">
      <c r="A119" s="61"/>
      <c r="B119" s="59" t="s">
        <v>372</v>
      </c>
      <c r="C119" s="53" t="s">
        <v>361</v>
      </c>
      <c r="D119" s="53" t="s">
        <v>396</v>
      </c>
      <c r="E119" s="53" t="s">
        <v>405</v>
      </c>
      <c r="F119" s="53" t="s">
        <v>373</v>
      </c>
      <c r="G119" s="58">
        <f t="shared" si="7"/>
        <v>569.9</v>
      </c>
      <c r="H119" s="58">
        <f t="shared" si="7"/>
        <v>198.9</v>
      </c>
      <c r="I119" s="58"/>
    </row>
    <row r="120" spans="1:20" ht="38.25">
      <c r="A120" s="61"/>
      <c r="B120" s="59" t="s">
        <v>258</v>
      </c>
      <c r="C120" s="53" t="s">
        <v>361</v>
      </c>
      <c r="D120" s="53" t="s">
        <v>396</v>
      </c>
      <c r="E120" s="53" t="s">
        <v>405</v>
      </c>
      <c r="F120" s="53" t="s">
        <v>374</v>
      </c>
      <c r="G120" s="58">
        <f>'приложение 5'!H152+'приложение 5'!H56+'приложение 5'!H1007</f>
        <v>569.9</v>
      </c>
      <c r="H120" s="58">
        <f>'приложение 5'!I152+'приложение 5'!I56+'приложение 5'!I1007</f>
        <v>198.9</v>
      </c>
      <c r="I120" s="58"/>
    </row>
    <row r="121" spans="1:20" ht="51">
      <c r="A121" s="61"/>
      <c r="B121" s="59" t="s">
        <v>179</v>
      </c>
      <c r="C121" s="53" t="s">
        <v>361</v>
      </c>
      <c r="D121" s="115">
        <v>13</v>
      </c>
      <c r="E121" s="53" t="s">
        <v>406</v>
      </c>
      <c r="F121" s="53"/>
      <c r="G121" s="58">
        <f t="shared" ref="G121:H123" si="8">G122</f>
        <v>3182.5</v>
      </c>
      <c r="H121" s="58">
        <f t="shared" si="8"/>
        <v>639</v>
      </c>
      <c r="I121" s="58"/>
    </row>
    <row r="122" spans="1:20" ht="25.5">
      <c r="A122" s="61"/>
      <c r="B122" s="59" t="s">
        <v>21</v>
      </c>
      <c r="C122" s="53" t="s">
        <v>361</v>
      </c>
      <c r="D122" s="115">
        <v>13</v>
      </c>
      <c r="E122" s="53" t="s">
        <v>407</v>
      </c>
      <c r="F122" s="53"/>
      <c r="G122" s="58">
        <f t="shared" si="8"/>
        <v>3182.5</v>
      </c>
      <c r="H122" s="58">
        <f t="shared" si="8"/>
        <v>639</v>
      </c>
      <c r="I122" s="58"/>
    </row>
    <row r="123" spans="1:20" ht="38.25">
      <c r="A123" s="61"/>
      <c r="B123" s="59" t="s">
        <v>372</v>
      </c>
      <c r="C123" s="53" t="s">
        <v>361</v>
      </c>
      <c r="D123" s="115">
        <v>13</v>
      </c>
      <c r="E123" s="53" t="s">
        <v>407</v>
      </c>
      <c r="F123" s="53" t="s">
        <v>373</v>
      </c>
      <c r="G123" s="58">
        <f t="shared" si="8"/>
        <v>3182.5</v>
      </c>
      <c r="H123" s="58">
        <f t="shared" si="8"/>
        <v>639</v>
      </c>
      <c r="I123" s="58"/>
    </row>
    <row r="124" spans="1:20" ht="38.25">
      <c r="A124" s="61"/>
      <c r="B124" s="59" t="s">
        <v>258</v>
      </c>
      <c r="C124" s="53" t="s">
        <v>361</v>
      </c>
      <c r="D124" s="115">
        <v>13</v>
      </c>
      <c r="E124" s="53" t="s">
        <v>407</v>
      </c>
      <c r="F124" s="53" t="s">
        <v>374</v>
      </c>
      <c r="G124" s="58">
        <f>'приложение 5'!H157</f>
        <v>3182.5</v>
      </c>
      <c r="H124" s="58">
        <f>'приложение 5'!I157</f>
        <v>639</v>
      </c>
      <c r="I124" s="58"/>
    </row>
    <row r="125" spans="1:20" ht="25.5">
      <c r="A125" s="60"/>
      <c r="B125" s="57" t="s">
        <v>69</v>
      </c>
      <c r="C125" s="55" t="s">
        <v>376</v>
      </c>
      <c r="D125" s="55" t="s">
        <v>362</v>
      </c>
      <c r="E125" s="55"/>
      <c r="F125" s="55"/>
      <c r="G125" s="56">
        <f>G126+G137+G150</f>
        <v>39095.699999999997</v>
      </c>
      <c r="H125" s="56">
        <f>H126+H137+H150</f>
        <v>13248.5</v>
      </c>
      <c r="I125" s="56">
        <f>H125/G125*100</f>
        <v>33.887358456300824</v>
      </c>
    </row>
    <row r="126" spans="1:20">
      <c r="A126" s="89"/>
      <c r="B126" s="57" t="s">
        <v>229</v>
      </c>
      <c r="C126" s="55" t="s">
        <v>376</v>
      </c>
      <c r="D126" s="55" t="s">
        <v>381</v>
      </c>
      <c r="E126" s="55"/>
      <c r="F126" s="55"/>
      <c r="G126" s="56">
        <f>G127</f>
        <v>5920.5</v>
      </c>
      <c r="H126" s="56">
        <f>H127</f>
        <v>2400.4</v>
      </c>
      <c r="I126" s="56">
        <f>H126/G126*100</f>
        <v>40.543872983700702</v>
      </c>
    </row>
    <row r="127" spans="1:20" ht="51">
      <c r="A127" s="89"/>
      <c r="B127" s="59" t="s">
        <v>377</v>
      </c>
      <c r="C127" s="53" t="s">
        <v>376</v>
      </c>
      <c r="D127" s="53" t="s">
        <v>381</v>
      </c>
      <c r="E127" s="92" t="s">
        <v>365</v>
      </c>
      <c r="F127" s="55"/>
      <c r="G127" s="58">
        <f>G128</f>
        <v>5920.5</v>
      </c>
      <c r="H127" s="58">
        <f>H128</f>
        <v>2400.4</v>
      </c>
      <c r="I127" s="58"/>
    </row>
    <row r="128" spans="1:20" ht="38.25">
      <c r="A128" s="89"/>
      <c r="B128" s="59" t="s">
        <v>4</v>
      </c>
      <c r="C128" s="53" t="s">
        <v>376</v>
      </c>
      <c r="D128" s="53" t="s">
        <v>381</v>
      </c>
      <c r="E128" s="92" t="s">
        <v>367</v>
      </c>
      <c r="F128" s="55"/>
      <c r="G128" s="58">
        <f>G129+G132</f>
        <v>5920.5</v>
      </c>
      <c r="H128" s="58">
        <f>H129+H132</f>
        <v>2400.4</v>
      </c>
      <c r="I128" s="58"/>
    </row>
    <row r="129" spans="1:9" s="100" customFormat="1" ht="357">
      <c r="A129" s="112"/>
      <c r="B129" s="113" t="s">
        <v>408</v>
      </c>
      <c r="C129" s="83" t="s">
        <v>376</v>
      </c>
      <c r="D129" s="83" t="s">
        <v>381</v>
      </c>
      <c r="E129" s="99" t="s">
        <v>409</v>
      </c>
      <c r="F129" s="114"/>
      <c r="G129" s="84">
        <f>G130</f>
        <v>4664</v>
      </c>
      <c r="H129" s="84">
        <f>H130</f>
        <v>1827.7</v>
      </c>
      <c r="I129" s="84"/>
    </row>
    <row r="130" spans="1:9" s="96" customFormat="1" ht="89.25">
      <c r="A130" s="82"/>
      <c r="B130" s="16" t="s">
        <v>343</v>
      </c>
      <c r="C130" s="83" t="s">
        <v>376</v>
      </c>
      <c r="D130" s="83" t="s">
        <v>381</v>
      </c>
      <c r="E130" s="99" t="s">
        <v>409</v>
      </c>
      <c r="F130" s="83" t="s">
        <v>369</v>
      </c>
      <c r="G130" s="84">
        <f>G131</f>
        <v>4664</v>
      </c>
      <c r="H130" s="84">
        <f>H131</f>
        <v>1827.7</v>
      </c>
      <c r="I130" s="84"/>
    </row>
    <row r="131" spans="1:9" s="96" customFormat="1" ht="38.25">
      <c r="A131" s="82"/>
      <c r="B131" s="16" t="s">
        <v>256</v>
      </c>
      <c r="C131" s="83" t="s">
        <v>376</v>
      </c>
      <c r="D131" s="83" t="s">
        <v>381</v>
      </c>
      <c r="E131" s="99" t="s">
        <v>409</v>
      </c>
      <c r="F131" s="83" t="s">
        <v>370</v>
      </c>
      <c r="G131" s="84">
        <f>'приложение 5'!H165</f>
        <v>4664</v>
      </c>
      <c r="H131" s="84">
        <f>'приложение 5'!I165</f>
        <v>1827.7</v>
      </c>
      <c r="I131" s="84"/>
    </row>
    <row r="132" spans="1:9" ht="357">
      <c r="A132" s="89"/>
      <c r="B132" s="111" t="s">
        <v>410</v>
      </c>
      <c r="C132" s="53" t="s">
        <v>376</v>
      </c>
      <c r="D132" s="53" t="s">
        <v>381</v>
      </c>
      <c r="E132" s="92" t="s">
        <v>411</v>
      </c>
      <c r="F132" s="55"/>
      <c r="G132" s="58">
        <f>G133+G135</f>
        <v>1256.5</v>
      </c>
      <c r="H132" s="58">
        <f>H133+H135</f>
        <v>572.70000000000005</v>
      </c>
      <c r="I132" s="58"/>
    </row>
    <row r="133" spans="1:9" ht="89.25">
      <c r="A133" s="61"/>
      <c r="B133" s="59" t="s">
        <v>343</v>
      </c>
      <c r="C133" s="53" t="s">
        <v>376</v>
      </c>
      <c r="D133" s="53" t="s">
        <v>381</v>
      </c>
      <c r="E133" s="92" t="s">
        <v>411</v>
      </c>
      <c r="F133" s="53" t="s">
        <v>369</v>
      </c>
      <c r="G133" s="58">
        <f>G134</f>
        <v>780.1</v>
      </c>
      <c r="H133" s="58">
        <f>H134</f>
        <v>470.7</v>
      </c>
      <c r="I133" s="58"/>
    </row>
    <row r="134" spans="1:9" ht="38.25">
      <c r="A134" s="61"/>
      <c r="B134" s="59" t="s">
        <v>256</v>
      </c>
      <c r="C134" s="53" t="s">
        <v>376</v>
      </c>
      <c r="D134" s="53" t="s">
        <v>381</v>
      </c>
      <c r="E134" s="92" t="s">
        <v>411</v>
      </c>
      <c r="F134" s="53" t="s">
        <v>370</v>
      </c>
      <c r="G134" s="58">
        <f>'приложение 5'!H171</f>
        <v>780.1</v>
      </c>
      <c r="H134" s="58">
        <f>'приложение 5'!I171</f>
        <v>470.7</v>
      </c>
      <c r="I134" s="58"/>
    </row>
    <row r="135" spans="1:9" ht="38.25">
      <c r="A135" s="61"/>
      <c r="B135" s="59" t="s">
        <v>372</v>
      </c>
      <c r="C135" s="53" t="s">
        <v>376</v>
      </c>
      <c r="D135" s="53" t="s">
        <v>381</v>
      </c>
      <c r="E135" s="92" t="s">
        <v>411</v>
      </c>
      <c r="F135" s="53" t="s">
        <v>373</v>
      </c>
      <c r="G135" s="58">
        <f>G136</f>
        <v>476.4</v>
      </c>
      <c r="H135" s="58">
        <f>H136</f>
        <v>102</v>
      </c>
      <c r="I135" s="58"/>
    </row>
    <row r="136" spans="1:9" ht="38.25">
      <c r="A136" s="61"/>
      <c r="B136" s="59" t="s">
        <v>258</v>
      </c>
      <c r="C136" s="53" t="s">
        <v>376</v>
      </c>
      <c r="D136" s="53" t="s">
        <v>381</v>
      </c>
      <c r="E136" s="92" t="s">
        <v>411</v>
      </c>
      <c r="F136" s="53" t="s">
        <v>374</v>
      </c>
      <c r="G136" s="58">
        <f>'приложение 5'!H176</f>
        <v>476.4</v>
      </c>
      <c r="H136" s="58">
        <f>'приложение 5'!I176</f>
        <v>102</v>
      </c>
      <c r="I136" s="58"/>
    </row>
    <row r="137" spans="1:9" ht="51">
      <c r="A137" s="60"/>
      <c r="B137" s="57" t="s">
        <v>226</v>
      </c>
      <c r="C137" s="55" t="s">
        <v>376</v>
      </c>
      <c r="D137" s="55" t="s">
        <v>412</v>
      </c>
      <c r="E137" s="55"/>
      <c r="F137" s="55"/>
      <c r="G137" s="56">
        <f>G138</f>
        <v>23320.2</v>
      </c>
      <c r="H137" s="56">
        <f>H138</f>
        <v>10356.1</v>
      </c>
      <c r="I137" s="56">
        <f>H137/G137*100</f>
        <v>44.408281232579483</v>
      </c>
    </row>
    <row r="138" spans="1:9" ht="76.5">
      <c r="A138" s="61"/>
      <c r="B138" s="59" t="s">
        <v>219</v>
      </c>
      <c r="C138" s="53" t="s">
        <v>376</v>
      </c>
      <c r="D138" s="53" t="s">
        <v>412</v>
      </c>
      <c r="E138" s="53" t="s">
        <v>413</v>
      </c>
      <c r="F138" s="53"/>
      <c r="G138" s="58">
        <f>G139</f>
        <v>23320.2</v>
      </c>
      <c r="H138" s="58">
        <f>H139</f>
        <v>10356.1</v>
      </c>
      <c r="I138" s="58"/>
    </row>
    <row r="139" spans="1:9" ht="63.75">
      <c r="A139" s="61"/>
      <c r="B139" s="59" t="s">
        <v>218</v>
      </c>
      <c r="C139" s="53" t="s">
        <v>376</v>
      </c>
      <c r="D139" s="53" t="s">
        <v>412</v>
      </c>
      <c r="E139" s="53" t="s">
        <v>414</v>
      </c>
      <c r="F139" s="53"/>
      <c r="G139" s="58">
        <f>G140+G147</f>
        <v>23320.2</v>
      </c>
      <c r="H139" s="58">
        <f>H140+H147</f>
        <v>10356.1</v>
      </c>
      <c r="I139" s="58"/>
    </row>
    <row r="140" spans="1:9" ht="38.25">
      <c r="A140" s="61"/>
      <c r="B140" s="59" t="s">
        <v>37</v>
      </c>
      <c r="C140" s="53" t="s">
        <v>376</v>
      </c>
      <c r="D140" s="53" t="s">
        <v>412</v>
      </c>
      <c r="E140" s="53" t="s">
        <v>415</v>
      </c>
      <c r="F140" s="53"/>
      <c r="G140" s="58">
        <f>G141+G143+G145</f>
        <v>23094.7</v>
      </c>
      <c r="H140" s="58">
        <f>H141+H143+H145</f>
        <v>10353.9</v>
      </c>
      <c r="I140" s="58"/>
    </row>
    <row r="141" spans="1:9" ht="89.25">
      <c r="A141" s="61"/>
      <c r="B141" s="59" t="s">
        <v>343</v>
      </c>
      <c r="C141" s="53" t="s">
        <v>376</v>
      </c>
      <c r="D141" s="53" t="s">
        <v>412</v>
      </c>
      <c r="E141" s="53" t="s">
        <v>415</v>
      </c>
      <c r="F141" s="53" t="s">
        <v>369</v>
      </c>
      <c r="G141" s="58">
        <f>G142</f>
        <v>20024.3</v>
      </c>
      <c r="H141" s="58">
        <f>H142</f>
        <v>9455.9</v>
      </c>
      <c r="I141" s="58"/>
    </row>
    <row r="142" spans="1:9" ht="25.5">
      <c r="A142" s="61"/>
      <c r="B142" s="59" t="s">
        <v>350</v>
      </c>
      <c r="C142" s="53" t="s">
        <v>376</v>
      </c>
      <c r="D142" s="53" t="s">
        <v>412</v>
      </c>
      <c r="E142" s="53" t="s">
        <v>415</v>
      </c>
      <c r="F142" s="53" t="s">
        <v>416</v>
      </c>
      <c r="G142" s="58">
        <f>'приложение 5'!H184</f>
        <v>20024.3</v>
      </c>
      <c r="H142" s="58">
        <f>'приложение 5'!I184</f>
        <v>9455.9</v>
      </c>
      <c r="I142" s="58"/>
    </row>
    <row r="143" spans="1:9" ht="38.25">
      <c r="A143" s="61"/>
      <c r="B143" s="59" t="s">
        <v>372</v>
      </c>
      <c r="C143" s="53" t="s">
        <v>376</v>
      </c>
      <c r="D143" s="53" t="s">
        <v>412</v>
      </c>
      <c r="E143" s="53" t="s">
        <v>415</v>
      </c>
      <c r="F143" s="53" t="s">
        <v>373</v>
      </c>
      <c r="G143" s="58">
        <f>G144</f>
        <v>2991.4</v>
      </c>
      <c r="H143" s="58">
        <f>H144</f>
        <v>859.40000000000009</v>
      </c>
      <c r="I143" s="58"/>
    </row>
    <row r="144" spans="1:9" ht="38.25">
      <c r="A144" s="61"/>
      <c r="B144" s="59" t="s">
        <v>258</v>
      </c>
      <c r="C144" s="53" t="s">
        <v>376</v>
      </c>
      <c r="D144" s="53" t="s">
        <v>412</v>
      </c>
      <c r="E144" s="53" t="s">
        <v>415</v>
      </c>
      <c r="F144" s="53" t="s">
        <v>374</v>
      </c>
      <c r="G144" s="58">
        <f>'приложение 5'!H189</f>
        <v>2991.4</v>
      </c>
      <c r="H144" s="58">
        <f>'приложение 5'!I189</f>
        <v>859.40000000000009</v>
      </c>
      <c r="I144" s="58"/>
    </row>
    <row r="145" spans="1:9">
      <c r="A145" s="61"/>
      <c r="B145" s="76" t="s">
        <v>259</v>
      </c>
      <c r="C145" s="53" t="s">
        <v>376</v>
      </c>
      <c r="D145" s="53" t="s">
        <v>412</v>
      </c>
      <c r="E145" s="53" t="s">
        <v>415</v>
      </c>
      <c r="F145" s="53" t="s">
        <v>378</v>
      </c>
      <c r="G145" s="58">
        <f>G146</f>
        <v>79</v>
      </c>
      <c r="H145" s="58">
        <f>H146</f>
        <v>38.6</v>
      </c>
      <c r="I145" s="58"/>
    </row>
    <row r="146" spans="1:9" ht="25.5">
      <c r="A146" s="61"/>
      <c r="B146" s="76" t="s">
        <v>260</v>
      </c>
      <c r="C146" s="53" t="s">
        <v>376</v>
      </c>
      <c r="D146" s="53" t="s">
        <v>412</v>
      </c>
      <c r="E146" s="53" t="s">
        <v>415</v>
      </c>
      <c r="F146" s="53" t="s">
        <v>382</v>
      </c>
      <c r="G146" s="58">
        <f>'приложение 5'!H193</f>
        <v>79</v>
      </c>
      <c r="H146" s="58">
        <f>'приложение 5'!I193</f>
        <v>38.6</v>
      </c>
      <c r="I146" s="58"/>
    </row>
    <row r="147" spans="1:9" ht="25.5">
      <c r="A147" s="61"/>
      <c r="B147" s="59" t="s">
        <v>21</v>
      </c>
      <c r="C147" s="53" t="s">
        <v>376</v>
      </c>
      <c r="D147" s="53" t="s">
        <v>412</v>
      </c>
      <c r="E147" s="53" t="s">
        <v>417</v>
      </c>
      <c r="F147" s="53"/>
      <c r="G147" s="58">
        <f>G148</f>
        <v>225.5</v>
      </c>
      <c r="H147" s="58">
        <f>H148</f>
        <v>2.2000000000000002</v>
      </c>
      <c r="I147" s="58"/>
    </row>
    <row r="148" spans="1:9" ht="38.25">
      <c r="A148" s="61"/>
      <c r="B148" s="59" t="s">
        <v>372</v>
      </c>
      <c r="C148" s="53" t="s">
        <v>376</v>
      </c>
      <c r="D148" s="53" t="s">
        <v>412</v>
      </c>
      <c r="E148" s="53" t="s">
        <v>417</v>
      </c>
      <c r="F148" s="53" t="s">
        <v>373</v>
      </c>
      <c r="G148" s="58">
        <f>G149</f>
        <v>225.5</v>
      </c>
      <c r="H148" s="58">
        <f>H149</f>
        <v>2.2000000000000002</v>
      </c>
      <c r="I148" s="58"/>
    </row>
    <row r="149" spans="1:9" ht="38.25">
      <c r="A149" s="61"/>
      <c r="B149" s="59" t="s">
        <v>258</v>
      </c>
      <c r="C149" s="53" t="s">
        <v>376</v>
      </c>
      <c r="D149" s="53" t="s">
        <v>412</v>
      </c>
      <c r="E149" s="53" t="s">
        <v>417</v>
      </c>
      <c r="F149" s="53" t="s">
        <v>374</v>
      </c>
      <c r="G149" s="58">
        <f>'приложение 5'!H198</f>
        <v>225.5</v>
      </c>
      <c r="H149" s="58">
        <f>'приложение 5'!I198</f>
        <v>2.2000000000000002</v>
      </c>
      <c r="I149" s="58"/>
    </row>
    <row r="150" spans="1:9" ht="38.25">
      <c r="A150" s="60"/>
      <c r="B150" s="57" t="s">
        <v>68</v>
      </c>
      <c r="C150" s="55" t="s">
        <v>376</v>
      </c>
      <c r="D150" s="55" t="s">
        <v>418</v>
      </c>
      <c r="E150" s="55"/>
      <c r="F150" s="55"/>
      <c r="G150" s="56">
        <f>G151+G182</f>
        <v>9855</v>
      </c>
      <c r="H150" s="56">
        <f>H151+H182</f>
        <v>492</v>
      </c>
      <c r="I150" s="56">
        <f>H150/G150*100</f>
        <v>4.9923896499238962</v>
      </c>
    </row>
    <row r="151" spans="1:9" ht="51">
      <c r="A151" s="61"/>
      <c r="B151" s="59" t="s">
        <v>67</v>
      </c>
      <c r="C151" s="53" t="s">
        <v>376</v>
      </c>
      <c r="D151" s="53" t="s">
        <v>418</v>
      </c>
      <c r="E151" s="53" t="s">
        <v>397</v>
      </c>
      <c r="F151" s="53"/>
      <c r="G151" s="58">
        <f>G152+G170+G175</f>
        <v>4700.8</v>
      </c>
      <c r="H151" s="58">
        <f>H152+H170+H175</f>
        <v>404.6</v>
      </c>
      <c r="I151" s="58"/>
    </row>
    <row r="152" spans="1:9" ht="25.5">
      <c r="A152" s="85"/>
      <c r="B152" s="59" t="s">
        <v>66</v>
      </c>
      <c r="C152" s="53" t="s">
        <v>376</v>
      </c>
      <c r="D152" s="53" t="s">
        <v>418</v>
      </c>
      <c r="E152" s="53" t="s">
        <v>398</v>
      </c>
      <c r="F152" s="53"/>
      <c r="G152" s="58">
        <f>G153+G156+G159+G162+G165</f>
        <v>2140.8000000000002</v>
      </c>
      <c r="H152" s="58">
        <f>H153+H156+H159+H162+H165</f>
        <v>391.6</v>
      </c>
      <c r="I152" s="58"/>
    </row>
    <row r="153" spans="1:9" ht="204">
      <c r="A153" s="85"/>
      <c r="B153" s="111" t="s">
        <v>419</v>
      </c>
      <c r="C153" s="53" t="s">
        <v>376</v>
      </c>
      <c r="D153" s="53" t="s">
        <v>418</v>
      </c>
      <c r="E153" s="53" t="s">
        <v>420</v>
      </c>
      <c r="F153" s="53"/>
      <c r="G153" s="58">
        <f>G154</f>
        <v>89.8</v>
      </c>
      <c r="H153" s="58">
        <f>H154</f>
        <v>29.4</v>
      </c>
      <c r="I153" s="58"/>
    </row>
    <row r="154" spans="1:9" ht="89.25">
      <c r="A154" s="61"/>
      <c r="B154" s="59" t="s">
        <v>343</v>
      </c>
      <c r="C154" s="53" t="s">
        <v>376</v>
      </c>
      <c r="D154" s="53" t="s">
        <v>418</v>
      </c>
      <c r="E154" s="53" t="s">
        <v>420</v>
      </c>
      <c r="F154" s="53" t="s">
        <v>369</v>
      </c>
      <c r="G154" s="58">
        <f>G155</f>
        <v>89.8</v>
      </c>
      <c r="H154" s="58">
        <f>H155</f>
        <v>29.4</v>
      </c>
      <c r="I154" s="58"/>
    </row>
    <row r="155" spans="1:9" ht="38.25">
      <c r="A155" s="61"/>
      <c r="B155" s="59" t="s">
        <v>256</v>
      </c>
      <c r="C155" s="53" t="s">
        <v>376</v>
      </c>
      <c r="D155" s="53" t="s">
        <v>418</v>
      </c>
      <c r="E155" s="53" t="s">
        <v>420</v>
      </c>
      <c r="F155" s="53" t="s">
        <v>370</v>
      </c>
      <c r="G155" s="58">
        <f>'приложение 5'!H205</f>
        <v>89.8</v>
      </c>
      <c r="H155" s="58">
        <f>'приложение 5'!I205</f>
        <v>29.4</v>
      </c>
      <c r="I155" s="58"/>
    </row>
    <row r="156" spans="1:9" ht="229.5">
      <c r="A156" s="61"/>
      <c r="B156" s="111" t="s">
        <v>421</v>
      </c>
      <c r="C156" s="53" t="s">
        <v>376</v>
      </c>
      <c r="D156" s="53" t="s">
        <v>418</v>
      </c>
      <c r="E156" s="53" t="s">
        <v>422</v>
      </c>
      <c r="F156" s="53"/>
      <c r="G156" s="58">
        <f>G157</f>
        <v>38.5</v>
      </c>
      <c r="H156" s="58">
        <f>H157</f>
        <v>12.6</v>
      </c>
      <c r="I156" s="58"/>
    </row>
    <row r="157" spans="1:9" ht="89.25">
      <c r="A157" s="61"/>
      <c r="B157" s="59" t="s">
        <v>343</v>
      </c>
      <c r="C157" s="53" t="s">
        <v>376</v>
      </c>
      <c r="D157" s="53" t="s">
        <v>418</v>
      </c>
      <c r="E157" s="53" t="s">
        <v>422</v>
      </c>
      <c r="F157" s="53" t="s">
        <v>369</v>
      </c>
      <c r="G157" s="58">
        <f>G158</f>
        <v>38.5</v>
      </c>
      <c r="H157" s="58">
        <f>H158</f>
        <v>12.6</v>
      </c>
      <c r="I157" s="58"/>
    </row>
    <row r="158" spans="1:9" ht="38.25">
      <c r="A158" s="61"/>
      <c r="B158" s="59" t="s">
        <v>256</v>
      </c>
      <c r="C158" s="53" t="s">
        <v>376</v>
      </c>
      <c r="D158" s="53" t="s">
        <v>418</v>
      </c>
      <c r="E158" s="53" t="s">
        <v>422</v>
      </c>
      <c r="F158" s="53" t="s">
        <v>370</v>
      </c>
      <c r="G158" s="58">
        <f>'приложение 5'!H209</f>
        <v>38.5</v>
      </c>
      <c r="H158" s="58">
        <f>'приложение 5'!I209</f>
        <v>12.6</v>
      </c>
      <c r="I158" s="58"/>
    </row>
    <row r="159" spans="1:9" ht="293.25">
      <c r="A159" s="61"/>
      <c r="B159" s="59" t="s">
        <v>423</v>
      </c>
      <c r="C159" s="53" t="s">
        <v>376</v>
      </c>
      <c r="D159" s="53" t="s">
        <v>418</v>
      </c>
      <c r="E159" s="53" t="s">
        <v>424</v>
      </c>
      <c r="F159" s="53"/>
      <c r="G159" s="58">
        <f>G160</f>
        <v>350</v>
      </c>
      <c r="H159" s="58">
        <f>H160</f>
        <v>0</v>
      </c>
      <c r="I159" s="58"/>
    </row>
    <row r="160" spans="1:9" ht="38.25">
      <c r="A160" s="61"/>
      <c r="B160" s="59" t="s">
        <v>372</v>
      </c>
      <c r="C160" s="53" t="s">
        <v>376</v>
      </c>
      <c r="D160" s="53" t="s">
        <v>418</v>
      </c>
      <c r="E160" s="53" t="s">
        <v>424</v>
      </c>
      <c r="F160" s="53" t="s">
        <v>373</v>
      </c>
      <c r="G160" s="58">
        <f>G161</f>
        <v>350</v>
      </c>
      <c r="H160" s="58">
        <f>H161</f>
        <v>0</v>
      </c>
      <c r="I160" s="58"/>
    </row>
    <row r="161" spans="1:9" ht="38.25">
      <c r="A161" s="61"/>
      <c r="B161" s="59" t="s">
        <v>258</v>
      </c>
      <c r="C161" s="53" t="s">
        <v>376</v>
      </c>
      <c r="D161" s="53" t="s">
        <v>418</v>
      </c>
      <c r="E161" s="53" t="s">
        <v>424</v>
      </c>
      <c r="F161" s="53" t="s">
        <v>374</v>
      </c>
      <c r="G161" s="58">
        <f>'приложение 5'!H213</f>
        <v>350</v>
      </c>
      <c r="H161" s="58">
        <f>'приложение 5'!I213</f>
        <v>0</v>
      </c>
      <c r="I161" s="58"/>
    </row>
    <row r="162" spans="1:9" ht="306">
      <c r="A162" s="85"/>
      <c r="B162" s="59" t="s">
        <v>425</v>
      </c>
      <c r="C162" s="53" t="s">
        <v>376</v>
      </c>
      <c r="D162" s="53" t="s">
        <v>418</v>
      </c>
      <c r="E162" s="53" t="s">
        <v>426</v>
      </c>
      <c r="F162" s="53"/>
      <c r="G162" s="58">
        <f>G163</f>
        <v>87.5</v>
      </c>
      <c r="H162" s="58">
        <f>H163</f>
        <v>0</v>
      </c>
      <c r="I162" s="58"/>
    </row>
    <row r="163" spans="1:9" ht="38.25">
      <c r="A163" s="61"/>
      <c r="B163" s="59" t="s">
        <v>372</v>
      </c>
      <c r="C163" s="53" t="s">
        <v>376</v>
      </c>
      <c r="D163" s="53" t="s">
        <v>418</v>
      </c>
      <c r="E163" s="53" t="s">
        <v>426</v>
      </c>
      <c r="F163" s="53" t="s">
        <v>373</v>
      </c>
      <c r="G163" s="58">
        <f>G164</f>
        <v>87.5</v>
      </c>
      <c r="H163" s="58">
        <f>H164</f>
        <v>0</v>
      </c>
      <c r="I163" s="58"/>
    </row>
    <row r="164" spans="1:9" ht="38.25">
      <c r="A164" s="61"/>
      <c r="B164" s="59" t="s">
        <v>258</v>
      </c>
      <c r="C164" s="53" t="s">
        <v>376</v>
      </c>
      <c r="D164" s="53" t="s">
        <v>418</v>
      </c>
      <c r="E164" s="53" t="s">
        <v>426</v>
      </c>
      <c r="F164" s="53" t="s">
        <v>374</v>
      </c>
      <c r="G164" s="58">
        <f>'приложение 5'!H217</f>
        <v>87.5</v>
      </c>
      <c r="H164" s="58">
        <f>'приложение 5'!I217</f>
        <v>0</v>
      </c>
      <c r="I164" s="58"/>
    </row>
    <row r="165" spans="1:9" ht="25.5">
      <c r="A165" s="85"/>
      <c r="B165" s="59" t="s">
        <v>21</v>
      </c>
      <c r="C165" s="53" t="s">
        <v>376</v>
      </c>
      <c r="D165" s="53" t="s">
        <v>418</v>
      </c>
      <c r="E165" s="53" t="s">
        <v>427</v>
      </c>
      <c r="F165" s="53"/>
      <c r="G165" s="58">
        <f>G166+G168</f>
        <v>1575</v>
      </c>
      <c r="H165" s="58">
        <f>H166+H168</f>
        <v>349.6</v>
      </c>
      <c r="I165" s="58"/>
    </row>
    <row r="166" spans="1:9" ht="38.25">
      <c r="A166" s="61"/>
      <c r="B166" s="59" t="s">
        <v>372</v>
      </c>
      <c r="C166" s="53" t="s">
        <v>376</v>
      </c>
      <c r="D166" s="53" t="s">
        <v>418</v>
      </c>
      <c r="E166" s="53" t="s">
        <v>427</v>
      </c>
      <c r="F166" s="53" t="s">
        <v>373</v>
      </c>
      <c r="G166" s="58">
        <f>G167</f>
        <v>1475</v>
      </c>
      <c r="H166" s="58">
        <f>H167</f>
        <v>349.6</v>
      </c>
      <c r="I166" s="58"/>
    </row>
    <row r="167" spans="1:9" ht="38.25">
      <c r="A167" s="61"/>
      <c r="B167" s="59" t="s">
        <v>258</v>
      </c>
      <c r="C167" s="53" t="s">
        <v>376</v>
      </c>
      <c r="D167" s="53" t="s">
        <v>418</v>
      </c>
      <c r="E167" s="53" t="s">
        <v>427</v>
      </c>
      <c r="F167" s="53" t="s">
        <v>374</v>
      </c>
      <c r="G167" s="58">
        <f>'приложение 5'!H221</f>
        <v>1475</v>
      </c>
      <c r="H167" s="58">
        <f>'приложение 5'!I221</f>
        <v>349.6</v>
      </c>
      <c r="I167" s="58"/>
    </row>
    <row r="168" spans="1:9" ht="51">
      <c r="A168" s="61"/>
      <c r="B168" s="59" t="s">
        <v>352</v>
      </c>
      <c r="C168" s="53" t="s">
        <v>376</v>
      </c>
      <c r="D168" s="53" t="s">
        <v>418</v>
      </c>
      <c r="E168" s="53" t="s">
        <v>427</v>
      </c>
      <c r="F168" s="53" t="s">
        <v>428</v>
      </c>
      <c r="G168" s="58">
        <f>G169</f>
        <v>100</v>
      </c>
      <c r="H168" s="58">
        <f>H169</f>
        <v>0</v>
      </c>
      <c r="I168" s="58"/>
    </row>
    <row r="169" spans="1:9">
      <c r="A169" s="61"/>
      <c r="B169" s="59" t="s">
        <v>338</v>
      </c>
      <c r="C169" s="53" t="s">
        <v>376</v>
      </c>
      <c r="D169" s="53" t="s">
        <v>418</v>
      </c>
      <c r="E169" s="53" t="s">
        <v>427</v>
      </c>
      <c r="F169" s="53" t="s">
        <v>429</v>
      </c>
      <c r="G169" s="58">
        <f>'приложение 5'!H224+'приложение 5'!H1033</f>
        <v>100</v>
      </c>
      <c r="H169" s="58">
        <f>'приложение 5'!I224+'приложение 5'!I1033</f>
        <v>0</v>
      </c>
      <c r="I169" s="58"/>
    </row>
    <row r="170" spans="1:9" ht="51">
      <c r="A170" s="85"/>
      <c r="B170" s="59" t="s">
        <v>64</v>
      </c>
      <c r="C170" s="53" t="s">
        <v>376</v>
      </c>
      <c r="D170" s="53" t="s">
        <v>418</v>
      </c>
      <c r="E170" s="53" t="s">
        <v>430</v>
      </c>
      <c r="F170" s="53"/>
      <c r="G170" s="58">
        <f>G171</f>
        <v>60</v>
      </c>
      <c r="H170" s="58">
        <f>H171</f>
        <v>13</v>
      </c>
      <c r="I170" s="93"/>
    </row>
    <row r="171" spans="1:9" ht="25.5">
      <c r="A171" s="85"/>
      <c r="B171" s="59" t="s">
        <v>21</v>
      </c>
      <c r="C171" s="53" t="s">
        <v>376</v>
      </c>
      <c r="D171" s="53" t="s">
        <v>418</v>
      </c>
      <c r="E171" s="53" t="s">
        <v>431</v>
      </c>
      <c r="F171" s="53"/>
      <c r="G171" s="58">
        <f>G172</f>
        <v>60</v>
      </c>
      <c r="H171" s="58">
        <f>H172</f>
        <v>13</v>
      </c>
      <c r="I171" s="93"/>
    </row>
    <row r="172" spans="1:9" ht="51">
      <c r="A172" s="61"/>
      <c r="B172" s="59" t="s">
        <v>352</v>
      </c>
      <c r="C172" s="53" t="s">
        <v>376</v>
      </c>
      <c r="D172" s="53" t="s">
        <v>418</v>
      </c>
      <c r="E172" s="53" t="s">
        <v>431</v>
      </c>
      <c r="F172" s="53" t="s">
        <v>428</v>
      </c>
      <c r="G172" s="58">
        <f>G173+G174</f>
        <v>60</v>
      </c>
      <c r="H172" s="58">
        <f>H173+H174</f>
        <v>13</v>
      </c>
      <c r="I172" s="58"/>
    </row>
    <row r="173" spans="1:9">
      <c r="A173" s="61"/>
      <c r="B173" s="59" t="s">
        <v>338</v>
      </c>
      <c r="C173" s="53" t="s">
        <v>376</v>
      </c>
      <c r="D173" s="53" t="s">
        <v>418</v>
      </c>
      <c r="E173" s="53" t="s">
        <v>431</v>
      </c>
      <c r="F173" s="53" t="s">
        <v>429</v>
      </c>
      <c r="G173" s="58">
        <f>'приложение 5'!H230+'приложение 5'!H1028</f>
        <v>47</v>
      </c>
      <c r="H173" s="58">
        <f>'приложение 5'!I230+'приложение 5'!I1028</f>
        <v>0</v>
      </c>
      <c r="I173" s="58"/>
    </row>
    <row r="174" spans="1:9">
      <c r="A174" s="85"/>
      <c r="B174" s="59" t="s">
        <v>342</v>
      </c>
      <c r="C174" s="53" t="s">
        <v>376</v>
      </c>
      <c r="D174" s="53" t="s">
        <v>418</v>
      </c>
      <c r="E174" s="53" t="s">
        <v>431</v>
      </c>
      <c r="F174" s="53" t="s">
        <v>432</v>
      </c>
      <c r="G174" s="58">
        <f>'приложение 5'!H232</f>
        <v>13</v>
      </c>
      <c r="H174" s="58">
        <f>'приложение 5'!I232</f>
        <v>13</v>
      </c>
      <c r="I174" s="93"/>
    </row>
    <row r="175" spans="1:9" ht="25.5">
      <c r="A175" s="85"/>
      <c r="B175" s="59" t="s">
        <v>63</v>
      </c>
      <c r="C175" s="53" t="s">
        <v>376</v>
      </c>
      <c r="D175" s="53" t="s">
        <v>418</v>
      </c>
      <c r="E175" s="53" t="s">
        <v>433</v>
      </c>
      <c r="F175" s="53"/>
      <c r="G175" s="58">
        <f>G176</f>
        <v>2500</v>
      </c>
      <c r="H175" s="93">
        <f>H176</f>
        <v>0</v>
      </c>
      <c r="I175" s="93"/>
    </row>
    <row r="176" spans="1:9" ht="25.5">
      <c r="A176" s="85"/>
      <c r="B176" s="59" t="s">
        <v>21</v>
      </c>
      <c r="C176" s="53" t="s">
        <v>376</v>
      </c>
      <c r="D176" s="53" t="s">
        <v>418</v>
      </c>
      <c r="E176" s="53" t="s">
        <v>434</v>
      </c>
      <c r="F176" s="53"/>
      <c r="G176" s="58">
        <f>G177+G179</f>
        <v>2500</v>
      </c>
      <c r="H176" s="58">
        <f>H177+H179</f>
        <v>0</v>
      </c>
      <c r="I176" s="93"/>
    </row>
    <row r="177" spans="1:9" s="34" customFormat="1" ht="38.25">
      <c r="A177" s="26"/>
      <c r="B177" s="16" t="s">
        <v>257</v>
      </c>
      <c r="C177" s="38">
        <v>3</v>
      </c>
      <c r="D177" s="38">
        <v>14</v>
      </c>
      <c r="E177" s="39" t="s">
        <v>434</v>
      </c>
      <c r="F177" s="40">
        <v>200</v>
      </c>
      <c r="G177" s="32">
        <f>G178</f>
        <v>2450</v>
      </c>
      <c r="H177" s="32">
        <f>H178</f>
        <v>0</v>
      </c>
      <c r="I177" s="26"/>
    </row>
    <row r="178" spans="1:9" s="34" customFormat="1" ht="38.25">
      <c r="A178" s="26"/>
      <c r="B178" s="16" t="s">
        <v>339</v>
      </c>
      <c r="C178" s="38">
        <v>3</v>
      </c>
      <c r="D178" s="38">
        <v>14</v>
      </c>
      <c r="E178" s="39" t="s">
        <v>434</v>
      </c>
      <c r="F178" s="40">
        <v>240</v>
      </c>
      <c r="G178" s="32">
        <f>'приложение 5'!H237</f>
        <v>2450</v>
      </c>
      <c r="H178" s="32">
        <f>'приложение 5'!I237</f>
        <v>0</v>
      </c>
      <c r="I178" s="26"/>
    </row>
    <row r="179" spans="1:9" ht="51">
      <c r="A179" s="61"/>
      <c r="B179" s="59" t="s">
        <v>352</v>
      </c>
      <c r="C179" s="53" t="s">
        <v>376</v>
      </c>
      <c r="D179" s="53" t="s">
        <v>418</v>
      </c>
      <c r="E179" s="53" t="s">
        <v>434</v>
      </c>
      <c r="F179" s="53" t="s">
        <v>428</v>
      </c>
      <c r="G179" s="58">
        <f>G180+G181</f>
        <v>50</v>
      </c>
      <c r="H179" s="58">
        <f>H180+H181</f>
        <v>0</v>
      </c>
      <c r="I179" s="58"/>
    </row>
    <row r="180" spans="1:9">
      <c r="A180" s="61"/>
      <c r="B180" s="59" t="s">
        <v>338</v>
      </c>
      <c r="C180" s="53" t="s">
        <v>376</v>
      </c>
      <c r="D180" s="53" t="s">
        <v>418</v>
      </c>
      <c r="E180" s="53" t="s">
        <v>434</v>
      </c>
      <c r="F180" s="53" t="s">
        <v>429</v>
      </c>
      <c r="G180" s="58">
        <f>'приложение 5'!H240+'приложение 5'!H1033</f>
        <v>25</v>
      </c>
      <c r="H180" s="58">
        <f>'приложение 5'!I240+'приложение 5'!I1033</f>
        <v>0</v>
      </c>
      <c r="I180" s="58"/>
    </row>
    <row r="181" spans="1:9">
      <c r="A181" s="85"/>
      <c r="B181" s="59" t="s">
        <v>342</v>
      </c>
      <c r="C181" s="53" t="s">
        <v>376</v>
      </c>
      <c r="D181" s="53" t="s">
        <v>418</v>
      </c>
      <c r="E181" s="53" t="s">
        <v>434</v>
      </c>
      <c r="F181" s="53" t="s">
        <v>432</v>
      </c>
      <c r="G181" s="58">
        <f>'приложение 5'!H242</f>
        <v>25</v>
      </c>
      <c r="H181" s="58">
        <f>'приложение 5'!I242</f>
        <v>0</v>
      </c>
      <c r="I181" s="93"/>
    </row>
    <row r="182" spans="1:9" ht="76.5">
      <c r="A182" s="85"/>
      <c r="B182" s="59" t="s">
        <v>219</v>
      </c>
      <c r="C182" s="53" t="s">
        <v>376</v>
      </c>
      <c r="D182" s="53" t="s">
        <v>418</v>
      </c>
      <c r="E182" s="53" t="s">
        <v>413</v>
      </c>
      <c r="F182" s="53"/>
      <c r="G182" s="58">
        <f>G183+G187</f>
        <v>5154.2000000000007</v>
      </c>
      <c r="H182" s="58">
        <f>H183+H187</f>
        <v>87.4</v>
      </c>
      <c r="I182" s="93"/>
    </row>
    <row r="183" spans="1:9" ht="63.75">
      <c r="A183" s="85"/>
      <c r="B183" s="59" t="s">
        <v>435</v>
      </c>
      <c r="C183" s="53" t="s">
        <v>376</v>
      </c>
      <c r="D183" s="53" t="s">
        <v>418</v>
      </c>
      <c r="E183" s="53" t="s">
        <v>414</v>
      </c>
      <c r="F183" s="53"/>
      <c r="G183" s="58">
        <f t="shared" ref="G183:H185" si="9">G184</f>
        <v>4571.6000000000004</v>
      </c>
      <c r="H183" s="58">
        <f t="shared" si="9"/>
        <v>0</v>
      </c>
      <c r="I183" s="93"/>
    </row>
    <row r="184" spans="1:9" ht="25.5">
      <c r="A184" s="85"/>
      <c r="B184" s="59" t="s">
        <v>21</v>
      </c>
      <c r="C184" s="53" t="s">
        <v>376</v>
      </c>
      <c r="D184" s="53" t="s">
        <v>418</v>
      </c>
      <c r="E184" s="53" t="s">
        <v>417</v>
      </c>
      <c r="F184" s="53"/>
      <c r="G184" s="58">
        <f t="shared" si="9"/>
        <v>4571.6000000000004</v>
      </c>
      <c r="H184" s="93">
        <f t="shared" si="9"/>
        <v>0</v>
      </c>
      <c r="I184" s="93"/>
    </row>
    <row r="185" spans="1:9" ht="38.25">
      <c r="A185" s="61"/>
      <c r="B185" s="59" t="s">
        <v>372</v>
      </c>
      <c r="C185" s="53" t="s">
        <v>376</v>
      </c>
      <c r="D185" s="53" t="s">
        <v>418</v>
      </c>
      <c r="E185" s="53" t="s">
        <v>417</v>
      </c>
      <c r="F185" s="53" t="s">
        <v>373</v>
      </c>
      <c r="G185" s="58">
        <f t="shared" si="9"/>
        <v>4571.6000000000004</v>
      </c>
      <c r="H185" s="58">
        <f t="shared" si="9"/>
        <v>0</v>
      </c>
      <c r="I185" s="58"/>
    </row>
    <row r="186" spans="1:9" ht="38.25">
      <c r="A186" s="61"/>
      <c r="B186" s="59" t="s">
        <v>258</v>
      </c>
      <c r="C186" s="53" t="s">
        <v>376</v>
      </c>
      <c r="D186" s="53" t="s">
        <v>418</v>
      </c>
      <c r="E186" s="53" t="s">
        <v>417</v>
      </c>
      <c r="F186" s="53" t="s">
        <v>374</v>
      </c>
      <c r="G186" s="58">
        <f>'приложение 5'!H248</f>
        <v>4571.6000000000004</v>
      </c>
      <c r="H186" s="58">
        <f>'приложение 5'!I248</f>
        <v>0</v>
      </c>
      <c r="I186" s="58"/>
    </row>
    <row r="187" spans="1:9" ht="38.25">
      <c r="A187" s="85"/>
      <c r="B187" s="59" t="s">
        <v>217</v>
      </c>
      <c r="C187" s="53" t="s">
        <v>376</v>
      </c>
      <c r="D187" s="53" t="s">
        <v>418</v>
      </c>
      <c r="E187" s="53" t="s">
        <v>436</v>
      </c>
      <c r="F187" s="53"/>
      <c r="G187" s="58">
        <f t="shared" ref="G187:H189" si="10">G188</f>
        <v>582.6</v>
      </c>
      <c r="H187" s="93">
        <f t="shared" si="10"/>
        <v>87.4</v>
      </c>
      <c r="I187" s="93"/>
    </row>
    <row r="188" spans="1:9" ht="25.5">
      <c r="A188" s="85"/>
      <c r="B188" s="59" t="s">
        <v>21</v>
      </c>
      <c r="C188" s="53" t="s">
        <v>376</v>
      </c>
      <c r="D188" s="53" t="s">
        <v>418</v>
      </c>
      <c r="E188" s="53" t="s">
        <v>437</v>
      </c>
      <c r="F188" s="53"/>
      <c r="G188" s="58">
        <f t="shared" si="10"/>
        <v>582.6</v>
      </c>
      <c r="H188" s="93">
        <f t="shared" si="10"/>
        <v>87.4</v>
      </c>
      <c r="I188" s="93"/>
    </row>
    <row r="189" spans="1:9" ht="38.25">
      <c r="A189" s="61"/>
      <c r="B189" s="59" t="s">
        <v>372</v>
      </c>
      <c r="C189" s="53" t="s">
        <v>376</v>
      </c>
      <c r="D189" s="53" t="s">
        <v>418</v>
      </c>
      <c r="E189" s="53" t="s">
        <v>437</v>
      </c>
      <c r="F189" s="53" t="s">
        <v>373</v>
      </c>
      <c r="G189" s="58">
        <f t="shared" si="10"/>
        <v>582.6</v>
      </c>
      <c r="H189" s="58">
        <f t="shared" si="10"/>
        <v>87.4</v>
      </c>
      <c r="I189" s="58"/>
    </row>
    <row r="190" spans="1:9" ht="38.25">
      <c r="A190" s="61"/>
      <c r="B190" s="59" t="s">
        <v>258</v>
      </c>
      <c r="C190" s="53" t="s">
        <v>376</v>
      </c>
      <c r="D190" s="53" t="s">
        <v>418</v>
      </c>
      <c r="E190" s="53" t="s">
        <v>437</v>
      </c>
      <c r="F190" s="53" t="s">
        <v>374</v>
      </c>
      <c r="G190" s="58">
        <f>'приложение 5'!H253</f>
        <v>582.6</v>
      </c>
      <c r="H190" s="58">
        <f>'приложение 5'!I253</f>
        <v>87.4</v>
      </c>
      <c r="I190" s="58"/>
    </row>
    <row r="191" spans="1:9">
      <c r="A191" s="60"/>
      <c r="B191" s="94" t="s">
        <v>438</v>
      </c>
      <c r="C191" s="55" t="s">
        <v>381</v>
      </c>
      <c r="D191" s="55" t="s">
        <v>362</v>
      </c>
      <c r="E191" s="55"/>
      <c r="F191" s="55"/>
      <c r="G191" s="56">
        <f>G192+G208+G224+G230+G257+G267</f>
        <v>258146.5</v>
      </c>
      <c r="H191" s="56">
        <f>H192+H208+H224+H230+H257+H267</f>
        <v>104777.80000000002</v>
      </c>
      <c r="I191" s="56">
        <f>H191/G191*100</f>
        <v>40.588503039940505</v>
      </c>
    </row>
    <row r="192" spans="1:9">
      <c r="A192" s="60"/>
      <c r="B192" s="94" t="s">
        <v>216</v>
      </c>
      <c r="C192" s="55" t="s">
        <v>381</v>
      </c>
      <c r="D192" s="55" t="s">
        <v>361</v>
      </c>
      <c r="E192" s="55"/>
      <c r="F192" s="55"/>
      <c r="G192" s="56">
        <f>G193</f>
        <v>8032.6</v>
      </c>
      <c r="H192" s="56">
        <f>H193</f>
        <v>3227.2999999999997</v>
      </c>
      <c r="I192" s="56">
        <f>H192/G192*100</f>
        <v>40.177526579189795</v>
      </c>
    </row>
    <row r="193" spans="1:9" ht="51">
      <c r="A193" s="60"/>
      <c r="B193" s="59" t="s">
        <v>5</v>
      </c>
      <c r="C193" s="53" t="s">
        <v>381</v>
      </c>
      <c r="D193" s="53" t="s">
        <v>361</v>
      </c>
      <c r="E193" s="53" t="s">
        <v>365</v>
      </c>
      <c r="F193" s="55"/>
      <c r="G193" s="58">
        <f>G194</f>
        <v>8032.6</v>
      </c>
      <c r="H193" s="58">
        <f>H194</f>
        <v>3227.2999999999997</v>
      </c>
      <c r="I193" s="58"/>
    </row>
    <row r="194" spans="1:9" ht="38.25">
      <c r="A194" s="60"/>
      <c r="B194" s="59" t="s">
        <v>4</v>
      </c>
      <c r="C194" s="53" t="s">
        <v>381</v>
      </c>
      <c r="D194" s="53" t="s">
        <v>361</v>
      </c>
      <c r="E194" s="53" t="s">
        <v>367</v>
      </c>
      <c r="F194" s="55"/>
      <c r="G194" s="58">
        <f>G195+G200+G205</f>
        <v>8032.6</v>
      </c>
      <c r="H194" s="58">
        <f>H195+H200+H205</f>
        <v>3227.2999999999997</v>
      </c>
      <c r="I194" s="58"/>
    </row>
    <row r="195" spans="1:9" ht="25.5">
      <c r="A195" s="61"/>
      <c r="B195" s="59" t="s">
        <v>21</v>
      </c>
      <c r="C195" s="53" t="s">
        <v>381</v>
      </c>
      <c r="D195" s="53" t="s">
        <v>361</v>
      </c>
      <c r="E195" s="53" t="s">
        <v>444</v>
      </c>
      <c r="F195" s="53"/>
      <c r="G195" s="58">
        <f>G196+G198</f>
        <v>1193.6000000000001</v>
      </c>
      <c r="H195" s="58">
        <f>H196+H198</f>
        <v>623.6</v>
      </c>
      <c r="I195" s="233"/>
    </row>
    <row r="196" spans="1:9" ht="89.25">
      <c r="A196" s="61"/>
      <c r="B196" s="59" t="s">
        <v>343</v>
      </c>
      <c r="C196" s="53" t="s">
        <v>381</v>
      </c>
      <c r="D196" s="53" t="s">
        <v>361</v>
      </c>
      <c r="E196" s="53" t="s">
        <v>444</v>
      </c>
      <c r="F196" s="53" t="s">
        <v>369</v>
      </c>
      <c r="G196" s="58">
        <f>G197</f>
        <v>1138.6000000000001</v>
      </c>
      <c r="H196" s="58">
        <f>H197</f>
        <v>607.70000000000005</v>
      </c>
      <c r="I196" s="58"/>
    </row>
    <row r="197" spans="1:9" ht="25.5">
      <c r="A197" s="61"/>
      <c r="B197" s="59" t="s">
        <v>350</v>
      </c>
      <c r="C197" s="53" t="s">
        <v>381</v>
      </c>
      <c r="D197" s="53" t="s">
        <v>361</v>
      </c>
      <c r="E197" s="53" t="s">
        <v>444</v>
      </c>
      <c r="F197" s="53" t="s">
        <v>416</v>
      </c>
      <c r="G197" s="58">
        <f>'приложение 5'!H261</f>
        <v>1138.6000000000001</v>
      </c>
      <c r="H197" s="58">
        <f>'приложение 5'!I261</f>
        <v>607.70000000000005</v>
      </c>
      <c r="I197" s="58"/>
    </row>
    <row r="198" spans="1:9" s="34" customFormat="1" ht="38.25">
      <c r="A198" s="26"/>
      <c r="B198" s="16" t="s">
        <v>257</v>
      </c>
      <c r="C198" s="38">
        <v>4</v>
      </c>
      <c r="D198" s="38">
        <v>1</v>
      </c>
      <c r="E198" s="39" t="s">
        <v>444</v>
      </c>
      <c r="F198" s="40">
        <v>200</v>
      </c>
      <c r="G198" s="32">
        <f>G199</f>
        <v>55</v>
      </c>
      <c r="H198" s="32">
        <f>H199</f>
        <v>15.9</v>
      </c>
      <c r="I198" s="26"/>
    </row>
    <row r="199" spans="1:9" s="34" customFormat="1" ht="38.25">
      <c r="A199" s="26"/>
      <c r="B199" s="16" t="s">
        <v>339</v>
      </c>
      <c r="C199" s="38">
        <v>4</v>
      </c>
      <c r="D199" s="38">
        <v>1</v>
      </c>
      <c r="E199" s="39" t="s">
        <v>444</v>
      </c>
      <c r="F199" s="40">
        <v>240</v>
      </c>
      <c r="G199" s="32">
        <f>'приложение 5'!H266</f>
        <v>55</v>
      </c>
      <c r="H199" s="32">
        <f>'приложение 5'!I266</f>
        <v>15.9</v>
      </c>
      <c r="I199" s="26"/>
    </row>
    <row r="200" spans="1:9" ht="114.75">
      <c r="A200" s="60"/>
      <c r="B200" s="59" t="s">
        <v>439</v>
      </c>
      <c r="C200" s="53" t="s">
        <v>381</v>
      </c>
      <c r="D200" s="53" t="s">
        <v>361</v>
      </c>
      <c r="E200" s="53" t="s">
        <v>440</v>
      </c>
      <c r="F200" s="55"/>
      <c r="G200" s="58">
        <f>G201+G203</f>
        <v>4718.3</v>
      </c>
      <c r="H200" s="58">
        <f>H201+H203</f>
        <v>1672.6</v>
      </c>
      <c r="I200" s="58"/>
    </row>
    <row r="201" spans="1:9" ht="89.25">
      <c r="A201" s="61"/>
      <c r="B201" s="59" t="s">
        <v>343</v>
      </c>
      <c r="C201" s="53" t="s">
        <v>381</v>
      </c>
      <c r="D201" s="53" t="s">
        <v>361</v>
      </c>
      <c r="E201" s="53" t="s">
        <v>440</v>
      </c>
      <c r="F201" s="53" t="s">
        <v>369</v>
      </c>
      <c r="G201" s="58">
        <f>G202</f>
        <v>3939</v>
      </c>
      <c r="H201" s="58">
        <f>H202</f>
        <v>1363.6</v>
      </c>
      <c r="I201" s="58"/>
    </row>
    <row r="202" spans="1:9" ht="25.5">
      <c r="A202" s="61"/>
      <c r="B202" s="59" t="s">
        <v>350</v>
      </c>
      <c r="C202" s="53" t="s">
        <v>381</v>
      </c>
      <c r="D202" s="53" t="s">
        <v>361</v>
      </c>
      <c r="E202" s="53" t="s">
        <v>440</v>
      </c>
      <c r="F202" s="53" t="s">
        <v>416</v>
      </c>
      <c r="G202" s="58">
        <f>'приложение 5'!H269</f>
        <v>3939</v>
      </c>
      <c r="H202" s="58">
        <f>'приложение 5'!I269</f>
        <v>1363.6</v>
      </c>
      <c r="I202" s="58"/>
    </row>
    <row r="203" spans="1:9" ht="51">
      <c r="A203" s="61"/>
      <c r="B203" s="59" t="s">
        <v>441</v>
      </c>
      <c r="C203" s="53" t="s">
        <v>381</v>
      </c>
      <c r="D203" s="53" t="s">
        <v>361</v>
      </c>
      <c r="E203" s="53" t="s">
        <v>440</v>
      </c>
      <c r="F203" s="53" t="s">
        <v>428</v>
      </c>
      <c r="G203" s="58">
        <f>G204</f>
        <v>779.30000000000007</v>
      </c>
      <c r="H203" s="58">
        <f>H204</f>
        <v>309</v>
      </c>
      <c r="I203" s="58"/>
    </row>
    <row r="204" spans="1:9">
      <c r="A204" s="61"/>
      <c r="B204" s="59" t="s">
        <v>338</v>
      </c>
      <c r="C204" s="53" t="s">
        <v>381</v>
      </c>
      <c r="D204" s="53" t="s">
        <v>361</v>
      </c>
      <c r="E204" s="53" t="s">
        <v>440</v>
      </c>
      <c r="F204" s="53" t="s">
        <v>429</v>
      </c>
      <c r="G204" s="58">
        <f>'приложение 5'!H274+'приложение 5'!H1041</f>
        <v>779.30000000000007</v>
      </c>
      <c r="H204" s="58">
        <f>'приложение 5'!I274+'приложение 5'!I1041</f>
        <v>309</v>
      </c>
      <c r="I204" s="58"/>
    </row>
    <row r="205" spans="1:9" ht="114.75">
      <c r="A205" s="60"/>
      <c r="B205" s="59" t="s">
        <v>442</v>
      </c>
      <c r="C205" s="53" t="s">
        <v>381</v>
      </c>
      <c r="D205" s="53" t="s">
        <v>361</v>
      </c>
      <c r="E205" s="53" t="s">
        <v>443</v>
      </c>
      <c r="F205" s="55"/>
      <c r="G205" s="58">
        <f>G206</f>
        <v>2120.6999999999998</v>
      </c>
      <c r="H205" s="58">
        <f>H206</f>
        <v>931.09999999999991</v>
      </c>
      <c r="I205" s="58"/>
    </row>
    <row r="206" spans="1:9" ht="89.25">
      <c r="A206" s="61"/>
      <c r="B206" s="59" t="s">
        <v>343</v>
      </c>
      <c r="C206" s="53" t="s">
        <v>381</v>
      </c>
      <c r="D206" s="53" t="s">
        <v>361</v>
      </c>
      <c r="E206" s="53" t="s">
        <v>443</v>
      </c>
      <c r="F206" s="53" t="s">
        <v>369</v>
      </c>
      <c r="G206" s="58">
        <f>G207</f>
        <v>2120.6999999999998</v>
      </c>
      <c r="H206" s="58">
        <f>H207</f>
        <v>931.09999999999991</v>
      </c>
      <c r="I206" s="58"/>
    </row>
    <row r="207" spans="1:9" ht="25.5">
      <c r="A207" s="61"/>
      <c r="B207" s="59" t="s">
        <v>350</v>
      </c>
      <c r="C207" s="53" t="s">
        <v>381</v>
      </c>
      <c r="D207" s="53" t="s">
        <v>361</v>
      </c>
      <c r="E207" s="53" t="s">
        <v>443</v>
      </c>
      <c r="F207" s="53" t="s">
        <v>416</v>
      </c>
      <c r="G207" s="58">
        <f>'приложение 5'!H278</f>
        <v>2120.6999999999998</v>
      </c>
      <c r="H207" s="58">
        <f>'приложение 5'!I278</f>
        <v>931.09999999999991</v>
      </c>
      <c r="I207" s="58"/>
    </row>
    <row r="208" spans="1:9">
      <c r="A208" s="60"/>
      <c r="B208" s="57" t="s">
        <v>213</v>
      </c>
      <c r="C208" s="55" t="s">
        <v>381</v>
      </c>
      <c r="D208" s="55" t="s">
        <v>383</v>
      </c>
      <c r="E208" s="55"/>
      <c r="F208" s="55"/>
      <c r="G208" s="56">
        <f>G209+G216</f>
        <v>35574.1</v>
      </c>
      <c r="H208" s="56">
        <f>H209+H216</f>
        <v>17057.699999999997</v>
      </c>
      <c r="I208" s="56">
        <f>H208/G208*100</f>
        <v>47.949772446808204</v>
      </c>
    </row>
    <row r="209" spans="1:9" ht="89.25">
      <c r="A209" s="89"/>
      <c r="B209" s="16" t="s">
        <v>199</v>
      </c>
      <c r="C209" s="53" t="s">
        <v>381</v>
      </c>
      <c r="D209" s="53" t="s">
        <v>383</v>
      </c>
      <c r="E209" s="83" t="s">
        <v>445</v>
      </c>
      <c r="F209" s="53"/>
      <c r="G209" s="58">
        <f t="shared" ref="G209:H214" si="11">G210</f>
        <v>34413</v>
      </c>
      <c r="H209" s="58">
        <f t="shared" si="11"/>
        <v>16773.599999999999</v>
      </c>
      <c r="I209" s="58"/>
    </row>
    <row r="210" spans="1:9" ht="38.25">
      <c r="A210" s="89"/>
      <c r="B210" s="16" t="s">
        <v>194</v>
      </c>
      <c r="C210" s="53" t="s">
        <v>381</v>
      </c>
      <c r="D210" s="53" t="s">
        <v>383</v>
      </c>
      <c r="E210" s="83" t="s">
        <v>446</v>
      </c>
      <c r="F210" s="53"/>
      <c r="G210" s="58">
        <f t="shared" si="11"/>
        <v>34413</v>
      </c>
      <c r="H210" s="58">
        <f t="shared" si="11"/>
        <v>16773.599999999999</v>
      </c>
      <c r="I210" s="58"/>
    </row>
    <row r="211" spans="1:9" ht="140.25">
      <c r="A211" s="89"/>
      <c r="B211" s="59" t="s">
        <v>447</v>
      </c>
      <c r="C211" s="53" t="s">
        <v>381</v>
      </c>
      <c r="D211" s="53" t="s">
        <v>383</v>
      </c>
      <c r="E211" s="83" t="s">
        <v>448</v>
      </c>
      <c r="F211" s="53"/>
      <c r="G211" s="58">
        <f>G212+G214</f>
        <v>34413</v>
      </c>
      <c r="H211" s="58">
        <f>H212+H214</f>
        <v>16773.599999999999</v>
      </c>
      <c r="I211" s="58"/>
    </row>
    <row r="212" spans="1:9" s="34" customFormat="1" ht="89.25">
      <c r="A212" s="26"/>
      <c r="B212" s="16" t="s">
        <v>343</v>
      </c>
      <c r="C212" s="38">
        <v>4</v>
      </c>
      <c r="D212" s="38">
        <v>5</v>
      </c>
      <c r="E212" s="39" t="s">
        <v>448</v>
      </c>
      <c r="F212" s="40">
        <v>100</v>
      </c>
      <c r="G212" s="32">
        <f>G213</f>
        <v>51</v>
      </c>
      <c r="H212" s="32">
        <f>H213</f>
        <v>51</v>
      </c>
      <c r="I212" s="26"/>
    </row>
    <row r="213" spans="1:9" s="34" customFormat="1" ht="38.25">
      <c r="A213" s="26"/>
      <c r="B213" s="16" t="s">
        <v>256</v>
      </c>
      <c r="C213" s="38">
        <v>4</v>
      </c>
      <c r="D213" s="38">
        <v>5</v>
      </c>
      <c r="E213" s="39" t="s">
        <v>448</v>
      </c>
      <c r="F213" s="40">
        <v>120</v>
      </c>
      <c r="G213" s="32">
        <f>'приложение 5'!H286</f>
        <v>51</v>
      </c>
      <c r="H213" s="32">
        <f>'приложение 5'!I286</f>
        <v>51</v>
      </c>
      <c r="I213" s="26"/>
    </row>
    <row r="214" spans="1:9">
      <c r="A214" s="61"/>
      <c r="B214" s="59" t="s">
        <v>259</v>
      </c>
      <c r="C214" s="53" t="s">
        <v>381</v>
      </c>
      <c r="D214" s="53" t="s">
        <v>383</v>
      </c>
      <c r="E214" s="83" t="s">
        <v>448</v>
      </c>
      <c r="F214" s="53" t="s">
        <v>378</v>
      </c>
      <c r="G214" s="58">
        <f t="shared" si="11"/>
        <v>34362</v>
      </c>
      <c r="H214" s="58">
        <f t="shared" si="11"/>
        <v>16722.599999999999</v>
      </c>
      <c r="I214" s="58"/>
    </row>
    <row r="215" spans="1:9" ht="76.5">
      <c r="A215" s="61"/>
      <c r="B215" s="59" t="s">
        <v>160</v>
      </c>
      <c r="C215" s="53" t="s">
        <v>381</v>
      </c>
      <c r="D215" s="53" t="s">
        <v>383</v>
      </c>
      <c r="E215" s="83" t="s">
        <v>448</v>
      </c>
      <c r="F215" s="53" t="s">
        <v>159</v>
      </c>
      <c r="G215" s="58">
        <f>'приложение 5'!H290</f>
        <v>34362</v>
      </c>
      <c r="H215" s="58">
        <f>'приложение 5'!I290</f>
        <v>16722.599999999999</v>
      </c>
      <c r="I215" s="58"/>
    </row>
    <row r="216" spans="1:9" s="96" customFormat="1" ht="63.75">
      <c r="A216" s="109"/>
      <c r="B216" s="16" t="s">
        <v>157</v>
      </c>
      <c r="C216" s="83" t="s">
        <v>381</v>
      </c>
      <c r="D216" s="83" t="s">
        <v>383</v>
      </c>
      <c r="E216" s="83" t="s">
        <v>449</v>
      </c>
      <c r="F216" s="83"/>
      <c r="G216" s="84">
        <f>G217</f>
        <v>1161.0999999999999</v>
      </c>
      <c r="H216" s="84">
        <f>H217</f>
        <v>284.10000000000002</v>
      </c>
      <c r="I216" s="84"/>
    </row>
    <row r="217" spans="1:9" s="96" customFormat="1" ht="63.75">
      <c r="A217" s="109"/>
      <c r="B217" s="16" t="s">
        <v>156</v>
      </c>
      <c r="C217" s="83" t="s">
        <v>381</v>
      </c>
      <c r="D217" s="83" t="s">
        <v>383</v>
      </c>
      <c r="E217" s="83" t="s">
        <v>450</v>
      </c>
      <c r="F217" s="83"/>
      <c r="G217" s="84">
        <f>G218+G221</f>
        <v>1161.0999999999999</v>
      </c>
      <c r="H217" s="84">
        <f>H218+H221</f>
        <v>284.10000000000002</v>
      </c>
      <c r="I217" s="84"/>
    </row>
    <row r="218" spans="1:9" s="96" customFormat="1" ht="25.5">
      <c r="A218" s="109"/>
      <c r="B218" s="16" t="s">
        <v>451</v>
      </c>
      <c r="C218" s="83" t="s">
        <v>381</v>
      </c>
      <c r="D218" s="83" t="s">
        <v>383</v>
      </c>
      <c r="E218" s="83" t="s">
        <v>452</v>
      </c>
      <c r="F218" s="83"/>
      <c r="G218" s="84">
        <f>G219</f>
        <v>875.1</v>
      </c>
      <c r="H218" s="84">
        <f>H219</f>
        <v>0</v>
      </c>
      <c r="I218" s="84"/>
    </row>
    <row r="219" spans="1:9" s="96" customFormat="1" ht="38.25">
      <c r="A219" s="82"/>
      <c r="B219" s="59" t="s">
        <v>372</v>
      </c>
      <c r="C219" s="83" t="s">
        <v>381</v>
      </c>
      <c r="D219" s="83" t="s">
        <v>383</v>
      </c>
      <c r="E219" s="83" t="s">
        <v>452</v>
      </c>
      <c r="F219" s="83" t="s">
        <v>373</v>
      </c>
      <c r="G219" s="84">
        <f>G220</f>
        <v>875.1</v>
      </c>
      <c r="H219" s="84">
        <f>H220</f>
        <v>0</v>
      </c>
      <c r="I219" s="84"/>
    </row>
    <row r="220" spans="1:9" s="96" customFormat="1" ht="38.25">
      <c r="A220" s="82"/>
      <c r="B220" s="16" t="s">
        <v>258</v>
      </c>
      <c r="C220" s="83" t="s">
        <v>381</v>
      </c>
      <c r="D220" s="83" t="s">
        <v>383</v>
      </c>
      <c r="E220" s="83" t="s">
        <v>452</v>
      </c>
      <c r="F220" s="83" t="s">
        <v>374</v>
      </c>
      <c r="G220" s="84">
        <f>'приложение 5'!H295</f>
        <v>875.1</v>
      </c>
      <c r="H220" s="84">
        <f>'приложение 5'!I295</f>
        <v>0</v>
      </c>
      <c r="I220" s="84"/>
    </row>
    <row r="221" spans="1:9" s="100" customFormat="1" ht="229.5">
      <c r="A221" s="112"/>
      <c r="B221" s="16" t="s">
        <v>453</v>
      </c>
      <c r="C221" s="83" t="s">
        <v>381</v>
      </c>
      <c r="D221" s="83" t="s">
        <v>383</v>
      </c>
      <c r="E221" s="83" t="s">
        <v>454</v>
      </c>
      <c r="F221" s="83"/>
      <c r="G221" s="84">
        <f>G222</f>
        <v>286</v>
      </c>
      <c r="H221" s="84">
        <f>H222</f>
        <v>284.10000000000002</v>
      </c>
      <c r="I221" s="84"/>
    </row>
    <row r="222" spans="1:9" s="96" customFormat="1" ht="38.25">
      <c r="A222" s="82"/>
      <c r="B222" s="59" t="s">
        <v>372</v>
      </c>
      <c r="C222" s="83" t="s">
        <v>381</v>
      </c>
      <c r="D222" s="83" t="s">
        <v>383</v>
      </c>
      <c r="E222" s="83" t="s">
        <v>454</v>
      </c>
      <c r="F222" s="83" t="s">
        <v>373</v>
      </c>
      <c r="G222" s="84">
        <f>G223</f>
        <v>286</v>
      </c>
      <c r="H222" s="84">
        <f>H223</f>
        <v>284.10000000000002</v>
      </c>
      <c r="I222" s="84"/>
    </row>
    <row r="223" spans="1:9" s="96" customFormat="1" ht="38.25">
      <c r="A223" s="82"/>
      <c r="B223" s="16" t="s">
        <v>258</v>
      </c>
      <c r="C223" s="83" t="s">
        <v>381</v>
      </c>
      <c r="D223" s="83" t="s">
        <v>383</v>
      </c>
      <c r="E223" s="83" t="s">
        <v>454</v>
      </c>
      <c r="F223" s="83" t="s">
        <v>374</v>
      </c>
      <c r="G223" s="84">
        <f>'приложение 5'!H300</f>
        <v>286</v>
      </c>
      <c r="H223" s="84">
        <f>'приложение 5'!I300</f>
        <v>284.10000000000002</v>
      </c>
      <c r="I223" s="84"/>
    </row>
    <row r="224" spans="1:9">
      <c r="A224" s="60"/>
      <c r="B224" s="94" t="s">
        <v>455</v>
      </c>
      <c r="C224" s="55" t="s">
        <v>381</v>
      </c>
      <c r="D224" s="55" t="s">
        <v>456</v>
      </c>
      <c r="E224" s="55"/>
      <c r="F224" s="55"/>
      <c r="G224" s="56">
        <f t="shared" ref="G224:H228" si="12">G225</f>
        <v>11013.2</v>
      </c>
      <c r="H224" s="56">
        <f t="shared" si="12"/>
        <v>3563.9</v>
      </c>
      <c r="I224" s="56">
        <f>H224/G224*100</f>
        <v>32.360258598772376</v>
      </c>
    </row>
    <row r="225" spans="1:9" ht="38.25">
      <c r="A225" s="61"/>
      <c r="B225" s="59" t="s">
        <v>206</v>
      </c>
      <c r="C225" s="53" t="s">
        <v>381</v>
      </c>
      <c r="D225" s="53" t="s">
        <v>456</v>
      </c>
      <c r="E225" s="53" t="s">
        <v>457</v>
      </c>
      <c r="F225" s="53"/>
      <c r="G225" s="58">
        <f t="shared" si="12"/>
        <v>11013.2</v>
      </c>
      <c r="H225" s="58">
        <f t="shared" si="12"/>
        <v>3563.9</v>
      </c>
      <c r="I225" s="58"/>
    </row>
    <row r="226" spans="1:9">
      <c r="A226" s="61"/>
      <c r="B226" s="59" t="s">
        <v>208</v>
      </c>
      <c r="C226" s="53" t="s">
        <v>381</v>
      </c>
      <c r="D226" s="53" t="s">
        <v>456</v>
      </c>
      <c r="E226" s="53" t="s">
        <v>458</v>
      </c>
      <c r="F226" s="53"/>
      <c r="G226" s="58">
        <f t="shared" si="12"/>
        <v>11013.2</v>
      </c>
      <c r="H226" s="58">
        <f t="shared" si="12"/>
        <v>3563.9</v>
      </c>
      <c r="I226" s="58"/>
    </row>
    <row r="227" spans="1:9" ht="25.5">
      <c r="A227" s="61"/>
      <c r="B227" s="59" t="s">
        <v>21</v>
      </c>
      <c r="C227" s="53" t="s">
        <v>381</v>
      </c>
      <c r="D227" s="53" t="s">
        <v>456</v>
      </c>
      <c r="E227" s="53" t="s">
        <v>459</v>
      </c>
      <c r="F227" s="53"/>
      <c r="G227" s="58">
        <f t="shared" si="12"/>
        <v>11013.2</v>
      </c>
      <c r="H227" s="58">
        <f t="shared" si="12"/>
        <v>3563.9</v>
      </c>
      <c r="I227" s="58"/>
    </row>
    <row r="228" spans="1:9">
      <c r="A228" s="61"/>
      <c r="B228" s="59" t="s">
        <v>259</v>
      </c>
      <c r="C228" s="53" t="s">
        <v>381</v>
      </c>
      <c r="D228" s="53" t="s">
        <v>456</v>
      </c>
      <c r="E228" s="53" t="s">
        <v>459</v>
      </c>
      <c r="F228" s="53" t="s">
        <v>378</v>
      </c>
      <c r="G228" s="58">
        <f t="shared" si="12"/>
        <v>11013.2</v>
      </c>
      <c r="H228" s="58">
        <f t="shared" si="12"/>
        <v>3563.9</v>
      </c>
      <c r="I228" s="58"/>
    </row>
    <row r="229" spans="1:9" ht="63.75">
      <c r="A229" s="61"/>
      <c r="B229" s="59" t="s">
        <v>460</v>
      </c>
      <c r="C229" s="53" t="s">
        <v>381</v>
      </c>
      <c r="D229" s="53" t="s">
        <v>456</v>
      </c>
      <c r="E229" s="53" t="s">
        <v>459</v>
      </c>
      <c r="F229" s="53" t="s">
        <v>159</v>
      </c>
      <c r="G229" s="58">
        <f>'приложение 5'!H307</f>
        <v>11013.2</v>
      </c>
      <c r="H229" s="58">
        <f>'приложение 5'!I307</f>
        <v>3563.9</v>
      </c>
      <c r="I229" s="58"/>
    </row>
    <row r="230" spans="1:9">
      <c r="A230" s="60"/>
      <c r="B230" s="57" t="s">
        <v>461</v>
      </c>
      <c r="C230" s="55" t="s">
        <v>381</v>
      </c>
      <c r="D230" s="55" t="s">
        <v>412</v>
      </c>
      <c r="E230" s="55"/>
      <c r="F230" s="55"/>
      <c r="G230" s="56">
        <f>G232+G251</f>
        <v>107818.1</v>
      </c>
      <c r="H230" s="56">
        <f>H232+H251</f>
        <v>33641.9</v>
      </c>
      <c r="I230" s="56">
        <f>H230/G230*100</f>
        <v>31.202460440315676</v>
      </c>
    </row>
    <row r="231" spans="1:9" ht="25.5">
      <c r="A231" s="89"/>
      <c r="B231" s="59" t="s">
        <v>462</v>
      </c>
      <c r="C231" s="53" t="s">
        <v>381</v>
      </c>
      <c r="D231" s="53" t="s">
        <v>412</v>
      </c>
      <c r="E231" s="53"/>
      <c r="F231" s="53"/>
      <c r="G231" s="58">
        <f>'приложение 5'!H309</f>
        <v>90198.399999999994</v>
      </c>
      <c r="H231" s="58">
        <f>'приложение 5'!I309</f>
        <v>30557.3</v>
      </c>
      <c r="I231" s="58">
        <f>H231/G231*100</f>
        <v>33.877873665164792</v>
      </c>
    </row>
    <row r="232" spans="1:9" ht="38.25">
      <c r="A232" s="61"/>
      <c r="B232" s="59" t="s">
        <v>206</v>
      </c>
      <c r="C232" s="53" t="s">
        <v>381</v>
      </c>
      <c r="D232" s="53" t="s">
        <v>412</v>
      </c>
      <c r="E232" s="53" t="s">
        <v>457</v>
      </c>
      <c r="F232" s="53"/>
      <c r="G232" s="58">
        <f>G233</f>
        <v>35232.5</v>
      </c>
      <c r="H232" s="58">
        <f>H233</f>
        <v>1125.4000000000001</v>
      </c>
      <c r="I232" s="58"/>
    </row>
    <row r="233" spans="1:9" ht="25.5">
      <c r="A233" s="85"/>
      <c r="B233" s="59" t="s">
        <v>205</v>
      </c>
      <c r="C233" s="53" t="s">
        <v>381</v>
      </c>
      <c r="D233" s="53" t="s">
        <v>412</v>
      </c>
      <c r="E233" s="53" t="s">
        <v>463</v>
      </c>
      <c r="F233" s="53"/>
      <c r="G233" s="58">
        <f>G234+G238</f>
        <v>35232.5</v>
      </c>
      <c r="H233" s="58">
        <f>H234+H238</f>
        <v>1125.4000000000001</v>
      </c>
      <c r="I233" s="58"/>
    </row>
    <row r="234" spans="1:9" ht="38.25">
      <c r="A234" s="85"/>
      <c r="B234" s="59" t="s">
        <v>204</v>
      </c>
      <c r="C234" s="53" t="s">
        <v>381</v>
      </c>
      <c r="D234" s="53" t="s">
        <v>412</v>
      </c>
      <c r="E234" s="53" t="s">
        <v>464</v>
      </c>
      <c r="F234" s="53"/>
      <c r="G234" s="58">
        <f t="shared" ref="G234:H236" si="13">G235</f>
        <v>99</v>
      </c>
      <c r="H234" s="58">
        <f t="shared" si="13"/>
        <v>0</v>
      </c>
      <c r="I234" s="58"/>
    </row>
    <row r="235" spans="1:9" s="15" customFormat="1" ht="25.5">
      <c r="A235" s="82"/>
      <c r="B235" s="16" t="s">
        <v>451</v>
      </c>
      <c r="C235" s="83" t="s">
        <v>381</v>
      </c>
      <c r="D235" s="83" t="s">
        <v>412</v>
      </c>
      <c r="E235" s="83" t="s">
        <v>465</v>
      </c>
      <c r="F235" s="83"/>
      <c r="G235" s="84">
        <f t="shared" si="13"/>
        <v>99</v>
      </c>
      <c r="H235" s="84">
        <f t="shared" si="13"/>
        <v>0</v>
      </c>
      <c r="I235" s="84"/>
    </row>
    <row r="236" spans="1:9" s="96" customFormat="1" ht="38.25">
      <c r="A236" s="82"/>
      <c r="B236" s="16" t="s">
        <v>351</v>
      </c>
      <c r="C236" s="83" t="s">
        <v>381</v>
      </c>
      <c r="D236" s="83" t="s">
        <v>412</v>
      </c>
      <c r="E236" s="83" t="s">
        <v>465</v>
      </c>
      <c r="F236" s="83" t="s">
        <v>466</v>
      </c>
      <c r="G236" s="84">
        <f t="shared" si="13"/>
        <v>99</v>
      </c>
      <c r="H236" s="84">
        <f t="shared" si="13"/>
        <v>0</v>
      </c>
      <c r="I236" s="84"/>
    </row>
    <row r="237" spans="1:9" s="96" customFormat="1">
      <c r="A237" s="82"/>
      <c r="B237" s="16" t="s">
        <v>345</v>
      </c>
      <c r="C237" s="83" t="s">
        <v>381</v>
      </c>
      <c r="D237" s="83" t="s">
        <v>412</v>
      </c>
      <c r="E237" s="83" t="s">
        <v>465</v>
      </c>
      <c r="F237" s="83" t="s">
        <v>467</v>
      </c>
      <c r="G237" s="84">
        <f>'приложение 5'!H315</f>
        <v>99</v>
      </c>
      <c r="H237" s="84">
        <f>'приложение 5'!I315</f>
        <v>0</v>
      </c>
      <c r="I237" s="84"/>
    </row>
    <row r="238" spans="1:9" ht="38.25">
      <c r="A238" s="85"/>
      <c r="B238" s="59" t="s">
        <v>203</v>
      </c>
      <c r="C238" s="53" t="s">
        <v>381</v>
      </c>
      <c r="D238" s="53" t="s">
        <v>412</v>
      </c>
      <c r="E238" s="53" t="s">
        <v>470</v>
      </c>
      <c r="F238" s="53"/>
      <c r="G238" s="58">
        <f>G239+G244+G248</f>
        <v>35133.5</v>
      </c>
      <c r="H238" s="58">
        <f>H239+H244+H248</f>
        <v>1125.4000000000001</v>
      </c>
      <c r="I238" s="58"/>
    </row>
    <row r="239" spans="1:9" ht="25.5">
      <c r="A239" s="85"/>
      <c r="B239" s="59" t="s">
        <v>21</v>
      </c>
      <c r="C239" s="53" t="s">
        <v>381</v>
      </c>
      <c r="D239" s="53" t="s">
        <v>412</v>
      </c>
      <c r="E239" s="53" t="s">
        <v>471</v>
      </c>
      <c r="F239" s="53"/>
      <c r="G239" s="58">
        <f>G240+G242</f>
        <v>3519</v>
      </c>
      <c r="H239" s="58">
        <f>H240+H242</f>
        <v>1125.4000000000001</v>
      </c>
      <c r="I239" s="58"/>
    </row>
    <row r="240" spans="1:9" ht="38.25">
      <c r="A240" s="61"/>
      <c r="B240" s="59" t="s">
        <v>372</v>
      </c>
      <c r="C240" s="53" t="s">
        <v>381</v>
      </c>
      <c r="D240" s="53" t="s">
        <v>412</v>
      </c>
      <c r="E240" s="53" t="s">
        <v>471</v>
      </c>
      <c r="F240" s="53" t="s">
        <v>373</v>
      </c>
      <c r="G240" s="58">
        <f>G241</f>
        <v>3430.8</v>
      </c>
      <c r="H240" s="58">
        <f>H241</f>
        <v>1037.2</v>
      </c>
      <c r="I240" s="58"/>
    </row>
    <row r="241" spans="1:9" ht="38.25">
      <c r="A241" s="61"/>
      <c r="B241" s="59" t="s">
        <v>258</v>
      </c>
      <c r="C241" s="53" t="s">
        <v>381</v>
      </c>
      <c r="D241" s="53" t="s">
        <v>412</v>
      </c>
      <c r="E241" s="53" t="s">
        <v>471</v>
      </c>
      <c r="F241" s="53" t="s">
        <v>374</v>
      </c>
      <c r="G241" s="58">
        <f>'приложение 5'!H320</f>
        <v>3430.8</v>
      </c>
      <c r="H241" s="58">
        <f>'приложение 5'!I320</f>
        <v>1037.2</v>
      </c>
      <c r="I241" s="58"/>
    </row>
    <row r="242" spans="1:9" s="15" customFormat="1" ht="38.25">
      <c r="A242" s="82"/>
      <c r="B242" s="16" t="s">
        <v>351</v>
      </c>
      <c r="C242" s="83" t="s">
        <v>381</v>
      </c>
      <c r="D242" s="83" t="s">
        <v>412</v>
      </c>
      <c r="E242" s="83" t="s">
        <v>471</v>
      </c>
      <c r="F242" s="83" t="s">
        <v>466</v>
      </c>
      <c r="G242" s="84">
        <f>G243</f>
        <v>88.2</v>
      </c>
      <c r="H242" s="84">
        <f>H243</f>
        <v>88.2</v>
      </c>
      <c r="I242" s="84"/>
    </row>
    <row r="243" spans="1:9" s="15" customFormat="1">
      <c r="A243" s="82"/>
      <c r="B243" s="16" t="s">
        <v>345</v>
      </c>
      <c r="C243" s="83" t="s">
        <v>381</v>
      </c>
      <c r="D243" s="83" t="s">
        <v>412</v>
      </c>
      <c r="E243" s="83" t="s">
        <v>471</v>
      </c>
      <c r="F243" s="83" t="s">
        <v>467</v>
      </c>
      <c r="G243" s="84">
        <f>'приложение 5'!H323</f>
        <v>88.2</v>
      </c>
      <c r="H243" s="84">
        <f>'приложение 5'!I323</f>
        <v>88.2</v>
      </c>
      <c r="I243" s="84"/>
    </row>
    <row r="244" spans="1:9" ht="114.75">
      <c r="A244" s="85"/>
      <c r="B244" s="59" t="s">
        <v>468</v>
      </c>
      <c r="C244" s="53" t="s">
        <v>381</v>
      </c>
      <c r="D244" s="53" t="s">
        <v>412</v>
      </c>
      <c r="E244" s="53" t="s">
        <v>472</v>
      </c>
      <c r="F244" s="53"/>
      <c r="G244" s="58">
        <f>G245</f>
        <v>30033.8</v>
      </c>
      <c r="H244" s="58">
        <f>H245</f>
        <v>0</v>
      </c>
      <c r="I244" s="58"/>
    </row>
    <row r="245" spans="1:9" ht="38.25">
      <c r="A245" s="61"/>
      <c r="B245" s="59" t="s">
        <v>372</v>
      </c>
      <c r="C245" s="53" t="s">
        <v>381</v>
      </c>
      <c r="D245" s="53" t="s">
        <v>412</v>
      </c>
      <c r="E245" s="53" t="s">
        <v>472</v>
      </c>
      <c r="F245" s="53" t="s">
        <v>373</v>
      </c>
      <c r="G245" s="58">
        <f>G246</f>
        <v>30033.8</v>
      </c>
      <c r="H245" s="58">
        <f>H246</f>
        <v>0</v>
      </c>
      <c r="I245" s="58"/>
    </row>
    <row r="246" spans="1:9" ht="38.25">
      <c r="A246" s="61"/>
      <c r="B246" s="59" t="s">
        <v>258</v>
      </c>
      <c r="C246" s="53" t="s">
        <v>381</v>
      </c>
      <c r="D246" s="53" t="s">
        <v>412</v>
      </c>
      <c r="E246" s="53" t="s">
        <v>472</v>
      </c>
      <c r="F246" s="53" t="s">
        <v>374</v>
      </c>
      <c r="G246" s="58">
        <f>'приложение 5'!H327</f>
        <v>30033.8</v>
      </c>
      <c r="H246" s="58">
        <f>'[1]приложение 8'!I320</f>
        <v>0</v>
      </c>
      <c r="I246" s="58"/>
    </row>
    <row r="247" spans="1:9">
      <c r="A247" s="85"/>
      <c r="B247" s="59" t="s">
        <v>469</v>
      </c>
      <c r="C247" s="53" t="s">
        <v>381</v>
      </c>
      <c r="D247" s="53" t="s">
        <v>412</v>
      </c>
      <c r="E247" s="53" t="s">
        <v>472</v>
      </c>
      <c r="F247" s="53" t="s">
        <v>374</v>
      </c>
      <c r="G247" s="58">
        <f>'приложение 5'!H329</f>
        <v>30033.8</v>
      </c>
      <c r="H247" s="58">
        <f>'приложение 5'!I327</f>
        <v>0</v>
      </c>
      <c r="I247" s="58"/>
    </row>
    <row r="248" spans="1:9" s="187" customFormat="1" ht="153">
      <c r="A248" s="102"/>
      <c r="B248" s="110" t="s">
        <v>201</v>
      </c>
      <c r="C248" s="79" t="s">
        <v>381</v>
      </c>
      <c r="D248" s="79" t="s">
        <v>412</v>
      </c>
      <c r="E248" s="79" t="s">
        <v>473</v>
      </c>
      <c r="F248" s="79"/>
      <c r="G248" s="105">
        <f>G249</f>
        <v>1580.7</v>
      </c>
      <c r="H248" s="105">
        <f>H249</f>
        <v>0</v>
      </c>
      <c r="I248" s="105"/>
    </row>
    <row r="249" spans="1:9" s="187" customFormat="1" ht="38.25">
      <c r="A249" s="102"/>
      <c r="B249" s="59" t="s">
        <v>372</v>
      </c>
      <c r="C249" s="79" t="s">
        <v>381</v>
      </c>
      <c r="D249" s="79" t="s">
        <v>412</v>
      </c>
      <c r="E249" s="79" t="s">
        <v>473</v>
      </c>
      <c r="F249" s="79" t="s">
        <v>373</v>
      </c>
      <c r="G249" s="105">
        <f>G250</f>
        <v>1580.7</v>
      </c>
      <c r="H249" s="105">
        <f>H250</f>
        <v>0</v>
      </c>
      <c r="I249" s="105"/>
    </row>
    <row r="250" spans="1:9" s="187" customFormat="1" ht="38.25">
      <c r="A250" s="102"/>
      <c r="B250" s="103" t="s">
        <v>258</v>
      </c>
      <c r="C250" s="79" t="s">
        <v>381</v>
      </c>
      <c r="D250" s="79" t="s">
        <v>412</v>
      </c>
      <c r="E250" s="79" t="s">
        <v>473</v>
      </c>
      <c r="F250" s="79" t="s">
        <v>374</v>
      </c>
      <c r="G250" s="105">
        <f>'приложение 5'!H332</f>
        <v>1580.7</v>
      </c>
      <c r="H250" s="105">
        <f>'приложение 5'!I332</f>
        <v>0</v>
      </c>
      <c r="I250" s="105"/>
    </row>
    <row r="251" spans="1:9" ht="63.75">
      <c r="A251" s="85"/>
      <c r="B251" s="59" t="s">
        <v>157</v>
      </c>
      <c r="C251" s="53" t="s">
        <v>381</v>
      </c>
      <c r="D251" s="53" t="s">
        <v>412</v>
      </c>
      <c r="E251" s="53" t="s">
        <v>449</v>
      </c>
      <c r="F251" s="53"/>
      <c r="G251" s="58">
        <f>G252</f>
        <v>72585.600000000006</v>
      </c>
      <c r="H251" s="58">
        <f>H252</f>
        <v>32516.5</v>
      </c>
      <c r="I251" s="58"/>
    </row>
    <row r="252" spans="1:9" ht="63.75">
      <c r="A252" s="61"/>
      <c r="B252" s="59" t="s">
        <v>156</v>
      </c>
      <c r="C252" s="53" t="s">
        <v>381</v>
      </c>
      <c r="D252" s="53" t="s">
        <v>412</v>
      </c>
      <c r="E252" s="53" t="s">
        <v>450</v>
      </c>
      <c r="F252" s="53"/>
      <c r="G252" s="58">
        <f>G253</f>
        <v>72585.600000000006</v>
      </c>
      <c r="H252" s="58">
        <f>H254</f>
        <v>32516.5</v>
      </c>
      <c r="I252" s="58"/>
    </row>
    <row r="253" spans="1:9" ht="25.5">
      <c r="A253" s="61"/>
      <c r="B253" s="59" t="s">
        <v>21</v>
      </c>
      <c r="C253" s="53" t="s">
        <v>381</v>
      </c>
      <c r="D253" s="53" t="s">
        <v>412</v>
      </c>
      <c r="E253" s="53" t="s">
        <v>452</v>
      </c>
      <c r="F253" s="53"/>
      <c r="G253" s="58">
        <f>G254</f>
        <v>72585.600000000006</v>
      </c>
      <c r="H253" s="58">
        <f>H255</f>
        <v>32516.5</v>
      </c>
      <c r="I253" s="58"/>
    </row>
    <row r="254" spans="1:9" ht="38.25">
      <c r="A254" s="61"/>
      <c r="B254" s="59" t="s">
        <v>372</v>
      </c>
      <c r="C254" s="53" t="s">
        <v>381</v>
      </c>
      <c r="D254" s="53" t="s">
        <v>412</v>
      </c>
      <c r="E254" s="53" t="s">
        <v>452</v>
      </c>
      <c r="F254" s="53" t="s">
        <v>373</v>
      </c>
      <c r="G254" s="58">
        <f>G255</f>
        <v>72585.600000000006</v>
      </c>
      <c r="H254" s="58">
        <f>H255</f>
        <v>32516.5</v>
      </c>
      <c r="I254" s="58"/>
    </row>
    <row r="255" spans="1:9" ht="38.25">
      <c r="A255" s="61"/>
      <c r="B255" s="59" t="s">
        <v>258</v>
      </c>
      <c r="C255" s="53" t="s">
        <v>381</v>
      </c>
      <c r="D255" s="53" t="s">
        <v>412</v>
      </c>
      <c r="E255" s="53" t="s">
        <v>452</v>
      </c>
      <c r="F255" s="53" t="s">
        <v>374</v>
      </c>
      <c r="G255" s="58">
        <f>'приложение 5'!H338</f>
        <v>72585.600000000006</v>
      </c>
      <c r="H255" s="58">
        <f>'приложение 5'!I338</f>
        <v>32516.5</v>
      </c>
      <c r="I255" s="58"/>
    </row>
    <row r="256" spans="1:9">
      <c r="A256" s="61"/>
      <c r="B256" s="59" t="s">
        <v>469</v>
      </c>
      <c r="C256" s="53" t="s">
        <v>381</v>
      </c>
      <c r="D256" s="53" t="s">
        <v>412</v>
      </c>
      <c r="E256" s="53" t="s">
        <v>452</v>
      </c>
      <c r="F256" s="53" t="s">
        <v>374</v>
      </c>
      <c r="G256" s="58">
        <f>'приложение 5'!H340</f>
        <v>60164.6</v>
      </c>
      <c r="H256" s="58">
        <f>'приложение 5'!I340</f>
        <v>30557.3</v>
      </c>
      <c r="I256" s="58"/>
    </row>
    <row r="257" spans="1:9">
      <c r="A257" s="60"/>
      <c r="B257" s="57" t="s">
        <v>61</v>
      </c>
      <c r="C257" s="55" t="s">
        <v>381</v>
      </c>
      <c r="D257" s="55" t="s">
        <v>474</v>
      </c>
      <c r="E257" s="55"/>
      <c r="F257" s="55"/>
      <c r="G257" s="56">
        <f>G258</f>
        <v>1926</v>
      </c>
      <c r="H257" s="56">
        <f>H258</f>
        <v>739.90000000000009</v>
      </c>
      <c r="I257" s="56">
        <f>H257/G257*100</f>
        <v>38.416407061266881</v>
      </c>
    </row>
    <row r="258" spans="1:9" ht="38.25">
      <c r="A258" s="61"/>
      <c r="B258" s="59" t="s">
        <v>60</v>
      </c>
      <c r="C258" s="53" t="s">
        <v>381</v>
      </c>
      <c r="D258" s="53" t="s">
        <v>474</v>
      </c>
      <c r="E258" s="53" t="s">
        <v>475</v>
      </c>
      <c r="F258" s="53"/>
      <c r="G258" s="58">
        <f>G259</f>
        <v>1926</v>
      </c>
      <c r="H258" s="58">
        <f>H259</f>
        <v>739.90000000000009</v>
      </c>
      <c r="I258" s="58"/>
    </row>
    <row r="259" spans="1:9" ht="25.5">
      <c r="A259" s="60"/>
      <c r="B259" s="59" t="s">
        <v>21</v>
      </c>
      <c r="C259" s="53" t="s">
        <v>381</v>
      </c>
      <c r="D259" s="53" t="s">
        <v>474</v>
      </c>
      <c r="E259" s="92" t="s">
        <v>476</v>
      </c>
      <c r="F259" s="53"/>
      <c r="G259" s="58">
        <f>G260+G262+G264</f>
        <v>1926</v>
      </c>
      <c r="H259" s="58">
        <f>H260+H262+H264</f>
        <v>739.90000000000009</v>
      </c>
      <c r="I259" s="58"/>
    </row>
    <row r="260" spans="1:9" s="34" customFormat="1" ht="89.25">
      <c r="A260" s="26"/>
      <c r="B260" s="16" t="s">
        <v>343</v>
      </c>
      <c r="C260" s="38">
        <v>4</v>
      </c>
      <c r="D260" s="38">
        <v>10</v>
      </c>
      <c r="E260" s="39" t="s">
        <v>476</v>
      </c>
      <c r="F260" s="40">
        <v>100</v>
      </c>
      <c r="G260" s="32">
        <f>G261</f>
        <v>100</v>
      </c>
      <c r="H260" s="32">
        <f>H261</f>
        <v>29.6</v>
      </c>
      <c r="I260" s="26"/>
    </row>
    <row r="261" spans="1:9" s="34" customFormat="1" ht="38.25">
      <c r="A261" s="26"/>
      <c r="B261" s="16" t="s">
        <v>256</v>
      </c>
      <c r="C261" s="38">
        <v>4</v>
      </c>
      <c r="D261" s="38">
        <v>10</v>
      </c>
      <c r="E261" s="39" t="s">
        <v>476</v>
      </c>
      <c r="F261" s="40">
        <v>120</v>
      </c>
      <c r="G261" s="32">
        <f>'приложение 5'!H345</f>
        <v>100</v>
      </c>
      <c r="H261" s="32">
        <f>'приложение 5'!I345</f>
        <v>29.6</v>
      </c>
      <c r="I261" s="26"/>
    </row>
    <row r="262" spans="1:9" ht="38.25">
      <c r="A262" s="61"/>
      <c r="B262" s="59" t="s">
        <v>372</v>
      </c>
      <c r="C262" s="53" t="s">
        <v>381</v>
      </c>
      <c r="D262" s="53" t="s">
        <v>474</v>
      </c>
      <c r="E262" s="92" t="s">
        <v>476</v>
      </c>
      <c r="F262" s="53" t="s">
        <v>373</v>
      </c>
      <c r="G262" s="58">
        <f>G263</f>
        <v>1076</v>
      </c>
      <c r="H262" s="58">
        <f>H263</f>
        <v>360.3</v>
      </c>
      <c r="I262" s="58"/>
    </row>
    <row r="263" spans="1:9" ht="38.25">
      <c r="A263" s="61"/>
      <c r="B263" s="59" t="s">
        <v>258</v>
      </c>
      <c r="C263" s="53" t="s">
        <v>381</v>
      </c>
      <c r="D263" s="53" t="s">
        <v>474</v>
      </c>
      <c r="E263" s="92" t="s">
        <v>476</v>
      </c>
      <c r="F263" s="53" t="s">
        <v>374</v>
      </c>
      <c r="G263" s="58">
        <f>'приложение 5'!H348</f>
        <v>1076</v>
      </c>
      <c r="H263" s="58">
        <f>'приложение 5'!I348</f>
        <v>360.3</v>
      </c>
      <c r="I263" s="58"/>
    </row>
    <row r="264" spans="1:9" ht="51">
      <c r="A264" s="61"/>
      <c r="B264" s="59" t="s">
        <v>441</v>
      </c>
      <c r="C264" s="53" t="s">
        <v>381</v>
      </c>
      <c r="D264" s="53" t="s">
        <v>474</v>
      </c>
      <c r="E264" s="92" t="s">
        <v>476</v>
      </c>
      <c r="F264" s="53" t="s">
        <v>428</v>
      </c>
      <c r="G264" s="58">
        <f>G265+G266</f>
        <v>750</v>
      </c>
      <c r="H264" s="58">
        <f>H265+H266</f>
        <v>350</v>
      </c>
      <c r="I264" s="58"/>
    </row>
    <row r="265" spans="1:9">
      <c r="A265" s="61"/>
      <c r="B265" s="59" t="s">
        <v>338</v>
      </c>
      <c r="C265" s="53" t="s">
        <v>381</v>
      </c>
      <c r="D265" s="53" t="s">
        <v>474</v>
      </c>
      <c r="E265" s="92" t="s">
        <v>476</v>
      </c>
      <c r="F265" s="53" t="s">
        <v>429</v>
      </c>
      <c r="G265" s="58">
        <f>'приложение 5'!H351</f>
        <v>150</v>
      </c>
      <c r="H265" s="58">
        <f>'приложение 5'!I351</f>
        <v>75</v>
      </c>
      <c r="I265" s="58"/>
    </row>
    <row r="266" spans="1:9">
      <c r="A266" s="61"/>
      <c r="B266" s="59" t="s">
        <v>342</v>
      </c>
      <c r="C266" s="53" t="s">
        <v>381</v>
      </c>
      <c r="D266" s="53" t="s">
        <v>474</v>
      </c>
      <c r="E266" s="92" t="s">
        <v>476</v>
      </c>
      <c r="F266" s="53" t="s">
        <v>432</v>
      </c>
      <c r="G266" s="58">
        <f>'приложение 5'!H353+'приложение 5'!H1047</f>
        <v>600</v>
      </c>
      <c r="H266" s="58">
        <f>'приложение 5'!I353+'приложение 5'!I1047</f>
        <v>275</v>
      </c>
      <c r="I266" s="58"/>
    </row>
    <row r="267" spans="1:9" ht="25.5">
      <c r="A267" s="60"/>
      <c r="B267" s="57" t="s">
        <v>200</v>
      </c>
      <c r="C267" s="55" t="s">
        <v>381</v>
      </c>
      <c r="D267" s="55" t="s">
        <v>477</v>
      </c>
      <c r="E267" s="55"/>
      <c r="F267" s="55"/>
      <c r="G267" s="56">
        <f>G268+G288+G308</f>
        <v>93782.5</v>
      </c>
      <c r="H267" s="56">
        <f>H268+H288+H308</f>
        <v>46547.100000000006</v>
      </c>
      <c r="I267" s="56">
        <f>H267/G267*100</f>
        <v>49.633033881587721</v>
      </c>
    </row>
    <row r="268" spans="1:9" ht="89.25">
      <c r="A268" s="60"/>
      <c r="B268" s="59" t="s">
        <v>199</v>
      </c>
      <c r="C268" s="53" t="s">
        <v>381</v>
      </c>
      <c r="D268" s="53" t="s">
        <v>477</v>
      </c>
      <c r="E268" s="53" t="s">
        <v>445</v>
      </c>
      <c r="F268" s="53"/>
      <c r="G268" s="58">
        <f>G269+G280+G284</f>
        <v>5588.8</v>
      </c>
      <c r="H268" s="58">
        <f>H269+H280+H284</f>
        <v>103.6</v>
      </c>
      <c r="I268" s="58"/>
    </row>
    <row r="269" spans="1:9" ht="25.5">
      <c r="A269" s="60"/>
      <c r="B269" s="59" t="s">
        <v>198</v>
      </c>
      <c r="C269" s="53" t="s">
        <v>381</v>
      </c>
      <c r="D269" s="53" t="s">
        <v>477</v>
      </c>
      <c r="E269" s="53" t="s">
        <v>478</v>
      </c>
      <c r="F269" s="53"/>
      <c r="G269" s="58">
        <f>G270+G275</f>
        <v>5348.8</v>
      </c>
      <c r="H269" s="58">
        <f>H270+H275</f>
        <v>30.9</v>
      </c>
      <c r="I269" s="58"/>
    </row>
    <row r="270" spans="1:9" s="34" customFormat="1" ht="127.5">
      <c r="A270" s="26"/>
      <c r="B270" s="37" t="s">
        <v>197</v>
      </c>
      <c r="C270" s="38">
        <v>4</v>
      </c>
      <c r="D270" s="38">
        <v>12</v>
      </c>
      <c r="E270" s="39" t="s">
        <v>664</v>
      </c>
      <c r="F270" s="40"/>
      <c r="G270" s="32">
        <f>G271+G273</f>
        <v>5081.2</v>
      </c>
      <c r="H270" s="32">
        <f>H271+H273</f>
        <v>29.4</v>
      </c>
      <c r="I270" s="26"/>
    </row>
    <row r="271" spans="1:9" s="34" customFormat="1" ht="38.25">
      <c r="A271" s="26"/>
      <c r="B271" s="16" t="s">
        <v>257</v>
      </c>
      <c r="C271" s="38">
        <v>4</v>
      </c>
      <c r="D271" s="38">
        <v>12</v>
      </c>
      <c r="E271" s="39" t="s">
        <v>664</v>
      </c>
      <c r="F271" s="40">
        <v>200</v>
      </c>
      <c r="G271" s="32">
        <f>G272</f>
        <v>671.4</v>
      </c>
      <c r="H271" s="32">
        <f>H272</f>
        <v>0</v>
      </c>
      <c r="I271" s="26"/>
    </row>
    <row r="272" spans="1:9" s="34" customFormat="1" ht="38.25">
      <c r="A272" s="26"/>
      <c r="B272" s="16" t="s">
        <v>339</v>
      </c>
      <c r="C272" s="38">
        <v>4</v>
      </c>
      <c r="D272" s="38">
        <v>12</v>
      </c>
      <c r="E272" s="39" t="s">
        <v>664</v>
      </c>
      <c r="F272" s="40">
        <v>240</v>
      </c>
      <c r="G272" s="32">
        <f>'приложение 5'!H361</f>
        <v>671.4</v>
      </c>
      <c r="H272" s="32">
        <f>'приложение 5'!I361</f>
        <v>0</v>
      </c>
      <c r="I272" s="26"/>
    </row>
    <row r="273" spans="1:9" s="34" customFormat="1">
      <c r="A273" s="26"/>
      <c r="B273" s="17" t="s">
        <v>259</v>
      </c>
      <c r="C273" s="38">
        <v>4</v>
      </c>
      <c r="D273" s="38">
        <v>12</v>
      </c>
      <c r="E273" s="39" t="s">
        <v>664</v>
      </c>
      <c r="F273" s="40">
        <v>800</v>
      </c>
      <c r="G273" s="32">
        <f>G274</f>
        <v>4409.8</v>
      </c>
      <c r="H273" s="32">
        <f>H274</f>
        <v>29.4</v>
      </c>
      <c r="I273" s="26"/>
    </row>
    <row r="274" spans="1:9" s="34" customFormat="1" ht="76.5">
      <c r="A274" s="26"/>
      <c r="B274" s="37" t="s">
        <v>160</v>
      </c>
      <c r="C274" s="38">
        <v>4</v>
      </c>
      <c r="D274" s="38">
        <v>12</v>
      </c>
      <c r="E274" s="39" t="s">
        <v>664</v>
      </c>
      <c r="F274" s="40" t="s">
        <v>159</v>
      </c>
      <c r="G274" s="32">
        <f>'приложение 5'!H364</f>
        <v>4409.8</v>
      </c>
      <c r="H274" s="32">
        <f>'приложение 5'!I364</f>
        <v>29.4</v>
      </c>
      <c r="I274" s="26"/>
    </row>
    <row r="275" spans="1:9" s="34" customFormat="1" ht="132.75" customHeight="1">
      <c r="A275" s="26"/>
      <c r="B275" s="37" t="s">
        <v>196</v>
      </c>
      <c r="C275" s="38">
        <v>4</v>
      </c>
      <c r="D275" s="38">
        <v>12</v>
      </c>
      <c r="E275" s="39" t="s">
        <v>665</v>
      </c>
      <c r="F275" s="40"/>
      <c r="G275" s="32">
        <f>G276+G278</f>
        <v>267.60000000000002</v>
      </c>
      <c r="H275" s="32">
        <f>H276+H278</f>
        <v>1.5</v>
      </c>
      <c r="I275" s="26"/>
    </row>
    <row r="276" spans="1:9" s="34" customFormat="1" ht="38.25">
      <c r="A276" s="26"/>
      <c r="B276" s="16" t="s">
        <v>257</v>
      </c>
      <c r="C276" s="38">
        <v>4</v>
      </c>
      <c r="D276" s="38">
        <v>12</v>
      </c>
      <c r="E276" s="39" t="s">
        <v>665</v>
      </c>
      <c r="F276" s="40">
        <v>200</v>
      </c>
      <c r="G276" s="32">
        <f>G277</f>
        <v>35.299999999999997</v>
      </c>
      <c r="H276" s="32">
        <f>H277</f>
        <v>0</v>
      </c>
      <c r="I276" s="26"/>
    </row>
    <row r="277" spans="1:9" s="34" customFormat="1" ht="38.25">
      <c r="A277" s="26"/>
      <c r="B277" s="16" t="s">
        <v>339</v>
      </c>
      <c r="C277" s="38">
        <v>4</v>
      </c>
      <c r="D277" s="38">
        <v>12</v>
      </c>
      <c r="E277" s="39" t="s">
        <v>665</v>
      </c>
      <c r="F277" s="40">
        <v>240</v>
      </c>
      <c r="G277" s="32">
        <f>'приложение 5'!H367</f>
        <v>35.299999999999997</v>
      </c>
      <c r="H277" s="32">
        <f>'приложение 5'!I367</f>
        <v>0</v>
      </c>
      <c r="I277" s="26"/>
    </row>
    <row r="278" spans="1:9" s="34" customFormat="1">
      <c r="A278" s="26"/>
      <c r="B278" s="17" t="s">
        <v>259</v>
      </c>
      <c r="C278" s="38">
        <v>4</v>
      </c>
      <c r="D278" s="38">
        <v>12</v>
      </c>
      <c r="E278" s="39" t="s">
        <v>665</v>
      </c>
      <c r="F278" s="40">
        <v>800</v>
      </c>
      <c r="G278" s="32">
        <f>G279</f>
        <v>232.3</v>
      </c>
      <c r="H278" s="32">
        <f>H279</f>
        <v>1.5</v>
      </c>
      <c r="I278" s="26"/>
    </row>
    <row r="279" spans="1:9" s="34" customFormat="1" ht="76.5">
      <c r="A279" s="26"/>
      <c r="B279" s="37" t="s">
        <v>160</v>
      </c>
      <c r="C279" s="38">
        <v>4</v>
      </c>
      <c r="D279" s="38">
        <v>12</v>
      </c>
      <c r="E279" s="39" t="s">
        <v>665</v>
      </c>
      <c r="F279" s="40" t="s">
        <v>159</v>
      </c>
      <c r="G279" s="32">
        <f>'приложение 5'!H370</f>
        <v>232.3</v>
      </c>
      <c r="H279" s="32">
        <f>'приложение 5'!I370</f>
        <v>1.5</v>
      </c>
      <c r="I279" s="26"/>
    </row>
    <row r="280" spans="1:9" ht="25.5">
      <c r="A280" s="60"/>
      <c r="B280" s="59" t="s">
        <v>195</v>
      </c>
      <c r="C280" s="53" t="s">
        <v>381</v>
      </c>
      <c r="D280" s="53" t="s">
        <v>477</v>
      </c>
      <c r="E280" s="53" t="s">
        <v>479</v>
      </c>
      <c r="F280" s="53"/>
      <c r="G280" s="58">
        <f t="shared" ref="G280:H282" si="14">G281</f>
        <v>200</v>
      </c>
      <c r="H280" s="58">
        <f t="shared" si="14"/>
        <v>72.7</v>
      </c>
      <c r="I280" s="58"/>
    </row>
    <row r="281" spans="1:9" ht="25.5">
      <c r="A281" s="60"/>
      <c r="B281" s="59" t="s">
        <v>21</v>
      </c>
      <c r="C281" s="53" t="s">
        <v>381</v>
      </c>
      <c r="D281" s="53" t="s">
        <v>477</v>
      </c>
      <c r="E281" s="53" t="s">
        <v>480</v>
      </c>
      <c r="F281" s="53"/>
      <c r="G281" s="58">
        <f t="shared" si="14"/>
        <v>200</v>
      </c>
      <c r="H281" s="58">
        <f t="shared" si="14"/>
        <v>72.7</v>
      </c>
      <c r="I281" s="58"/>
    </row>
    <row r="282" spans="1:9" ht="38.25">
      <c r="A282" s="61"/>
      <c r="B282" s="59" t="s">
        <v>372</v>
      </c>
      <c r="C282" s="53" t="s">
        <v>381</v>
      </c>
      <c r="D282" s="53" t="s">
        <v>477</v>
      </c>
      <c r="E282" s="53" t="s">
        <v>480</v>
      </c>
      <c r="F282" s="53" t="s">
        <v>373</v>
      </c>
      <c r="G282" s="58">
        <f t="shared" si="14"/>
        <v>200</v>
      </c>
      <c r="H282" s="58">
        <f t="shared" si="14"/>
        <v>72.7</v>
      </c>
      <c r="I282" s="58"/>
    </row>
    <row r="283" spans="1:9" ht="38.25">
      <c r="A283" s="61"/>
      <c r="B283" s="59" t="s">
        <v>258</v>
      </c>
      <c r="C283" s="53" t="s">
        <v>381</v>
      </c>
      <c r="D283" s="53" t="s">
        <v>477</v>
      </c>
      <c r="E283" s="53" t="s">
        <v>480</v>
      </c>
      <c r="F283" s="53" t="s">
        <v>374</v>
      </c>
      <c r="G283" s="58">
        <f>'приложение 5'!H374</f>
        <v>200</v>
      </c>
      <c r="H283" s="58">
        <f>'приложение 5'!I374</f>
        <v>72.7</v>
      </c>
      <c r="I283" s="58"/>
    </row>
    <row r="284" spans="1:9" ht="38.25">
      <c r="A284" s="60"/>
      <c r="B284" s="59" t="s">
        <v>194</v>
      </c>
      <c r="C284" s="53" t="s">
        <v>381</v>
      </c>
      <c r="D284" s="53" t="s">
        <v>477</v>
      </c>
      <c r="E284" s="53" t="s">
        <v>446</v>
      </c>
      <c r="F284" s="53"/>
      <c r="G284" s="58">
        <f t="shared" ref="G284:H286" si="15">G285</f>
        <v>40</v>
      </c>
      <c r="H284" s="58">
        <f t="shared" si="15"/>
        <v>0</v>
      </c>
      <c r="I284" s="58"/>
    </row>
    <row r="285" spans="1:9" ht="25.5">
      <c r="A285" s="60"/>
      <c r="B285" s="59" t="s">
        <v>21</v>
      </c>
      <c r="C285" s="53" t="s">
        <v>381</v>
      </c>
      <c r="D285" s="53" t="s">
        <v>477</v>
      </c>
      <c r="E285" s="53" t="s">
        <v>481</v>
      </c>
      <c r="F285" s="53"/>
      <c r="G285" s="58">
        <f t="shared" si="15"/>
        <v>40</v>
      </c>
      <c r="H285" s="58">
        <f t="shared" si="15"/>
        <v>0</v>
      </c>
      <c r="I285" s="58"/>
    </row>
    <row r="286" spans="1:9">
      <c r="A286" s="61"/>
      <c r="B286" s="59" t="s">
        <v>259</v>
      </c>
      <c r="C286" s="53" t="s">
        <v>381</v>
      </c>
      <c r="D286" s="53" t="s">
        <v>477</v>
      </c>
      <c r="E286" s="53" t="s">
        <v>481</v>
      </c>
      <c r="F286" s="53" t="s">
        <v>378</v>
      </c>
      <c r="G286" s="58">
        <f t="shared" si="15"/>
        <v>40</v>
      </c>
      <c r="H286" s="58">
        <f t="shared" si="15"/>
        <v>0</v>
      </c>
      <c r="I286" s="58"/>
    </row>
    <row r="287" spans="1:9" ht="76.5">
      <c r="A287" s="61"/>
      <c r="B287" s="59" t="s">
        <v>160</v>
      </c>
      <c r="C287" s="53" t="s">
        <v>381</v>
      </c>
      <c r="D287" s="53" t="s">
        <v>477</v>
      </c>
      <c r="E287" s="53" t="s">
        <v>481</v>
      </c>
      <c r="F287" s="53" t="s">
        <v>159</v>
      </c>
      <c r="G287" s="58">
        <f>'приложение 5'!H379</f>
        <v>40</v>
      </c>
      <c r="H287" s="58">
        <f>'приложение 5'!I379</f>
        <v>0</v>
      </c>
      <c r="I287" s="58"/>
    </row>
    <row r="288" spans="1:9" ht="51">
      <c r="A288" s="60"/>
      <c r="B288" s="59" t="s">
        <v>377</v>
      </c>
      <c r="C288" s="53" t="s">
        <v>381</v>
      </c>
      <c r="D288" s="53" t="s">
        <v>477</v>
      </c>
      <c r="E288" s="92" t="s">
        <v>365</v>
      </c>
      <c r="F288" s="55"/>
      <c r="G288" s="58">
        <f>G289+G295</f>
        <v>28055.100000000002</v>
      </c>
      <c r="H288" s="58">
        <f>H289+H295</f>
        <v>19203.7</v>
      </c>
      <c r="I288" s="58"/>
    </row>
    <row r="289" spans="1:9" ht="38.25">
      <c r="A289" s="60"/>
      <c r="B289" s="59" t="s">
        <v>366</v>
      </c>
      <c r="C289" s="53" t="s">
        <v>381</v>
      </c>
      <c r="D289" s="53" t="s">
        <v>477</v>
      </c>
      <c r="E289" s="92" t="s">
        <v>367</v>
      </c>
      <c r="F289" s="55"/>
      <c r="G289" s="58">
        <f>G290</f>
        <v>1589.9</v>
      </c>
      <c r="H289" s="58">
        <f>H290</f>
        <v>272.10000000000002</v>
      </c>
      <c r="I289" s="58"/>
    </row>
    <row r="290" spans="1:9" ht="127.5">
      <c r="A290" s="60"/>
      <c r="B290" s="59" t="s">
        <v>483</v>
      </c>
      <c r="C290" s="53" t="s">
        <v>381</v>
      </c>
      <c r="D290" s="53" t="s">
        <v>477</v>
      </c>
      <c r="E290" s="92" t="s">
        <v>484</v>
      </c>
      <c r="F290" s="55"/>
      <c r="G290" s="58">
        <f>G291+G293</f>
        <v>1589.9</v>
      </c>
      <c r="H290" s="58">
        <f>H291+H293</f>
        <v>272.10000000000002</v>
      </c>
      <c r="I290" s="58"/>
    </row>
    <row r="291" spans="1:9" ht="89.25">
      <c r="A291" s="61"/>
      <c r="B291" s="59" t="s">
        <v>343</v>
      </c>
      <c r="C291" s="53" t="s">
        <v>381</v>
      </c>
      <c r="D291" s="53" t="s">
        <v>477</v>
      </c>
      <c r="E291" s="92" t="s">
        <v>484</v>
      </c>
      <c r="F291" s="53" t="s">
        <v>369</v>
      </c>
      <c r="G291" s="58">
        <f>G292</f>
        <v>1309.3</v>
      </c>
      <c r="H291" s="58">
        <f>H292</f>
        <v>243</v>
      </c>
      <c r="I291" s="58"/>
    </row>
    <row r="292" spans="1:9" ht="38.25">
      <c r="A292" s="61"/>
      <c r="B292" s="59" t="s">
        <v>256</v>
      </c>
      <c r="C292" s="53" t="s">
        <v>381</v>
      </c>
      <c r="D292" s="53" t="s">
        <v>477</v>
      </c>
      <c r="E292" s="92" t="s">
        <v>484</v>
      </c>
      <c r="F292" s="53" t="s">
        <v>370</v>
      </c>
      <c r="G292" s="58">
        <f>'приложение 5'!H384</f>
        <v>1309.3</v>
      </c>
      <c r="H292" s="58">
        <f>'приложение 5'!I384</f>
        <v>243</v>
      </c>
      <c r="I292" s="58"/>
    </row>
    <row r="293" spans="1:9" ht="38.25">
      <c r="A293" s="61"/>
      <c r="B293" s="59" t="s">
        <v>372</v>
      </c>
      <c r="C293" s="53" t="s">
        <v>381</v>
      </c>
      <c r="D293" s="53" t="s">
        <v>477</v>
      </c>
      <c r="E293" s="92" t="s">
        <v>484</v>
      </c>
      <c r="F293" s="53" t="s">
        <v>373</v>
      </c>
      <c r="G293" s="58">
        <f>G294</f>
        <v>280.60000000000002</v>
      </c>
      <c r="H293" s="58">
        <f>H294</f>
        <v>29.1</v>
      </c>
      <c r="I293" s="58"/>
    </row>
    <row r="294" spans="1:9" ht="38.25">
      <c r="A294" s="61"/>
      <c r="B294" s="59" t="s">
        <v>258</v>
      </c>
      <c r="C294" s="53" t="s">
        <v>381</v>
      </c>
      <c r="D294" s="53" t="s">
        <v>477</v>
      </c>
      <c r="E294" s="92" t="s">
        <v>484</v>
      </c>
      <c r="F294" s="53" t="s">
        <v>374</v>
      </c>
      <c r="G294" s="58">
        <f>'приложение 5'!H389</f>
        <v>280.60000000000002</v>
      </c>
      <c r="H294" s="58">
        <f>'приложение 5'!I389</f>
        <v>29.1</v>
      </c>
      <c r="I294" s="58"/>
    </row>
    <row r="295" spans="1:9" ht="38.25">
      <c r="A295" s="61"/>
      <c r="B295" s="37" t="s">
        <v>702</v>
      </c>
      <c r="C295" s="53" t="s">
        <v>381</v>
      </c>
      <c r="D295" s="53" t="s">
        <v>477</v>
      </c>
      <c r="E295" s="92" t="s">
        <v>703</v>
      </c>
      <c r="F295" s="53"/>
      <c r="G295" s="58">
        <f>G296+G299+G302+G305</f>
        <v>26465.200000000001</v>
      </c>
      <c r="H295" s="58">
        <f>H296+H299+H302+H305</f>
        <v>18931.600000000002</v>
      </c>
      <c r="I295" s="58"/>
    </row>
    <row r="296" spans="1:9" ht="38.25">
      <c r="A296" s="61"/>
      <c r="B296" s="59" t="s">
        <v>37</v>
      </c>
      <c r="C296" s="53" t="s">
        <v>381</v>
      </c>
      <c r="D296" s="53" t="s">
        <v>477</v>
      </c>
      <c r="E296" s="92" t="s">
        <v>704</v>
      </c>
      <c r="F296" s="53"/>
      <c r="G296" s="58">
        <f>G297</f>
        <v>8957.5</v>
      </c>
      <c r="H296" s="58">
        <f>H297</f>
        <v>1424</v>
      </c>
      <c r="I296" s="58"/>
    </row>
    <row r="297" spans="1:9" ht="51">
      <c r="A297" s="61"/>
      <c r="B297" s="59" t="s">
        <v>337</v>
      </c>
      <c r="C297" s="53" t="s">
        <v>381</v>
      </c>
      <c r="D297" s="53" t="s">
        <v>477</v>
      </c>
      <c r="E297" s="92" t="s">
        <v>704</v>
      </c>
      <c r="F297" s="53" t="s">
        <v>428</v>
      </c>
      <c r="G297" s="58">
        <f>G298</f>
        <v>8957.5</v>
      </c>
      <c r="H297" s="58">
        <f>H298</f>
        <v>1424</v>
      </c>
      <c r="I297" s="58"/>
    </row>
    <row r="298" spans="1:9">
      <c r="A298" s="61"/>
      <c r="B298" s="59" t="s">
        <v>342</v>
      </c>
      <c r="C298" s="53" t="s">
        <v>381</v>
      </c>
      <c r="D298" s="53" t="s">
        <v>477</v>
      </c>
      <c r="E298" s="92" t="s">
        <v>704</v>
      </c>
      <c r="F298" s="53" t="s">
        <v>432</v>
      </c>
      <c r="G298" s="58">
        <f>'приложение 5'!H395</f>
        <v>8957.5</v>
      </c>
      <c r="H298" s="58">
        <f>'приложение 5'!I395</f>
        <v>1424</v>
      </c>
      <c r="I298" s="58"/>
    </row>
    <row r="299" spans="1:9" s="34" customFormat="1" ht="153">
      <c r="A299" s="26"/>
      <c r="B299" s="37" t="s">
        <v>193</v>
      </c>
      <c r="C299" s="38">
        <v>4</v>
      </c>
      <c r="D299" s="38">
        <v>12</v>
      </c>
      <c r="E299" s="39" t="s">
        <v>705</v>
      </c>
      <c r="F299" s="40"/>
      <c r="G299" s="32">
        <f>G300</f>
        <v>4886.6000000000004</v>
      </c>
      <c r="H299" s="32">
        <f>H300</f>
        <v>4886.6000000000004</v>
      </c>
      <c r="I299" s="26"/>
    </row>
    <row r="300" spans="1:9" s="34" customFormat="1" ht="51">
      <c r="A300" s="26"/>
      <c r="B300" s="16" t="s">
        <v>337</v>
      </c>
      <c r="C300" s="38">
        <v>4</v>
      </c>
      <c r="D300" s="38">
        <v>12</v>
      </c>
      <c r="E300" s="39" t="s">
        <v>705</v>
      </c>
      <c r="F300" s="40">
        <v>600</v>
      </c>
      <c r="G300" s="32">
        <f>G301</f>
        <v>4886.6000000000004</v>
      </c>
      <c r="H300" s="32">
        <f>H301</f>
        <v>4886.6000000000004</v>
      </c>
      <c r="I300" s="26"/>
    </row>
    <row r="301" spans="1:9" s="34" customFormat="1">
      <c r="A301" s="26"/>
      <c r="B301" s="16" t="s">
        <v>342</v>
      </c>
      <c r="C301" s="38">
        <v>4</v>
      </c>
      <c r="D301" s="38">
        <v>12</v>
      </c>
      <c r="E301" s="39" t="s">
        <v>705</v>
      </c>
      <c r="F301" s="40">
        <v>620</v>
      </c>
      <c r="G301" s="32">
        <f>'приложение 5'!H399</f>
        <v>4886.6000000000004</v>
      </c>
      <c r="H301" s="32">
        <f>'приложение 5'!I399</f>
        <v>4886.6000000000004</v>
      </c>
      <c r="I301" s="26"/>
    </row>
    <row r="302" spans="1:9" s="96" customFormat="1" ht="165.75">
      <c r="A302" s="82"/>
      <c r="B302" s="98" t="s">
        <v>192</v>
      </c>
      <c r="C302" s="83" t="s">
        <v>381</v>
      </c>
      <c r="D302" s="83" t="s">
        <v>477</v>
      </c>
      <c r="E302" s="99" t="s">
        <v>706</v>
      </c>
      <c r="F302" s="83"/>
      <c r="G302" s="84">
        <f>G303</f>
        <v>12078.1</v>
      </c>
      <c r="H302" s="84">
        <f>H303</f>
        <v>12078.1</v>
      </c>
      <c r="I302" s="84"/>
    </row>
    <row r="303" spans="1:9" s="96" customFormat="1" ht="51">
      <c r="A303" s="82"/>
      <c r="B303" s="16" t="s">
        <v>337</v>
      </c>
      <c r="C303" s="83" t="s">
        <v>381</v>
      </c>
      <c r="D303" s="83" t="s">
        <v>477</v>
      </c>
      <c r="E303" s="99" t="s">
        <v>706</v>
      </c>
      <c r="F303" s="83" t="s">
        <v>428</v>
      </c>
      <c r="G303" s="84">
        <f>G304</f>
        <v>12078.1</v>
      </c>
      <c r="H303" s="84">
        <f>H304</f>
        <v>12078.1</v>
      </c>
      <c r="I303" s="84"/>
    </row>
    <row r="304" spans="1:9" s="96" customFormat="1">
      <c r="A304" s="82"/>
      <c r="B304" s="16" t="s">
        <v>342</v>
      </c>
      <c r="C304" s="83" t="s">
        <v>381</v>
      </c>
      <c r="D304" s="83" t="s">
        <v>477</v>
      </c>
      <c r="E304" s="99" t="s">
        <v>706</v>
      </c>
      <c r="F304" s="83" t="s">
        <v>432</v>
      </c>
      <c r="G304" s="84">
        <f>'приложение 5'!H403</f>
        <v>12078.1</v>
      </c>
      <c r="H304" s="84">
        <f>'приложение 5'!I403</f>
        <v>12078.1</v>
      </c>
      <c r="I304" s="84"/>
    </row>
    <row r="305" spans="1:9" s="34" customFormat="1" ht="178.5">
      <c r="A305" s="26"/>
      <c r="B305" s="37" t="s">
        <v>191</v>
      </c>
      <c r="C305" s="38">
        <v>4</v>
      </c>
      <c r="D305" s="38">
        <v>12</v>
      </c>
      <c r="E305" s="39" t="s">
        <v>707</v>
      </c>
      <c r="F305" s="40"/>
      <c r="G305" s="32">
        <f>G306</f>
        <v>543</v>
      </c>
      <c r="H305" s="32">
        <f>H306</f>
        <v>542.9</v>
      </c>
      <c r="I305" s="26"/>
    </row>
    <row r="306" spans="1:9" s="34" customFormat="1" ht="51">
      <c r="A306" s="26"/>
      <c r="B306" s="16" t="s">
        <v>337</v>
      </c>
      <c r="C306" s="38">
        <v>4</v>
      </c>
      <c r="D306" s="38">
        <v>12</v>
      </c>
      <c r="E306" s="39" t="s">
        <v>707</v>
      </c>
      <c r="F306" s="40">
        <v>600</v>
      </c>
      <c r="G306" s="32">
        <f>G307</f>
        <v>543</v>
      </c>
      <c r="H306" s="32">
        <f>H307</f>
        <v>542.9</v>
      </c>
      <c r="I306" s="26"/>
    </row>
    <row r="307" spans="1:9" s="34" customFormat="1">
      <c r="A307" s="26"/>
      <c r="B307" s="16" t="s">
        <v>342</v>
      </c>
      <c r="C307" s="38">
        <v>4</v>
      </c>
      <c r="D307" s="38">
        <v>12</v>
      </c>
      <c r="E307" s="39" t="s">
        <v>707</v>
      </c>
      <c r="F307" s="40">
        <v>620</v>
      </c>
      <c r="G307" s="32">
        <f>'приложение 5'!H407</f>
        <v>543</v>
      </c>
      <c r="H307" s="32">
        <f>'приложение 5'!I407</f>
        <v>542.9</v>
      </c>
      <c r="I307" s="26"/>
    </row>
    <row r="308" spans="1:9" ht="51">
      <c r="A308" s="61"/>
      <c r="B308" s="59" t="s">
        <v>169</v>
      </c>
      <c r="C308" s="53" t="s">
        <v>381</v>
      </c>
      <c r="D308" s="53" t="s">
        <v>477</v>
      </c>
      <c r="E308" s="92" t="s">
        <v>485</v>
      </c>
      <c r="F308" s="53"/>
      <c r="G308" s="58">
        <f>G309+G328+G332</f>
        <v>60138.600000000006</v>
      </c>
      <c r="H308" s="58">
        <f>H309+H328+H332</f>
        <v>27239.800000000007</v>
      </c>
      <c r="I308" s="58"/>
    </row>
    <row r="309" spans="1:9" ht="38.25">
      <c r="A309" s="61"/>
      <c r="B309" s="59" t="s">
        <v>189</v>
      </c>
      <c r="C309" s="53" t="s">
        <v>381</v>
      </c>
      <c r="D309" s="53" t="s">
        <v>477</v>
      </c>
      <c r="E309" s="92" t="s">
        <v>486</v>
      </c>
      <c r="F309" s="53"/>
      <c r="G309" s="58">
        <f>G310+G317+G320+G324</f>
        <v>58338.600000000006</v>
      </c>
      <c r="H309" s="58">
        <f>H310+H317+H320+H324</f>
        <v>26887.600000000006</v>
      </c>
      <c r="I309" s="58"/>
    </row>
    <row r="310" spans="1:9" ht="38.25">
      <c r="A310" s="61"/>
      <c r="B310" s="59" t="s">
        <v>37</v>
      </c>
      <c r="C310" s="53" t="s">
        <v>381</v>
      </c>
      <c r="D310" s="53" t="s">
        <v>477</v>
      </c>
      <c r="E310" s="92" t="s">
        <v>487</v>
      </c>
      <c r="F310" s="53"/>
      <c r="G310" s="58">
        <f>G311+G313+G315</f>
        <v>54410.400000000001</v>
      </c>
      <c r="H310" s="58">
        <f>H311+H313+H315</f>
        <v>26837.600000000006</v>
      </c>
      <c r="I310" s="58"/>
    </row>
    <row r="311" spans="1:9" ht="89.25">
      <c r="A311" s="61"/>
      <c r="B311" s="59" t="s">
        <v>343</v>
      </c>
      <c r="C311" s="53" t="s">
        <v>381</v>
      </c>
      <c r="D311" s="53" t="s">
        <v>477</v>
      </c>
      <c r="E311" s="92" t="s">
        <v>487</v>
      </c>
      <c r="F311" s="53" t="s">
        <v>369</v>
      </c>
      <c r="G311" s="58">
        <f>G312</f>
        <v>50247.8</v>
      </c>
      <c r="H311" s="58">
        <f>H312</f>
        <v>25133.700000000004</v>
      </c>
      <c r="I311" s="58"/>
    </row>
    <row r="312" spans="1:9" ht="25.5">
      <c r="A312" s="61"/>
      <c r="B312" s="59" t="s">
        <v>350</v>
      </c>
      <c r="C312" s="53" t="s">
        <v>381</v>
      </c>
      <c r="D312" s="53" t="s">
        <v>477</v>
      </c>
      <c r="E312" s="92" t="s">
        <v>487</v>
      </c>
      <c r="F312" s="53" t="s">
        <v>416</v>
      </c>
      <c r="G312" s="58">
        <f>'приложение 5'!H413</f>
        <v>50247.8</v>
      </c>
      <c r="H312" s="58">
        <f>'приложение 5'!I413</f>
        <v>25133.700000000004</v>
      </c>
      <c r="I312" s="58"/>
    </row>
    <row r="313" spans="1:9" ht="38.25">
      <c r="A313" s="61"/>
      <c r="B313" s="59" t="s">
        <v>372</v>
      </c>
      <c r="C313" s="53" t="s">
        <v>381</v>
      </c>
      <c r="D313" s="53" t="s">
        <v>477</v>
      </c>
      <c r="E313" s="92" t="s">
        <v>487</v>
      </c>
      <c r="F313" s="53" t="s">
        <v>373</v>
      </c>
      <c r="G313" s="58">
        <f>G314</f>
        <v>3880.5</v>
      </c>
      <c r="H313" s="58">
        <f>H314</f>
        <v>1638.1999999999998</v>
      </c>
      <c r="I313" s="58"/>
    </row>
    <row r="314" spans="1:9" ht="38.25">
      <c r="A314" s="61"/>
      <c r="B314" s="59" t="s">
        <v>258</v>
      </c>
      <c r="C314" s="53" t="s">
        <v>381</v>
      </c>
      <c r="D314" s="53" t="s">
        <v>477</v>
      </c>
      <c r="E314" s="92" t="s">
        <v>487</v>
      </c>
      <c r="F314" s="53" t="s">
        <v>374</v>
      </c>
      <c r="G314" s="58">
        <f>'приложение 5'!H418</f>
        <v>3880.5</v>
      </c>
      <c r="H314" s="58">
        <f>'приложение 5'!I418</f>
        <v>1638.1999999999998</v>
      </c>
      <c r="I314" s="58"/>
    </row>
    <row r="315" spans="1:9">
      <c r="A315" s="61"/>
      <c r="B315" s="76" t="s">
        <v>259</v>
      </c>
      <c r="C315" s="53" t="s">
        <v>381</v>
      </c>
      <c r="D315" s="53" t="s">
        <v>477</v>
      </c>
      <c r="E315" s="92" t="s">
        <v>487</v>
      </c>
      <c r="F315" s="53" t="s">
        <v>378</v>
      </c>
      <c r="G315" s="58">
        <f>G316</f>
        <v>282.10000000000002</v>
      </c>
      <c r="H315" s="58">
        <f>H316</f>
        <v>65.7</v>
      </c>
      <c r="I315" s="58"/>
    </row>
    <row r="316" spans="1:9" ht="25.5">
      <c r="A316" s="61"/>
      <c r="B316" s="76" t="s">
        <v>260</v>
      </c>
      <c r="C316" s="53" t="s">
        <v>381</v>
      </c>
      <c r="D316" s="53" t="s">
        <v>477</v>
      </c>
      <c r="E316" s="92" t="s">
        <v>487</v>
      </c>
      <c r="F316" s="53" t="s">
        <v>382</v>
      </c>
      <c r="G316" s="58">
        <f>'приложение 5'!H422</f>
        <v>282.10000000000002</v>
      </c>
      <c r="H316" s="58">
        <f>'приложение 5'!I422</f>
        <v>65.7</v>
      </c>
      <c r="I316" s="58"/>
    </row>
    <row r="317" spans="1:9" ht="25.5">
      <c r="A317" s="61"/>
      <c r="B317" s="59" t="s">
        <v>21</v>
      </c>
      <c r="C317" s="53" t="s">
        <v>381</v>
      </c>
      <c r="D317" s="53" t="s">
        <v>477</v>
      </c>
      <c r="E317" s="92" t="s">
        <v>488</v>
      </c>
      <c r="F317" s="53"/>
      <c r="G317" s="58">
        <f>G318</f>
        <v>424.3</v>
      </c>
      <c r="H317" s="58">
        <f>H318</f>
        <v>50</v>
      </c>
      <c r="I317" s="58"/>
    </row>
    <row r="318" spans="1:9" ht="38.25">
      <c r="A318" s="61"/>
      <c r="B318" s="59" t="s">
        <v>372</v>
      </c>
      <c r="C318" s="53" t="s">
        <v>381</v>
      </c>
      <c r="D318" s="53" t="s">
        <v>477</v>
      </c>
      <c r="E318" s="92" t="s">
        <v>488</v>
      </c>
      <c r="F318" s="53" t="s">
        <v>373</v>
      </c>
      <c r="G318" s="58">
        <f>G319</f>
        <v>424.3</v>
      </c>
      <c r="H318" s="58">
        <f>H319</f>
        <v>50</v>
      </c>
      <c r="I318" s="58"/>
    </row>
    <row r="319" spans="1:9" ht="38.25">
      <c r="A319" s="61"/>
      <c r="B319" s="59" t="s">
        <v>258</v>
      </c>
      <c r="C319" s="53" t="s">
        <v>381</v>
      </c>
      <c r="D319" s="53" t="s">
        <v>477</v>
      </c>
      <c r="E319" s="92" t="s">
        <v>488</v>
      </c>
      <c r="F319" s="53" t="s">
        <v>374</v>
      </c>
      <c r="G319" s="58">
        <f>'приложение 5'!H428</f>
        <v>424.3</v>
      </c>
      <c r="H319" s="58">
        <f>'приложение 5'!I428</f>
        <v>50</v>
      </c>
      <c r="I319" s="58"/>
    </row>
    <row r="320" spans="1:9" s="107" customFormat="1" ht="127.5">
      <c r="A320" s="102"/>
      <c r="B320" s="103" t="s">
        <v>489</v>
      </c>
      <c r="C320" s="79" t="s">
        <v>381</v>
      </c>
      <c r="D320" s="79" t="s">
        <v>477</v>
      </c>
      <c r="E320" s="79" t="s">
        <v>490</v>
      </c>
      <c r="F320" s="79"/>
      <c r="G320" s="105">
        <f t="shared" ref="G320:H322" si="16">G321</f>
        <v>3118.4</v>
      </c>
      <c r="H320" s="105">
        <f t="shared" si="16"/>
        <v>0</v>
      </c>
      <c r="I320" s="105"/>
    </row>
    <row r="321" spans="1:9" s="107" customFormat="1">
      <c r="A321" s="102"/>
      <c r="B321" s="37" t="s">
        <v>709</v>
      </c>
      <c r="C321" s="79" t="s">
        <v>381</v>
      </c>
      <c r="D321" s="79" t="s">
        <v>477</v>
      </c>
      <c r="E321" s="79" t="s">
        <v>708</v>
      </c>
      <c r="F321" s="79"/>
      <c r="G321" s="105">
        <f t="shared" si="16"/>
        <v>3118.4</v>
      </c>
      <c r="H321" s="105">
        <f t="shared" si="16"/>
        <v>0</v>
      </c>
      <c r="I321" s="105"/>
    </row>
    <row r="322" spans="1:9" s="107" customFormat="1" ht="38.25">
      <c r="A322" s="102"/>
      <c r="B322" s="59" t="s">
        <v>372</v>
      </c>
      <c r="C322" s="79" t="s">
        <v>381</v>
      </c>
      <c r="D322" s="79" t="s">
        <v>477</v>
      </c>
      <c r="E322" s="79" t="s">
        <v>708</v>
      </c>
      <c r="F322" s="79" t="s">
        <v>373</v>
      </c>
      <c r="G322" s="105">
        <f t="shared" si="16"/>
        <v>3118.4</v>
      </c>
      <c r="H322" s="105">
        <f t="shared" si="16"/>
        <v>0</v>
      </c>
      <c r="I322" s="105"/>
    </row>
    <row r="323" spans="1:9" s="107" customFormat="1" ht="38.25">
      <c r="A323" s="102"/>
      <c r="B323" s="103" t="s">
        <v>258</v>
      </c>
      <c r="C323" s="79" t="s">
        <v>381</v>
      </c>
      <c r="D323" s="79" t="s">
        <v>477</v>
      </c>
      <c r="E323" s="79" t="s">
        <v>708</v>
      </c>
      <c r="F323" s="79" t="s">
        <v>374</v>
      </c>
      <c r="G323" s="105">
        <f>'приложение 5'!H433</f>
        <v>3118.4</v>
      </c>
      <c r="H323" s="105">
        <f>'приложение 5'!I433</f>
        <v>0</v>
      </c>
      <c r="I323" s="105"/>
    </row>
    <row r="324" spans="1:9" s="107" customFormat="1" ht="165.75">
      <c r="A324" s="102"/>
      <c r="B324" s="103" t="s">
        <v>491</v>
      </c>
      <c r="C324" s="79" t="s">
        <v>381</v>
      </c>
      <c r="D324" s="79" t="s">
        <v>477</v>
      </c>
      <c r="E324" s="79" t="s">
        <v>492</v>
      </c>
      <c r="F324" s="79"/>
      <c r="G324" s="105">
        <f t="shared" ref="G324:H326" si="17">G325</f>
        <v>385.5</v>
      </c>
      <c r="H324" s="105">
        <f t="shared" si="17"/>
        <v>0</v>
      </c>
      <c r="I324" s="105"/>
    </row>
    <row r="325" spans="1:9" s="107" customFormat="1">
      <c r="A325" s="102"/>
      <c r="B325" s="37" t="s">
        <v>709</v>
      </c>
      <c r="C325" s="79" t="s">
        <v>381</v>
      </c>
      <c r="D325" s="79" t="s">
        <v>477</v>
      </c>
      <c r="E325" s="79" t="s">
        <v>710</v>
      </c>
      <c r="F325" s="79"/>
      <c r="G325" s="105">
        <f t="shared" si="17"/>
        <v>385.5</v>
      </c>
      <c r="H325" s="105">
        <f t="shared" si="17"/>
        <v>0</v>
      </c>
      <c r="I325" s="105"/>
    </row>
    <row r="326" spans="1:9" s="107" customFormat="1" ht="38.25">
      <c r="A326" s="102"/>
      <c r="B326" s="59" t="s">
        <v>372</v>
      </c>
      <c r="C326" s="79" t="s">
        <v>381</v>
      </c>
      <c r="D326" s="79" t="s">
        <v>477</v>
      </c>
      <c r="E326" s="79" t="s">
        <v>710</v>
      </c>
      <c r="F326" s="79" t="s">
        <v>373</v>
      </c>
      <c r="G326" s="105">
        <f t="shared" si="17"/>
        <v>385.5</v>
      </c>
      <c r="H326" s="105">
        <f t="shared" si="17"/>
        <v>0</v>
      </c>
      <c r="I326" s="105"/>
    </row>
    <row r="327" spans="1:9" s="107" customFormat="1" ht="38.25">
      <c r="A327" s="102"/>
      <c r="B327" s="103" t="s">
        <v>258</v>
      </c>
      <c r="C327" s="79" t="s">
        <v>381</v>
      </c>
      <c r="D327" s="79" t="s">
        <v>477</v>
      </c>
      <c r="E327" s="79" t="s">
        <v>710</v>
      </c>
      <c r="F327" s="79" t="s">
        <v>374</v>
      </c>
      <c r="G327" s="105">
        <f>'приложение 5'!H438</f>
        <v>385.5</v>
      </c>
      <c r="H327" s="105">
        <f>'приложение 5'!I438</f>
        <v>0</v>
      </c>
      <c r="I327" s="105"/>
    </row>
    <row r="328" spans="1:9" ht="25.5">
      <c r="A328" s="61"/>
      <c r="B328" s="59" t="s">
        <v>187</v>
      </c>
      <c r="C328" s="53" t="s">
        <v>381</v>
      </c>
      <c r="D328" s="53" t="s">
        <v>477</v>
      </c>
      <c r="E328" s="92" t="s">
        <v>493</v>
      </c>
      <c r="F328" s="53"/>
      <c r="G328" s="58">
        <f t="shared" ref="G328:H330" si="18">G329</f>
        <v>1550</v>
      </c>
      <c r="H328" s="58">
        <f t="shared" si="18"/>
        <v>302.2</v>
      </c>
      <c r="I328" s="58"/>
    </row>
    <row r="329" spans="1:9" ht="25.5">
      <c r="A329" s="61"/>
      <c r="B329" s="59" t="s">
        <v>21</v>
      </c>
      <c r="C329" s="53" t="s">
        <v>381</v>
      </c>
      <c r="D329" s="53" t="s">
        <v>477</v>
      </c>
      <c r="E329" s="92" t="s">
        <v>494</v>
      </c>
      <c r="F329" s="53"/>
      <c r="G329" s="58">
        <f t="shared" si="18"/>
        <v>1550</v>
      </c>
      <c r="H329" s="58">
        <f t="shared" si="18"/>
        <v>302.2</v>
      </c>
      <c r="I329" s="58"/>
    </row>
    <row r="330" spans="1:9" ht="38.25">
      <c r="A330" s="61"/>
      <c r="B330" s="59" t="s">
        <v>372</v>
      </c>
      <c r="C330" s="53" t="s">
        <v>381</v>
      </c>
      <c r="D330" s="53" t="s">
        <v>477</v>
      </c>
      <c r="E330" s="92" t="s">
        <v>494</v>
      </c>
      <c r="F330" s="53" t="s">
        <v>373</v>
      </c>
      <c r="G330" s="58">
        <f t="shared" si="18"/>
        <v>1550</v>
      </c>
      <c r="H330" s="58">
        <f t="shared" si="18"/>
        <v>302.2</v>
      </c>
      <c r="I330" s="58"/>
    </row>
    <row r="331" spans="1:9" s="116" customFormat="1" ht="38.25">
      <c r="A331" s="61"/>
      <c r="B331" s="59" t="s">
        <v>258</v>
      </c>
      <c r="C331" s="53" t="s">
        <v>381</v>
      </c>
      <c r="D331" s="53" t="s">
        <v>477</v>
      </c>
      <c r="E331" s="92" t="s">
        <v>494</v>
      </c>
      <c r="F331" s="53" t="s">
        <v>374</v>
      </c>
      <c r="G331" s="58">
        <f>'приложение 5'!H443</f>
        <v>1550</v>
      </c>
      <c r="H331" s="58">
        <f>'приложение 5'!I443</f>
        <v>302.2</v>
      </c>
      <c r="I331" s="58"/>
    </row>
    <row r="332" spans="1:9" s="116" customFormat="1" ht="51">
      <c r="A332" s="61"/>
      <c r="B332" s="59" t="s">
        <v>186</v>
      </c>
      <c r="C332" s="53" t="s">
        <v>381</v>
      </c>
      <c r="D332" s="53" t="s">
        <v>477</v>
      </c>
      <c r="E332" s="92" t="s">
        <v>495</v>
      </c>
      <c r="F332" s="53"/>
      <c r="G332" s="58">
        <f t="shared" ref="G332:H334" si="19">G333</f>
        <v>250</v>
      </c>
      <c r="H332" s="58">
        <f t="shared" si="19"/>
        <v>50</v>
      </c>
      <c r="I332" s="58"/>
    </row>
    <row r="333" spans="1:9" s="116" customFormat="1" ht="25.5">
      <c r="A333" s="61"/>
      <c r="B333" s="59" t="s">
        <v>21</v>
      </c>
      <c r="C333" s="53" t="s">
        <v>381</v>
      </c>
      <c r="D333" s="53" t="s">
        <v>477</v>
      </c>
      <c r="E333" s="92" t="s">
        <v>496</v>
      </c>
      <c r="F333" s="53"/>
      <c r="G333" s="58">
        <f t="shared" si="19"/>
        <v>250</v>
      </c>
      <c r="H333" s="58">
        <f t="shared" si="19"/>
        <v>50</v>
      </c>
      <c r="I333" s="58"/>
    </row>
    <row r="334" spans="1:9" s="116" customFormat="1" ht="38.25">
      <c r="A334" s="61"/>
      <c r="B334" s="59" t="s">
        <v>372</v>
      </c>
      <c r="C334" s="53" t="s">
        <v>381</v>
      </c>
      <c r="D334" s="53" t="s">
        <v>477</v>
      </c>
      <c r="E334" s="92" t="s">
        <v>496</v>
      </c>
      <c r="F334" s="53" t="s">
        <v>373</v>
      </c>
      <c r="G334" s="58">
        <f t="shared" si="19"/>
        <v>250</v>
      </c>
      <c r="H334" s="58">
        <f t="shared" si="19"/>
        <v>50</v>
      </c>
      <c r="I334" s="58"/>
    </row>
    <row r="335" spans="1:9" ht="38.25">
      <c r="A335" s="61"/>
      <c r="B335" s="59" t="s">
        <v>258</v>
      </c>
      <c r="C335" s="53" t="s">
        <v>381</v>
      </c>
      <c r="D335" s="53" t="s">
        <v>477</v>
      </c>
      <c r="E335" s="92" t="s">
        <v>496</v>
      </c>
      <c r="F335" s="53" t="s">
        <v>374</v>
      </c>
      <c r="G335" s="58">
        <f>'приложение 5'!H448</f>
        <v>250</v>
      </c>
      <c r="H335" s="58">
        <f>'приложение 5'!I448</f>
        <v>50</v>
      </c>
      <c r="I335" s="58"/>
    </row>
    <row r="336" spans="1:9">
      <c r="A336" s="60"/>
      <c r="B336" s="57" t="s">
        <v>185</v>
      </c>
      <c r="C336" s="55" t="s">
        <v>383</v>
      </c>
      <c r="D336" s="55" t="s">
        <v>362</v>
      </c>
      <c r="E336" s="55"/>
      <c r="F336" s="55"/>
      <c r="G336" s="56">
        <f>G337+G366+G400+G421</f>
        <v>482921.39999999997</v>
      </c>
      <c r="H336" s="56">
        <f>H337+H366+H400+H421</f>
        <v>166993.90000000002</v>
      </c>
      <c r="I336" s="56">
        <f>H336/G336*100</f>
        <v>34.579933711780022</v>
      </c>
    </row>
    <row r="337" spans="1:9">
      <c r="A337" s="60"/>
      <c r="B337" s="94" t="s">
        <v>184</v>
      </c>
      <c r="C337" s="55" t="s">
        <v>383</v>
      </c>
      <c r="D337" s="55" t="s">
        <v>361</v>
      </c>
      <c r="E337" s="55"/>
      <c r="F337" s="55"/>
      <c r="G337" s="56">
        <f>G338+G354+G359</f>
        <v>169856.5</v>
      </c>
      <c r="H337" s="56">
        <f>H338+H354+H359</f>
        <v>50437.3</v>
      </c>
      <c r="I337" s="56">
        <f>H337/G337*100</f>
        <v>29.694065284519581</v>
      </c>
    </row>
    <row r="338" spans="1:9" ht="76.5">
      <c r="A338" s="60"/>
      <c r="B338" s="59" t="s">
        <v>99</v>
      </c>
      <c r="C338" s="53" t="s">
        <v>383</v>
      </c>
      <c r="D338" s="53" t="s">
        <v>361</v>
      </c>
      <c r="E338" s="53" t="s">
        <v>497</v>
      </c>
      <c r="F338" s="53"/>
      <c r="G338" s="58">
        <f>G339+G342+G348+G345+G351</f>
        <v>149520.4</v>
      </c>
      <c r="H338" s="58">
        <f>H339+H342+H348+H345+H351</f>
        <v>41306.5</v>
      </c>
      <c r="I338" s="58"/>
    </row>
    <row r="339" spans="1:9" ht="25.5">
      <c r="A339" s="60"/>
      <c r="B339" s="59" t="s">
        <v>21</v>
      </c>
      <c r="C339" s="53" t="s">
        <v>383</v>
      </c>
      <c r="D339" s="53" t="s">
        <v>361</v>
      </c>
      <c r="E339" s="53" t="s">
        <v>498</v>
      </c>
      <c r="F339" s="53"/>
      <c r="G339" s="58">
        <f>G340</f>
        <v>20156.400000000001</v>
      </c>
      <c r="H339" s="58">
        <f>H340</f>
        <v>0</v>
      </c>
      <c r="I339" s="58"/>
    </row>
    <row r="340" spans="1:9" s="96" customFormat="1" ht="38.25">
      <c r="A340" s="109"/>
      <c r="B340" s="16" t="s">
        <v>351</v>
      </c>
      <c r="C340" s="83" t="s">
        <v>383</v>
      </c>
      <c r="D340" s="83" t="s">
        <v>361</v>
      </c>
      <c r="E340" s="83" t="s">
        <v>498</v>
      </c>
      <c r="F340" s="83" t="s">
        <v>466</v>
      </c>
      <c r="G340" s="84">
        <f>G341</f>
        <v>20156.400000000001</v>
      </c>
      <c r="H340" s="84">
        <f>H341</f>
        <v>0</v>
      </c>
      <c r="I340" s="84"/>
    </row>
    <row r="341" spans="1:9" s="96" customFormat="1">
      <c r="A341" s="109"/>
      <c r="B341" s="16" t="s">
        <v>345</v>
      </c>
      <c r="C341" s="83" t="s">
        <v>383</v>
      </c>
      <c r="D341" s="83" t="s">
        <v>361</v>
      </c>
      <c r="E341" s="83" t="s">
        <v>498</v>
      </c>
      <c r="F341" s="83" t="s">
        <v>467</v>
      </c>
      <c r="G341" s="84">
        <f>'приложение 5'!H455</f>
        <v>20156.400000000001</v>
      </c>
      <c r="H341" s="84">
        <f>'приложение 5'!I455</f>
        <v>0</v>
      </c>
      <c r="I341" s="84"/>
    </row>
    <row r="342" spans="1:9" ht="127.5">
      <c r="A342" s="61"/>
      <c r="B342" s="59" t="s">
        <v>489</v>
      </c>
      <c r="C342" s="53" t="s">
        <v>383</v>
      </c>
      <c r="D342" s="53" t="s">
        <v>361</v>
      </c>
      <c r="E342" s="53" t="s">
        <v>499</v>
      </c>
      <c r="F342" s="53"/>
      <c r="G342" s="58">
        <f>G343</f>
        <v>36304.800000000003</v>
      </c>
      <c r="H342" s="58">
        <f>H343</f>
        <v>25538.2</v>
      </c>
      <c r="I342" s="58"/>
    </row>
    <row r="343" spans="1:9" ht="38.25">
      <c r="A343" s="61"/>
      <c r="B343" s="59" t="s">
        <v>351</v>
      </c>
      <c r="C343" s="53" t="s">
        <v>383</v>
      </c>
      <c r="D343" s="53" t="s">
        <v>361</v>
      </c>
      <c r="E343" s="53" t="s">
        <v>499</v>
      </c>
      <c r="F343" s="53" t="s">
        <v>466</v>
      </c>
      <c r="G343" s="58">
        <f>G344</f>
        <v>36304.800000000003</v>
      </c>
      <c r="H343" s="58">
        <f>H344</f>
        <v>25538.2</v>
      </c>
      <c r="I343" s="58"/>
    </row>
    <row r="344" spans="1:9">
      <c r="A344" s="61"/>
      <c r="B344" s="59" t="s">
        <v>345</v>
      </c>
      <c r="C344" s="53" t="s">
        <v>383</v>
      </c>
      <c r="D344" s="53" t="s">
        <v>361</v>
      </c>
      <c r="E344" s="53" t="s">
        <v>499</v>
      </c>
      <c r="F344" s="53" t="s">
        <v>467</v>
      </c>
      <c r="G344" s="58">
        <f>'приложение 5'!H459</f>
        <v>36304.800000000003</v>
      </c>
      <c r="H344" s="58">
        <f>'приложение 5'!I459</f>
        <v>25538.2</v>
      </c>
      <c r="I344" s="58"/>
    </row>
    <row r="345" spans="1:9" s="107" customFormat="1" ht="114.75">
      <c r="A345" s="102"/>
      <c r="B345" s="103" t="s">
        <v>698</v>
      </c>
      <c r="C345" s="79" t="s">
        <v>383</v>
      </c>
      <c r="D345" s="79" t="s">
        <v>361</v>
      </c>
      <c r="E345" s="79" t="s">
        <v>699</v>
      </c>
      <c r="F345" s="79"/>
      <c r="G345" s="105">
        <f>G346</f>
        <v>79232.5</v>
      </c>
      <c r="H345" s="105">
        <f>H346</f>
        <v>11508.3</v>
      </c>
      <c r="I345" s="105"/>
    </row>
    <row r="346" spans="1:9" s="107" customFormat="1" ht="38.25">
      <c r="A346" s="102"/>
      <c r="B346" s="103" t="s">
        <v>351</v>
      </c>
      <c r="C346" s="79" t="s">
        <v>383</v>
      </c>
      <c r="D346" s="79" t="s">
        <v>361</v>
      </c>
      <c r="E346" s="79" t="s">
        <v>699</v>
      </c>
      <c r="F346" s="79" t="s">
        <v>466</v>
      </c>
      <c r="G346" s="105">
        <f>G347</f>
        <v>79232.5</v>
      </c>
      <c r="H346" s="105">
        <f>H347</f>
        <v>11508.3</v>
      </c>
      <c r="I346" s="105"/>
    </row>
    <row r="347" spans="1:9" s="107" customFormat="1">
      <c r="A347" s="102"/>
      <c r="B347" s="103" t="s">
        <v>345</v>
      </c>
      <c r="C347" s="79" t="s">
        <v>383</v>
      </c>
      <c r="D347" s="79" t="s">
        <v>361</v>
      </c>
      <c r="E347" s="79" t="s">
        <v>699</v>
      </c>
      <c r="F347" s="79" t="s">
        <v>467</v>
      </c>
      <c r="G347" s="105">
        <f>'приложение 5'!H463</f>
        <v>79232.5</v>
      </c>
      <c r="H347" s="105">
        <f>'приложение 5'!I463</f>
        <v>11508.3</v>
      </c>
      <c r="I347" s="105"/>
    </row>
    <row r="348" spans="1:9" s="96" customFormat="1" ht="165.75">
      <c r="A348" s="82"/>
      <c r="B348" s="98" t="s">
        <v>491</v>
      </c>
      <c r="C348" s="83" t="s">
        <v>383</v>
      </c>
      <c r="D348" s="83" t="s">
        <v>361</v>
      </c>
      <c r="E348" s="83" t="s">
        <v>500</v>
      </c>
      <c r="F348" s="83"/>
      <c r="G348" s="84">
        <f>G349</f>
        <v>3892.9</v>
      </c>
      <c r="H348" s="84">
        <f>H349</f>
        <v>2837.6</v>
      </c>
      <c r="I348" s="84"/>
    </row>
    <row r="349" spans="1:9" s="96" customFormat="1" ht="38.25">
      <c r="A349" s="82"/>
      <c r="B349" s="16" t="s">
        <v>351</v>
      </c>
      <c r="C349" s="83" t="s">
        <v>383</v>
      </c>
      <c r="D349" s="83" t="s">
        <v>361</v>
      </c>
      <c r="E349" s="83" t="s">
        <v>500</v>
      </c>
      <c r="F349" s="83" t="s">
        <v>466</v>
      </c>
      <c r="G349" s="84">
        <f>G350</f>
        <v>3892.9</v>
      </c>
      <c r="H349" s="84">
        <f>H350</f>
        <v>2837.6</v>
      </c>
      <c r="I349" s="84"/>
    </row>
    <row r="350" spans="1:9" s="96" customFormat="1">
      <c r="A350" s="82"/>
      <c r="B350" s="16" t="s">
        <v>345</v>
      </c>
      <c r="C350" s="83" t="s">
        <v>383</v>
      </c>
      <c r="D350" s="83" t="s">
        <v>361</v>
      </c>
      <c r="E350" s="83" t="s">
        <v>500</v>
      </c>
      <c r="F350" s="83" t="s">
        <v>467</v>
      </c>
      <c r="G350" s="84">
        <f>'приложение 5'!H467</f>
        <v>3892.9</v>
      </c>
      <c r="H350" s="84">
        <f>'приложение 5'!I467</f>
        <v>2837.6</v>
      </c>
      <c r="I350" s="84"/>
    </row>
    <row r="351" spans="1:9" s="107" customFormat="1" ht="140.25">
      <c r="A351" s="102"/>
      <c r="B351" s="103" t="s">
        <v>700</v>
      </c>
      <c r="C351" s="79" t="s">
        <v>383</v>
      </c>
      <c r="D351" s="79" t="s">
        <v>361</v>
      </c>
      <c r="E351" s="79" t="s">
        <v>701</v>
      </c>
      <c r="F351" s="79"/>
      <c r="G351" s="105">
        <f>G352</f>
        <v>9933.7999999999993</v>
      </c>
      <c r="H351" s="105">
        <f>H352</f>
        <v>1422.4</v>
      </c>
      <c r="I351" s="105"/>
    </row>
    <row r="352" spans="1:9" s="107" customFormat="1" ht="38.25">
      <c r="A352" s="102"/>
      <c r="B352" s="103" t="s">
        <v>351</v>
      </c>
      <c r="C352" s="79" t="s">
        <v>383</v>
      </c>
      <c r="D352" s="79" t="s">
        <v>361</v>
      </c>
      <c r="E352" s="79" t="s">
        <v>701</v>
      </c>
      <c r="F352" s="79" t="s">
        <v>466</v>
      </c>
      <c r="G352" s="105">
        <f>G353</f>
        <v>9933.7999999999993</v>
      </c>
      <c r="H352" s="105">
        <f>H353</f>
        <v>1422.4</v>
      </c>
      <c r="I352" s="105"/>
    </row>
    <row r="353" spans="1:9" s="107" customFormat="1">
      <c r="A353" s="102"/>
      <c r="B353" s="103" t="s">
        <v>345</v>
      </c>
      <c r="C353" s="79" t="s">
        <v>383</v>
      </c>
      <c r="D353" s="79" t="s">
        <v>361</v>
      </c>
      <c r="E353" s="79" t="s">
        <v>701</v>
      </c>
      <c r="F353" s="79" t="s">
        <v>467</v>
      </c>
      <c r="G353" s="105">
        <f>'приложение 5'!H471</f>
        <v>9933.7999999999993</v>
      </c>
      <c r="H353" s="105">
        <f>'приложение 5'!I471</f>
        <v>1422.4</v>
      </c>
      <c r="I353" s="105"/>
    </row>
    <row r="354" spans="1:9" ht="51">
      <c r="A354" s="61"/>
      <c r="B354" s="59" t="s">
        <v>377</v>
      </c>
      <c r="C354" s="53" t="s">
        <v>383</v>
      </c>
      <c r="D354" s="53" t="s">
        <v>361</v>
      </c>
      <c r="E354" s="53" t="s">
        <v>365</v>
      </c>
      <c r="F354" s="53"/>
      <c r="G354" s="58">
        <f t="shared" ref="G354:H357" si="20">G355</f>
        <v>8515.9</v>
      </c>
      <c r="H354" s="58">
        <f t="shared" si="20"/>
        <v>5193.8999999999996</v>
      </c>
      <c r="I354" s="58"/>
    </row>
    <row r="355" spans="1:9" ht="51">
      <c r="A355" s="61"/>
      <c r="B355" s="59" t="s">
        <v>179</v>
      </c>
      <c r="C355" s="53" t="s">
        <v>383</v>
      </c>
      <c r="D355" s="53" t="s">
        <v>361</v>
      </c>
      <c r="E355" s="53" t="s">
        <v>406</v>
      </c>
      <c r="F355" s="53"/>
      <c r="G355" s="58">
        <f t="shared" si="20"/>
        <v>8515.9</v>
      </c>
      <c r="H355" s="58">
        <f t="shared" si="20"/>
        <v>5193.8999999999996</v>
      </c>
      <c r="I355" s="58"/>
    </row>
    <row r="356" spans="1:9" ht="25.5">
      <c r="A356" s="61"/>
      <c r="B356" s="59" t="s">
        <v>21</v>
      </c>
      <c r="C356" s="53" t="s">
        <v>383</v>
      </c>
      <c r="D356" s="53" t="s">
        <v>361</v>
      </c>
      <c r="E356" s="53" t="s">
        <v>407</v>
      </c>
      <c r="F356" s="53"/>
      <c r="G356" s="58">
        <f t="shared" si="20"/>
        <v>8515.9</v>
      </c>
      <c r="H356" s="58">
        <f t="shared" si="20"/>
        <v>5193.8999999999996</v>
      </c>
      <c r="I356" s="58"/>
    </row>
    <row r="357" spans="1:9" ht="38.25">
      <c r="A357" s="61"/>
      <c r="B357" s="59" t="s">
        <v>372</v>
      </c>
      <c r="C357" s="53" t="s">
        <v>383</v>
      </c>
      <c r="D357" s="53" t="s">
        <v>361</v>
      </c>
      <c r="E357" s="53" t="s">
        <v>407</v>
      </c>
      <c r="F357" s="53" t="s">
        <v>373</v>
      </c>
      <c r="G357" s="58">
        <f t="shared" si="20"/>
        <v>8515.9</v>
      </c>
      <c r="H357" s="58">
        <f t="shared" si="20"/>
        <v>5193.8999999999996</v>
      </c>
      <c r="I357" s="58"/>
    </row>
    <row r="358" spans="1:9" ht="38.25">
      <c r="A358" s="61"/>
      <c r="B358" s="59" t="s">
        <v>258</v>
      </c>
      <c r="C358" s="53" t="s">
        <v>383</v>
      </c>
      <c r="D358" s="53" t="s">
        <v>361</v>
      </c>
      <c r="E358" s="53" t="s">
        <v>407</v>
      </c>
      <c r="F358" s="53" t="s">
        <v>374</v>
      </c>
      <c r="G358" s="58">
        <f>'приложение 5'!H477</f>
        <v>8515.9</v>
      </c>
      <c r="H358" s="58">
        <f>'приложение 5'!I477</f>
        <v>5193.8999999999996</v>
      </c>
      <c r="I358" s="58"/>
    </row>
    <row r="359" spans="1:9" ht="63.75">
      <c r="A359" s="61"/>
      <c r="B359" s="59" t="s">
        <v>157</v>
      </c>
      <c r="C359" s="53" t="s">
        <v>383</v>
      </c>
      <c r="D359" s="53" t="s">
        <v>361</v>
      </c>
      <c r="E359" s="53" t="s">
        <v>449</v>
      </c>
      <c r="F359" s="53"/>
      <c r="G359" s="58">
        <f>G360</f>
        <v>11820.199999999999</v>
      </c>
      <c r="H359" s="58">
        <f>H360</f>
        <v>3936.8999999999996</v>
      </c>
      <c r="I359" s="58"/>
    </row>
    <row r="360" spans="1:9" ht="63.75">
      <c r="A360" s="61"/>
      <c r="B360" s="59" t="s">
        <v>156</v>
      </c>
      <c r="C360" s="53" t="s">
        <v>383</v>
      </c>
      <c r="D360" s="53" t="s">
        <v>361</v>
      </c>
      <c r="E360" s="53" t="s">
        <v>450</v>
      </c>
      <c r="F360" s="53"/>
      <c r="G360" s="58">
        <f>G361</f>
        <v>11820.199999999999</v>
      </c>
      <c r="H360" s="58">
        <f>H361</f>
        <v>3936.8999999999996</v>
      </c>
      <c r="I360" s="58"/>
    </row>
    <row r="361" spans="1:9" ht="25.5">
      <c r="A361" s="61"/>
      <c r="B361" s="59" t="s">
        <v>21</v>
      </c>
      <c r="C361" s="53" t="s">
        <v>383</v>
      </c>
      <c r="D361" s="53" t="s">
        <v>361</v>
      </c>
      <c r="E361" s="53" t="s">
        <v>452</v>
      </c>
      <c r="F361" s="53"/>
      <c r="G361" s="58">
        <f>G362+G364</f>
        <v>11820.199999999999</v>
      </c>
      <c r="H361" s="58">
        <f>H362+H364</f>
        <v>3936.8999999999996</v>
      </c>
      <c r="I361" s="58"/>
    </row>
    <row r="362" spans="1:9" ht="38.25">
      <c r="A362" s="61"/>
      <c r="B362" s="59" t="s">
        <v>372</v>
      </c>
      <c r="C362" s="53" t="s">
        <v>383</v>
      </c>
      <c r="D362" s="53" t="s">
        <v>361</v>
      </c>
      <c r="E362" s="53" t="s">
        <v>452</v>
      </c>
      <c r="F362" s="53" t="s">
        <v>373</v>
      </c>
      <c r="G362" s="58">
        <f>G363</f>
        <v>10961.9</v>
      </c>
      <c r="H362" s="58">
        <f>H363</f>
        <v>3078.6</v>
      </c>
      <c r="I362" s="58"/>
    </row>
    <row r="363" spans="1:9" ht="38.25">
      <c r="A363" s="61"/>
      <c r="B363" s="59" t="s">
        <v>258</v>
      </c>
      <c r="C363" s="53" t="s">
        <v>383</v>
      </c>
      <c r="D363" s="53" t="s">
        <v>361</v>
      </c>
      <c r="E363" s="53" t="s">
        <v>452</v>
      </c>
      <c r="F363" s="53" t="s">
        <v>374</v>
      </c>
      <c r="G363" s="58">
        <f>'приложение 5'!H483</f>
        <v>10961.9</v>
      </c>
      <c r="H363" s="58">
        <f>'приложение 5'!I483</f>
        <v>3078.6</v>
      </c>
      <c r="I363" s="58"/>
    </row>
    <row r="364" spans="1:9" s="107" customFormat="1">
      <c r="A364" s="102"/>
      <c r="B364" s="103" t="s">
        <v>259</v>
      </c>
      <c r="C364" s="79" t="s">
        <v>383</v>
      </c>
      <c r="D364" s="79" t="s">
        <v>361</v>
      </c>
      <c r="E364" s="79" t="s">
        <v>452</v>
      </c>
      <c r="F364" s="79" t="s">
        <v>378</v>
      </c>
      <c r="G364" s="105">
        <f>G365</f>
        <v>858.3</v>
      </c>
      <c r="H364" s="105">
        <f>H365</f>
        <v>858.3</v>
      </c>
      <c r="I364" s="105"/>
    </row>
    <row r="365" spans="1:9" s="107" customFormat="1" ht="76.5">
      <c r="A365" s="102"/>
      <c r="B365" s="103" t="s">
        <v>160</v>
      </c>
      <c r="C365" s="79" t="s">
        <v>383</v>
      </c>
      <c r="D365" s="79" t="s">
        <v>361</v>
      </c>
      <c r="E365" s="79" t="s">
        <v>452</v>
      </c>
      <c r="F365" s="79" t="s">
        <v>159</v>
      </c>
      <c r="G365" s="105">
        <f>'приложение 5'!H486</f>
        <v>858.3</v>
      </c>
      <c r="H365" s="105">
        <f>'приложение 5'!I486</f>
        <v>858.3</v>
      </c>
      <c r="I365" s="105"/>
    </row>
    <row r="366" spans="1:9">
      <c r="A366" s="60"/>
      <c r="B366" s="94" t="s">
        <v>178</v>
      </c>
      <c r="C366" s="55" t="s">
        <v>383</v>
      </c>
      <c r="D366" s="55" t="s">
        <v>364</v>
      </c>
      <c r="E366" s="55"/>
      <c r="F366" s="55"/>
      <c r="G366" s="56">
        <f>G367+G377+G382</f>
        <v>57677.899999999994</v>
      </c>
      <c r="H366" s="56">
        <f>H367+H377+H382</f>
        <v>12925.199999999999</v>
      </c>
      <c r="I366" s="56">
        <f>H366/G366*100</f>
        <v>22.409276343278794</v>
      </c>
    </row>
    <row r="367" spans="1:9" ht="63.75">
      <c r="A367" s="60"/>
      <c r="B367" s="59" t="s">
        <v>164</v>
      </c>
      <c r="C367" s="53" t="s">
        <v>383</v>
      </c>
      <c r="D367" s="53" t="s">
        <v>364</v>
      </c>
      <c r="E367" s="53" t="s">
        <v>501</v>
      </c>
      <c r="F367" s="53"/>
      <c r="G367" s="58">
        <f>G368+G371+G374</f>
        <v>21991</v>
      </c>
      <c r="H367" s="58">
        <f>H368+H371+H374</f>
        <v>0</v>
      </c>
      <c r="I367" s="58"/>
    </row>
    <row r="368" spans="1:9" s="15" customFormat="1" ht="25.5">
      <c r="A368" s="109"/>
      <c r="B368" s="16" t="s">
        <v>451</v>
      </c>
      <c r="C368" s="83" t="s">
        <v>383</v>
      </c>
      <c r="D368" s="83" t="s">
        <v>364</v>
      </c>
      <c r="E368" s="83" t="s">
        <v>502</v>
      </c>
      <c r="F368" s="83"/>
      <c r="G368" s="84">
        <f>G369</f>
        <v>4.7</v>
      </c>
      <c r="H368" s="84">
        <f>H369</f>
        <v>0</v>
      </c>
      <c r="I368" s="84"/>
    </row>
    <row r="369" spans="1:9" s="96" customFormat="1" ht="38.25">
      <c r="A369" s="109"/>
      <c r="B369" s="16" t="s">
        <v>351</v>
      </c>
      <c r="C369" s="83" t="s">
        <v>383</v>
      </c>
      <c r="D369" s="83" t="s">
        <v>364</v>
      </c>
      <c r="E369" s="83" t="s">
        <v>502</v>
      </c>
      <c r="F369" s="83" t="s">
        <v>466</v>
      </c>
      <c r="G369" s="84">
        <f>G370</f>
        <v>4.7</v>
      </c>
      <c r="H369" s="84">
        <f>H370</f>
        <v>0</v>
      </c>
      <c r="I369" s="84"/>
    </row>
    <row r="370" spans="1:9" s="96" customFormat="1">
      <c r="A370" s="109"/>
      <c r="B370" s="16" t="s">
        <v>345</v>
      </c>
      <c r="C370" s="83" t="s">
        <v>383</v>
      </c>
      <c r="D370" s="83" t="s">
        <v>364</v>
      </c>
      <c r="E370" s="83" t="s">
        <v>502</v>
      </c>
      <c r="F370" s="83" t="s">
        <v>467</v>
      </c>
      <c r="G370" s="84">
        <f>'приложение 5'!H491</f>
        <v>4.7</v>
      </c>
      <c r="H370" s="84">
        <f>'приложение 5'!I491</f>
        <v>0</v>
      </c>
      <c r="I370" s="84"/>
    </row>
    <row r="371" spans="1:9" ht="165.75">
      <c r="A371" s="60"/>
      <c r="B371" s="59" t="s">
        <v>163</v>
      </c>
      <c r="C371" s="53" t="s">
        <v>383</v>
      </c>
      <c r="D371" s="53" t="s">
        <v>364</v>
      </c>
      <c r="E371" s="53" t="s">
        <v>503</v>
      </c>
      <c r="F371" s="53"/>
      <c r="G371" s="58">
        <f>G372</f>
        <v>20887</v>
      </c>
      <c r="H371" s="58">
        <f>H372</f>
        <v>0</v>
      </c>
      <c r="I371" s="58"/>
    </row>
    <row r="372" spans="1:9">
      <c r="A372" s="61"/>
      <c r="B372" s="59" t="s">
        <v>259</v>
      </c>
      <c r="C372" s="53" t="s">
        <v>383</v>
      </c>
      <c r="D372" s="53" t="s">
        <v>364</v>
      </c>
      <c r="E372" s="53" t="s">
        <v>503</v>
      </c>
      <c r="F372" s="53" t="s">
        <v>378</v>
      </c>
      <c r="G372" s="58">
        <f>G373</f>
        <v>20887</v>
      </c>
      <c r="H372" s="58">
        <f>H373</f>
        <v>0</v>
      </c>
      <c r="I372" s="58"/>
    </row>
    <row r="373" spans="1:9" ht="76.5">
      <c r="A373" s="61"/>
      <c r="B373" s="59" t="s">
        <v>160</v>
      </c>
      <c r="C373" s="53" t="s">
        <v>383</v>
      </c>
      <c r="D373" s="53" t="s">
        <v>364</v>
      </c>
      <c r="E373" s="53" t="s">
        <v>503</v>
      </c>
      <c r="F373" s="53" t="s">
        <v>159</v>
      </c>
      <c r="G373" s="58">
        <f>'приложение 5'!H495</f>
        <v>20887</v>
      </c>
      <c r="H373" s="58">
        <f>'приложение 5'!I495</f>
        <v>0</v>
      </c>
      <c r="I373" s="58"/>
    </row>
    <row r="374" spans="1:9" s="107" customFormat="1" ht="178.5">
      <c r="A374" s="102"/>
      <c r="B374" s="110" t="s">
        <v>504</v>
      </c>
      <c r="C374" s="79" t="s">
        <v>383</v>
      </c>
      <c r="D374" s="79" t="s">
        <v>364</v>
      </c>
      <c r="E374" s="79" t="s">
        <v>505</v>
      </c>
      <c r="F374" s="79"/>
      <c r="G374" s="105">
        <f>G375</f>
        <v>1099.3</v>
      </c>
      <c r="H374" s="105">
        <f>H375</f>
        <v>0</v>
      </c>
      <c r="I374" s="105"/>
    </row>
    <row r="375" spans="1:9" s="107" customFormat="1">
      <c r="A375" s="102"/>
      <c r="B375" s="103" t="s">
        <v>259</v>
      </c>
      <c r="C375" s="79" t="s">
        <v>383</v>
      </c>
      <c r="D375" s="79" t="s">
        <v>364</v>
      </c>
      <c r="E375" s="79" t="s">
        <v>505</v>
      </c>
      <c r="F375" s="79" t="s">
        <v>378</v>
      </c>
      <c r="G375" s="105">
        <f>G376</f>
        <v>1099.3</v>
      </c>
      <c r="H375" s="105">
        <f>H376</f>
        <v>0</v>
      </c>
      <c r="I375" s="105"/>
    </row>
    <row r="376" spans="1:9" s="107" customFormat="1" ht="76.5">
      <c r="A376" s="102"/>
      <c r="B376" s="103" t="s">
        <v>160</v>
      </c>
      <c r="C376" s="79" t="s">
        <v>383</v>
      </c>
      <c r="D376" s="79" t="s">
        <v>364</v>
      </c>
      <c r="E376" s="79" t="s">
        <v>505</v>
      </c>
      <c r="F376" s="79" t="s">
        <v>159</v>
      </c>
      <c r="G376" s="105">
        <f>'приложение 5'!H498</f>
        <v>1099.3</v>
      </c>
      <c r="H376" s="105">
        <f>'приложение 5'!I498</f>
        <v>0</v>
      </c>
      <c r="I376" s="105"/>
    </row>
    <row r="377" spans="1:9" ht="63.75">
      <c r="A377" s="60"/>
      <c r="B377" s="59" t="s">
        <v>157</v>
      </c>
      <c r="C377" s="53" t="s">
        <v>383</v>
      </c>
      <c r="D377" s="53" t="s">
        <v>364</v>
      </c>
      <c r="E377" s="53" t="s">
        <v>449</v>
      </c>
      <c r="F377" s="53"/>
      <c r="G377" s="58">
        <f t="shared" ref="G377:H380" si="21">G378</f>
        <v>6392.3</v>
      </c>
      <c r="H377" s="58">
        <f t="shared" si="21"/>
        <v>1565</v>
      </c>
      <c r="I377" s="58"/>
    </row>
    <row r="378" spans="1:9" ht="51">
      <c r="A378" s="60"/>
      <c r="B378" s="76" t="s">
        <v>149</v>
      </c>
      <c r="C378" s="53" t="s">
        <v>383</v>
      </c>
      <c r="D378" s="53" t="s">
        <v>364</v>
      </c>
      <c r="E378" s="53" t="s">
        <v>508</v>
      </c>
      <c r="F378" s="53"/>
      <c r="G378" s="58">
        <f t="shared" si="21"/>
        <v>6392.3</v>
      </c>
      <c r="H378" s="58">
        <f t="shared" si="21"/>
        <v>1565</v>
      </c>
      <c r="I378" s="58"/>
    </row>
    <row r="379" spans="1:9" ht="280.5">
      <c r="A379" s="60"/>
      <c r="B379" s="59" t="s">
        <v>509</v>
      </c>
      <c r="C379" s="53" t="s">
        <v>383</v>
      </c>
      <c r="D379" s="53" t="s">
        <v>364</v>
      </c>
      <c r="E379" s="53" t="s">
        <v>510</v>
      </c>
      <c r="F379" s="53"/>
      <c r="G379" s="58">
        <f t="shared" si="21"/>
        <v>6392.3</v>
      </c>
      <c r="H379" s="58">
        <f t="shared" si="21"/>
        <v>1565</v>
      </c>
      <c r="I379" s="58"/>
    </row>
    <row r="380" spans="1:9">
      <c r="A380" s="61"/>
      <c r="B380" s="59" t="s">
        <v>259</v>
      </c>
      <c r="C380" s="53" t="s">
        <v>383</v>
      </c>
      <c r="D380" s="53" t="s">
        <v>364</v>
      </c>
      <c r="E380" s="53" t="s">
        <v>510</v>
      </c>
      <c r="F380" s="53" t="s">
        <v>378</v>
      </c>
      <c r="G380" s="58">
        <f t="shared" si="21"/>
        <v>6392.3</v>
      </c>
      <c r="H380" s="58">
        <f t="shared" si="21"/>
        <v>1565</v>
      </c>
      <c r="I380" s="58"/>
    </row>
    <row r="381" spans="1:9" ht="76.5">
      <c r="A381" s="61"/>
      <c r="B381" s="59" t="s">
        <v>160</v>
      </c>
      <c r="C381" s="53" t="s">
        <v>383</v>
      </c>
      <c r="D381" s="53" t="s">
        <v>364</v>
      </c>
      <c r="E381" s="53" t="s">
        <v>510</v>
      </c>
      <c r="F381" s="53" t="s">
        <v>159</v>
      </c>
      <c r="G381" s="58">
        <f>'приложение 5'!H503</f>
        <v>6392.3</v>
      </c>
      <c r="H381" s="58">
        <f>'приложение 5'!I503</f>
        <v>1565</v>
      </c>
      <c r="I381" s="58"/>
    </row>
    <row r="382" spans="1:9" ht="63.75">
      <c r="A382" s="60"/>
      <c r="B382" s="59" t="s">
        <v>175</v>
      </c>
      <c r="C382" s="53" t="s">
        <v>383</v>
      </c>
      <c r="D382" s="53" t="s">
        <v>364</v>
      </c>
      <c r="E382" s="53" t="s">
        <v>511</v>
      </c>
      <c r="F382" s="53"/>
      <c r="G382" s="58">
        <f>G383+G388+G391+G394+G397</f>
        <v>29294.6</v>
      </c>
      <c r="H382" s="58">
        <f>H383+H388+H391+H394+H397</f>
        <v>11360.199999999999</v>
      </c>
      <c r="I382" s="58"/>
    </row>
    <row r="383" spans="1:9" ht="25.5">
      <c r="A383" s="60"/>
      <c r="B383" s="59" t="s">
        <v>21</v>
      </c>
      <c r="C383" s="53" t="s">
        <v>383</v>
      </c>
      <c r="D383" s="53" t="s">
        <v>364</v>
      </c>
      <c r="E383" s="83" t="s">
        <v>512</v>
      </c>
      <c r="F383" s="53"/>
      <c r="G383" s="58">
        <f>G384+G386</f>
        <v>4071.7</v>
      </c>
      <c r="H383" s="58">
        <f>H384+H386</f>
        <v>2878.7</v>
      </c>
      <c r="I383" s="58"/>
    </row>
    <row r="384" spans="1:9" s="34" customFormat="1" ht="38.25">
      <c r="A384" s="26"/>
      <c r="B384" s="16" t="s">
        <v>257</v>
      </c>
      <c r="C384" s="38">
        <v>5</v>
      </c>
      <c r="D384" s="38">
        <v>2</v>
      </c>
      <c r="E384" s="39" t="s">
        <v>512</v>
      </c>
      <c r="F384" s="40">
        <v>200</v>
      </c>
      <c r="G384" s="32">
        <f>G385</f>
        <v>193.1</v>
      </c>
      <c r="H384" s="32">
        <f>H385</f>
        <v>89.5</v>
      </c>
      <c r="I384" s="26"/>
    </row>
    <row r="385" spans="1:9" s="34" customFormat="1" ht="38.25">
      <c r="A385" s="26"/>
      <c r="B385" s="16" t="s">
        <v>339</v>
      </c>
      <c r="C385" s="38">
        <v>5</v>
      </c>
      <c r="D385" s="38">
        <v>2</v>
      </c>
      <c r="E385" s="39" t="s">
        <v>512</v>
      </c>
      <c r="F385" s="40">
        <v>240</v>
      </c>
      <c r="G385" s="32">
        <f>'приложение 5'!H507</f>
        <v>193.1</v>
      </c>
      <c r="H385" s="32">
        <f>'приложение 5'!I507</f>
        <v>89.5</v>
      </c>
      <c r="I385" s="26"/>
    </row>
    <row r="386" spans="1:9" ht="38.25">
      <c r="A386" s="60"/>
      <c r="B386" s="59" t="s">
        <v>351</v>
      </c>
      <c r="C386" s="53" t="s">
        <v>383</v>
      </c>
      <c r="D386" s="53" t="s">
        <v>364</v>
      </c>
      <c r="E386" s="83" t="s">
        <v>512</v>
      </c>
      <c r="F386" s="53" t="s">
        <v>466</v>
      </c>
      <c r="G386" s="58">
        <f>G387</f>
        <v>3878.6</v>
      </c>
      <c r="H386" s="58">
        <f>H387</f>
        <v>2789.2</v>
      </c>
      <c r="I386" s="58"/>
    </row>
    <row r="387" spans="1:9">
      <c r="A387" s="60"/>
      <c r="B387" s="59" t="s">
        <v>345</v>
      </c>
      <c r="C387" s="53" t="s">
        <v>383</v>
      </c>
      <c r="D387" s="53" t="s">
        <v>364</v>
      </c>
      <c r="E387" s="83" t="s">
        <v>512</v>
      </c>
      <c r="F387" s="53" t="s">
        <v>467</v>
      </c>
      <c r="G387" s="58">
        <f>'приложение 5'!H510</f>
        <v>3878.6</v>
      </c>
      <c r="H387" s="58">
        <f>'приложение 5'!I510</f>
        <v>2789.2</v>
      </c>
      <c r="I387" s="58"/>
    </row>
    <row r="388" spans="1:9" ht="140.25">
      <c r="A388" s="60"/>
      <c r="B388" s="59" t="s">
        <v>513</v>
      </c>
      <c r="C388" s="53" t="s">
        <v>383</v>
      </c>
      <c r="D388" s="53" t="s">
        <v>364</v>
      </c>
      <c r="E388" s="53" t="s">
        <v>514</v>
      </c>
      <c r="F388" s="53"/>
      <c r="G388" s="58">
        <f>G389</f>
        <v>16656</v>
      </c>
      <c r="H388" s="58">
        <f>H389</f>
        <v>6785.2</v>
      </c>
      <c r="I388" s="58"/>
    </row>
    <row r="389" spans="1:9" ht="38.25">
      <c r="A389" s="60"/>
      <c r="B389" s="59" t="s">
        <v>351</v>
      </c>
      <c r="C389" s="53" t="s">
        <v>383</v>
      </c>
      <c r="D389" s="53" t="s">
        <v>364</v>
      </c>
      <c r="E389" s="53" t="s">
        <v>514</v>
      </c>
      <c r="F389" s="53" t="s">
        <v>466</v>
      </c>
      <c r="G389" s="58">
        <f>G390</f>
        <v>16656</v>
      </c>
      <c r="H389" s="58">
        <f>H390</f>
        <v>6785.2</v>
      </c>
      <c r="I389" s="58"/>
    </row>
    <row r="390" spans="1:9">
      <c r="A390" s="60"/>
      <c r="B390" s="59" t="s">
        <v>345</v>
      </c>
      <c r="C390" s="53" t="s">
        <v>383</v>
      </c>
      <c r="D390" s="53" t="s">
        <v>364</v>
      </c>
      <c r="E390" s="53" t="s">
        <v>514</v>
      </c>
      <c r="F390" s="53" t="s">
        <v>467</v>
      </c>
      <c r="G390" s="58">
        <f>'приложение 5'!H514</f>
        <v>16656</v>
      </c>
      <c r="H390" s="58">
        <f>'приложение 5'!I514</f>
        <v>6785.2</v>
      </c>
      <c r="I390" s="58"/>
    </row>
    <row r="391" spans="1:9" ht="280.5">
      <c r="A391" s="60"/>
      <c r="B391" s="59" t="s">
        <v>515</v>
      </c>
      <c r="C391" s="53" t="s">
        <v>383</v>
      </c>
      <c r="D391" s="53" t="s">
        <v>364</v>
      </c>
      <c r="E391" s="53" t="s">
        <v>516</v>
      </c>
      <c r="F391" s="53"/>
      <c r="G391" s="58">
        <f>G392</f>
        <v>4358.8999999999996</v>
      </c>
      <c r="H391" s="58">
        <f>H392</f>
        <v>0</v>
      </c>
      <c r="I391" s="58"/>
    </row>
    <row r="392" spans="1:9" ht="38.25">
      <c r="A392" s="60"/>
      <c r="B392" s="59" t="s">
        <v>351</v>
      </c>
      <c r="C392" s="53" t="s">
        <v>383</v>
      </c>
      <c r="D392" s="53" t="s">
        <v>364</v>
      </c>
      <c r="E392" s="53" t="s">
        <v>516</v>
      </c>
      <c r="F392" s="53" t="s">
        <v>466</v>
      </c>
      <c r="G392" s="58">
        <f>G393</f>
        <v>4358.8999999999996</v>
      </c>
      <c r="H392" s="58">
        <f>H393</f>
        <v>0</v>
      </c>
      <c r="I392" s="58"/>
    </row>
    <row r="393" spans="1:9">
      <c r="A393" s="60"/>
      <c r="B393" s="59" t="s">
        <v>345</v>
      </c>
      <c r="C393" s="53" t="s">
        <v>383</v>
      </c>
      <c r="D393" s="53" t="s">
        <v>364</v>
      </c>
      <c r="E393" s="53" t="s">
        <v>516</v>
      </c>
      <c r="F393" s="53" t="s">
        <v>467</v>
      </c>
      <c r="G393" s="58">
        <f>'приложение 5'!H518</f>
        <v>4358.8999999999996</v>
      </c>
      <c r="H393" s="58">
        <f>'приложение 5'!I518</f>
        <v>0</v>
      </c>
      <c r="I393" s="58"/>
    </row>
    <row r="394" spans="1:9" s="107" customFormat="1" ht="165.75">
      <c r="A394" s="223"/>
      <c r="B394" s="103" t="s">
        <v>517</v>
      </c>
      <c r="C394" s="79" t="s">
        <v>383</v>
      </c>
      <c r="D394" s="79" t="s">
        <v>364</v>
      </c>
      <c r="E394" s="79" t="s">
        <v>518</v>
      </c>
      <c r="F394" s="79"/>
      <c r="G394" s="105">
        <f>G395</f>
        <v>4164</v>
      </c>
      <c r="H394" s="105">
        <f>H395</f>
        <v>1696.3</v>
      </c>
      <c r="I394" s="105"/>
    </row>
    <row r="395" spans="1:9" s="107" customFormat="1" ht="38.25">
      <c r="A395" s="223"/>
      <c r="B395" s="103" t="s">
        <v>351</v>
      </c>
      <c r="C395" s="79" t="s">
        <v>383</v>
      </c>
      <c r="D395" s="79" t="s">
        <v>364</v>
      </c>
      <c r="E395" s="79" t="s">
        <v>518</v>
      </c>
      <c r="F395" s="79" t="s">
        <v>466</v>
      </c>
      <c r="G395" s="105">
        <f>G396</f>
        <v>4164</v>
      </c>
      <c r="H395" s="105">
        <f>H396</f>
        <v>1696.3</v>
      </c>
      <c r="I395" s="105"/>
    </row>
    <row r="396" spans="1:9" s="107" customFormat="1">
      <c r="A396" s="223"/>
      <c r="B396" s="103" t="s">
        <v>345</v>
      </c>
      <c r="C396" s="79" t="s">
        <v>383</v>
      </c>
      <c r="D396" s="79" t="s">
        <v>364</v>
      </c>
      <c r="E396" s="79" t="s">
        <v>518</v>
      </c>
      <c r="F396" s="79" t="s">
        <v>467</v>
      </c>
      <c r="G396" s="105">
        <f>'приложение 5'!H522</f>
        <v>4164</v>
      </c>
      <c r="H396" s="105">
        <f>'приложение 5'!I522</f>
        <v>1696.3</v>
      </c>
      <c r="I396" s="105"/>
    </row>
    <row r="397" spans="1:9" ht="306">
      <c r="A397" s="60"/>
      <c r="B397" s="59" t="s">
        <v>519</v>
      </c>
      <c r="C397" s="53" t="s">
        <v>383</v>
      </c>
      <c r="D397" s="53" t="s">
        <v>364</v>
      </c>
      <c r="E397" s="53" t="s">
        <v>520</v>
      </c>
      <c r="F397" s="53"/>
      <c r="G397" s="58">
        <f>G398</f>
        <v>44</v>
      </c>
      <c r="H397" s="58">
        <f>H398</f>
        <v>0</v>
      </c>
      <c r="I397" s="58"/>
    </row>
    <row r="398" spans="1:9" ht="38.25">
      <c r="A398" s="60"/>
      <c r="B398" s="59" t="s">
        <v>351</v>
      </c>
      <c r="C398" s="53" t="s">
        <v>383</v>
      </c>
      <c r="D398" s="53" t="s">
        <v>364</v>
      </c>
      <c r="E398" s="53" t="s">
        <v>520</v>
      </c>
      <c r="F398" s="53" t="s">
        <v>466</v>
      </c>
      <c r="G398" s="58">
        <f>G399</f>
        <v>44</v>
      </c>
      <c r="H398" s="58">
        <f>H399</f>
        <v>0</v>
      </c>
      <c r="I398" s="58"/>
    </row>
    <row r="399" spans="1:9">
      <c r="A399" s="60"/>
      <c r="B399" s="59" t="s">
        <v>345</v>
      </c>
      <c r="C399" s="53" t="s">
        <v>383</v>
      </c>
      <c r="D399" s="53" t="s">
        <v>364</v>
      </c>
      <c r="E399" s="53" t="s">
        <v>520</v>
      </c>
      <c r="F399" s="53" t="s">
        <v>467</v>
      </c>
      <c r="G399" s="58">
        <f>'приложение 5'!H526</f>
        <v>44</v>
      </c>
      <c r="H399" s="58">
        <f>'приложение 5'!I526</f>
        <v>0</v>
      </c>
      <c r="I399" s="58"/>
    </row>
    <row r="400" spans="1:9">
      <c r="A400" s="60"/>
      <c r="B400" s="57" t="s">
        <v>170</v>
      </c>
      <c r="C400" s="55" t="s">
        <v>383</v>
      </c>
      <c r="D400" s="55" t="s">
        <v>376</v>
      </c>
      <c r="E400" s="55"/>
      <c r="F400" s="55"/>
      <c r="G400" s="56">
        <f>G401+G414</f>
        <v>94502.9</v>
      </c>
      <c r="H400" s="56">
        <f>H401+H414</f>
        <v>29636.199999999997</v>
      </c>
      <c r="I400" s="56">
        <f>H400/G400*100</f>
        <v>31.360095827747088</v>
      </c>
    </row>
    <row r="401" spans="1:9" ht="51">
      <c r="A401" s="60"/>
      <c r="B401" s="59" t="s">
        <v>169</v>
      </c>
      <c r="C401" s="53" t="s">
        <v>383</v>
      </c>
      <c r="D401" s="53" t="s">
        <v>376</v>
      </c>
      <c r="E401" s="53" t="s">
        <v>485</v>
      </c>
      <c r="F401" s="53"/>
      <c r="G401" s="58">
        <f>G402</f>
        <v>32734.399999999998</v>
      </c>
      <c r="H401" s="58">
        <f>H402</f>
        <v>1757.1000000000001</v>
      </c>
      <c r="I401" s="58"/>
    </row>
    <row r="402" spans="1:9" ht="25.5">
      <c r="A402" s="60"/>
      <c r="B402" s="59" t="s">
        <v>168</v>
      </c>
      <c r="C402" s="53" t="s">
        <v>383</v>
      </c>
      <c r="D402" s="53" t="s">
        <v>376</v>
      </c>
      <c r="E402" s="53" t="s">
        <v>521</v>
      </c>
      <c r="F402" s="53"/>
      <c r="G402" s="58">
        <f>G403+G408+G411</f>
        <v>32734.399999999998</v>
      </c>
      <c r="H402" s="58">
        <f>H403+H408+H411</f>
        <v>1757.1000000000001</v>
      </c>
      <c r="I402" s="58"/>
    </row>
    <row r="403" spans="1:9" ht="25.5">
      <c r="A403" s="60"/>
      <c r="B403" s="59" t="s">
        <v>21</v>
      </c>
      <c r="C403" s="53" t="s">
        <v>383</v>
      </c>
      <c r="D403" s="53" t="s">
        <v>376</v>
      </c>
      <c r="E403" s="53" t="s">
        <v>522</v>
      </c>
      <c r="F403" s="53"/>
      <c r="G403" s="58">
        <f>G404+G406</f>
        <v>30472.5</v>
      </c>
      <c r="H403" s="58">
        <f>H404+H406</f>
        <v>1757.1000000000001</v>
      </c>
      <c r="I403" s="58"/>
    </row>
    <row r="404" spans="1:9" ht="38.25">
      <c r="A404" s="61"/>
      <c r="B404" s="59" t="s">
        <v>372</v>
      </c>
      <c r="C404" s="53" t="s">
        <v>383</v>
      </c>
      <c r="D404" s="53" t="s">
        <v>376</v>
      </c>
      <c r="E404" s="53" t="s">
        <v>522</v>
      </c>
      <c r="F404" s="53" t="s">
        <v>373</v>
      </c>
      <c r="G404" s="58">
        <f>G405</f>
        <v>1315.4</v>
      </c>
      <c r="H404" s="58">
        <f>H405</f>
        <v>361.7</v>
      </c>
      <c r="I404" s="58"/>
    </row>
    <row r="405" spans="1:9" ht="38.25">
      <c r="A405" s="61"/>
      <c r="B405" s="59" t="s">
        <v>258</v>
      </c>
      <c r="C405" s="53" t="s">
        <v>383</v>
      </c>
      <c r="D405" s="53" t="s">
        <v>376</v>
      </c>
      <c r="E405" s="53" t="s">
        <v>522</v>
      </c>
      <c r="F405" s="53" t="s">
        <v>374</v>
      </c>
      <c r="G405" s="58">
        <f>'приложение 5'!H533</f>
        <v>1315.4</v>
      </c>
      <c r="H405" s="58">
        <f>'приложение 5'!I533</f>
        <v>361.7</v>
      </c>
      <c r="I405" s="58"/>
    </row>
    <row r="406" spans="1:9" ht="38.25">
      <c r="A406" s="60"/>
      <c r="B406" s="59" t="s">
        <v>351</v>
      </c>
      <c r="C406" s="53" t="s">
        <v>383</v>
      </c>
      <c r="D406" s="53" t="s">
        <v>376</v>
      </c>
      <c r="E406" s="53" t="s">
        <v>522</v>
      </c>
      <c r="F406" s="53" t="s">
        <v>466</v>
      </c>
      <c r="G406" s="58">
        <f>G407</f>
        <v>29157.1</v>
      </c>
      <c r="H406" s="58">
        <f>H407</f>
        <v>1395.4</v>
      </c>
      <c r="I406" s="58"/>
    </row>
    <row r="407" spans="1:9">
      <c r="A407" s="60"/>
      <c r="B407" s="59" t="s">
        <v>345</v>
      </c>
      <c r="C407" s="53" t="s">
        <v>383</v>
      </c>
      <c r="D407" s="53" t="s">
        <v>376</v>
      </c>
      <c r="E407" s="53" t="s">
        <v>522</v>
      </c>
      <c r="F407" s="53" t="s">
        <v>467</v>
      </c>
      <c r="G407" s="58">
        <f>'приложение 5'!H536</f>
        <v>29157.1</v>
      </c>
      <c r="H407" s="58">
        <f>'приложение 5'!I536</f>
        <v>1395.4</v>
      </c>
      <c r="I407" s="58"/>
    </row>
    <row r="408" spans="1:9" ht="293.25">
      <c r="A408" s="60"/>
      <c r="B408" s="59" t="s">
        <v>167</v>
      </c>
      <c r="C408" s="53" t="s">
        <v>383</v>
      </c>
      <c r="D408" s="53" t="s">
        <v>376</v>
      </c>
      <c r="E408" s="53" t="s">
        <v>523</v>
      </c>
      <c r="F408" s="53"/>
      <c r="G408" s="58">
        <f>G409</f>
        <v>2239.3000000000002</v>
      </c>
      <c r="H408" s="58">
        <f>H409</f>
        <v>0</v>
      </c>
      <c r="I408" s="58"/>
    </row>
    <row r="409" spans="1:9" ht="38.25">
      <c r="A409" s="60"/>
      <c r="B409" s="59" t="s">
        <v>351</v>
      </c>
      <c r="C409" s="53" t="s">
        <v>383</v>
      </c>
      <c r="D409" s="53" t="s">
        <v>376</v>
      </c>
      <c r="E409" s="53" t="s">
        <v>523</v>
      </c>
      <c r="F409" s="53" t="s">
        <v>466</v>
      </c>
      <c r="G409" s="58">
        <f>G410</f>
        <v>2239.3000000000002</v>
      </c>
      <c r="H409" s="58">
        <f>H410</f>
        <v>0</v>
      </c>
      <c r="I409" s="58"/>
    </row>
    <row r="410" spans="1:9">
      <c r="A410" s="60"/>
      <c r="B410" s="59" t="s">
        <v>345</v>
      </c>
      <c r="C410" s="53" t="s">
        <v>383</v>
      </c>
      <c r="D410" s="53" t="s">
        <v>376</v>
      </c>
      <c r="E410" s="53" t="s">
        <v>523</v>
      </c>
      <c r="F410" s="53" t="s">
        <v>467</v>
      </c>
      <c r="G410" s="58">
        <f>'приложение 5'!H540</f>
        <v>2239.3000000000002</v>
      </c>
      <c r="H410" s="58">
        <f>'приложение 5'!I540</f>
        <v>0</v>
      </c>
      <c r="I410" s="58"/>
    </row>
    <row r="411" spans="1:9" ht="318.75">
      <c r="A411" s="60"/>
      <c r="B411" s="59" t="s">
        <v>166</v>
      </c>
      <c r="C411" s="53" t="s">
        <v>383</v>
      </c>
      <c r="D411" s="53" t="s">
        <v>376</v>
      </c>
      <c r="E411" s="53" t="s">
        <v>524</v>
      </c>
      <c r="F411" s="53"/>
      <c r="G411" s="58">
        <f>G412</f>
        <v>22.6</v>
      </c>
      <c r="H411" s="58">
        <f>H412</f>
        <v>0</v>
      </c>
      <c r="I411" s="58"/>
    </row>
    <row r="412" spans="1:9" ht="38.25">
      <c r="A412" s="60"/>
      <c r="B412" s="59" t="s">
        <v>351</v>
      </c>
      <c r="C412" s="53" t="s">
        <v>383</v>
      </c>
      <c r="D412" s="53" t="s">
        <v>376</v>
      </c>
      <c r="E412" s="53" t="s">
        <v>524</v>
      </c>
      <c r="F412" s="53" t="s">
        <v>466</v>
      </c>
      <c r="G412" s="58">
        <f>G413</f>
        <v>22.6</v>
      </c>
      <c r="H412" s="58">
        <f>H413</f>
        <v>0</v>
      </c>
      <c r="I412" s="58"/>
    </row>
    <row r="413" spans="1:9">
      <c r="A413" s="60"/>
      <c r="B413" s="59" t="s">
        <v>345</v>
      </c>
      <c r="C413" s="53" t="s">
        <v>383</v>
      </c>
      <c r="D413" s="53" t="s">
        <v>376</v>
      </c>
      <c r="E413" s="53" t="s">
        <v>524</v>
      </c>
      <c r="F413" s="53" t="s">
        <v>467</v>
      </c>
      <c r="G413" s="58">
        <f>'приложение 5'!H544</f>
        <v>22.6</v>
      </c>
      <c r="H413" s="58">
        <f>'приложение 5'!I544</f>
        <v>0</v>
      </c>
      <c r="I413" s="58"/>
    </row>
    <row r="414" spans="1:9" ht="63.75">
      <c r="A414" s="60"/>
      <c r="B414" s="59" t="s">
        <v>157</v>
      </c>
      <c r="C414" s="53" t="s">
        <v>383</v>
      </c>
      <c r="D414" s="53" t="s">
        <v>376</v>
      </c>
      <c r="E414" s="53" t="s">
        <v>449</v>
      </c>
      <c r="F414" s="53"/>
      <c r="G414" s="58">
        <f>G415</f>
        <v>61768.5</v>
      </c>
      <c r="H414" s="58">
        <f>H415</f>
        <v>27879.1</v>
      </c>
      <c r="I414" s="58"/>
    </row>
    <row r="415" spans="1:9" ht="63.75">
      <c r="A415" s="60"/>
      <c r="B415" s="59" t="s">
        <v>156</v>
      </c>
      <c r="C415" s="53" t="s">
        <v>383</v>
      </c>
      <c r="D415" s="53" t="s">
        <v>376</v>
      </c>
      <c r="E415" s="53" t="s">
        <v>450</v>
      </c>
      <c r="F415" s="53"/>
      <c r="G415" s="58">
        <f>G416</f>
        <v>61768.5</v>
      </c>
      <c r="H415" s="58">
        <f>H416</f>
        <v>27879.1</v>
      </c>
      <c r="I415" s="58"/>
    </row>
    <row r="416" spans="1:9" ht="25.5">
      <c r="A416" s="60"/>
      <c r="B416" s="59" t="s">
        <v>21</v>
      </c>
      <c r="C416" s="53" t="s">
        <v>383</v>
      </c>
      <c r="D416" s="53" t="s">
        <v>376</v>
      </c>
      <c r="E416" s="53" t="s">
        <v>452</v>
      </c>
      <c r="F416" s="53"/>
      <c r="G416" s="58">
        <f>G417+G419</f>
        <v>61768.5</v>
      </c>
      <c r="H416" s="58">
        <f>H417+H419</f>
        <v>27879.1</v>
      </c>
      <c r="I416" s="58"/>
    </row>
    <row r="417" spans="1:9" ht="38.25">
      <c r="A417" s="61"/>
      <c r="B417" s="59" t="s">
        <v>372</v>
      </c>
      <c r="C417" s="53" t="s">
        <v>383</v>
      </c>
      <c r="D417" s="53" t="s">
        <v>376</v>
      </c>
      <c r="E417" s="53" t="s">
        <v>452</v>
      </c>
      <c r="F417" s="53" t="s">
        <v>373</v>
      </c>
      <c r="G417" s="58">
        <f>G418</f>
        <v>61468.5</v>
      </c>
      <c r="H417" s="58">
        <f>H418</f>
        <v>27879.1</v>
      </c>
      <c r="I417" s="58"/>
    </row>
    <row r="418" spans="1:9" ht="38.25">
      <c r="A418" s="61"/>
      <c r="B418" s="59" t="s">
        <v>258</v>
      </c>
      <c r="C418" s="53" t="s">
        <v>383</v>
      </c>
      <c r="D418" s="53" t="s">
        <v>376</v>
      </c>
      <c r="E418" s="53" t="s">
        <v>452</v>
      </c>
      <c r="F418" s="53" t="s">
        <v>374</v>
      </c>
      <c r="G418" s="58">
        <f>'приложение 5'!H550</f>
        <v>61468.5</v>
      </c>
      <c r="H418" s="58">
        <f>'приложение 5'!I550</f>
        <v>27879.1</v>
      </c>
      <c r="I418" s="58"/>
    </row>
    <row r="419" spans="1:9" s="34" customFormat="1">
      <c r="A419" s="26"/>
      <c r="B419" s="17" t="s">
        <v>259</v>
      </c>
      <c r="C419" s="38">
        <v>5</v>
      </c>
      <c r="D419" s="38">
        <v>3</v>
      </c>
      <c r="E419" s="39" t="s">
        <v>452</v>
      </c>
      <c r="F419" s="40">
        <v>800</v>
      </c>
      <c r="G419" s="32">
        <f>G420</f>
        <v>300</v>
      </c>
      <c r="H419" s="32">
        <f>H420</f>
        <v>0</v>
      </c>
      <c r="I419" s="26"/>
    </row>
    <row r="420" spans="1:9" s="34" customFormat="1" ht="76.5">
      <c r="A420" s="26"/>
      <c r="B420" s="37" t="s">
        <v>160</v>
      </c>
      <c r="C420" s="38">
        <v>5</v>
      </c>
      <c r="D420" s="38">
        <v>3</v>
      </c>
      <c r="E420" s="39" t="s">
        <v>452</v>
      </c>
      <c r="F420" s="40" t="s">
        <v>159</v>
      </c>
      <c r="G420" s="32">
        <v>300</v>
      </c>
      <c r="H420" s="32">
        <v>0</v>
      </c>
      <c r="I420" s="26"/>
    </row>
    <row r="421" spans="1:9" ht="25.5">
      <c r="A421" s="60"/>
      <c r="B421" s="57" t="s">
        <v>165</v>
      </c>
      <c r="C421" s="55" t="s">
        <v>383</v>
      </c>
      <c r="D421" s="55" t="s">
        <v>383</v>
      </c>
      <c r="E421" s="55"/>
      <c r="F421" s="55"/>
      <c r="G421" s="56">
        <f>G422+G434+G446</f>
        <v>160884.09999999998</v>
      </c>
      <c r="H421" s="56">
        <f>H422+H434+H446</f>
        <v>73995.200000000012</v>
      </c>
      <c r="I421" s="56">
        <f>H421/G421*100</f>
        <v>45.992860699099552</v>
      </c>
    </row>
    <row r="422" spans="1:9" ht="63.75">
      <c r="A422" s="60"/>
      <c r="B422" s="59" t="s">
        <v>164</v>
      </c>
      <c r="C422" s="53" t="s">
        <v>383</v>
      </c>
      <c r="D422" s="53" t="s">
        <v>383</v>
      </c>
      <c r="E422" s="53" t="s">
        <v>501</v>
      </c>
      <c r="F422" s="53"/>
      <c r="G422" s="58">
        <f>G423+G428+G431</f>
        <v>57230.7</v>
      </c>
      <c r="H422" s="58">
        <f>H423+H428+H431</f>
        <v>24680.400000000001</v>
      </c>
      <c r="I422" s="58"/>
    </row>
    <row r="423" spans="1:9" ht="25.5">
      <c r="A423" s="60"/>
      <c r="B423" s="59" t="s">
        <v>21</v>
      </c>
      <c r="C423" s="53" t="s">
        <v>383</v>
      </c>
      <c r="D423" s="53" t="s">
        <v>383</v>
      </c>
      <c r="E423" s="53" t="s">
        <v>502</v>
      </c>
      <c r="F423" s="53"/>
      <c r="G423" s="58">
        <f>G424+G426</f>
        <v>40063.5</v>
      </c>
      <c r="H423" s="58">
        <f>H424+H426</f>
        <v>21511.7</v>
      </c>
      <c r="I423" s="58"/>
    </row>
    <row r="424" spans="1:9" s="96" customFormat="1" ht="38.25">
      <c r="A424" s="82"/>
      <c r="B424" s="59" t="s">
        <v>372</v>
      </c>
      <c r="C424" s="83" t="s">
        <v>383</v>
      </c>
      <c r="D424" s="83" t="s">
        <v>383</v>
      </c>
      <c r="E424" s="83" t="s">
        <v>502</v>
      </c>
      <c r="F424" s="83" t="s">
        <v>373</v>
      </c>
      <c r="G424" s="84">
        <f>G425</f>
        <v>475</v>
      </c>
      <c r="H424" s="84">
        <f>H425</f>
        <v>0</v>
      </c>
      <c r="I424" s="84"/>
    </row>
    <row r="425" spans="1:9" s="96" customFormat="1" ht="38.25">
      <c r="A425" s="82"/>
      <c r="B425" s="16" t="s">
        <v>258</v>
      </c>
      <c r="C425" s="83" t="s">
        <v>383</v>
      </c>
      <c r="D425" s="83" t="s">
        <v>383</v>
      </c>
      <c r="E425" s="83" t="s">
        <v>502</v>
      </c>
      <c r="F425" s="83" t="s">
        <v>374</v>
      </c>
      <c r="G425" s="84">
        <f>'приложение 5'!H558</f>
        <v>475</v>
      </c>
      <c r="H425" s="84">
        <f>'приложение 5'!I558</f>
        <v>0</v>
      </c>
      <c r="I425" s="84"/>
    </row>
    <row r="426" spans="1:9">
      <c r="A426" s="61"/>
      <c r="B426" s="59" t="s">
        <v>259</v>
      </c>
      <c r="C426" s="53" t="s">
        <v>383</v>
      </c>
      <c r="D426" s="53" t="s">
        <v>383</v>
      </c>
      <c r="E426" s="53" t="s">
        <v>502</v>
      </c>
      <c r="F426" s="53" t="s">
        <v>378</v>
      </c>
      <c r="G426" s="58">
        <f>G427</f>
        <v>39588.5</v>
      </c>
      <c r="H426" s="58">
        <f>H427</f>
        <v>21511.7</v>
      </c>
      <c r="I426" s="58"/>
    </row>
    <row r="427" spans="1:9" ht="76.5">
      <c r="A427" s="61"/>
      <c r="B427" s="59" t="s">
        <v>160</v>
      </c>
      <c r="C427" s="53" t="s">
        <v>383</v>
      </c>
      <c r="D427" s="53" t="s">
        <v>383</v>
      </c>
      <c r="E427" s="53" t="s">
        <v>502</v>
      </c>
      <c r="F427" s="53" t="s">
        <v>159</v>
      </c>
      <c r="G427" s="58">
        <f>'приложение 5'!H561</f>
        <v>39588.5</v>
      </c>
      <c r="H427" s="58">
        <f>'приложение 5'!I561</f>
        <v>21511.7</v>
      </c>
      <c r="I427" s="58"/>
    </row>
    <row r="428" spans="1:9" s="107" customFormat="1" ht="293.25">
      <c r="A428" s="102"/>
      <c r="B428" s="224" t="s">
        <v>716</v>
      </c>
      <c r="C428" s="79" t="s">
        <v>383</v>
      </c>
      <c r="D428" s="79" t="s">
        <v>383</v>
      </c>
      <c r="E428" s="79" t="s">
        <v>506</v>
      </c>
      <c r="F428" s="79"/>
      <c r="G428" s="105">
        <f>G429</f>
        <v>16995.5</v>
      </c>
      <c r="H428" s="105">
        <f>H429</f>
        <v>3137</v>
      </c>
      <c r="I428" s="105"/>
    </row>
    <row r="429" spans="1:9" s="107" customFormat="1">
      <c r="A429" s="102"/>
      <c r="B429" s="103" t="s">
        <v>259</v>
      </c>
      <c r="C429" s="79" t="s">
        <v>383</v>
      </c>
      <c r="D429" s="79" t="s">
        <v>383</v>
      </c>
      <c r="E429" s="79" t="s">
        <v>506</v>
      </c>
      <c r="F429" s="79" t="s">
        <v>378</v>
      </c>
      <c r="G429" s="105">
        <f>G430</f>
        <v>16995.5</v>
      </c>
      <c r="H429" s="105">
        <f>H430</f>
        <v>3137</v>
      </c>
      <c r="I429" s="105"/>
    </row>
    <row r="430" spans="1:9" s="107" customFormat="1" ht="76.5">
      <c r="A430" s="102"/>
      <c r="B430" s="103" t="s">
        <v>160</v>
      </c>
      <c r="C430" s="79" t="s">
        <v>383</v>
      </c>
      <c r="D430" s="79" t="s">
        <v>383</v>
      </c>
      <c r="E430" s="79" t="s">
        <v>506</v>
      </c>
      <c r="F430" s="79" t="s">
        <v>159</v>
      </c>
      <c r="G430" s="105">
        <f>'приложение 5'!H565</f>
        <v>16995.5</v>
      </c>
      <c r="H430" s="105">
        <f>'приложение 5'!I565</f>
        <v>3137</v>
      </c>
      <c r="I430" s="105"/>
    </row>
    <row r="431" spans="1:9" s="107" customFormat="1" ht="318.75">
      <c r="A431" s="102"/>
      <c r="B431" s="224" t="s">
        <v>717</v>
      </c>
      <c r="C431" s="79" t="s">
        <v>383</v>
      </c>
      <c r="D431" s="79" t="s">
        <v>383</v>
      </c>
      <c r="E431" s="79" t="s">
        <v>507</v>
      </c>
      <c r="F431" s="79"/>
      <c r="G431" s="105">
        <f>G432</f>
        <v>171.7</v>
      </c>
      <c r="H431" s="105">
        <f>H432</f>
        <v>31.7</v>
      </c>
      <c r="I431" s="105"/>
    </row>
    <row r="432" spans="1:9" s="107" customFormat="1">
      <c r="A432" s="102"/>
      <c r="B432" s="103" t="s">
        <v>259</v>
      </c>
      <c r="C432" s="79" t="s">
        <v>383</v>
      </c>
      <c r="D432" s="79" t="s">
        <v>383</v>
      </c>
      <c r="E432" s="79" t="s">
        <v>507</v>
      </c>
      <c r="F432" s="79" t="s">
        <v>378</v>
      </c>
      <c r="G432" s="105">
        <f>G433</f>
        <v>171.7</v>
      </c>
      <c r="H432" s="105">
        <f>H433</f>
        <v>31.7</v>
      </c>
      <c r="I432" s="105"/>
    </row>
    <row r="433" spans="1:9" s="107" customFormat="1" ht="76.5">
      <c r="A433" s="102"/>
      <c r="B433" s="103" t="s">
        <v>160</v>
      </c>
      <c r="C433" s="79" t="s">
        <v>383</v>
      </c>
      <c r="D433" s="79" t="s">
        <v>383</v>
      </c>
      <c r="E433" s="79" t="s">
        <v>507</v>
      </c>
      <c r="F433" s="79" t="s">
        <v>159</v>
      </c>
      <c r="G433" s="105">
        <f>'приложение 5'!H568</f>
        <v>171.7</v>
      </c>
      <c r="H433" s="105">
        <f>'приложение 5'!I568</f>
        <v>31.7</v>
      </c>
      <c r="I433" s="105"/>
    </row>
    <row r="434" spans="1:9" ht="51">
      <c r="A434" s="60"/>
      <c r="B434" s="59" t="s">
        <v>377</v>
      </c>
      <c r="C434" s="53" t="s">
        <v>383</v>
      </c>
      <c r="D434" s="53" t="s">
        <v>383</v>
      </c>
      <c r="E434" s="92" t="s">
        <v>365</v>
      </c>
      <c r="F434" s="55"/>
      <c r="G434" s="58">
        <f>G435</f>
        <v>81717.099999999991</v>
      </c>
      <c r="H434" s="58">
        <f>H435</f>
        <v>38457.100000000006</v>
      </c>
      <c r="I434" s="58"/>
    </row>
    <row r="435" spans="1:9" ht="38.25">
      <c r="A435" s="60"/>
      <c r="B435" s="59" t="s">
        <v>366</v>
      </c>
      <c r="C435" s="53" t="s">
        <v>383</v>
      </c>
      <c r="D435" s="53" t="s">
        <v>383</v>
      </c>
      <c r="E435" s="92" t="s">
        <v>367</v>
      </c>
      <c r="F435" s="55"/>
      <c r="G435" s="58">
        <f>G436+G443</f>
        <v>81717.099999999991</v>
      </c>
      <c r="H435" s="58">
        <f>H436+H443</f>
        <v>38457.100000000006</v>
      </c>
      <c r="I435" s="58"/>
    </row>
    <row r="436" spans="1:9" ht="38.25">
      <c r="A436" s="60"/>
      <c r="B436" s="59" t="s">
        <v>37</v>
      </c>
      <c r="C436" s="53" t="s">
        <v>383</v>
      </c>
      <c r="D436" s="53" t="s">
        <v>383</v>
      </c>
      <c r="E436" s="53" t="s">
        <v>482</v>
      </c>
      <c r="F436" s="53"/>
      <c r="G436" s="58">
        <f>G437+G439+G441</f>
        <v>81712.2</v>
      </c>
      <c r="H436" s="58">
        <f>H437+H439+H441</f>
        <v>38457.100000000006</v>
      </c>
      <c r="I436" s="58"/>
    </row>
    <row r="437" spans="1:9" ht="89.25">
      <c r="A437" s="61"/>
      <c r="B437" s="59" t="s">
        <v>343</v>
      </c>
      <c r="C437" s="53" t="s">
        <v>383</v>
      </c>
      <c r="D437" s="53" t="s">
        <v>383</v>
      </c>
      <c r="E437" s="53" t="s">
        <v>482</v>
      </c>
      <c r="F437" s="53" t="s">
        <v>369</v>
      </c>
      <c r="G437" s="58">
        <f>G438</f>
        <v>53424.3</v>
      </c>
      <c r="H437" s="58">
        <f>H438</f>
        <v>27612.9</v>
      </c>
      <c r="I437" s="58"/>
    </row>
    <row r="438" spans="1:9" ht="25.5">
      <c r="A438" s="61"/>
      <c r="B438" s="59" t="s">
        <v>350</v>
      </c>
      <c r="C438" s="53" t="s">
        <v>383</v>
      </c>
      <c r="D438" s="53" t="s">
        <v>383</v>
      </c>
      <c r="E438" s="53" t="s">
        <v>482</v>
      </c>
      <c r="F438" s="53" t="s">
        <v>416</v>
      </c>
      <c r="G438" s="58">
        <f>'приложение 5'!H573</f>
        <v>53424.3</v>
      </c>
      <c r="H438" s="58">
        <f>'приложение 5'!I573</f>
        <v>27612.9</v>
      </c>
      <c r="I438" s="58"/>
    </row>
    <row r="439" spans="1:9" ht="38.25">
      <c r="A439" s="61"/>
      <c r="B439" s="59" t="s">
        <v>372</v>
      </c>
      <c r="C439" s="53" t="s">
        <v>383</v>
      </c>
      <c r="D439" s="53" t="s">
        <v>383</v>
      </c>
      <c r="E439" s="53" t="s">
        <v>482</v>
      </c>
      <c r="F439" s="53" t="s">
        <v>373</v>
      </c>
      <c r="G439" s="58">
        <f>G440</f>
        <v>26074.899999999998</v>
      </c>
      <c r="H439" s="58">
        <f>H440</f>
        <v>9495.2000000000007</v>
      </c>
      <c r="I439" s="58"/>
    </row>
    <row r="440" spans="1:9" ht="38.25">
      <c r="A440" s="61"/>
      <c r="B440" s="59" t="s">
        <v>258</v>
      </c>
      <c r="C440" s="53" t="s">
        <v>383</v>
      </c>
      <c r="D440" s="53" t="s">
        <v>383</v>
      </c>
      <c r="E440" s="53" t="s">
        <v>482</v>
      </c>
      <c r="F440" s="53" t="s">
        <v>374</v>
      </c>
      <c r="G440" s="58">
        <f>'приложение 5'!H578</f>
        <v>26074.899999999998</v>
      </c>
      <c r="H440" s="58">
        <f>'приложение 5'!I578</f>
        <v>9495.2000000000007</v>
      </c>
      <c r="I440" s="58"/>
    </row>
    <row r="441" spans="1:9">
      <c r="A441" s="61"/>
      <c r="B441" s="76" t="s">
        <v>259</v>
      </c>
      <c r="C441" s="53" t="s">
        <v>383</v>
      </c>
      <c r="D441" s="53" t="s">
        <v>383</v>
      </c>
      <c r="E441" s="53" t="s">
        <v>482</v>
      </c>
      <c r="F441" s="53" t="s">
        <v>378</v>
      </c>
      <c r="G441" s="58">
        <f>G442</f>
        <v>2213</v>
      </c>
      <c r="H441" s="58">
        <f>H442</f>
        <v>1349</v>
      </c>
      <c r="I441" s="58"/>
    </row>
    <row r="442" spans="1:9" ht="25.5">
      <c r="A442" s="61"/>
      <c r="B442" s="76" t="s">
        <v>260</v>
      </c>
      <c r="C442" s="53" t="s">
        <v>383</v>
      </c>
      <c r="D442" s="53" t="s">
        <v>383</v>
      </c>
      <c r="E442" s="53" t="s">
        <v>482</v>
      </c>
      <c r="F442" s="53" t="s">
        <v>382</v>
      </c>
      <c r="G442" s="58">
        <f>'приложение 5'!H582</f>
        <v>2213</v>
      </c>
      <c r="H442" s="58">
        <f>'приложение 5'!I582</f>
        <v>1349</v>
      </c>
      <c r="I442" s="58"/>
    </row>
    <row r="443" spans="1:9" ht="280.5">
      <c r="A443" s="61"/>
      <c r="B443" s="59" t="s">
        <v>525</v>
      </c>
      <c r="C443" s="53" t="s">
        <v>383</v>
      </c>
      <c r="D443" s="53" t="s">
        <v>383</v>
      </c>
      <c r="E443" s="53" t="s">
        <v>526</v>
      </c>
      <c r="F443" s="53"/>
      <c r="G443" s="58">
        <f>G444</f>
        <v>4.9000000000000004</v>
      </c>
      <c r="H443" s="58">
        <f>H444</f>
        <v>0</v>
      </c>
      <c r="I443" s="58"/>
    </row>
    <row r="444" spans="1:9" ht="89.25">
      <c r="A444" s="61"/>
      <c r="B444" s="59" t="s">
        <v>343</v>
      </c>
      <c r="C444" s="53" t="s">
        <v>383</v>
      </c>
      <c r="D444" s="53" t="s">
        <v>383</v>
      </c>
      <c r="E444" s="53" t="s">
        <v>526</v>
      </c>
      <c r="F444" s="53" t="s">
        <v>369</v>
      </c>
      <c r="G444" s="58">
        <f>G445</f>
        <v>4.9000000000000004</v>
      </c>
      <c r="H444" s="58">
        <f>H445</f>
        <v>0</v>
      </c>
      <c r="I444" s="58"/>
    </row>
    <row r="445" spans="1:9" ht="38.25">
      <c r="A445" s="61"/>
      <c r="B445" s="59" t="s">
        <v>256</v>
      </c>
      <c r="C445" s="53" t="s">
        <v>383</v>
      </c>
      <c r="D445" s="53" t="s">
        <v>383</v>
      </c>
      <c r="E445" s="53" t="s">
        <v>526</v>
      </c>
      <c r="F445" s="53" t="s">
        <v>370</v>
      </c>
      <c r="G445" s="58">
        <f>'приложение 5'!H588</f>
        <v>4.9000000000000004</v>
      </c>
      <c r="H445" s="58">
        <f>'приложение 5'!I588</f>
        <v>0</v>
      </c>
      <c r="I445" s="58"/>
    </row>
    <row r="446" spans="1:9" ht="63.75">
      <c r="A446" s="61"/>
      <c r="B446" s="76" t="s">
        <v>157</v>
      </c>
      <c r="C446" s="53" t="s">
        <v>383</v>
      </c>
      <c r="D446" s="53" t="s">
        <v>383</v>
      </c>
      <c r="E446" s="53" t="s">
        <v>449</v>
      </c>
      <c r="F446" s="53"/>
      <c r="G446" s="58">
        <f>G447+G455</f>
        <v>21936.3</v>
      </c>
      <c r="H446" s="58">
        <f>H447+H455</f>
        <v>10857.700000000003</v>
      </c>
      <c r="I446" s="58"/>
    </row>
    <row r="447" spans="1:9" ht="63.75">
      <c r="A447" s="61"/>
      <c r="B447" s="76" t="s">
        <v>156</v>
      </c>
      <c r="C447" s="53" t="s">
        <v>383</v>
      </c>
      <c r="D447" s="53" t="s">
        <v>383</v>
      </c>
      <c r="E447" s="53" t="s">
        <v>450</v>
      </c>
      <c r="F447" s="53"/>
      <c r="G447" s="58">
        <f>G448</f>
        <v>21736.3</v>
      </c>
      <c r="H447" s="58">
        <f>H448</f>
        <v>10767.700000000003</v>
      </c>
      <c r="I447" s="58"/>
    </row>
    <row r="448" spans="1:9" ht="38.25">
      <c r="A448" s="61"/>
      <c r="B448" s="76" t="s">
        <v>37</v>
      </c>
      <c r="C448" s="53" t="s">
        <v>383</v>
      </c>
      <c r="D448" s="53" t="s">
        <v>383</v>
      </c>
      <c r="E448" s="53" t="s">
        <v>527</v>
      </c>
      <c r="F448" s="53"/>
      <c r="G448" s="58">
        <f>G449+G451+G453</f>
        <v>21736.3</v>
      </c>
      <c r="H448" s="58">
        <f>H449+H451+H453</f>
        <v>10767.700000000003</v>
      </c>
      <c r="I448" s="58"/>
    </row>
    <row r="449" spans="1:9" ht="89.25">
      <c r="A449" s="61"/>
      <c r="B449" s="59" t="s">
        <v>343</v>
      </c>
      <c r="C449" s="53" t="s">
        <v>383</v>
      </c>
      <c r="D449" s="53" t="s">
        <v>383</v>
      </c>
      <c r="E449" s="53" t="s">
        <v>527</v>
      </c>
      <c r="F449" s="53" t="s">
        <v>369</v>
      </c>
      <c r="G449" s="58">
        <f>G450</f>
        <v>20379.900000000001</v>
      </c>
      <c r="H449" s="58">
        <f>H450</f>
        <v>10198.900000000001</v>
      </c>
      <c r="I449" s="58"/>
    </row>
    <row r="450" spans="1:9" ht="25.5">
      <c r="A450" s="61"/>
      <c r="B450" s="59" t="s">
        <v>350</v>
      </c>
      <c r="C450" s="53" t="s">
        <v>383</v>
      </c>
      <c r="D450" s="53" t="s">
        <v>383</v>
      </c>
      <c r="E450" s="53" t="s">
        <v>527</v>
      </c>
      <c r="F450" s="53" t="s">
        <v>416</v>
      </c>
      <c r="G450" s="58">
        <f>'приложение 5'!H594</f>
        <v>20379.900000000001</v>
      </c>
      <c r="H450" s="58">
        <f>'приложение 5'!I594</f>
        <v>10198.900000000001</v>
      </c>
      <c r="I450" s="58"/>
    </row>
    <row r="451" spans="1:9" ht="38.25">
      <c r="A451" s="61"/>
      <c r="B451" s="59" t="s">
        <v>372</v>
      </c>
      <c r="C451" s="53" t="s">
        <v>383</v>
      </c>
      <c r="D451" s="53" t="s">
        <v>383</v>
      </c>
      <c r="E451" s="53" t="s">
        <v>527</v>
      </c>
      <c r="F451" s="53" t="s">
        <v>373</v>
      </c>
      <c r="G451" s="58">
        <f>G452</f>
        <v>1328.1</v>
      </c>
      <c r="H451" s="58">
        <f>H452</f>
        <v>565.6</v>
      </c>
      <c r="I451" s="58"/>
    </row>
    <row r="452" spans="1:9" ht="38.25">
      <c r="A452" s="61"/>
      <c r="B452" s="59" t="s">
        <v>258</v>
      </c>
      <c r="C452" s="53" t="s">
        <v>383</v>
      </c>
      <c r="D452" s="53" t="s">
        <v>383</v>
      </c>
      <c r="E452" s="53" t="s">
        <v>527</v>
      </c>
      <c r="F452" s="53" t="s">
        <v>374</v>
      </c>
      <c r="G452" s="58">
        <f>'приложение 5'!H599</f>
        <v>1328.1</v>
      </c>
      <c r="H452" s="58">
        <f>'приложение 5'!I599</f>
        <v>565.6</v>
      </c>
      <c r="I452" s="58"/>
    </row>
    <row r="453" spans="1:9">
      <c r="A453" s="61"/>
      <c r="B453" s="76" t="s">
        <v>259</v>
      </c>
      <c r="C453" s="53" t="s">
        <v>383</v>
      </c>
      <c r="D453" s="53" t="s">
        <v>383</v>
      </c>
      <c r="E453" s="53" t="s">
        <v>527</v>
      </c>
      <c r="F453" s="53" t="s">
        <v>378</v>
      </c>
      <c r="G453" s="58">
        <f>G454</f>
        <v>28.3</v>
      </c>
      <c r="H453" s="58">
        <f>H454</f>
        <v>3.2</v>
      </c>
      <c r="I453" s="58"/>
    </row>
    <row r="454" spans="1:9" ht="25.5">
      <c r="A454" s="61"/>
      <c r="B454" s="76" t="s">
        <v>260</v>
      </c>
      <c r="C454" s="53" t="s">
        <v>383</v>
      </c>
      <c r="D454" s="53" t="s">
        <v>383</v>
      </c>
      <c r="E454" s="53" t="s">
        <v>527</v>
      </c>
      <c r="F454" s="53" t="s">
        <v>382</v>
      </c>
      <c r="G454" s="58">
        <f>'приложение 5'!H603</f>
        <v>28.3</v>
      </c>
      <c r="H454" s="58">
        <f>'приложение 5'!I603</f>
        <v>3.2</v>
      </c>
      <c r="I454" s="58"/>
    </row>
    <row r="455" spans="1:9" ht="51">
      <c r="A455" s="61"/>
      <c r="B455" s="76" t="s">
        <v>149</v>
      </c>
      <c r="C455" s="53" t="s">
        <v>383</v>
      </c>
      <c r="D455" s="53" t="s">
        <v>383</v>
      </c>
      <c r="E455" s="53" t="s">
        <v>508</v>
      </c>
      <c r="F455" s="53"/>
      <c r="G455" s="58">
        <f t="shared" ref="G455:H457" si="22">G456</f>
        <v>200</v>
      </c>
      <c r="H455" s="58">
        <f t="shared" si="22"/>
        <v>90</v>
      </c>
      <c r="I455" s="58"/>
    </row>
    <row r="456" spans="1:9" ht="25.5">
      <c r="A456" s="61"/>
      <c r="B456" s="59" t="s">
        <v>21</v>
      </c>
      <c r="C456" s="53" t="s">
        <v>383</v>
      </c>
      <c r="D456" s="53" t="s">
        <v>383</v>
      </c>
      <c r="E456" s="53" t="s">
        <v>528</v>
      </c>
      <c r="F456" s="53"/>
      <c r="G456" s="58">
        <f t="shared" si="22"/>
        <v>200</v>
      </c>
      <c r="H456" s="58">
        <f t="shared" si="22"/>
        <v>90</v>
      </c>
      <c r="I456" s="58"/>
    </row>
    <row r="457" spans="1:9" ht="38.25">
      <c r="A457" s="61"/>
      <c r="B457" s="59" t="s">
        <v>372</v>
      </c>
      <c r="C457" s="53" t="s">
        <v>383</v>
      </c>
      <c r="D457" s="53" t="s">
        <v>383</v>
      </c>
      <c r="E457" s="53" t="s">
        <v>528</v>
      </c>
      <c r="F457" s="53" t="s">
        <v>373</v>
      </c>
      <c r="G457" s="58">
        <f t="shared" si="22"/>
        <v>200</v>
      </c>
      <c r="H457" s="58">
        <f t="shared" si="22"/>
        <v>90</v>
      </c>
      <c r="I457" s="58"/>
    </row>
    <row r="458" spans="1:9" ht="38.25">
      <c r="A458" s="61"/>
      <c r="B458" s="59" t="s">
        <v>258</v>
      </c>
      <c r="C458" s="53" t="s">
        <v>383</v>
      </c>
      <c r="D458" s="53" t="s">
        <v>383</v>
      </c>
      <c r="E458" s="53" t="s">
        <v>528</v>
      </c>
      <c r="F458" s="53" t="s">
        <v>374</v>
      </c>
      <c r="G458" s="58">
        <f>'приложение 5'!H609</f>
        <v>200</v>
      </c>
      <c r="H458" s="58">
        <f>'приложение 5'!I609</f>
        <v>90</v>
      </c>
      <c r="I458" s="58"/>
    </row>
    <row r="459" spans="1:9">
      <c r="A459" s="91"/>
      <c r="B459" s="57" t="s">
        <v>148</v>
      </c>
      <c r="C459" s="225" t="s">
        <v>385</v>
      </c>
      <c r="D459" s="225" t="s">
        <v>362</v>
      </c>
      <c r="E459" s="225"/>
      <c r="F459" s="225"/>
      <c r="G459" s="56">
        <f t="shared" ref="G459:H463" si="23">G460</f>
        <v>4447.0999999999995</v>
      </c>
      <c r="H459" s="226">
        <f t="shared" si="23"/>
        <v>250</v>
      </c>
      <c r="I459" s="226">
        <f>H459/G459*100</f>
        <v>5.6216410694609973</v>
      </c>
    </row>
    <row r="460" spans="1:9" ht="25.5">
      <c r="A460" s="91"/>
      <c r="B460" s="57" t="s">
        <v>147</v>
      </c>
      <c r="C460" s="225" t="s">
        <v>385</v>
      </c>
      <c r="D460" s="225" t="s">
        <v>383</v>
      </c>
      <c r="E460" s="225"/>
      <c r="F460" s="225"/>
      <c r="G460" s="56">
        <f t="shared" si="23"/>
        <v>4447.0999999999995</v>
      </c>
      <c r="H460" s="226">
        <f t="shared" si="23"/>
        <v>250</v>
      </c>
      <c r="I460" s="226">
        <f>H460/G460*100</f>
        <v>5.6216410694609973</v>
      </c>
    </row>
    <row r="461" spans="1:9" ht="38.25">
      <c r="A461" s="61"/>
      <c r="B461" s="59" t="s">
        <v>146</v>
      </c>
      <c r="C461" s="53" t="s">
        <v>385</v>
      </c>
      <c r="D461" s="53" t="s">
        <v>383</v>
      </c>
      <c r="E461" s="53" t="s">
        <v>529</v>
      </c>
      <c r="F461" s="53"/>
      <c r="G461" s="58">
        <f t="shared" si="23"/>
        <v>4447.0999999999995</v>
      </c>
      <c r="H461" s="58">
        <f t="shared" si="23"/>
        <v>250</v>
      </c>
      <c r="I461" s="58"/>
    </row>
    <row r="462" spans="1:9" ht="25.5">
      <c r="A462" s="61"/>
      <c r="B462" s="59" t="s">
        <v>21</v>
      </c>
      <c r="C462" s="53" t="s">
        <v>385</v>
      </c>
      <c r="D462" s="53" t="s">
        <v>383</v>
      </c>
      <c r="E462" s="53" t="s">
        <v>530</v>
      </c>
      <c r="F462" s="53"/>
      <c r="G462" s="58">
        <f>G463+G465</f>
        <v>4447.0999999999995</v>
      </c>
      <c r="H462" s="58">
        <f>H463+H465</f>
        <v>250</v>
      </c>
      <c r="I462" s="58"/>
    </row>
    <row r="463" spans="1:9" ht="38.25">
      <c r="A463" s="61"/>
      <c r="B463" s="59" t="s">
        <v>372</v>
      </c>
      <c r="C463" s="53" t="s">
        <v>385</v>
      </c>
      <c r="D463" s="53" t="s">
        <v>383</v>
      </c>
      <c r="E463" s="53" t="s">
        <v>530</v>
      </c>
      <c r="F463" s="53" t="s">
        <v>373</v>
      </c>
      <c r="G463" s="58">
        <f t="shared" si="23"/>
        <v>4373.3999999999996</v>
      </c>
      <c r="H463" s="58">
        <f t="shared" si="23"/>
        <v>250</v>
      </c>
      <c r="I463" s="58"/>
    </row>
    <row r="464" spans="1:9" ht="38.25">
      <c r="A464" s="61"/>
      <c r="B464" s="59" t="s">
        <v>258</v>
      </c>
      <c r="C464" s="53" t="s">
        <v>385</v>
      </c>
      <c r="D464" s="53" t="s">
        <v>383</v>
      </c>
      <c r="E464" s="53" t="s">
        <v>530</v>
      </c>
      <c r="F464" s="53" t="s">
        <v>374</v>
      </c>
      <c r="G464" s="58">
        <f>'приложение 5'!H616</f>
        <v>4373.3999999999996</v>
      </c>
      <c r="H464" s="58">
        <f>'приложение 5'!I616</f>
        <v>250</v>
      </c>
      <c r="I464" s="58"/>
    </row>
    <row r="465" spans="1:9" s="107" customFormat="1" ht="51">
      <c r="A465" s="102"/>
      <c r="B465" s="103" t="s">
        <v>337</v>
      </c>
      <c r="C465" s="79" t="s">
        <v>385</v>
      </c>
      <c r="D465" s="79" t="s">
        <v>383</v>
      </c>
      <c r="E465" s="79" t="s">
        <v>530</v>
      </c>
      <c r="F465" s="79" t="s">
        <v>428</v>
      </c>
      <c r="G465" s="105">
        <f>G466+G467</f>
        <v>73.7</v>
      </c>
      <c r="H465" s="105">
        <f>H466+H467</f>
        <v>0</v>
      </c>
      <c r="I465" s="105"/>
    </row>
    <row r="466" spans="1:9" s="106" customFormat="1">
      <c r="A466" s="102"/>
      <c r="B466" s="103" t="s">
        <v>338</v>
      </c>
      <c r="C466" s="79" t="s">
        <v>385</v>
      </c>
      <c r="D466" s="79" t="s">
        <v>383</v>
      </c>
      <c r="E466" s="79" t="s">
        <v>530</v>
      </c>
      <c r="F466" s="79" t="s">
        <v>429</v>
      </c>
      <c r="G466" s="105">
        <f>'приложение 5'!H619+'приложение 5'!H1054</f>
        <v>58.7</v>
      </c>
      <c r="H466" s="105">
        <f>'приложение 5'!I619+'приложение 5'!I1054</f>
        <v>0</v>
      </c>
      <c r="I466" s="105"/>
    </row>
    <row r="467" spans="1:9" s="107" customFormat="1">
      <c r="A467" s="102"/>
      <c r="B467" s="103" t="s">
        <v>342</v>
      </c>
      <c r="C467" s="79" t="s">
        <v>385</v>
      </c>
      <c r="D467" s="79" t="s">
        <v>383</v>
      </c>
      <c r="E467" s="79" t="s">
        <v>530</v>
      </c>
      <c r="F467" s="79" t="s">
        <v>432</v>
      </c>
      <c r="G467" s="105">
        <f>'приложение 5'!H621</f>
        <v>15</v>
      </c>
      <c r="H467" s="105">
        <f>'приложение 5'!I621</f>
        <v>0</v>
      </c>
      <c r="I467" s="105"/>
    </row>
    <row r="468" spans="1:9">
      <c r="A468" s="91"/>
      <c r="B468" s="57" t="s">
        <v>59</v>
      </c>
      <c r="C468" s="225" t="s">
        <v>393</v>
      </c>
      <c r="D468" s="225" t="s">
        <v>362</v>
      </c>
      <c r="E468" s="225"/>
      <c r="F468" s="225"/>
      <c r="G468" s="56">
        <f>G469+G499+G587+G624</f>
        <v>1565218.5</v>
      </c>
      <c r="H468" s="56">
        <f>H469+H499+H587+H624</f>
        <v>722194.1</v>
      </c>
      <c r="I468" s="56">
        <f>H468/G468*100</f>
        <v>46.140145928507742</v>
      </c>
    </row>
    <row r="469" spans="1:9" s="44" customFormat="1">
      <c r="A469" s="60"/>
      <c r="B469" s="57" t="s">
        <v>58</v>
      </c>
      <c r="C469" s="55" t="s">
        <v>393</v>
      </c>
      <c r="D469" s="55" t="s">
        <v>361</v>
      </c>
      <c r="E469" s="55"/>
      <c r="F469" s="55"/>
      <c r="G469" s="56">
        <f>G470</f>
        <v>642022.30000000005</v>
      </c>
      <c r="H469" s="56">
        <f>H470</f>
        <v>248302</v>
      </c>
      <c r="I469" s="56">
        <f>H469/G469*100</f>
        <v>38.674980604256262</v>
      </c>
    </row>
    <row r="470" spans="1:9" ht="38.25">
      <c r="A470" s="89"/>
      <c r="B470" s="59" t="s">
        <v>12</v>
      </c>
      <c r="C470" s="53" t="s">
        <v>393</v>
      </c>
      <c r="D470" s="53" t="s">
        <v>361</v>
      </c>
      <c r="E470" s="53" t="s">
        <v>531</v>
      </c>
      <c r="F470" s="55"/>
      <c r="G470" s="58">
        <f>G471+G484+G488</f>
        <v>642022.30000000005</v>
      </c>
      <c r="H470" s="58">
        <f>H471+H484+H488</f>
        <v>248302</v>
      </c>
      <c r="I470" s="58"/>
    </row>
    <row r="471" spans="1:9" ht="25.5">
      <c r="A471" s="89"/>
      <c r="B471" s="59" t="s">
        <v>532</v>
      </c>
      <c r="C471" s="53" t="s">
        <v>393</v>
      </c>
      <c r="D471" s="53" t="s">
        <v>361</v>
      </c>
      <c r="E471" s="53" t="s">
        <v>533</v>
      </c>
      <c r="F471" s="55"/>
      <c r="G471" s="58">
        <f>G472</f>
        <v>524691.1</v>
      </c>
      <c r="H471" s="58">
        <f>H472</f>
        <v>246131.4</v>
      </c>
      <c r="I471" s="58"/>
    </row>
    <row r="472" spans="1:9" ht="25.5">
      <c r="A472" s="89"/>
      <c r="B472" s="59" t="s">
        <v>10</v>
      </c>
      <c r="C472" s="53" t="s">
        <v>393</v>
      </c>
      <c r="D472" s="53" t="s">
        <v>361</v>
      </c>
      <c r="E472" s="53" t="s">
        <v>534</v>
      </c>
      <c r="F472" s="55"/>
      <c r="G472" s="58">
        <f>G473+G475+G478+G496</f>
        <v>524691.1</v>
      </c>
      <c r="H472" s="58">
        <f>H473+H475+H478+H481</f>
        <v>246131.4</v>
      </c>
      <c r="I472" s="58"/>
    </row>
    <row r="473" spans="1:9" ht="51">
      <c r="A473" s="61"/>
      <c r="B473" s="59" t="s">
        <v>337</v>
      </c>
      <c r="C473" s="53" t="s">
        <v>393</v>
      </c>
      <c r="D473" s="53" t="s">
        <v>361</v>
      </c>
      <c r="E473" s="53" t="s">
        <v>535</v>
      </c>
      <c r="F473" s="53" t="s">
        <v>428</v>
      </c>
      <c r="G473" s="58">
        <f>G474</f>
        <v>92935.8</v>
      </c>
      <c r="H473" s="58">
        <f>H474</f>
        <v>42821.4</v>
      </c>
      <c r="I473" s="58"/>
    </row>
    <row r="474" spans="1:9">
      <c r="A474" s="61"/>
      <c r="B474" s="59" t="s">
        <v>338</v>
      </c>
      <c r="C474" s="53" t="s">
        <v>393</v>
      </c>
      <c r="D474" s="53" t="s">
        <v>361</v>
      </c>
      <c r="E474" s="53" t="s">
        <v>535</v>
      </c>
      <c r="F474" s="53" t="s">
        <v>429</v>
      </c>
      <c r="G474" s="58">
        <f>'приложение 5'!H1063</f>
        <v>92935.8</v>
      </c>
      <c r="H474" s="58">
        <f>'приложение 5'!I1063</f>
        <v>42821.4</v>
      </c>
      <c r="I474" s="58"/>
    </row>
    <row r="475" spans="1:9" ht="25.5">
      <c r="A475" s="85"/>
      <c r="B475" s="59" t="s">
        <v>21</v>
      </c>
      <c r="C475" s="53" t="s">
        <v>393</v>
      </c>
      <c r="D475" s="53" t="s">
        <v>361</v>
      </c>
      <c r="E475" s="53" t="s">
        <v>537</v>
      </c>
      <c r="F475" s="53"/>
      <c r="G475" s="58">
        <f>G476</f>
        <v>100</v>
      </c>
      <c r="H475" s="58">
        <f>H476</f>
        <v>100</v>
      </c>
      <c r="I475" s="58"/>
    </row>
    <row r="476" spans="1:9" ht="51">
      <c r="A476" s="61"/>
      <c r="B476" s="59" t="s">
        <v>337</v>
      </c>
      <c r="C476" s="53" t="s">
        <v>393</v>
      </c>
      <c r="D476" s="53" t="s">
        <v>361</v>
      </c>
      <c r="E476" s="53" t="s">
        <v>537</v>
      </c>
      <c r="F476" s="53" t="s">
        <v>428</v>
      </c>
      <c r="G476" s="58">
        <f>G477</f>
        <v>100</v>
      </c>
      <c r="H476" s="58">
        <f>H477</f>
        <v>100</v>
      </c>
      <c r="I476" s="58"/>
    </row>
    <row r="477" spans="1:9">
      <c r="A477" s="61"/>
      <c r="B477" s="59" t="s">
        <v>338</v>
      </c>
      <c r="C477" s="53" t="s">
        <v>393</v>
      </c>
      <c r="D477" s="53" t="s">
        <v>361</v>
      </c>
      <c r="E477" s="53" t="s">
        <v>537</v>
      </c>
      <c r="F477" s="53" t="s">
        <v>429</v>
      </c>
      <c r="G477" s="58">
        <f>'приложение 5'!H1067</f>
        <v>100</v>
      </c>
      <c r="H477" s="58">
        <f>'приложение 5'!I1067</f>
        <v>100</v>
      </c>
      <c r="I477" s="58"/>
    </row>
    <row r="478" spans="1:9" ht="140.25">
      <c r="A478" s="85"/>
      <c r="B478" s="95" t="s">
        <v>57</v>
      </c>
      <c r="C478" s="53" t="s">
        <v>393</v>
      </c>
      <c r="D478" s="53" t="s">
        <v>361</v>
      </c>
      <c r="E478" s="53" t="s">
        <v>536</v>
      </c>
      <c r="F478" s="53"/>
      <c r="G478" s="58">
        <f>G479</f>
        <v>431355.3</v>
      </c>
      <c r="H478" s="58">
        <f>H479</f>
        <v>203210</v>
      </c>
      <c r="I478" s="58"/>
    </row>
    <row r="479" spans="1:9" ht="51">
      <c r="A479" s="61"/>
      <c r="B479" s="59" t="s">
        <v>337</v>
      </c>
      <c r="C479" s="53" t="s">
        <v>393</v>
      </c>
      <c r="D479" s="53" t="s">
        <v>361</v>
      </c>
      <c r="E479" s="53" t="s">
        <v>536</v>
      </c>
      <c r="F479" s="53" t="s">
        <v>428</v>
      </c>
      <c r="G479" s="58">
        <f>G480</f>
        <v>431355.3</v>
      </c>
      <c r="H479" s="58">
        <f>H480</f>
        <v>203210</v>
      </c>
      <c r="I479" s="58"/>
    </row>
    <row r="480" spans="1:9">
      <c r="A480" s="61"/>
      <c r="B480" s="59" t="s">
        <v>338</v>
      </c>
      <c r="C480" s="53" t="s">
        <v>393</v>
      </c>
      <c r="D480" s="53" t="s">
        <v>361</v>
      </c>
      <c r="E480" s="53" t="s">
        <v>536</v>
      </c>
      <c r="F480" s="53" t="s">
        <v>429</v>
      </c>
      <c r="G480" s="58">
        <f>'приложение 5'!H1071</f>
        <v>431355.3</v>
      </c>
      <c r="H480" s="58">
        <f>'приложение 5'!I1071</f>
        <v>203210</v>
      </c>
      <c r="I480" s="58"/>
    </row>
    <row r="481" spans="1:9" s="96" customFormat="1" ht="76.5">
      <c r="A481" s="112"/>
      <c r="B481" s="113" t="s">
        <v>685</v>
      </c>
      <c r="C481" s="83" t="s">
        <v>393</v>
      </c>
      <c r="D481" s="83" t="s">
        <v>361</v>
      </c>
      <c r="E481" s="83" t="s">
        <v>686</v>
      </c>
      <c r="F481" s="114"/>
      <c r="G481" s="84">
        <f>G482</f>
        <v>300</v>
      </c>
      <c r="H481" s="196">
        <v>0</v>
      </c>
      <c r="I481" s="196"/>
    </row>
    <row r="482" spans="1:9" s="96" customFormat="1" ht="51">
      <c r="A482" s="112"/>
      <c r="B482" s="16" t="s">
        <v>337</v>
      </c>
      <c r="C482" s="83" t="s">
        <v>393</v>
      </c>
      <c r="D482" s="83" t="s">
        <v>361</v>
      </c>
      <c r="E482" s="83" t="s">
        <v>686</v>
      </c>
      <c r="F482" s="83" t="s">
        <v>428</v>
      </c>
      <c r="G482" s="84">
        <f>G483</f>
        <v>300</v>
      </c>
      <c r="H482" s="196">
        <v>0</v>
      </c>
      <c r="I482" s="196"/>
    </row>
    <row r="483" spans="1:9" s="96" customFormat="1">
      <c r="A483" s="112"/>
      <c r="B483" s="16" t="s">
        <v>338</v>
      </c>
      <c r="C483" s="83" t="s">
        <v>393</v>
      </c>
      <c r="D483" s="83" t="s">
        <v>361</v>
      </c>
      <c r="E483" s="83" t="s">
        <v>686</v>
      </c>
      <c r="F483" s="83" t="s">
        <v>429</v>
      </c>
      <c r="G483" s="84">
        <f>'приложение 5'!H1075</f>
        <v>300</v>
      </c>
      <c r="H483" s="84">
        <f>'приложение 5'!I1075</f>
        <v>0</v>
      </c>
      <c r="I483" s="196"/>
    </row>
    <row r="484" spans="1:9" s="34" customFormat="1" ht="25.5">
      <c r="A484" s="26"/>
      <c r="B484" s="37" t="s">
        <v>23</v>
      </c>
      <c r="C484" s="38">
        <v>7</v>
      </c>
      <c r="D484" s="38">
        <v>1</v>
      </c>
      <c r="E484" s="39" t="s">
        <v>550</v>
      </c>
      <c r="F484" s="40"/>
      <c r="G484" s="32">
        <f t="shared" ref="G484:H486" si="24">G485</f>
        <v>40.799999999999997</v>
      </c>
      <c r="H484" s="32">
        <f t="shared" si="24"/>
        <v>28.2</v>
      </c>
      <c r="I484" s="26"/>
    </row>
    <row r="485" spans="1:9" s="34" customFormat="1" ht="25.5">
      <c r="A485" s="26"/>
      <c r="B485" s="37" t="s">
        <v>21</v>
      </c>
      <c r="C485" s="38">
        <v>7</v>
      </c>
      <c r="D485" s="38">
        <v>1</v>
      </c>
      <c r="E485" s="39" t="s">
        <v>551</v>
      </c>
      <c r="F485" s="40"/>
      <c r="G485" s="32">
        <f t="shared" si="24"/>
        <v>40.799999999999997</v>
      </c>
      <c r="H485" s="32">
        <f t="shared" si="24"/>
        <v>28.2</v>
      </c>
      <c r="I485" s="26"/>
    </row>
    <row r="486" spans="1:9" s="34" customFormat="1" ht="51">
      <c r="A486" s="26"/>
      <c r="B486" s="16" t="s">
        <v>337</v>
      </c>
      <c r="C486" s="38">
        <v>7</v>
      </c>
      <c r="D486" s="38">
        <v>1</v>
      </c>
      <c r="E486" s="39" t="s">
        <v>551</v>
      </c>
      <c r="F486" s="40">
        <v>600</v>
      </c>
      <c r="G486" s="32">
        <f t="shared" si="24"/>
        <v>40.799999999999997</v>
      </c>
      <c r="H486" s="32">
        <f t="shared" si="24"/>
        <v>28.2</v>
      </c>
      <c r="I486" s="26"/>
    </row>
    <row r="487" spans="1:9" s="34" customFormat="1">
      <c r="A487" s="26"/>
      <c r="B487" s="16" t="s">
        <v>338</v>
      </c>
      <c r="C487" s="38">
        <v>7</v>
      </c>
      <c r="D487" s="38">
        <v>1</v>
      </c>
      <c r="E487" s="39" t="s">
        <v>551</v>
      </c>
      <c r="F487" s="40">
        <v>610</v>
      </c>
      <c r="G487" s="32">
        <f>'приложение 5'!H1080</f>
        <v>40.799999999999997</v>
      </c>
      <c r="H487" s="32">
        <f>'приложение 5'!I1080</f>
        <v>28.2</v>
      </c>
      <c r="I487" s="26"/>
    </row>
    <row r="488" spans="1:9" ht="38.25">
      <c r="A488" s="85"/>
      <c r="B488" s="59" t="s">
        <v>538</v>
      </c>
      <c r="C488" s="53" t="s">
        <v>393</v>
      </c>
      <c r="D488" s="53" t="s">
        <v>361</v>
      </c>
      <c r="E488" s="83" t="s">
        <v>539</v>
      </c>
      <c r="F488" s="53"/>
      <c r="G488" s="58">
        <f>G489+G496</f>
        <v>117290.4</v>
      </c>
      <c r="H488" s="58">
        <f>H489+H496</f>
        <v>2142.4</v>
      </c>
      <c r="I488" s="58"/>
    </row>
    <row r="489" spans="1:9" ht="25.5">
      <c r="A489" s="85"/>
      <c r="B489" s="59" t="s">
        <v>21</v>
      </c>
      <c r="C489" s="53" t="s">
        <v>393</v>
      </c>
      <c r="D489" s="53" t="s">
        <v>361</v>
      </c>
      <c r="E489" s="53" t="s">
        <v>540</v>
      </c>
      <c r="F489" s="53"/>
      <c r="G489" s="58">
        <f>G490+G492+G494</f>
        <v>116990.39999999999</v>
      </c>
      <c r="H489" s="58">
        <f>H490+H492+H494</f>
        <v>1842.4</v>
      </c>
      <c r="I489" s="58"/>
    </row>
    <row r="490" spans="1:9" ht="38.25">
      <c r="A490" s="61"/>
      <c r="B490" s="59" t="s">
        <v>372</v>
      </c>
      <c r="C490" s="53" t="s">
        <v>393</v>
      </c>
      <c r="D490" s="53" t="s">
        <v>361</v>
      </c>
      <c r="E490" s="53" t="s">
        <v>540</v>
      </c>
      <c r="F490" s="53" t="s">
        <v>373</v>
      </c>
      <c r="G490" s="58">
        <f>G491</f>
        <v>93704.2</v>
      </c>
      <c r="H490" s="58">
        <f>H491</f>
        <v>1842.4</v>
      </c>
      <c r="I490" s="58"/>
    </row>
    <row r="491" spans="1:9" ht="38.25">
      <c r="A491" s="61"/>
      <c r="B491" s="59" t="s">
        <v>258</v>
      </c>
      <c r="C491" s="53" t="s">
        <v>393</v>
      </c>
      <c r="D491" s="53" t="s">
        <v>361</v>
      </c>
      <c r="E491" s="53" t="s">
        <v>540</v>
      </c>
      <c r="F491" s="53" t="s">
        <v>374</v>
      </c>
      <c r="G491" s="58">
        <f>'приложение 5'!H629</f>
        <v>93704.2</v>
      </c>
      <c r="H491" s="58">
        <f>'приложение 5'!I629</f>
        <v>1842.4</v>
      </c>
      <c r="I491" s="58"/>
    </row>
    <row r="492" spans="1:9" s="34" customFormat="1" ht="51">
      <c r="A492" s="26"/>
      <c r="B492" s="16" t="s">
        <v>344</v>
      </c>
      <c r="C492" s="38">
        <v>7</v>
      </c>
      <c r="D492" s="38">
        <v>1</v>
      </c>
      <c r="E492" s="39" t="s">
        <v>540</v>
      </c>
      <c r="F492" s="40">
        <v>400</v>
      </c>
      <c r="G492" s="32">
        <f>G493</f>
        <v>7900</v>
      </c>
      <c r="H492" s="32">
        <f>H493</f>
        <v>0</v>
      </c>
      <c r="I492" s="26"/>
    </row>
    <row r="493" spans="1:9" s="34" customFormat="1">
      <c r="A493" s="26"/>
      <c r="B493" s="16" t="s">
        <v>345</v>
      </c>
      <c r="C493" s="38">
        <v>7</v>
      </c>
      <c r="D493" s="38">
        <v>1</v>
      </c>
      <c r="E493" s="39" t="s">
        <v>540</v>
      </c>
      <c r="F493" s="40">
        <v>410</v>
      </c>
      <c r="G493" s="32">
        <f>'приложение 5'!H632</f>
        <v>7900</v>
      </c>
      <c r="H493" s="32">
        <f>'приложение 5'!I632</f>
        <v>0</v>
      </c>
      <c r="I493" s="26"/>
    </row>
    <row r="494" spans="1:9" ht="51">
      <c r="A494" s="61"/>
      <c r="B494" s="59" t="s">
        <v>337</v>
      </c>
      <c r="C494" s="53" t="s">
        <v>393</v>
      </c>
      <c r="D494" s="53" t="s">
        <v>361</v>
      </c>
      <c r="E494" s="53" t="s">
        <v>540</v>
      </c>
      <c r="F494" s="53" t="s">
        <v>428</v>
      </c>
      <c r="G494" s="58">
        <f>G495</f>
        <v>15386.2</v>
      </c>
      <c r="H494" s="58">
        <f>H495</f>
        <v>0</v>
      </c>
      <c r="I494" s="58"/>
    </row>
    <row r="495" spans="1:9">
      <c r="A495" s="61"/>
      <c r="B495" s="59" t="s">
        <v>338</v>
      </c>
      <c r="C495" s="53" t="s">
        <v>393</v>
      </c>
      <c r="D495" s="53" t="s">
        <v>361</v>
      </c>
      <c r="E495" s="53" t="s">
        <v>540</v>
      </c>
      <c r="F495" s="53" t="s">
        <v>429</v>
      </c>
      <c r="G495" s="58">
        <f>'приложение 5'!H1085</f>
        <v>15386.2</v>
      </c>
      <c r="H495" s="58">
        <f>'приложение 5'!I1085</f>
        <v>0</v>
      </c>
      <c r="I495" s="58"/>
    </row>
    <row r="496" spans="1:9" s="15" customFormat="1" ht="63.75">
      <c r="A496" s="86"/>
      <c r="B496" s="87" t="s">
        <v>17</v>
      </c>
      <c r="C496" s="83" t="s">
        <v>393</v>
      </c>
      <c r="D496" s="83" t="s">
        <v>361</v>
      </c>
      <c r="E496" s="83" t="s">
        <v>541</v>
      </c>
      <c r="F496" s="83"/>
      <c r="G496" s="84">
        <f>G497</f>
        <v>300</v>
      </c>
      <c r="H496" s="84">
        <f>H497</f>
        <v>300</v>
      </c>
      <c r="I496" s="84"/>
    </row>
    <row r="497" spans="1:9" s="15" customFormat="1" ht="51">
      <c r="A497" s="82"/>
      <c r="B497" s="88" t="s">
        <v>337</v>
      </c>
      <c r="C497" s="83" t="s">
        <v>393</v>
      </c>
      <c r="D497" s="83" t="s">
        <v>361</v>
      </c>
      <c r="E497" s="83" t="s">
        <v>541</v>
      </c>
      <c r="F497" s="83" t="s">
        <v>428</v>
      </c>
      <c r="G497" s="84">
        <f>G498</f>
        <v>300</v>
      </c>
      <c r="H497" s="84">
        <f>H498</f>
        <v>300</v>
      </c>
      <c r="I497" s="84"/>
    </row>
    <row r="498" spans="1:9" s="15" customFormat="1">
      <c r="A498" s="82"/>
      <c r="B498" s="16" t="s">
        <v>338</v>
      </c>
      <c r="C498" s="83" t="s">
        <v>393</v>
      </c>
      <c r="D498" s="83" t="s">
        <v>361</v>
      </c>
      <c r="E498" s="83" t="s">
        <v>541</v>
      </c>
      <c r="F498" s="83" t="s">
        <v>429</v>
      </c>
      <c r="G498" s="84">
        <f>'приложение 5'!H1089</f>
        <v>300</v>
      </c>
      <c r="H498" s="84">
        <f>'приложение 5'!I1089</f>
        <v>300</v>
      </c>
      <c r="I498" s="84"/>
    </row>
    <row r="499" spans="1:9" s="44" customFormat="1">
      <c r="A499" s="91"/>
      <c r="B499" s="94" t="s">
        <v>56</v>
      </c>
      <c r="C499" s="225" t="s">
        <v>393</v>
      </c>
      <c r="D499" s="225" t="s">
        <v>364</v>
      </c>
      <c r="E499" s="225"/>
      <c r="F499" s="225"/>
      <c r="G499" s="56">
        <f>G500+G540+G572+G583</f>
        <v>841504.8</v>
      </c>
      <c r="H499" s="56">
        <f>H500+H540+H572+H583</f>
        <v>433092.50000000006</v>
      </c>
      <c r="I499" s="226">
        <f>H499/G499*100</f>
        <v>51.466432514704621</v>
      </c>
    </row>
    <row r="500" spans="1:9" ht="38.25">
      <c r="A500" s="60"/>
      <c r="B500" s="59" t="s">
        <v>12</v>
      </c>
      <c r="C500" s="53" t="s">
        <v>393</v>
      </c>
      <c r="D500" s="53" t="s">
        <v>364</v>
      </c>
      <c r="E500" s="53" t="s">
        <v>531</v>
      </c>
      <c r="F500" s="55"/>
      <c r="G500" s="58">
        <f>G501+G521+G525</f>
        <v>659626.5</v>
      </c>
      <c r="H500" s="58">
        <f>H501+H521+H525</f>
        <v>338375.30000000005</v>
      </c>
      <c r="I500" s="58"/>
    </row>
    <row r="501" spans="1:9" ht="25.5">
      <c r="A501" s="60"/>
      <c r="B501" s="59" t="s">
        <v>11</v>
      </c>
      <c r="C501" s="53" t="s">
        <v>393</v>
      </c>
      <c r="D501" s="53" t="s">
        <v>364</v>
      </c>
      <c r="E501" s="53" t="s">
        <v>533</v>
      </c>
      <c r="F501" s="55"/>
      <c r="G501" s="58">
        <f>G502</f>
        <v>595496.69999999995</v>
      </c>
      <c r="H501" s="58">
        <f>H502</f>
        <v>309897.40000000002</v>
      </c>
      <c r="I501" s="58"/>
    </row>
    <row r="502" spans="1:9" ht="25.5">
      <c r="A502" s="60"/>
      <c r="B502" s="59" t="s">
        <v>55</v>
      </c>
      <c r="C502" s="53" t="s">
        <v>393</v>
      </c>
      <c r="D502" s="53" t="s">
        <v>364</v>
      </c>
      <c r="E502" s="53" t="s">
        <v>542</v>
      </c>
      <c r="F502" s="55"/>
      <c r="G502" s="58">
        <f>G503+G506+G509+G512+G515+G518</f>
        <v>595496.69999999995</v>
      </c>
      <c r="H502" s="58">
        <f>H503+H506+H509+H512+H515+H518</f>
        <v>309897.40000000002</v>
      </c>
      <c r="I502" s="58"/>
    </row>
    <row r="503" spans="1:9" ht="38.25">
      <c r="A503" s="61"/>
      <c r="B503" s="59" t="s">
        <v>543</v>
      </c>
      <c r="C503" s="53" t="s">
        <v>393</v>
      </c>
      <c r="D503" s="53" t="s">
        <v>364</v>
      </c>
      <c r="E503" s="53" t="s">
        <v>544</v>
      </c>
      <c r="F503" s="53"/>
      <c r="G503" s="58">
        <f>G504</f>
        <v>100833.8</v>
      </c>
      <c r="H503" s="58">
        <f>H504</f>
        <v>49075.5</v>
      </c>
      <c r="I503" s="58"/>
    </row>
    <row r="504" spans="1:9" ht="51">
      <c r="A504" s="61"/>
      <c r="B504" s="59" t="s">
        <v>337</v>
      </c>
      <c r="C504" s="53" t="s">
        <v>393</v>
      </c>
      <c r="D504" s="53" t="s">
        <v>364</v>
      </c>
      <c r="E504" s="53" t="s">
        <v>544</v>
      </c>
      <c r="F504" s="53" t="s">
        <v>428</v>
      </c>
      <c r="G504" s="58">
        <f>G505</f>
        <v>100833.8</v>
      </c>
      <c r="H504" s="58">
        <f>H505</f>
        <v>49075.5</v>
      </c>
      <c r="I504" s="58"/>
    </row>
    <row r="505" spans="1:9">
      <c r="A505" s="61"/>
      <c r="B505" s="59" t="s">
        <v>338</v>
      </c>
      <c r="C505" s="53" t="s">
        <v>393</v>
      </c>
      <c r="D505" s="53" t="s">
        <v>364</v>
      </c>
      <c r="E505" s="53" t="s">
        <v>544</v>
      </c>
      <c r="F505" s="53" t="s">
        <v>429</v>
      </c>
      <c r="G505" s="58">
        <f>'приложение 5'!H1097</f>
        <v>100833.8</v>
      </c>
      <c r="H505" s="58">
        <f>'приложение 5'!I1097</f>
        <v>49075.5</v>
      </c>
      <c r="I505" s="58"/>
    </row>
    <row r="506" spans="1:9" ht="25.5">
      <c r="A506" s="61"/>
      <c r="B506" s="59" t="s">
        <v>21</v>
      </c>
      <c r="C506" s="53" t="s">
        <v>393</v>
      </c>
      <c r="D506" s="53" t="s">
        <v>364</v>
      </c>
      <c r="E506" s="53" t="s">
        <v>548</v>
      </c>
      <c r="F506" s="53"/>
      <c r="G506" s="58">
        <f>G507</f>
        <v>1334.8</v>
      </c>
      <c r="H506" s="58">
        <f>H507</f>
        <v>915</v>
      </c>
      <c r="I506" s="58"/>
    </row>
    <row r="507" spans="1:9" ht="51">
      <c r="A507" s="61"/>
      <c r="B507" s="59" t="s">
        <v>337</v>
      </c>
      <c r="C507" s="53" t="s">
        <v>393</v>
      </c>
      <c r="D507" s="53" t="s">
        <v>364</v>
      </c>
      <c r="E507" s="53" t="s">
        <v>548</v>
      </c>
      <c r="F507" s="53" t="s">
        <v>428</v>
      </c>
      <c r="G507" s="58">
        <f>G508</f>
        <v>1334.8</v>
      </c>
      <c r="H507" s="58">
        <f>H508</f>
        <v>915</v>
      </c>
      <c r="I507" s="58"/>
    </row>
    <row r="508" spans="1:9">
      <c r="A508" s="61"/>
      <c r="B508" s="59" t="s">
        <v>338</v>
      </c>
      <c r="C508" s="53" t="s">
        <v>393</v>
      </c>
      <c r="D508" s="53" t="s">
        <v>364</v>
      </c>
      <c r="E508" s="53" t="s">
        <v>548</v>
      </c>
      <c r="F508" s="53" t="s">
        <v>429</v>
      </c>
      <c r="G508" s="58">
        <f>'приложение 5'!H1101</f>
        <v>1334.8</v>
      </c>
      <c r="H508" s="58">
        <f>'приложение 5'!I1101</f>
        <v>915</v>
      </c>
      <c r="I508" s="58"/>
    </row>
    <row r="509" spans="1:9" ht="318.75">
      <c r="A509" s="61"/>
      <c r="B509" s="77" t="s">
        <v>54</v>
      </c>
      <c r="C509" s="53" t="s">
        <v>393</v>
      </c>
      <c r="D509" s="53" t="s">
        <v>364</v>
      </c>
      <c r="E509" s="53" t="s">
        <v>545</v>
      </c>
      <c r="F509" s="53"/>
      <c r="G509" s="58">
        <f>G510</f>
        <v>1459.8</v>
      </c>
      <c r="H509" s="58">
        <f>H510</f>
        <v>539</v>
      </c>
      <c r="I509" s="58"/>
    </row>
    <row r="510" spans="1:9" ht="51">
      <c r="A510" s="61"/>
      <c r="B510" s="59" t="s">
        <v>337</v>
      </c>
      <c r="C510" s="53" t="s">
        <v>393</v>
      </c>
      <c r="D510" s="53" t="s">
        <v>364</v>
      </c>
      <c r="E510" s="53" t="s">
        <v>545</v>
      </c>
      <c r="F510" s="53" t="s">
        <v>428</v>
      </c>
      <c r="G510" s="58">
        <f>G511</f>
        <v>1459.8</v>
      </c>
      <c r="H510" s="58">
        <f>H511</f>
        <v>539</v>
      </c>
      <c r="I510" s="58"/>
    </row>
    <row r="511" spans="1:9">
      <c r="A511" s="61"/>
      <c r="B511" s="59" t="s">
        <v>338</v>
      </c>
      <c r="C511" s="53" t="s">
        <v>393</v>
      </c>
      <c r="D511" s="53" t="s">
        <v>364</v>
      </c>
      <c r="E511" s="53" t="s">
        <v>545</v>
      </c>
      <c r="F511" s="53" t="s">
        <v>429</v>
      </c>
      <c r="G511" s="58">
        <f>'приложение 5'!H1105</f>
        <v>1459.8</v>
      </c>
      <c r="H511" s="58">
        <f>'приложение 5'!I1105</f>
        <v>539</v>
      </c>
      <c r="I511" s="58"/>
    </row>
    <row r="512" spans="1:9" ht="102">
      <c r="A512" s="85"/>
      <c r="B512" s="95" t="s">
        <v>53</v>
      </c>
      <c r="C512" s="53" t="s">
        <v>393</v>
      </c>
      <c r="D512" s="53" t="s">
        <v>364</v>
      </c>
      <c r="E512" s="53" t="s">
        <v>546</v>
      </c>
      <c r="F512" s="53"/>
      <c r="G512" s="58">
        <f>G513</f>
        <v>489984.6</v>
      </c>
      <c r="H512" s="58">
        <f>H513</f>
        <v>258986</v>
      </c>
      <c r="I512" s="58"/>
    </row>
    <row r="513" spans="1:9" ht="51">
      <c r="A513" s="61"/>
      <c r="B513" s="59" t="s">
        <v>337</v>
      </c>
      <c r="C513" s="53" t="s">
        <v>393</v>
      </c>
      <c r="D513" s="53" t="s">
        <v>364</v>
      </c>
      <c r="E513" s="53" t="s">
        <v>546</v>
      </c>
      <c r="F513" s="53" t="s">
        <v>428</v>
      </c>
      <c r="G513" s="58">
        <f>G514</f>
        <v>489984.6</v>
      </c>
      <c r="H513" s="58">
        <f>H514</f>
        <v>258986</v>
      </c>
      <c r="I513" s="58"/>
    </row>
    <row r="514" spans="1:9">
      <c r="A514" s="61"/>
      <c r="B514" s="59" t="s">
        <v>338</v>
      </c>
      <c r="C514" s="53" t="s">
        <v>393</v>
      </c>
      <c r="D514" s="53" t="s">
        <v>364</v>
      </c>
      <c r="E514" s="53" t="s">
        <v>546</v>
      </c>
      <c r="F514" s="53" t="s">
        <v>429</v>
      </c>
      <c r="G514" s="58">
        <f>'приложение 5'!H1109</f>
        <v>489984.6</v>
      </c>
      <c r="H514" s="58">
        <f>'приложение 5'!I1109</f>
        <v>258986</v>
      </c>
      <c r="I514" s="58"/>
    </row>
    <row r="515" spans="1:9" ht="140.25">
      <c r="A515" s="85"/>
      <c r="B515" s="95" t="s">
        <v>52</v>
      </c>
      <c r="C515" s="53" t="s">
        <v>393</v>
      </c>
      <c r="D515" s="53" t="s">
        <v>364</v>
      </c>
      <c r="E515" s="53" t="s">
        <v>547</v>
      </c>
      <c r="F515" s="53"/>
      <c r="G515" s="58">
        <f>G516</f>
        <v>1283.7</v>
      </c>
      <c r="H515" s="58">
        <f>H516</f>
        <v>381.9</v>
      </c>
      <c r="I515" s="58"/>
    </row>
    <row r="516" spans="1:9" ht="51">
      <c r="A516" s="61"/>
      <c r="B516" s="59" t="s">
        <v>337</v>
      </c>
      <c r="C516" s="53" t="s">
        <v>393</v>
      </c>
      <c r="D516" s="53" t="s">
        <v>364</v>
      </c>
      <c r="E516" s="53" t="s">
        <v>547</v>
      </c>
      <c r="F516" s="53" t="s">
        <v>428</v>
      </c>
      <c r="G516" s="58">
        <f>G517</f>
        <v>1283.7</v>
      </c>
      <c r="H516" s="58">
        <f>H517</f>
        <v>381.9</v>
      </c>
      <c r="I516" s="58"/>
    </row>
    <row r="517" spans="1:9">
      <c r="A517" s="61"/>
      <c r="B517" s="59" t="s">
        <v>338</v>
      </c>
      <c r="C517" s="53" t="s">
        <v>393</v>
      </c>
      <c r="D517" s="53" t="s">
        <v>364</v>
      </c>
      <c r="E517" s="53" t="s">
        <v>547</v>
      </c>
      <c r="F517" s="53" t="s">
        <v>429</v>
      </c>
      <c r="G517" s="58">
        <f>'приложение 5'!H1113</f>
        <v>1283.7</v>
      </c>
      <c r="H517" s="58">
        <f>'приложение 5'!I1113</f>
        <v>381.9</v>
      </c>
      <c r="I517" s="58"/>
    </row>
    <row r="518" spans="1:9" s="187" customFormat="1" ht="38.25">
      <c r="A518" s="102"/>
      <c r="B518" s="103" t="s">
        <v>687</v>
      </c>
      <c r="C518" s="79" t="s">
        <v>393</v>
      </c>
      <c r="D518" s="79" t="s">
        <v>364</v>
      </c>
      <c r="E518" s="79" t="s">
        <v>688</v>
      </c>
      <c r="F518" s="79"/>
      <c r="G518" s="105">
        <f>G519</f>
        <v>600</v>
      </c>
      <c r="H518" s="105">
        <f>H519</f>
        <v>0</v>
      </c>
      <c r="I518" s="105"/>
    </row>
    <row r="519" spans="1:9" s="187" customFormat="1" ht="51">
      <c r="A519" s="102"/>
      <c r="B519" s="103" t="s">
        <v>337</v>
      </c>
      <c r="C519" s="79" t="s">
        <v>393</v>
      </c>
      <c r="D519" s="79" t="s">
        <v>364</v>
      </c>
      <c r="E519" s="79" t="s">
        <v>688</v>
      </c>
      <c r="F519" s="79" t="s">
        <v>428</v>
      </c>
      <c r="G519" s="105">
        <f>G520</f>
        <v>600</v>
      </c>
      <c r="H519" s="105">
        <f>H520</f>
        <v>0</v>
      </c>
      <c r="I519" s="105"/>
    </row>
    <row r="520" spans="1:9" s="187" customFormat="1">
      <c r="A520" s="102"/>
      <c r="B520" s="103" t="s">
        <v>338</v>
      </c>
      <c r="C520" s="79" t="s">
        <v>393</v>
      </c>
      <c r="D520" s="79" t="s">
        <v>364</v>
      </c>
      <c r="E520" s="79" t="s">
        <v>688</v>
      </c>
      <c r="F520" s="79" t="s">
        <v>429</v>
      </c>
      <c r="G520" s="105">
        <f>'приложение 5'!H1117</f>
        <v>600</v>
      </c>
      <c r="H520" s="105">
        <f>'приложение 5'!I1117</f>
        <v>0</v>
      </c>
      <c r="I520" s="105"/>
    </row>
    <row r="521" spans="1:9" ht="25.5">
      <c r="A521" s="61"/>
      <c r="B521" s="59" t="s">
        <v>549</v>
      </c>
      <c r="C521" s="53" t="s">
        <v>393</v>
      </c>
      <c r="D521" s="53" t="s">
        <v>364</v>
      </c>
      <c r="E521" s="53" t="s">
        <v>550</v>
      </c>
      <c r="F521" s="53"/>
      <c r="G521" s="58">
        <f t="shared" ref="G521:H523" si="25">G522</f>
        <v>90.8</v>
      </c>
      <c r="H521" s="58">
        <f t="shared" si="25"/>
        <v>66.900000000000006</v>
      </c>
      <c r="I521" s="58"/>
    </row>
    <row r="522" spans="1:9" ht="25.5">
      <c r="A522" s="61"/>
      <c r="B522" s="59" t="s">
        <v>21</v>
      </c>
      <c r="C522" s="53" t="s">
        <v>393</v>
      </c>
      <c r="D522" s="53" t="s">
        <v>364</v>
      </c>
      <c r="E522" s="53" t="s">
        <v>551</v>
      </c>
      <c r="F522" s="53"/>
      <c r="G522" s="58">
        <f t="shared" si="25"/>
        <v>90.8</v>
      </c>
      <c r="H522" s="58">
        <f t="shared" si="25"/>
        <v>66.900000000000006</v>
      </c>
      <c r="I522" s="58"/>
    </row>
    <row r="523" spans="1:9" ht="51">
      <c r="A523" s="61"/>
      <c r="B523" s="59" t="s">
        <v>337</v>
      </c>
      <c r="C523" s="53" t="s">
        <v>393</v>
      </c>
      <c r="D523" s="53" t="s">
        <v>364</v>
      </c>
      <c r="E523" s="53" t="s">
        <v>551</v>
      </c>
      <c r="F523" s="53" t="s">
        <v>428</v>
      </c>
      <c r="G523" s="58">
        <f t="shared" si="25"/>
        <v>90.8</v>
      </c>
      <c r="H523" s="58">
        <f t="shared" si="25"/>
        <v>66.900000000000006</v>
      </c>
      <c r="I523" s="58"/>
    </row>
    <row r="524" spans="1:9" s="15" customFormat="1">
      <c r="A524" s="82"/>
      <c r="B524" s="16" t="s">
        <v>338</v>
      </c>
      <c r="C524" s="83" t="s">
        <v>393</v>
      </c>
      <c r="D524" s="83" t="s">
        <v>364</v>
      </c>
      <c r="E524" s="83" t="s">
        <v>551</v>
      </c>
      <c r="F524" s="83" t="s">
        <v>429</v>
      </c>
      <c r="G524" s="84">
        <f>'приложение 5'!H1122</f>
        <v>90.8</v>
      </c>
      <c r="H524" s="84">
        <f>'приложение 5'!I1122</f>
        <v>66.900000000000006</v>
      </c>
      <c r="I524" s="84"/>
    </row>
    <row r="525" spans="1:9" ht="38.25">
      <c r="A525" s="85"/>
      <c r="B525" s="59" t="s">
        <v>538</v>
      </c>
      <c r="C525" s="53" t="s">
        <v>393</v>
      </c>
      <c r="D525" s="53" t="s">
        <v>364</v>
      </c>
      <c r="E525" s="53" t="s">
        <v>539</v>
      </c>
      <c r="F525" s="53"/>
      <c r="G525" s="58">
        <f>G526+G529+G532+G537</f>
        <v>64039</v>
      </c>
      <c r="H525" s="58">
        <f>H526+H529+H532+H537</f>
        <v>28411</v>
      </c>
      <c r="I525" s="58"/>
    </row>
    <row r="526" spans="1:9" ht="140.25">
      <c r="A526" s="61"/>
      <c r="B526" s="77" t="s">
        <v>51</v>
      </c>
      <c r="C526" s="53" t="s">
        <v>393</v>
      </c>
      <c r="D526" s="53" t="s">
        <v>364</v>
      </c>
      <c r="E526" s="53" t="s">
        <v>552</v>
      </c>
      <c r="F526" s="53"/>
      <c r="G526" s="58">
        <f>G527</f>
        <v>29110.400000000001</v>
      </c>
      <c r="H526" s="58">
        <f>H527</f>
        <v>12430.2</v>
      </c>
      <c r="I526" s="58"/>
    </row>
    <row r="527" spans="1:9" ht="51">
      <c r="A527" s="61"/>
      <c r="B527" s="59" t="s">
        <v>337</v>
      </c>
      <c r="C527" s="53" t="s">
        <v>393</v>
      </c>
      <c r="D527" s="53" t="s">
        <v>364</v>
      </c>
      <c r="E527" s="53" t="s">
        <v>552</v>
      </c>
      <c r="F527" s="53" t="s">
        <v>428</v>
      </c>
      <c r="G527" s="58">
        <f>G528</f>
        <v>29110.400000000001</v>
      </c>
      <c r="H527" s="58">
        <f>H528</f>
        <v>12430.2</v>
      </c>
      <c r="I527" s="58"/>
    </row>
    <row r="528" spans="1:9">
      <c r="A528" s="61"/>
      <c r="B528" s="59" t="s">
        <v>338</v>
      </c>
      <c r="C528" s="53" t="s">
        <v>393</v>
      </c>
      <c r="D528" s="53" t="s">
        <v>364</v>
      </c>
      <c r="E528" s="53" t="s">
        <v>552</v>
      </c>
      <c r="F528" s="53" t="s">
        <v>429</v>
      </c>
      <c r="G528" s="58">
        <f>'приложение 5'!H1127</f>
        <v>29110.400000000001</v>
      </c>
      <c r="H528" s="58">
        <f>'приложение 5'!I1127</f>
        <v>12430.2</v>
      </c>
      <c r="I528" s="58"/>
    </row>
    <row r="529" spans="1:11" ht="191.25">
      <c r="A529" s="85"/>
      <c r="B529" s="77" t="s">
        <v>553</v>
      </c>
      <c r="C529" s="53" t="s">
        <v>393</v>
      </c>
      <c r="D529" s="53" t="s">
        <v>364</v>
      </c>
      <c r="E529" s="53" t="s">
        <v>554</v>
      </c>
      <c r="F529" s="53"/>
      <c r="G529" s="58">
        <f>G530</f>
        <v>23063</v>
      </c>
      <c r="H529" s="58">
        <f>H530</f>
        <v>14563.9</v>
      </c>
      <c r="I529" s="58"/>
    </row>
    <row r="530" spans="1:11" ht="51">
      <c r="A530" s="61"/>
      <c r="B530" s="59" t="s">
        <v>337</v>
      </c>
      <c r="C530" s="53" t="s">
        <v>393</v>
      </c>
      <c r="D530" s="53" t="s">
        <v>364</v>
      </c>
      <c r="E530" s="53" t="s">
        <v>554</v>
      </c>
      <c r="F530" s="53" t="s">
        <v>428</v>
      </c>
      <c r="G530" s="58">
        <f>G531</f>
        <v>23063</v>
      </c>
      <c r="H530" s="58">
        <f>H531</f>
        <v>14563.9</v>
      </c>
      <c r="I530" s="58"/>
    </row>
    <row r="531" spans="1:11">
      <c r="A531" s="61"/>
      <c r="B531" s="59" t="s">
        <v>338</v>
      </c>
      <c r="C531" s="53" t="s">
        <v>393</v>
      </c>
      <c r="D531" s="53" t="s">
        <v>364</v>
      </c>
      <c r="E531" s="53" t="s">
        <v>554</v>
      </c>
      <c r="F531" s="53" t="s">
        <v>429</v>
      </c>
      <c r="G531" s="58">
        <f>'приложение 5'!H1131</f>
        <v>23063</v>
      </c>
      <c r="H531" s="58">
        <f>'приложение 5'!I1131</f>
        <v>14563.9</v>
      </c>
      <c r="I531" s="58"/>
    </row>
    <row r="532" spans="1:11" ht="25.5">
      <c r="A532" s="61"/>
      <c r="B532" s="59" t="s">
        <v>21</v>
      </c>
      <c r="C532" s="53" t="s">
        <v>393</v>
      </c>
      <c r="D532" s="53" t="s">
        <v>364</v>
      </c>
      <c r="E532" s="53" t="s">
        <v>540</v>
      </c>
      <c r="F532" s="53"/>
      <c r="G532" s="58">
        <f>G533+G535</f>
        <v>11827.6</v>
      </c>
      <c r="H532" s="58">
        <f>H533+H535</f>
        <v>1378.9</v>
      </c>
      <c r="I532" s="58"/>
    </row>
    <row r="533" spans="1:11" s="96" customFormat="1" ht="38.25">
      <c r="A533" s="82"/>
      <c r="B533" s="59" t="s">
        <v>372</v>
      </c>
      <c r="C533" s="83" t="s">
        <v>393</v>
      </c>
      <c r="D533" s="83" t="s">
        <v>364</v>
      </c>
      <c r="E533" s="83" t="s">
        <v>540</v>
      </c>
      <c r="F533" s="83" t="s">
        <v>373</v>
      </c>
      <c r="G533" s="84">
        <f>G534</f>
        <v>2725.1</v>
      </c>
      <c r="H533" s="84">
        <f>H534</f>
        <v>39.200000000000003</v>
      </c>
      <c r="I533" s="84"/>
    </row>
    <row r="534" spans="1:11" s="96" customFormat="1" ht="38.25">
      <c r="A534" s="82"/>
      <c r="B534" s="16" t="s">
        <v>258</v>
      </c>
      <c r="C534" s="83" t="s">
        <v>393</v>
      </c>
      <c r="D534" s="83" t="s">
        <v>364</v>
      </c>
      <c r="E534" s="83" t="s">
        <v>540</v>
      </c>
      <c r="F534" s="83" t="s">
        <v>374</v>
      </c>
      <c r="G534" s="84">
        <f>'приложение 5'!H639</f>
        <v>2725.1</v>
      </c>
      <c r="H534" s="84">
        <f>'приложение 5'!I639</f>
        <v>39.200000000000003</v>
      </c>
      <c r="I534" s="84"/>
    </row>
    <row r="535" spans="1:11" ht="51">
      <c r="A535" s="61"/>
      <c r="B535" s="59" t="s">
        <v>337</v>
      </c>
      <c r="C535" s="53" t="s">
        <v>393</v>
      </c>
      <c r="D535" s="53" t="s">
        <v>364</v>
      </c>
      <c r="E535" s="53" t="s">
        <v>540</v>
      </c>
      <c r="F535" s="53" t="s">
        <v>428</v>
      </c>
      <c r="G535" s="58">
        <f>G536</f>
        <v>9102.5</v>
      </c>
      <c r="H535" s="58">
        <f>H536</f>
        <v>1339.7</v>
      </c>
      <c r="I535" s="58"/>
    </row>
    <row r="536" spans="1:11">
      <c r="A536" s="61"/>
      <c r="B536" s="59" t="s">
        <v>338</v>
      </c>
      <c r="C536" s="53" t="s">
        <v>393</v>
      </c>
      <c r="D536" s="53" t="s">
        <v>364</v>
      </c>
      <c r="E536" s="53" t="s">
        <v>540</v>
      </c>
      <c r="F536" s="53" t="s">
        <v>429</v>
      </c>
      <c r="G536" s="58">
        <f>'приложение 5'!H1135</f>
        <v>9102.5</v>
      </c>
      <c r="H536" s="58">
        <f>'приложение 5'!I1135</f>
        <v>1339.7</v>
      </c>
      <c r="I536" s="58"/>
    </row>
    <row r="537" spans="1:11" s="34" customFormat="1" ht="140.25">
      <c r="A537" s="26"/>
      <c r="B537" s="37" t="s">
        <v>20</v>
      </c>
      <c r="C537" s="38">
        <v>7</v>
      </c>
      <c r="D537" s="38">
        <v>2</v>
      </c>
      <c r="E537" s="39" t="s">
        <v>669</v>
      </c>
      <c r="F537" s="40"/>
      <c r="G537" s="32">
        <f>G538</f>
        <v>38</v>
      </c>
      <c r="H537" s="32">
        <f>H538</f>
        <v>38</v>
      </c>
      <c r="I537" s="26"/>
    </row>
    <row r="538" spans="1:11" s="34" customFormat="1" ht="51">
      <c r="A538" s="26"/>
      <c r="B538" s="16" t="s">
        <v>337</v>
      </c>
      <c r="C538" s="38">
        <v>7</v>
      </c>
      <c r="D538" s="38">
        <v>2</v>
      </c>
      <c r="E538" s="39" t="s">
        <v>669</v>
      </c>
      <c r="F538" s="40">
        <v>600</v>
      </c>
      <c r="G538" s="32">
        <f>G539</f>
        <v>38</v>
      </c>
      <c r="H538" s="32">
        <f>H539</f>
        <v>38</v>
      </c>
      <c r="I538" s="26"/>
    </row>
    <row r="539" spans="1:11" s="34" customFormat="1">
      <c r="A539" s="26"/>
      <c r="B539" s="16" t="s">
        <v>338</v>
      </c>
      <c r="C539" s="38">
        <v>7</v>
      </c>
      <c r="D539" s="38">
        <v>2</v>
      </c>
      <c r="E539" s="39" t="s">
        <v>669</v>
      </c>
      <c r="F539" s="40">
        <v>610</v>
      </c>
      <c r="G539" s="32">
        <f>'приложение 5'!H1140</f>
        <v>38</v>
      </c>
      <c r="H539" s="32">
        <f>'приложение 5'!I1140</f>
        <v>38</v>
      </c>
      <c r="I539" s="26"/>
    </row>
    <row r="540" spans="1:11" ht="38.25">
      <c r="A540" s="85"/>
      <c r="B540" s="59" t="s">
        <v>137</v>
      </c>
      <c r="C540" s="53" t="s">
        <v>393</v>
      </c>
      <c r="D540" s="53" t="s">
        <v>364</v>
      </c>
      <c r="E540" s="53" t="s">
        <v>555</v>
      </c>
      <c r="F540" s="53"/>
      <c r="G540" s="58">
        <f>G541</f>
        <v>67584.400000000009</v>
      </c>
      <c r="H540" s="58">
        <f>H541</f>
        <v>35397.699999999997</v>
      </c>
      <c r="I540" s="58"/>
    </row>
    <row r="541" spans="1:11" ht="25.5">
      <c r="A541" s="85"/>
      <c r="B541" s="59" t="s">
        <v>556</v>
      </c>
      <c r="C541" s="53" t="s">
        <v>393</v>
      </c>
      <c r="D541" s="53" t="s">
        <v>364</v>
      </c>
      <c r="E541" s="53" t="s">
        <v>557</v>
      </c>
      <c r="F541" s="53"/>
      <c r="G541" s="58">
        <f>G542+G557+G564+G568</f>
        <v>67584.400000000009</v>
      </c>
      <c r="H541" s="58">
        <f>H542+H557+H564+H568</f>
        <v>35397.699999999997</v>
      </c>
      <c r="I541" s="58"/>
    </row>
    <row r="542" spans="1:11" ht="38.25">
      <c r="A542" s="85"/>
      <c r="B542" s="59" t="s">
        <v>144</v>
      </c>
      <c r="C542" s="53" t="s">
        <v>393</v>
      </c>
      <c r="D542" s="53" t="s">
        <v>364</v>
      </c>
      <c r="E542" s="53" t="s">
        <v>558</v>
      </c>
      <c r="F542" s="53"/>
      <c r="G542" s="58">
        <f>G543+G548+G551+G554</f>
        <v>4898.6000000000004</v>
      </c>
      <c r="H542" s="58">
        <f>H543+H548+H551+H554</f>
        <v>852.7</v>
      </c>
      <c r="I542" s="58"/>
    </row>
    <row r="543" spans="1:11" s="15" customFormat="1" ht="25.5">
      <c r="A543" s="86"/>
      <c r="B543" s="16" t="s">
        <v>451</v>
      </c>
      <c r="C543" s="83" t="s">
        <v>393</v>
      </c>
      <c r="D543" s="83" t="s">
        <v>364</v>
      </c>
      <c r="E543" s="83" t="s">
        <v>559</v>
      </c>
      <c r="F543" s="83"/>
      <c r="G543" s="84">
        <f>G544+G546</f>
        <v>4367.4000000000005</v>
      </c>
      <c r="H543" s="84">
        <f>H544+H546</f>
        <v>752.7</v>
      </c>
      <c r="I543" s="84"/>
      <c r="K543" s="68"/>
    </row>
    <row r="544" spans="1:11" s="107" customFormat="1" ht="38.25">
      <c r="A544" s="102"/>
      <c r="B544" s="103" t="s">
        <v>257</v>
      </c>
      <c r="C544" s="79" t="s">
        <v>393</v>
      </c>
      <c r="D544" s="79" t="s">
        <v>364</v>
      </c>
      <c r="E544" s="79" t="s">
        <v>559</v>
      </c>
      <c r="F544" s="79" t="s">
        <v>373</v>
      </c>
      <c r="G544" s="105">
        <f>G545</f>
        <v>861.1</v>
      </c>
      <c r="H544" s="105">
        <f>H545</f>
        <v>0</v>
      </c>
      <c r="I544" s="105"/>
    </row>
    <row r="545" spans="1:9" s="187" customFormat="1" ht="38.25">
      <c r="A545" s="102"/>
      <c r="B545" s="103" t="s">
        <v>258</v>
      </c>
      <c r="C545" s="79" t="s">
        <v>393</v>
      </c>
      <c r="D545" s="79" t="s">
        <v>364</v>
      </c>
      <c r="E545" s="79" t="s">
        <v>559</v>
      </c>
      <c r="F545" s="79" t="s">
        <v>374</v>
      </c>
      <c r="G545" s="105">
        <f>'приложение 5'!H646</f>
        <v>861.1</v>
      </c>
      <c r="H545" s="105">
        <f>'приложение 5'!I646</f>
        <v>0</v>
      </c>
      <c r="I545" s="105"/>
    </row>
    <row r="546" spans="1:9" s="96" customFormat="1" ht="51">
      <c r="A546" s="82"/>
      <c r="B546" s="16" t="s">
        <v>337</v>
      </c>
      <c r="C546" s="83" t="s">
        <v>393</v>
      </c>
      <c r="D546" s="83" t="s">
        <v>364</v>
      </c>
      <c r="E546" s="83" t="s">
        <v>559</v>
      </c>
      <c r="F546" s="83" t="s">
        <v>428</v>
      </c>
      <c r="G546" s="84">
        <f>G547</f>
        <v>3506.3</v>
      </c>
      <c r="H546" s="84">
        <f>H547</f>
        <v>752.7</v>
      </c>
      <c r="I546" s="84"/>
    </row>
    <row r="547" spans="1:9" s="96" customFormat="1">
      <c r="A547" s="82"/>
      <c r="B547" s="16" t="s">
        <v>338</v>
      </c>
      <c r="C547" s="83" t="s">
        <v>393</v>
      </c>
      <c r="D547" s="83" t="s">
        <v>364</v>
      </c>
      <c r="E547" s="83" t="s">
        <v>559</v>
      </c>
      <c r="F547" s="83" t="s">
        <v>429</v>
      </c>
      <c r="G547" s="84">
        <f>'приложение 5'!H649</f>
        <v>3506.3</v>
      </c>
      <c r="H547" s="84">
        <f>'приложение 5'!I649</f>
        <v>752.7</v>
      </c>
      <c r="I547" s="84"/>
    </row>
    <row r="548" spans="1:9" ht="153">
      <c r="A548" s="85"/>
      <c r="B548" s="97" t="s">
        <v>143</v>
      </c>
      <c r="C548" s="53" t="s">
        <v>393</v>
      </c>
      <c r="D548" s="53" t="s">
        <v>364</v>
      </c>
      <c r="E548" s="53" t="s">
        <v>560</v>
      </c>
      <c r="F548" s="53"/>
      <c r="G548" s="58">
        <f>G549</f>
        <v>366.5</v>
      </c>
      <c r="H548" s="58">
        <f>H549</f>
        <v>0</v>
      </c>
      <c r="I548" s="58"/>
    </row>
    <row r="549" spans="1:9" ht="51">
      <c r="A549" s="61"/>
      <c r="B549" s="59" t="s">
        <v>337</v>
      </c>
      <c r="C549" s="53" t="s">
        <v>393</v>
      </c>
      <c r="D549" s="53" t="s">
        <v>364</v>
      </c>
      <c r="E549" s="53" t="s">
        <v>560</v>
      </c>
      <c r="F549" s="53" t="s">
        <v>428</v>
      </c>
      <c r="G549" s="58">
        <f>G550</f>
        <v>366.5</v>
      </c>
      <c r="H549" s="58">
        <f>H550</f>
        <v>0</v>
      </c>
      <c r="I549" s="58"/>
    </row>
    <row r="550" spans="1:9">
      <c r="A550" s="61"/>
      <c r="B550" s="59" t="s">
        <v>338</v>
      </c>
      <c r="C550" s="53" t="s">
        <v>393</v>
      </c>
      <c r="D550" s="53" t="s">
        <v>364</v>
      </c>
      <c r="E550" s="53" t="s">
        <v>560</v>
      </c>
      <c r="F550" s="53" t="s">
        <v>429</v>
      </c>
      <c r="G550" s="58">
        <f>'приложение 5'!H653</f>
        <v>366.5</v>
      </c>
      <c r="H550" s="58">
        <f>'приложение 5'!I653</f>
        <v>0</v>
      </c>
      <c r="I550" s="58"/>
    </row>
    <row r="551" spans="1:9" ht="165.75">
      <c r="A551" s="85"/>
      <c r="B551" s="97" t="s">
        <v>142</v>
      </c>
      <c r="C551" s="53" t="s">
        <v>393</v>
      </c>
      <c r="D551" s="53" t="s">
        <v>364</v>
      </c>
      <c r="E551" s="53" t="s">
        <v>561</v>
      </c>
      <c r="F551" s="53"/>
      <c r="G551" s="58">
        <f>G552</f>
        <v>64.7</v>
      </c>
      <c r="H551" s="58">
        <f>H552</f>
        <v>0</v>
      </c>
      <c r="I551" s="58"/>
    </row>
    <row r="552" spans="1:9" ht="51">
      <c r="A552" s="61"/>
      <c r="B552" s="59" t="s">
        <v>337</v>
      </c>
      <c r="C552" s="53" t="s">
        <v>393</v>
      </c>
      <c r="D552" s="53" t="s">
        <v>364</v>
      </c>
      <c r="E552" s="53" t="s">
        <v>561</v>
      </c>
      <c r="F552" s="53" t="s">
        <v>428</v>
      </c>
      <c r="G552" s="58">
        <f>G553</f>
        <v>64.7</v>
      </c>
      <c r="H552" s="58">
        <f>H553</f>
        <v>0</v>
      </c>
      <c r="I552" s="58"/>
    </row>
    <row r="553" spans="1:9">
      <c r="A553" s="61"/>
      <c r="B553" s="59" t="s">
        <v>338</v>
      </c>
      <c r="C553" s="53" t="s">
        <v>393</v>
      </c>
      <c r="D553" s="53" t="s">
        <v>364</v>
      </c>
      <c r="E553" s="53" t="s">
        <v>561</v>
      </c>
      <c r="F553" s="53" t="s">
        <v>429</v>
      </c>
      <c r="G553" s="58">
        <f>'приложение 5'!H661</f>
        <v>64.7</v>
      </c>
      <c r="H553" s="58">
        <f>'приложение 5'!I661</f>
        <v>0</v>
      </c>
      <c r="I553" s="58"/>
    </row>
    <row r="554" spans="1:9" s="100" customFormat="1" ht="63.75">
      <c r="A554" s="82"/>
      <c r="B554" s="98" t="s">
        <v>17</v>
      </c>
      <c r="C554" s="99" t="s">
        <v>393</v>
      </c>
      <c r="D554" s="99" t="s">
        <v>364</v>
      </c>
      <c r="E554" s="99" t="s">
        <v>562</v>
      </c>
      <c r="F554" s="83"/>
      <c r="G554" s="84">
        <f>G555</f>
        <v>100</v>
      </c>
      <c r="H554" s="228">
        <f>H555</f>
        <v>100</v>
      </c>
      <c r="I554" s="228"/>
    </row>
    <row r="555" spans="1:9" s="96" customFormat="1" ht="51">
      <c r="A555" s="82"/>
      <c r="B555" s="16" t="s">
        <v>352</v>
      </c>
      <c r="C555" s="99" t="s">
        <v>393</v>
      </c>
      <c r="D555" s="99" t="s">
        <v>364</v>
      </c>
      <c r="E555" s="99" t="s">
        <v>562</v>
      </c>
      <c r="F555" s="83" t="s">
        <v>428</v>
      </c>
      <c r="G555" s="84">
        <f>G556</f>
        <v>100</v>
      </c>
      <c r="H555" s="84">
        <f>H556</f>
        <v>100</v>
      </c>
      <c r="I555" s="84"/>
    </row>
    <row r="556" spans="1:9" s="96" customFormat="1">
      <c r="A556" s="82"/>
      <c r="B556" s="16" t="s">
        <v>338</v>
      </c>
      <c r="C556" s="99" t="s">
        <v>393</v>
      </c>
      <c r="D556" s="99" t="s">
        <v>364</v>
      </c>
      <c r="E556" s="99" t="s">
        <v>562</v>
      </c>
      <c r="F556" s="83" t="s">
        <v>429</v>
      </c>
      <c r="G556" s="84">
        <f>'приложение 5'!H657</f>
        <v>100</v>
      </c>
      <c r="H556" s="84">
        <f>'приложение 5'!I657</f>
        <v>100</v>
      </c>
      <c r="I556" s="84"/>
    </row>
    <row r="557" spans="1:9" ht="38.25">
      <c r="A557" s="61"/>
      <c r="B557" s="59" t="s">
        <v>141</v>
      </c>
      <c r="C557" s="53" t="s">
        <v>393</v>
      </c>
      <c r="D557" s="53" t="s">
        <v>364</v>
      </c>
      <c r="E557" s="53" t="s">
        <v>563</v>
      </c>
      <c r="F557" s="53"/>
      <c r="G557" s="58">
        <f>G558+G561</f>
        <v>62485.8</v>
      </c>
      <c r="H557" s="58">
        <f>H558+H561</f>
        <v>34395</v>
      </c>
      <c r="I557" s="58"/>
    </row>
    <row r="558" spans="1:9" ht="38.25">
      <c r="A558" s="60"/>
      <c r="B558" s="59" t="s">
        <v>37</v>
      </c>
      <c r="C558" s="53" t="s">
        <v>393</v>
      </c>
      <c r="D558" s="53" t="s">
        <v>364</v>
      </c>
      <c r="E558" s="53" t="s">
        <v>564</v>
      </c>
      <c r="F558" s="53"/>
      <c r="G558" s="58">
        <f>G559</f>
        <v>60413.8</v>
      </c>
      <c r="H558" s="58">
        <f>H559</f>
        <v>33630.199999999997</v>
      </c>
      <c r="I558" s="58"/>
    </row>
    <row r="559" spans="1:9" ht="51">
      <c r="A559" s="61"/>
      <c r="B559" s="59" t="s">
        <v>337</v>
      </c>
      <c r="C559" s="53" t="s">
        <v>393</v>
      </c>
      <c r="D559" s="53" t="s">
        <v>364</v>
      </c>
      <c r="E559" s="53" t="s">
        <v>564</v>
      </c>
      <c r="F559" s="53" t="s">
        <v>428</v>
      </c>
      <c r="G559" s="58">
        <f>G560</f>
        <v>60413.8</v>
      </c>
      <c r="H559" s="58">
        <f>H560</f>
        <v>33630.199999999997</v>
      </c>
      <c r="I559" s="58"/>
    </row>
    <row r="560" spans="1:9">
      <c r="A560" s="61"/>
      <c r="B560" s="59" t="s">
        <v>338</v>
      </c>
      <c r="C560" s="53" t="s">
        <v>393</v>
      </c>
      <c r="D560" s="53" t="s">
        <v>364</v>
      </c>
      <c r="E560" s="53" t="s">
        <v>564</v>
      </c>
      <c r="F560" s="53" t="s">
        <v>429</v>
      </c>
      <c r="G560" s="58">
        <f>'приложение 5'!H666</f>
        <v>60413.8</v>
      </c>
      <c r="H560" s="58">
        <f>'приложение 5'!I666</f>
        <v>33630.199999999997</v>
      </c>
      <c r="I560" s="58"/>
    </row>
    <row r="561" spans="1:9" ht="318.75">
      <c r="A561" s="61"/>
      <c r="B561" s="101" t="s">
        <v>54</v>
      </c>
      <c r="C561" s="53" t="s">
        <v>565</v>
      </c>
      <c r="D561" s="53" t="s">
        <v>364</v>
      </c>
      <c r="E561" s="53" t="s">
        <v>566</v>
      </c>
      <c r="F561" s="53"/>
      <c r="G561" s="58">
        <f>G562</f>
        <v>2072</v>
      </c>
      <c r="H561" s="58">
        <f>H562</f>
        <v>764.8</v>
      </c>
      <c r="I561" s="58"/>
    </row>
    <row r="562" spans="1:9" ht="51">
      <c r="A562" s="61"/>
      <c r="B562" s="59" t="s">
        <v>337</v>
      </c>
      <c r="C562" s="53" t="s">
        <v>393</v>
      </c>
      <c r="D562" s="53" t="s">
        <v>364</v>
      </c>
      <c r="E562" s="53" t="s">
        <v>566</v>
      </c>
      <c r="F562" s="53" t="s">
        <v>428</v>
      </c>
      <c r="G562" s="58">
        <f>G563</f>
        <v>2072</v>
      </c>
      <c r="H562" s="58">
        <f>H563</f>
        <v>764.8</v>
      </c>
      <c r="I562" s="58"/>
    </row>
    <row r="563" spans="1:9">
      <c r="A563" s="61"/>
      <c r="B563" s="59" t="s">
        <v>338</v>
      </c>
      <c r="C563" s="53" t="s">
        <v>393</v>
      </c>
      <c r="D563" s="53" t="s">
        <v>364</v>
      </c>
      <c r="E563" s="53" t="s">
        <v>566</v>
      </c>
      <c r="F563" s="53" t="s">
        <v>429</v>
      </c>
      <c r="G563" s="58">
        <f>'приложение 5'!H670</f>
        <v>2072</v>
      </c>
      <c r="H563" s="58">
        <f>'приложение 5'!I670</f>
        <v>764.8</v>
      </c>
      <c r="I563" s="58"/>
    </row>
    <row r="564" spans="1:9" ht="38.25">
      <c r="A564" s="85"/>
      <c r="B564" s="59" t="s">
        <v>124</v>
      </c>
      <c r="C564" s="53" t="s">
        <v>393</v>
      </c>
      <c r="D564" s="53" t="s">
        <v>364</v>
      </c>
      <c r="E564" s="53" t="s">
        <v>567</v>
      </c>
      <c r="F564" s="53"/>
      <c r="G564" s="58">
        <f t="shared" ref="G564:H566" si="26">G565</f>
        <v>100</v>
      </c>
      <c r="H564" s="58">
        <f t="shared" si="26"/>
        <v>75</v>
      </c>
      <c r="I564" s="58"/>
    </row>
    <row r="565" spans="1:9" ht="25.5">
      <c r="A565" s="85"/>
      <c r="B565" s="59" t="s">
        <v>21</v>
      </c>
      <c r="C565" s="53" t="s">
        <v>393</v>
      </c>
      <c r="D565" s="53" t="s">
        <v>364</v>
      </c>
      <c r="E565" s="53" t="s">
        <v>568</v>
      </c>
      <c r="F565" s="53"/>
      <c r="G565" s="58">
        <f t="shared" si="26"/>
        <v>100</v>
      </c>
      <c r="H565" s="58">
        <f t="shared" si="26"/>
        <v>75</v>
      </c>
      <c r="I565" s="58"/>
    </row>
    <row r="566" spans="1:9" ht="51">
      <c r="A566" s="61"/>
      <c r="B566" s="59" t="s">
        <v>337</v>
      </c>
      <c r="C566" s="53" t="s">
        <v>393</v>
      </c>
      <c r="D566" s="53" t="s">
        <v>364</v>
      </c>
      <c r="E566" s="53" t="s">
        <v>568</v>
      </c>
      <c r="F566" s="53" t="s">
        <v>428</v>
      </c>
      <c r="G566" s="58">
        <f t="shared" si="26"/>
        <v>100</v>
      </c>
      <c r="H566" s="58">
        <f t="shared" si="26"/>
        <v>75</v>
      </c>
      <c r="I566" s="58"/>
    </row>
    <row r="567" spans="1:9">
      <c r="A567" s="61"/>
      <c r="B567" s="59" t="s">
        <v>338</v>
      </c>
      <c r="C567" s="53" t="s">
        <v>393</v>
      </c>
      <c r="D567" s="53" t="s">
        <v>364</v>
      </c>
      <c r="E567" s="53" t="s">
        <v>568</v>
      </c>
      <c r="F567" s="53" t="s">
        <v>429</v>
      </c>
      <c r="G567" s="58">
        <f>'приложение 5'!H675</f>
        <v>100</v>
      </c>
      <c r="H567" s="58">
        <f>'приложение 5'!I675</f>
        <v>75</v>
      </c>
      <c r="I567" s="58"/>
    </row>
    <row r="568" spans="1:9" ht="51">
      <c r="A568" s="85"/>
      <c r="B568" s="59" t="s">
        <v>140</v>
      </c>
      <c r="C568" s="53" t="s">
        <v>393</v>
      </c>
      <c r="D568" s="53" t="s">
        <v>364</v>
      </c>
      <c r="E568" s="53" t="s">
        <v>569</v>
      </c>
      <c r="F568" s="53"/>
      <c r="G568" s="58">
        <f t="shared" ref="G568:H570" si="27">G569</f>
        <v>100</v>
      </c>
      <c r="H568" s="58">
        <f t="shared" si="27"/>
        <v>75</v>
      </c>
      <c r="I568" s="58"/>
    </row>
    <row r="569" spans="1:9" ht="25.5">
      <c r="A569" s="85"/>
      <c r="B569" s="59" t="s">
        <v>21</v>
      </c>
      <c r="C569" s="53" t="s">
        <v>393</v>
      </c>
      <c r="D569" s="53" t="s">
        <v>364</v>
      </c>
      <c r="E569" s="53" t="s">
        <v>570</v>
      </c>
      <c r="F569" s="53"/>
      <c r="G569" s="58">
        <f t="shared" si="27"/>
        <v>100</v>
      </c>
      <c r="H569" s="58">
        <f t="shared" si="27"/>
        <v>75</v>
      </c>
      <c r="I569" s="58"/>
    </row>
    <row r="570" spans="1:9" ht="51">
      <c r="A570" s="61"/>
      <c r="B570" s="59" t="s">
        <v>337</v>
      </c>
      <c r="C570" s="53" t="s">
        <v>393</v>
      </c>
      <c r="D570" s="53" t="s">
        <v>364</v>
      </c>
      <c r="E570" s="53" t="s">
        <v>570</v>
      </c>
      <c r="F570" s="53" t="s">
        <v>428</v>
      </c>
      <c r="G570" s="58">
        <f t="shared" si="27"/>
        <v>100</v>
      </c>
      <c r="H570" s="58">
        <f t="shared" si="27"/>
        <v>75</v>
      </c>
      <c r="I570" s="58"/>
    </row>
    <row r="571" spans="1:9">
      <c r="A571" s="61"/>
      <c r="B571" s="59" t="s">
        <v>338</v>
      </c>
      <c r="C571" s="53" t="s">
        <v>393</v>
      </c>
      <c r="D571" s="53" t="s">
        <v>364</v>
      </c>
      <c r="E571" s="53" t="s">
        <v>570</v>
      </c>
      <c r="F571" s="53" t="s">
        <v>429</v>
      </c>
      <c r="G571" s="58">
        <f>'приложение 5'!H680</f>
        <v>100</v>
      </c>
      <c r="H571" s="58">
        <f>'приложение 5'!I680</f>
        <v>75</v>
      </c>
      <c r="I571" s="58"/>
    </row>
    <row r="572" spans="1:9" ht="51">
      <c r="A572" s="85"/>
      <c r="B572" s="59" t="s">
        <v>571</v>
      </c>
      <c r="C572" s="53" t="s">
        <v>393</v>
      </c>
      <c r="D572" s="53" t="s">
        <v>364</v>
      </c>
      <c r="E572" s="53" t="s">
        <v>572</v>
      </c>
      <c r="F572" s="53"/>
      <c r="G572" s="58">
        <f>G573</f>
        <v>108893.9</v>
      </c>
      <c r="H572" s="58">
        <f>H573</f>
        <v>55562.400000000001</v>
      </c>
      <c r="I572" s="58"/>
    </row>
    <row r="573" spans="1:9" ht="38.25">
      <c r="A573" s="85"/>
      <c r="B573" s="59" t="s">
        <v>90</v>
      </c>
      <c r="C573" s="53" t="s">
        <v>393</v>
      </c>
      <c r="D573" s="53" t="s">
        <v>364</v>
      </c>
      <c r="E573" s="53" t="s">
        <v>573</v>
      </c>
      <c r="F573" s="53"/>
      <c r="G573" s="58">
        <f>G574+G577+G580</f>
        <v>108893.9</v>
      </c>
      <c r="H573" s="58">
        <f>H574+H577+H580</f>
        <v>55562.400000000001</v>
      </c>
      <c r="I573" s="58"/>
    </row>
    <row r="574" spans="1:9" ht="38.25">
      <c r="A574" s="60"/>
      <c r="B574" s="59" t="s">
        <v>37</v>
      </c>
      <c r="C574" s="53" t="s">
        <v>393</v>
      </c>
      <c r="D574" s="53" t="s">
        <v>364</v>
      </c>
      <c r="E574" s="53" t="s">
        <v>574</v>
      </c>
      <c r="F574" s="53"/>
      <c r="G574" s="58">
        <f>G575</f>
        <v>105848.2</v>
      </c>
      <c r="H574" s="58">
        <f>H575</f>
        <v>54473.599999999999</v>
      </c>
      <c r="I574" s="58"/>
    </row>
    <row r="575" spans="1:9" ht="51">
      <c r="A575" s="61"/>
      <c r="B575" s="59" t="s">
        <v>337</v>
      </c>
      <c r="C575" s="53" t="s">
        <v>393</v>
      </c>
      <c r="D575" s="53" t="s">
        <v>364</v>
      </c>
      <c r="E575" s="53" t="s">
        <v>574</v>
      </c>
      <c r="F575" s="53" t="s">
        <v>428</v>
      </c>
      <c r="G575" s="58">
        <f>G576</f>
        <v>105848.2</v>
      </c>
      <c r="H575" s="58">
        <f>H576</f>
        <v>54473.599999999999</v>
      </c>
      <c r="I575" s="58"/>
    </row>
    <row r="576" spans="1:9">
      <c r="A576" s="61"/>
      <c r="B576" s="59" t="s">
        <v>338</v>
      </c>
      <c r="C576" s="53" t="s">
        <v>393</v>
      </c>
      <c r="D576" s="53" t="s">
        <v>364</v>
      </c>
      <c r="E576" s="53" t="s">
        <v>574</v>
      </c>
      <c r="F576" s="53" t="s">
        <v>429</v>
      </c>
      <c r="G576" s="58">
        <f>'приложение 5'!H686</f>
        <v>105848.2</v>
      </c>
      <c r="H576" s="58">
        <f>'приложение 5'!I686</f>
        <v>54473.599999999999</v>
      </c>
      <c r="I576" s="58"/>
    </row>
    <row r="577" spans="1:9" ht="318.75">
      <c r="A577" s="61"/>
      <c r="B577" s="101" t="s">
        <v>54</v>
      </c>
      <c r="C577" s="53" t="s">
        <v>565</v>
      </c>
      <c r="D577" s="53" t="s">
        <v>364</v>
      </c>
      <c r="E577" s="53" t="s">
        <v>575</v>
      </c>
      <c r="F577" s="53"/>
      <c r="G577" s="58">
        <f>G578</f>
        <v>1977.7</v>
      </c>
      <c r="H577" s="58">
        <f>H578</f>
        <v>565.5</v>
      </c>
      <c r="I577" s="58"/>
    </row>
    <row r="578" spans="1:9" ht="51">
      <c r="A578" s="61"/>
      <c r="B578" s="59" t="s">
        <v>337</v>
      </c>
      <c r="C578" s="53" t="s">
        <v>393</v>
      </c>
      <c r="D578" s="53" t="s">
        <v>364</v>
      </c>
      <c r="E578" s="53" t="s">
        <v>575</v>
      </c>
      <c r="F578" s="53" t="s">
        <v>428</v>
      </c>
      <c r="G578" s="58">
        <f>G579</f>
        <v>1977.7</v>
      </c>
      <c r="H578" s="58">
        <f>H579</f>
        <v>565.5</v>
      </c>
      <c r="I578" s="58"/>
    </row>
    <row r="579" spans="1:9">
      <c r="A579" s="61"/>
      <c r="B579" s="59" t="s">
        <v>338</v>
      </c>
      <c r="C579" s="53" t="s">
        <v>393</v>
      </c>
      <c r="D579" s="53" t="s">
        <v>364</v>
      </c>
      <c r="E579" s="53" t="s">
        <v>575</v>
      </c>
      <c r="F579" s="53" t="s">
        <v>429</v>
      </c>
      <c r="G579" s="58">
        <f>'приложение 5'!H690</f>
        <v>1977.7</v>
      </c>
      <c r="H579" s="58">
        <f>'приложение 5'!I690</f>
        <v>565.5</v>
      </c>
      <c r="I579" s="58"/>
    </row>
    <row r="580" spans="1:9" s="106" customFormat="1" ht="63.75">
      <c r="A580" s="102"/>
      <c r="B580" s="103" t="s">
        <v>17</v>
      </c>
      <c r="C580" s="104" t="s">
        <v>393</v>
      </c>
      <c r="D580" s="104" t="s">
        <v>364</v>
      </c>
      <c r="E580" s="104" t="s">
        <v>576</v>
      </c>
      <c r="F580" s="79"/>
      <c r="G580" s="105">
        <f>G581</f>
        <v>1068</v>
      </c>
      <c r="H580" s="227">
        <f>H581</f>
        <v>523.29999999999995</v>
      </c>
      <c r="I580" s="227"/>
    </row>
    <row r="581" spans="1:9" s="107" customFormat="1" ht="51">
      <c r="A581" s="102"/>
      <c r="B581" s="103" t="s">
        <v>352</v>
      </c>
      <c r="C581" s="104" t="s">
        <v>393</v>
      </c>
      <c r="D581" s="104" t="s">
        <v>364</v>
      </c>
      <c r="E581" s="104" t="s">
        <v>576</v>
      </c>
      <c r="F581" s="79" t="s">
        <v>428</v>
      </c>
      <c r="G581" s="105">
        <f>G582</f>
        <v>1068</v>
      </c>
      <c r="H581" s="105">
        <f>H582</f>
        <v>523.29999999999995</v>
      </c>
      <c r="I581" s="105"/>
    </row>
    <row r="582" spans="1:9" s="107" customFormat="1">
      <c r="A582" s="102"/>
      <c r="B582" s="103" t="s">
        <v>338</v>
      </c>
      <c r="C582" s="104" t="s">
        <v>393</v>
      </c>
      <c r="D582" s="104" t="s">
        <v>364</v>
      </c>
      <c r="E582" s="104" t="s">
        <v>576</v>
      </c>
      <c r="F582" s="79" t="s">
        <v>429</v>
      </c>
      <c r="G582" s="105">
        <f>'приложение 5'!H695</f>
        <v>1068</v>
      </c>
      <c r="H582" s="105">
        <f>'приложение 5'!I695</f>
        <v>523.29999999999995</v>
      </c>
      <c r="I582" s="105"/>
    </row>
    <row r="583" spans="1:9" ht="63.75">
      <c r="A583" s="61"/>
      <c r="B583" s="59" t="s">
        <v>577</v>
      </c>
      <c r="C583" s="53" t="s">
        <v>393</v>
      </c>
      <c r="D583" s="53" t="s">
        <v>364</v>
      </c>
      <c r="E583" s="92" t="s">
        <v>578</v>
      </c>
      <c r="F583" s="53"/>
      <c r="G583" s="58">
        <f t="shared" ref="G583:H585" si="28">G584</f>
        <v>5400</v>
      </c>
      <c r="H583" s="93">
        <f t="shared" si="28"/>
        <v>3757.1</v>
      </c>
      <c r="I583" s="93"/>
    </row>
    <row r="584" spans="1:9" ht="25.5">
      <c r="A584" s="61"/>
      <c r="B584" s="59" t="s">
        <v>21</v>
      </c>
      <c r="C584" s="53" t="s">
        <v>393</v>
      </c>
      <c r="D584" s="53" t="s">
        <v>364</v>
      </c>
      <c r="E584" s="92" t="s">
        <v>579</v>
      </c>
      <c r="F584" s="53"/>
      <c r="G584" s="58">
        <f t="shared" si="28"/>
        <v>5400</v>
      </c>
      <c r="H584" s="93">
        <f t="shared" si="28"/>
        <v>3757.1</v>
      </c>
      <c r="I584" s="93"/>
    </row>
    <row r="585" spans="1:9" ht="51">
      <c r="A585" s="61"/>
      <c r="B585" s="59" t="s">
        <v>352</v>
      </c>
      <c r="C585" s="53" t="s">
        <v>393</v>
      </c>
      <c r="D585" s="53" t="s">
        <v>364</v>
      </c>
      <c r="E585" s="92" t="s">
        <v>579</v>
      </c>
      <c r="F585" s="53" t="s">
        <v>428</v>
      </c>
      <c r="G585" s="58">
        <f t="shared" si="28"/>
        <v>5400</v>
      </c>
      <c r="H585" s="58">
        <f t="shared" si="28"/>
        <v>3757.1</v>
      </c>
      <c r="I585" s="58"/>
    </row>
    <row r="586" spans="1:9" ht="51">
      <c r="A586" s="61"/>
      <c r="B586" s="59" t="s">
        <v>86</v>
      </c>
      <c r="C586" s="53" t="s">
        <v>393</v>
      </c>
      <c r="D586" s="53" t="s">
        <v>364</v>
      </c>
      <c r="E586" s="92" t="s">
        <v>579</v>
      </c>
      <c r="F586" s="53" t="s">
        <v>85</v>
      </c>
      <c r="G586" s="58">
        <f>'приложение 5'!H700</f>
        <v>5400</v>
      </c>
      <c r="H586" s="58">
        <f>'приложение 5'!I700</f>
        <v>3757.1</v>
      </c>
      <c r="I586" s="58"/>
    </row>
    <row r="587" spans="1:9" ht="25.5">
      <c r="A587" s="60"/>
      <c r="B587" s="57" t="s">
        <v>49</v>
      </c>
      <c r="C587" s="55" t="s">
        <v>393</v>
      </c>
      <c r="D587" s="55" t="s">
        <v>393</v>
      </c>
      <c r="E587" s="55"/>
      <c r="F587" s="55"/>
      <c r="G587" s="56">
        <f>G588+G605+G610+G614</f>
        <v>36343.899999999994</v>
      </c>
      <c r="H587" s="56">
        <f>H588+H605+H610+H614</f>
        <v>18869.599999999999</v>
      </c>
      <c r="I587" s="56">
        <f>H587/G587*100</f>
        <v>51.919579351693137</v>
      </c>
    </row>
    <row r="588" spans="1:9" ht="38.25">
      <c r="A588" s="89"/>
      <c r="B588" s="90" t="s">
        <v>12</v>
      </c>
      <c r="C588" s="53" t="s">
        <v>393</v>
      </c>
      <c r="D588" s="53" t="s">
        <v>393</v>
      </c>
      <c r="E588" s="53" t="s">
        <v>531</v>
      </c>
      <c r="F588" s="55"/>
      <c r="G588" s="58">
        <f>G589</f>
        <v>17802.599999999999</v>
      </c>
      <c r="H588" s="58">
        <f>H589</f>
        <v>10655.4</v>
      </c>
      <c r="I588" s="58"/>
    </row>
    <row r="589" spans="1:9" ht="38.25">
      <c r="A589" s="89"/>
      <c r="B589" s="90" t="s">
        <v>580</v>
      </c>
      <c r="C589" s="53" t="s">
        <v>393</v>
      </c>
      <c r="D589" s="53" t="s">
        <v>393</v>
      </c>
      <c r="E589" s="53" t="s">
        <v>581</v>
      </c>
      <c r="F589" s="55"/>
      <c r="G589" s="58">
        <f>G590+G594+G597+G601</f>
        <v>17802.599999999999</v>
      </c>
      <c r="H589" s="58">
        <f>H590+H594+H597+H601</f>
        <v>10655.4</v>
      </c>
      <c r="I589" s="58"/>
    </row>
    <row r="590" spans="1:9" s="34" customFormat="1" ht="114.75">
      <c r="A590" s="26"/>
      <c r="B590" s="37" t="s">
        <v>47</v>
      </c>
      <c r="C590" s="38">
        <v>7</v>
      </c>
      <c r="D590" s="38">
        <v>7</v>
      </c>
      <c r="E590" s="39" t="s">
        <v>672</v>
      </c>
      <c r="F590" s="40"/>
      <c r="G590" s="32">
        <f>G591</f>
        <v>6089.4</v>
      </c>
      <c r="H590" s="32">
        <f>H591</f>
        <v>1927.1</v>
      </c>
      <c r="I590" s="26"/>
    </row>
    <row r="591" spans="1:9" s="34" customFormat="1" ht="51">
      <c r="A591" s="26"/>
      <c r="B591" s="16" t="s">
        <v>337</v>
      </c>
      <c r="C591" s="38">
        <v>7</v>
      </c>
      <c r="D591" s="38">
        <v>7</v>
      </c>
      <c r="E591" s="39" t="s">
        <v>672</v>
      </c>
      <c r="F591" s="40">
        <v>600</v>
      </c>
      <c r="G591" s="32">
        <f>G592+G593</f>
        <v>6089.4</v>
      </c>
      <c r="H591" s="32">
        <f>H592+H593</f>
        <v>1927.1</v>
      </c>
      <c r="I591" s="26"/>
    </row>
    <row r="592" spans="1:9" s="34" customFormat="1">
      <c r="A592" s="26"/>
      <c r="B592" s="16" t="s">
        <v>338</v>
      </c>
      <c r="C592" s="38">
        <v>7</v>
      </c>
      <c r="D592" s="38">
        <v>7</v>
      </c>
      <c r="E592" s="39" t="s">
        <v>672</v>
      </c>
      <c r="F592" s="40">
        <v>610</v>
      </c>
      <c r="G592" s="32">
        <f>'приложение 5'!H1147+'приложение 5'!H706</f>
        <v>5796.9</v>
      </c>
      <c r="H592" s="32">
        <f>'приложение 5'!I1147+'приложение 5'!I706</f>
        <v>1634.6</v>
      </c>
      <c r="I592" s="26"/>
    </row>
    <row r="593" spans="1:9" s="34" customFormat="1">
      <c r="A593" s="26"/>
      <c r="B593" s="16" t="s">
        <v>342</v>
      </c>
      <c r="C593" s="38">
        <v>7</v>
      </c>
      <c r="D593" s="38">
        <v>7</v>
      </c>
      <c r="E593" s="39" t="s">
        <v>672</v>
      </c>
      <c r="F593" s="40">
        <v>620</v>
      </c>
      <c r="G593" s="32">
        <f>'приложение 5'!H1149</f>
        <v>292.5</v>
      </c>
      <c r="H593" s="32">
        <f>'приложение 5'!I1149</f>
        <v>292.5</v>
      </c>
      <c r="I593" s="26"/>
    </row>
    <row r="594" spans="1:9" s="34" customFormat="1" ht="140.25">
      <c r="A594" s="26"/>
      <c r="B594" s="37" t="s">
        <v>46</v>
      </c>
      <c r="C594" s="38">
        <v>7</v>
      </c>
      <c r="D594" s="38">
        <v>7</v>
      </c>
      <c r="E594" s="39" t="s">
        <v>671</v>
      </c>
      <c r="F594" s="40"/>
      <c r="G594" s="32">
        <f>G595</f>
        <v>1522.4</v>
      </c>
      <c r="H594" s="32">
        <f>H595</f>
        <v>1312.4</v>
      </c>
      <c r="I594" s="26"/>
    </row>
    <row r="595" spans="1:9" s="34" customFormat="1" ht="51">
      <c r="A595" s="26"/>
      <c r="B595" s="16" t="s">
        <v>337</v>
      </c>
      <c r="C595" s="38">
        <v>7</v>
      </c>
      <c r="D595" s="38">
        <v>7</v>
      </c>
      <c r="E595" s="39" t="s">
        <v>671</v>
      </c>
      <c r="F595" s="40">
        <v>600</v>
      </c>
      <c r="G595" s="32">
        <f>G596</f>
        <v>1522.4</v>
      </c>
      <c r="H595" s="32">
        <f>H596</f>
        <v>1312.4</v>
      </c>
      <c r="I595" s="26"/>
    </row>
    <row r="596" spans="1:9" s="34" customFormat="1">
      <c r="A596" s="26"/>
      <c r="B596" s="16" t="s">
        <v>338</v>
      </c>
      <c r="C596" s="38">
        <v>7</v>
      </c>
      <c r="D596" s="38">
        <v>7</v>
      </c>
      <c r="E596" s="39" t="s">
        <v>671</v>
      </c>
      <c r="F596" s="40">
        <v>610</v>
      </c>
      <c r="G596" s="32">
        <f>'приложение 5'!H1153</f>
        <v>1522.4</v>
      </c>
      <c r="H596" s="32">
        <f>'приложение 5'!I1153</f>
        <v>1312.4</v>
      </c>
      <c r="I596" s="26"/>
    </row>
    <row r="597" spans="1:9" ht="89.25">
      <c r="A597" s="85"/>
      <c r="B597" s="77" t="s">
        <v>45</v>
      </c>
      <c r="C597" s="53" t="s">
        <v>393</v>
      </c>
      <c r="D597" s="53" t="s">
        <v>393</v>
      </c>
      <c r="E597" s="53" t="s">
        <v>582</v>
      </c>
      <c r="F597" s="53"/>
      <c r="G597" s="58">
        <f>G598</f>
        <v>6975.4</v>
      </c>
      <c r="H597" s="58">
        <f>H598</f>
        <v>5664</v>
      </c>
      <c r="I597" s="58"/>
    </row>
    <row r="598" spans="1:9" ht="51">
      <c r="A598" s="61"/>
      <c r="B598" s="59" t="s">
        <v>337</v>
      </c>
      <c r="C598" s="53" t="s">
        <v>393</v>
      </c>
      <c r="D598" s="53" t="s">
        <v>393</v>
      </c>
      <c r="E598" s="53" t="s">
        <v>582</v>
      </c>
      <c r="F598" s="53" t="s">
        <v>428</v>
      </c>
      <c r="G598" s="58">
        <f>G599+G600</f>
        <v>6975.4</v>
      </c>
      <c r="H598" s="58">
        <f>H599+H600</f>
        <v>5664</v>
      </c>
      <c r="I598" s="58"/>
    </row>
    <row r="599" spans="1:9">
      <c r="A599" s="61"/>
      <c r="B599" s="59" t="s">
        <v>338</v>
      </c>
      <c r="C599" s="53" t="s">
        <v>393</v>
      </c>
      <c r="D599" s="53" t="s">
        <v>393</v>
      </c>
      <c r="E599" s="53" t="s">
        <v>582</v>
      </c>
      <c r="F599" s="53" t="s">
        <v>429</v>
      </c>
      <c r="G599" s="58">
        <f>'приложение 5'!H710</f>
        <v>1281.4000000000001</v>
      </c>
      <c r="H599" s="58">
        <f>'приложение 5'!I710</f>
        <v>0</v>
      </c>
      <c r="I599" s="58"/>
    </row>
    <row r="600" spans="1:9" s="34" customFormat="1">
      <c r="A600" s="26"/>
      <c r="B600" s="16" t="s">
        <v>338</v>
      </c>
      <c r="C600" s="38">
        <v>7</v>
      </c>
      <c r="D600" s="38">
        <v>7</v>
      </c>
      <c r="E600" s="39" t="s">
        <v>582</v>
      </c>
      <c r="F600" s="40">
        <v>620</v>
      </c>
      <c r="G600" s="32">
        <f>'приложение 5'!H1157</f>
        <v>5694</v>
      </c>
      <c r="H600" s="32">
        <f>'приложение 5'!I1157</f>
        <v>5664</v>
      </c>
      <c r="I600" s="26"/>
    </row>
    <row r="601" spans="1:9" s="34" customFormat="1" ht="25.5">
      <c r="A601" s="26"/>
      <c r="B601" s="37" t="s">
        <v>21</v>
      </c>
      <c r="C601" s="38">
        <v>7</v>
      </c>
      <c r="D601" s="38">
        <v>7</v>
      </c>
      <c r="E601" s="39" t="s">
        <v>670</v>
      </c>
      <c r="F601" s="40"/>
      <c r="G601" s="32">
        <f>G602</f>
        <v>3215.3999999999996</v>
      </c>
      <c r="H601" s="32">
        <f>H602</f>
        <v>1751.8999999999999</v>
      </c>
      <c r="I601" s="26"/>
    </row>
    <row r="602" spans="1:9" s="34" customFormat="1" ht="51">
      <c r="A602" s="26"/>
      <c r="B602" s="16" t="s">
        <v>337</v>
      </c>
      <c r="C602" s="38">
        <v>7</v>
      </c>
      <c r="D602" s="38">
        <v>7</v>
      </c>
      <c r="E602" s="39" t="s">
        <v>670</v>
      </c>
      <c r="F602" s="40">
        <v>600</v>
      </c>
      <c r="G602" s="32">
        <f>G603+G604</f>
        <v>3215.3999999999996</v>
      </c>
      <c r="H602" s="32">
        <f>H603+H604</f>
        <v>1751.8999999999999</v>
      </c>
      <c r="I602" s="26"/>
    </row>
    <row r="603" spans="1:9" s="34" customFormat="1">
      <c r="A603" s="26"/>
      <c r="B603" s="16" t="s">
        <v>338</v>
      </c>
      <c r="C603" s="38">
        <v>7</v>
      </c>
      <c r="D603" s="38">
        <v>7</v>
      </c>
      <c r="E603" s="39" t="s">
        <v>670</v>
      </c>
      <c r="F603" s="40">
        <v>610</v>
      </c>
      <c r="G603" s="32">
        <f>'приложение 5'!H1161+'приложение 5'!H714</f>
        <v>2760.2</v>
      </c>
      <c r="H603" s="32">
        <f>'приложение 5'!I1161+'приложение 5'!I714</f>
        <v>1594.8</v>
      </c>
      <c r="I603" s="26"/>
    </row>
    <row r="604" spans="1:9" s="34" customFormat="1">
      <c r="A604" s="26"/>
      <c r="B604" s="16" t="s">
        <v>342</v>
      </c>
      <c r="C604" s="38">
        <v>7</v>
      </c>
      <c r="D604" s="38">
        <v>7</v>
      </c>
      <c r="E604" s="39" t="s">
        <v>670</v>
      </c>
      <c r="F604" s="40">
        <v>620</v>
      </c>
      <c r="G604" s="32">
        <f>'приложение 5'!H1163+'приложение 5'!H716</f>
        <v>455.2</v>
      </c>
      <c r="H604" s="32">
        <f>'приложение 5'!I1163+'приложение 5'!I716</f>
        <v>157.1</v>
      </c>
      <c r="I604" s="26"/>
    </row>
    <row r="605" spans="1:9" ht="51">
      <c r="A605" s="91"/>
      <c r="B605" s="59" t="s">
        <v>585</v>
      </c>
      <c r="C605" s="92" t="s">
        <v>393</v>
      </c>
      <c r="D605" s="92" t="s">
        <v>393</v>
      </c>
      <c r="E605" s="92" t="s">
        <v>572</v>
      </c>
      <c r="F605" s="225"/>
      <c r="G605" s="58">
        <f t="shared" ref="G605:H607" si="29">G606</f>
        <v>30</v>
      </c>
      <c r="H605" s="58">
        <f t="shared" si="29"/>
        <v>0</v>
      </c>
      <c r="I605" s="233"/>
    </row>
    <row r="606" spans="1:9" ht="38.25">
      <c r="A606" s="91"/>
      <c r="B606" s="59" t="s">
        <v>586</v>
      </c>
      <c r="C606" s="92" t="s">
        <v>393</v>
      </c>
      <c r="D606" s="92" t="s">
        <v>393</v>
      </c>
      <c r="E606" s="92" t="s">
        <v>573</v>
      </c>
      <c r="F606" s="225"/>
      <c r="G606" s="58">
        <f t="shared" si="29"/>
        <v>30</v>
      </c>
      <c r="H606" s="233">
        <f t="shared" si="29"/>
        <v>0</v>
      </c>
      <c r="I606" s="233"/>
    </row>
    <row r="607" spans="1:9" ht="25.5">
      <c r="A607" s="91"/>
      <c r="B607" s="59" t="s">
        <v>21</v>
      </c>
      <c r="C607" s="92" t="s">
        <v>393</v>
      </c>
      <c r="D607" s="92" t="s">
        <v>393</v>
      </c>
      <c r="E607" s="92" t="s">
        <v>587</v>
      </c>
      <c r="F607" s="225"/>
      <c r="G607" s="58">
        <f t="shared" si="29"/>
        <v>30</v>
      </c>
      <c r="H607" s="58">
        <f t="shared" si="29"/>
        <v>0</v>
      </c>
      <c r="I607" s="233"/>
    </row>
    <row r="608" spans="1:9" ht="51">
      <c r="A608" s="61"/>
      <c r="B608" s="59" t="s">
        <v>352</v>
      </c>
      <c r="C608" s="92" t="s">
        <v>393</v>
      </c>
      <c r="D608" s="92" t="s">
        <v>393</v>
      </c>
      <c r="E608" s="92" t="s">
        <v>587</v>
      </c>
      <c r="F608" s="53" t="s">
        <v>428</v>
      </c>
      <c r="G608" s="58">
        <f>G609</f>
        <v>30</v>
      </c>
      <c r="H608" s="58">
        <f>H609</f>
        <v>0</v>
      </c>
      <c r="I608" s="58"/>
    </row>
    <row r="609" spans="1:9">
      <c r="A609" s="61"/>
      <c r="B609" s="59" t="s">
        <v>338</v>
      </c>
      <c r="C609" s="92" t="s">
        <v>393</v>
      </c>
      <c r="D609" s="92" t="s">
        <v>393</v>
      </c>
      <c r="E609" s="92" t="s">
        <v>587</v>
      </c>
      <c r="F609" s="53" t="s">
        <v>429</v>
      </c>
      <c r="G609" s="58">
        <f>'приложение 5'!H722</f>
        <v>30</v>
      </c>
      <c r="H609" s="58">
        <f>'приложение 5'!I722</f>
        <v>0</v>
      </c>
      <c r="I609" s="58">
        <f>'приложение 5'!J722</f>
        <v>0</v>
      </c>
    </row>
    <row r="610" spans="1:9" ht="63.75">
      <c r="A610" s="61"/>
      <c r="B610" s="59" t="s">
        <v>577</v>
      </c>
      <c r="C610" s="53" t="s">
        <v>393</v>
      </c>
      <c r="D610" s="53" t="s">
        <v>393</v>
      </c>
      <c r="E610" s="92" t="s">
        <v>578</v>
      </c>
      <c r="F610" s="53"/>
      <c r="G610" s="58">
        <f t="shared" ref="G610:H612" si="30">G611</f>
        <v>500</v>
      </c>
      <c r="H610" s="93">
        <f t="shared" si="30"/>
        <v>326</v>
      </c>
      <c r="I610" s="93"/>
    </row>
    <row r="611" spans="1:9" ht="25.5">
      <c r="A611" s="61"/>
      <c r="B611" s="59" t="s">
        <v>21</v>
      </c>
      <c r="C611" s="53" t="s">
        <v>393</v>
      </c>
      <c r="D611" s="53" t="s">
        <v>393</v>
      </c>
      <c r="E611" s="92" t="s">
        <v>579</v>
      </c>
      <c r="F611" s="53"/>
      <c r="G611" s="58">
        <f t="shared" si="30"/>
        <v>500</v>
      </c>
      <c r="H611" s="93">
        <f t="shared" si="30"/>
        <v>326</v>
      </c>
      <c r="I611" s="93"/>
    </row>
    <row r="612" spans="1:9" ht="51">
      <c r="A612" s="61"/>
      <c r="B612" s="59" t="s">
        <v>352</v>
      </c>
      <c r="C612" s="53" t="s">
        <v>393</v>
      </c>
      <c r="D612" s="53" t="s">
        <v>393</v>
      </c>
      <c r="E612" s="92" t="s">
        <v>579</v>
      </c>
      <c r="F612" s="53" t="s">
        <v>428</v>
      </c>
      <c r="G612" s="58">
        <f t="shared" si="30"/>
        <v>500</v>
      </c>
      <c r="H612" s="58">
        <f t="shared" si="30"/>
        <v>326</v>
      </c>
      <c r="I612" s="58"/>
    </row>
    <row r="613" spans="1:9" ht="51">
      <c r="A613" s="61"/>
      <c r="B613" s="59" t="s">
        <v>86</v>
      </c>
      <c r="C613" s="53" t="s">
        <v>393</v>
      </c>
      <c r="D613" s="53" t="s">
        <v>393</v>
      </c>
      <c r="E613" s="92" t="s">
        <v>579</v>
      </c>
      <c r="F613" s="53" t="s">
        <v>85</v>
      </c>
      <c r="G613" s="58">
        <f>'приложение 5'!H727</f>
        <v>500</v>
      </c>
      <c r="H613" s="58">
        <f>'приложение 5'!I727</f>
        <v>326</v>
      </c>
      <c r="I613" s="58"/>
    </row>
    <row r="614" spans="1:9" ht="38.25">
      <c r="A614" s="60"/>
      <c r="B614" s="59" t="s">
        <v>42</v>
      </c>
      <c r="C614" s="92" t="s">
        <v>393</v>
      </c>
      <c r="D614" s="92" t="s">
        <v>393</v>
      </c>
      <c r="E614" s="92" t="s">
        <v>583</v>
      </c>
      <c r="F614" s="55"/>
      <c r="G614" s="58">
        <f>G615+G618</f>
        <v>18011.3</v>
      </c>
      <c r="H614" s="58">
        <f>H615+H618</f>
        <v>7888.2</v>
      </c>
      <c r="I614" s="58"/>
    </row>
    <row r="615" spans="1:9" ht="38.25">
      <c r="A615" s="60"/>
      <c r="B615" s="59" t="s">
        <v>37</v>
      </c>
      <c r="C615" s="53" t="s">
        <v>393</v>
      </c>
      <c r="D615" s="53" t="s">
        <v>393</v>
      </c>
      <c r="E615" s="92" t="s">
        <v>588</v>
      </c>
      <c r="F615" s="53"/>
      <c r="G615" s="58">
        <f>G616</f>
        <v>14113.1</v>
      </c>
      <c r="H615" s="58">
        <f>H616</f>
        <v>6660.9</v>
      </c>
      <c r="I615" s="58"/>
    </row>
    <row r="616" spans="1:9" ht="51">
      <c r="A616" s="61"/>
      <c r="B616" s="59" t="s">
        <v>337</v>
      </c>
      <c r="C616" s="53" t="s">
        <v>393</v>
      </c>
      <c r="D616" s="53" t="s">
        <v>393</v>
      </c>
      <c r="E616" s="92" t="s">
        <v>588</v>
      </c>
      <c r="F616" s="53" t="s">
        <v>428</v>
      </c>
      <c r="G616" s="58">
        <f>G617</f>
        <v>14113.1</v>
      </c>
      <c r="H616" s="58">
        <f>H617</f>
        <v>6660.9</v>
      </c>
      <c r="I616" s="58"/>
    </row>
    <row r="617" spans="1:9">
      <c r="A617" s="61"/>
      <c r="B617" s="59" t="s">
        <v>338</v>
      </c>
      <c r="C617" s="53" t="s">
        <v>393</v>
      </c>
      <c r="D617" s="53" t="s">
        <v>393</v>
      </c>
      <c r="E617" s="92" t="s">
        <v>588</v>
      </c>
      <c r="F617" s="53" t="s">
        <v>429</v>
      </c>
      <c r="G617" s="58">
        <f>'приложение 5'!H731</f>
        <v>14113.1</v>
      </c>
      <c r="H617" s="58">
        <f>'приложение 5'!I731</f>
        <v>6660.9</v>
      </c>
      <c r="I617" s="58"/>
    </row>
    <row r="618" spans="1:9" ht="25.5">
      <c r="A618" s="61"/>
      <c r="B618" s="59" t="s">
        <v>21</v>
      </c>
      <c r="C618" s="53" t="s">
        <v>393</v>
      </c>
      <c r="D618" s="53" t="s">
        <v>393</v>
      </c>
      <c r="E618" s="92" t="s">
        <v>584</v>
      </c>
      <c r="F618" s="53"/>
      <c r="G618" s="58">
        <f>G619+G621</f>
        <v>3898.2000000000003</v>
      </c>
      <c r="H618" s="58">
        <f>H619+H621</f>
        <v>1227.3</v>
      </c>
      <c r="I618" s="58"/>
    </row>
    <row r="619" spans="1:9" ht="38.25">
      <c r="A619" s="61"/>
      <c r="B619" s="59" t="s">
        <v>372</v>
      </c>
      <c r="C619" s="53" t="s">
        <v>393</v>
      </c>
      <c r="D619" s="53" t="s">
        <v>393</v>
      </c>
      <c r="E619" s="92" t="s">
        <v>584</v>
      </c>
      <c r="F619" s="53" t="s">
        <v>373</v>
      </c>
      <c r="G619" s="58">
        <f>G620</f>
        <v>302.5</v>
      </c>
      <c r="H619" s="58">
        <f>H620</f>
        <v>121</v>
      </c>
      <c r="I619" s="58"/>
    </row>
    <row r="620" spans="1:9" ht="38.25">
      <c r="A620" s="61"/>
      <c r="B620" s="59" t="s">
        <v>258</v>
      </c>
      <c r="C620" s="53" t="s">
        <v>393</v>
      </c>
      <c r="D620" s="53" t="s">
        <v>393</v>
      </c>
      <c r="E620" s="92" t="s">
        <v>584</v>
      </c>
      <c r="F620" s="53" t="s">
        <v>374</v>
      </c>
      <c r="G620" s="58">
        <f>'приложение 5'!H735</f>
        <v>302.5</v>
      </c>
      <c r="H620" s="58">
        <f>'приложение 5'!I735</f>
        <v>121</v>
      </c>
      <c r="I620" s="58"/>
    </row>
    <row r="621" spans="1:9" ht="51">
      <c r="A621" s="61"/>
      <c r="B621" s="59" t="s">
        <v>441</v>
      </c>
      <c r="C621" s="53" t="s">
        <v>393</v>
      </c>
      <c r="D621" s="53" t="s">
        <v>393</v>
      </c>
      <c r="E621" s="92" t="s">
        <v>584</v>
      </c>
      <c r="F621" s="53" t="s">
        <v>428</v>
      </c>
      <c r="G621" s="58">
        <f>G622+G623</f>
        <v>3595.7000000000003</v>
      </c>
      <c r="H621" s="58">
        <f>H622+H623</f>
        <v>1106.3</v>
      </c>
      <c r="I621" s="58"/>
    </row>
    <row r="622" spans="1:9">
      <c r="A622" s="61"/>
      <c r="B622" s="59" t="s">
        <v>338</v>
      </c>
      <c r="C622" s="53" t="s">
        <v>393</v>
      </c>
      <c r="D622" s="53" t="s">
        <v>393</v>
      </c>
      <c r="E622" s="92" t="s">
        <v>584</v>
      </c>
      <c r="F622" s="53" t="s">
        <v>429</v>
      </c>
      <c r="G622" s="58">
        <f>'приложение 5'!H738+'приложение 5'!H1168</f>
        <v>3398.9</v>
      </c>
      <c r="H622" s="58">
        <f>'приложение 5'!I738+'приложение 5'!I1168</f>
        <v>954.5</v>
      </c>
      <c r="I622" s="58"/>
    </row>
    <row r="623" spans="1:9">
      <c r="A623" s="61"/>
      <c r="B623" s="59" t="s">
        <v>342</v>
      </c>
      <c r="C623" s="53" t="s">
        <v>393</v>
      </c>
      <c r="D623" s="53" t="s">
        <v>393</v>
      </c>
      <c r="E623" s="92" t="s">
        <v>584</v>
      </c>
      <c r="F623" s="53" t="s">
        <v>432</v>
      </c>
      <c r="G623" s="58">
        <f>'приложение 5'!H740</f>
        <v>196.8</v>
      </c>
      <c r="H623" s="58">
        <f>'приложение 5'!I740</f>
        <v>151.80000000000001</v>
      </c>
      <c r="I623" s="58"/>
    </row>
    <row r="624" spans="1:9" s="44" customFormat="1" ht="25.5">
      <c r="A624" s="60"/>
      <c r="B624" s="57" t="s">
        <v>39</v>
      </c>
      <c r="C624" s="55" t="s">
        <v>393</v>
      </c>
      <c r="D624" s="55" t="s">
        <v>412</v>
      </c>
      <c r="E624" s="55"/>
      <c r="F624" s="55"/>
      <c r="G624" s="56">
        <f>G625</f>
        <v>45347.5</v>
      </c>
      <c r="H624" s="56">
        <f>H625</f>
        <v>21929.999999999996</v>
      </c>
      <c r="I624" s="56">
        <f>H624/G624*100</f>
        <v>48.359887535145255</v>
      </c>
    </row>
    <row r="625" spans="1:9" ht="38.25">
      <c r="A625" s="61"/>
      <c r="B625" s="59" t="s">
        <v>12</v>
      </c>
      <c r="C625" s="53" t="s">
        <v>393</v>
      </c>
      <c r="D625" s="53" t="s">
        <v>412</v>
      </c>
      <c r="E625" s="53" t="s">
        <v>531</v>
      </c>
      <c r="F625" s="55"/>
      <c r="G625" s="58">
        <f>G626+G643+G647</f>
        <v>45347.5</v>
      </c>
      <c r="H625" s="58">
        <f>H626+H643+H647</f>
        <v>21929.999999999996</v>
      </c>
      <c r="I625" s="58"/>
    </row>
    <row r="626" spans="1:9" ht="25.5">
      <c r="A626" s="61"/>
      <c r="B626" s="59" t="s">
        <v>532</v>
      </c>
      <c r="C626" s="53" t="s">
        <v>393</v>
      </c>
      <c r="D626" s="53" t="s">
        <v>412</v>
      </c>
      <c r="E626" s="53" t="s">
        <v>533</v>
      </c>
      <c r="F626" s="55"/>
      <c r="G626" s="58">
        <f>G627</f>
        <v>44251.3</v>
      </c>
      <c r="H626" s="58">
        <f>H627</f>
        <v>21553.8</v>
      </c>
      <c r="I626" s="58"/>
    </row>
    <row r="627" spans="1:9" ht="38.25">
      <c r="A627" s="61"/>
      <c r="B627" s="59" t="s">
        <v>38</v>
      </c>
      <c r="C627" s="53" t="s">
        <v>393</v>
      </c>
      <c r="D627" s="53" t="s">
        <v>412</v>
      </c>
      <c r="E627" s="53" t="s">
        <v>589</v>
      </c>
      <c r="F627" s="55"/>
      <c r="G627" s="58">
        <f>G628+G631+G638</f>
        <v>44251.3</v>
      </c>
      <c r="H627" s="58">
        <f>H628+H631+H638</f>
        <v>21553.8</v>
      </c>
      <c r="I627" s="58"/>
    </row>
    <row r="628" spans="1:9" ht="38.25">
      <c r="A628" s="61"/>
      <c r="B628" s="59" t="s">
        <v>37</v>
      </c>
      <c r="C628" s="53" t="s">
        <v>393</v>
      </c>
      <c r="D628" s="53" t="s">
        <v>412</v>
      </c>
      <c r="E628" s="53" t="s">
        <v>590</v>
      </c>
      <c r="F628" s="53"/>
      <c r="G628" s="58">
        <f>G629</f>
        <v>16783.8</v>
      </c>
      <c r="H628" s="58">
        <f>H629</f>
        <v>7656.2</v>
      </c>
      <c r="I628" s="58"/>
    </row>
    <row r="629" spans="1:9" ht="51">
      <c r="A629" s="61"/>
      <c r="B629" s="59" t="s">
        <v>337</v>
      </c>
      <c r="C629" s="53" t="s">
        <v>393</v>
      </c>
      <c r="D629" s="53" t="s">
        <v>412</v>
      </c>
      <c r="E629" s="53" t="s">
        <v>590</v>
      </c>
      <c r="F629" s="53" t="s">
        <v>428</v>
      </c>
      <c r="G629" s="58">
        <f>G630</f>
        <v>16783.8</v>
      </c>
      <c r="H629" s="58">
        <f>H630</f>
        <v>7656.2</v>
      </c>
      <c r="I629" s="58"/>
    </row>
    <row r="630" spans="1:9">
      <c r="A630" s="61"/>
      <c r="B630" s="59" t="s">
        <v>342</v>
      </c>
      <c r="C630" s="53" t="s">
        <v>393</v>
      </c>
      <c r="D630" s="53" t="s">
        <v>412</v>
      </c>
      <c r="E630" s="53" t="s">
        <v>590</v>
      </c>
      <c r="F630" s="53" t="s">
        <v>432</v>
      </c>
      <c r="G630" s="58">
        <f>'приложение 5'!H1176</f>
        <v>16783.8</v>
      </c>
      <c r="H630" s="58">
        <f>'приложение 5'!I1176</f>
        <v>7656.2</v>
      </c>
      <c r="I630" s="58"/>
    </row>
    <row r="631" spans="1:9" ht="25.5">
      <c r="A631" s="61"/>
      <c r="B631" s="59" t="s">
        <v>34</v>
      </c>
      <c r="C631" s="53" t="s">
        <v>393</v>
      </c>
      <c r="D631" s="53" t="s">
        <v>412</v>
      </c>
      <c r="E631" s="53" t="s">
        <v>591</v>
      </c>
      <c r="F631" s="53"/>
      <c r="G631" s="58">
        <f>G632+G634+G636</f>
        <v>25942.5</v>
      </c>
      <c r="H631" s="58">
        <f>H632+H634+H636</f>
        <v>13296.8</v>
      </c>
      <c r="I631" s="58"/>
    </row>
    <row r="632" spans="1:9" ht="89.25">
      <c r="A632" s="61"/>
      <c r="B632" s="59" t="s">
        <v>343</v>
      </c>
      <c r="C632" s="53" t="s">
        <v>393</v>
      </c>
      <c r="D632" s="53" t="s">
        <v>412</v>
      </c>
      <c r="E632" s="53" t="s">
        <v>591</v>
      </c>
      <c r="F632" s="53" t="s">
        <v>369</v>
      </c>
      <c r="G632" s="58">
        <f>G633</f>
        <v>24246</v>
      </c>
      <c r="H632" s="58">
        <f>H633</f>
        <v>12767.5</v>
      </c>
      <c r="I632" s="58"/>
    </row>
    <row r="633" spans="1:9" ht="38.25">
      <c r="A633" s="61"/>
      <c r="B633" s="59" t="s">
        <v>256</v>
      </c>
      <c r="C633" s="53" t="s">
        <v>393</v>
      </c>
      <c r="D633" s="53" t="s">
        <v>412</v>
      </c>
      <c r="E633" s="53" t="s">
        <v>591</v>
      </c>
      <c r="F633" s="53" t="s">
        <v>370</v>
      </c>
      <c r="G633" s="58">
        <f>'приложение 5'!H1180</f>
        <v>24246</v>
      </c>
      <c r="H633" s="58">
        <f>'приложение 5'!I1180</f>
        <v>12767.5</v>
      </c>
      <c r="I633" s="58"/>
    </row>
    <row r="634" spans="1:9" ht="38.25">
      <c r="A634" s="61"/>
      <c r="B634" s="59" t="s">
        <v>372</v>
      </c>
      <c r="C634" s="53" t="s">
        <v>393</v>
      </c>
      <c r="D634" s="53" t="s">
        <v>412</v>
      </c>
      <c r="E634" s="53" t="s">
        <v>591</v>
      </c>
      <c r="F634" s="53" t="s">
        <v>373</v>
      </c>
      <c r="G634" s="58">
        <f>G635</f>
        <v>1641.5</v>
      </c>
      <c r="H634" s="58">
        <f>H635</f>
        <v>503.8</v>
      </c>
      <c r="I634" s="58"/>
    </row>
    <row r="635" spans="1:9" ht="38.25">
      <c r="A635" s="61"/>
      <c r="B635" s="59" t="s">
        <v>339</v>
      </c>
      <c r="C635" s="53" t="s">
        <v>393</v>
      </c>
      <c r="D635" s="53" t="s">
        <v>412</v>
      </c>
      <c r="E635" s="53" t="s">
        <v>591</v>
      </c>
      <c r="F635" s="53" t="s">
        <v>374</v>
      </c>
      <c r="G635" s="58">
        <f>'приложение 5'!H1185</f>
        <v>1641.5</v>
      </c>
      <c r="H635" s="58">
        <f>'приложение 5'!I1185</f>
        <v>503.8</v>
      </c>
      <c r="I635" s="58"/>
    </row>
    <row r="636" spans="1:9">
      <c r="A636" s="61"/>
      <c r="B636" s="76" t="s">
        <v>259</v>
      </c>
      <c r="C636" s="53" t="s">
        <v>393</v>
      </c>
      <c r="D636" s="53" t="s">
        <v>412</v>
      </c>
      <c r="E636" s="53" t="s">
        <v>591</v>
      </c>
      <c r="F636" s="53" t="s">
        <v>378</v>
      </c>
      <c r="G636" s="58">
        <f>G637</f>
        <v>55</v>
      </c>
      <c r="H636" s="58">
        <f>H637</f>
        <v>25.5</v>
      </c>
      <c r="I636" s="58"/>
    </row>
    <row r="637" spans="1:9" ht="25.5">
      <c r="A637" s="61"/>
      <c r="B637" s="76" t="s">
        <v>260</v>
      </c>
      <c r="C637" s="53" t="s">
        <v>393</v>
      </c>
      <c r="D637" s="53" t="s">
        <v>412</v>
      </c>
      <c r="E637" s="53" t="s">
        <v>591</v>
      </c>
      <c r="F637" s="53" t="s">
        <v>382</v>
      </c>
      <c r="G637" s="58">
        <f>'приложение 5'!H1189</f>
        <v>55</v>
      </c>
      <c r="H637" s="58">
        <f>'приложение 5'!I1189</f>
        <v>25.5</v>
      </c>
      <c r="I637" s="58"/>
    </row>
    <row r="638" spans="1:9" s="231" customFormat="1" ht="153">
      <c r="A638" s="229"/>
      <c r="B638" s="77" t="s">
        <v>592</v>
      </c>
      <c r="C638" s="78" t="s">
        <v>393</v>
      </c>
      <c r="D638" s="78" t="s">
        <v>412</v>
      </c>
      <c r="E638" s="79" t="s">
        <v>593</v>
      </c>
      <c r="F638" s="80"/>
      <c r="G638" s="230">
        <f>G639+G641</f>
        <v>1525</v>
      </c>
      <c r="H638" s="230">
        <f>H639+H641</f>
        <v>600.79999999999995</v>
      </c>
      <c r="I638" s="230"/>
    </row>
    <row r="639" spans="1:9" s="231" customFormat="1" ht="89.25">
      <c r="A639" s="232"/>
      <c r="B639" s="81" t="s">
        <v>343</v>
      </c>
      <c r="C639" s="78" t="s">
        <v>393</v>
      </c>
      <c r="D639" s="78" t="s">
        <v>412</v>
      </c>
      <c r="E639" s="79" t="s">
        <v>593</v>
      </c>
      <c r="F639" s="78" t="s">
        <v>369</v>
      </c>
      <c r="G639" s="230">
        <f>G640</f>
        <v>1495</v>
      </c>
      <c r="H639" s="230">
        <f>H640</f>
        <v>586</v>
      </c>
      <c r="I639" s="230"/>
    </row>
    <row r="640" spans="1:9" s="231" customFormat="1" ht="38.25">
      <c r="A640" s="232"/>
      <c r="B640" s="81" t="s">
        <v>256</v>
      </c>
      <c r="C640" s="78" t="s">
        <v>393</v>
      </c>
      <c r="D640" s="78" t="s">
        <v>412</v>
      </c>
      <c r="E640" s="79" t="s">
        <v>593</v>
      </c>
      <c r="F640" s="78" t="s">
        <v>370</v>
      </c>
      <c r="G640" s="230">
        <f>'приложение 5'!H1194</f>
        <v>1495</v>
      </c>
      <c r="H640" s="230">
        <f>'приложение 5'!I1194</f>
        <v>586</v>
      </c>
      <c r="I640" s="230"/>
    </row>
    <row r="641" spans="1:9" s="231" customFormat="1" ht="38.25">
      <c r="A641" s="232"/>
      <c r="B641" s="59" t="s">
        <v>372</v>
      </c>
      <c r="C641" s="78" t="s">
        <v>393</v>
      </c>
      <c r="D641" s="78" t="s">
        <v>412</v>
      </c>
      <c r="E641" s="79" t="s">
        <v>593</v>
      </c>
      <c r="F641" s="78" t="s">
        <v>373</v>
      </c>
      <c r="G641" s="230">
        <f>G642</f>
        <v>30</v>
      </c>
      <c r="H641" s="230">
        <f>H642</f>
        <v>14.8</v>
      </c>
      <c r="I641" s="230"/>
    </row>
    <row r="642" spans="1:9" s="231" customFormat="1" ht="38.25">
      <c r="A642" s="232"/>
      <c r="B642" s="81" t="s">
        <v>339</v>
      </c>
      <c r="C642" s="78" t="s">
        <v>393</v>
      </c>
      <c r="D642" s="78" t="s">
        <v>412</v>
      </c>
      <c r="E642" s="79" t="s">
        <v>593</v>
      </c>
      <c r="F642" s="78" t="s">
        <v>374</v>
      </c>
      <c r="G642" s="230">
        <f>'приложение 5'!H1198</f>
        <v>30</v>
      </c>
      <c r="H642" s="230">
        <f>'приложение 5'!I1198</f>
        <v>14.8</v>
      </c>
      <c r="I642" s="230"/>
    </row>
    <row r="643" spans="1:9" ht="25.5">
      <c r="A643" s="61"/>
      <c r="B643" s="59" t="s">
        <v>549</v>
      </c>
      <c r="C643" s="53" t="s">
        <v>393</v>
      </c>
      <c r="D643" s="53" t="s">
        <v>412</v>
      </c>
      <c r="E643" s="53" t="s">
        <v>550</v>
      </c>
      <c r="F643" s="53"/>
      <c r="G643" s="58">
        <f t="shared" ref="G643:H645" si="31">G644</f>
        <v>751.6</v>
      </c>
      <c r="H643" s="58">
        <f t="shared" si="31"/>
        <v>106.6</v>
      </c>
      <c r="I643" s="58"/>
    </row>
    <row r="644" spans="1:9" ht="25.5">
      <c r="A644" s="61"/>
      <c r="B644" s="59" t="s">
        <v>21</v>
      </c>
      <c r="C644" s="53" t="s">
        <v>393</v>
      </c>
      <c r="D644" s="53" t="s">
        <v>412</v>
      </c>
      <c r="E644" s="53" t="s">
        <v>551</v>
      </c>
      <c r="F644" s="53"/>
      <c r="G644" s="58">
        <f t="shared" si="31"/>
        <v>751.6</v>
      </c>
      <c r="H644" s="58">
        <f t="shared" si="31"/>
        <v>106.6</v>
      </c>
      <c r="I644" s="58"/>
    </row>
    <row r="645" spans="1:9" ht="51">
      <c r="A645" s="61"/>
      <c r="B645" s="59" t="s">
        <v>337</v>
      </c>
      <c r="C645" s="53" t="s">
        <v>393</v>
      </c>
      <c r="D645" s="53" t="s">
        <v>412</v>
      </c>
      <c r="E645" s="53" t="s">
        <v>551</v>
      </c>
      <c r="F645" s="53" t="s">
        <v>428</v>
      </c>
      <c r="G645" s="58">
        <f t="shared" si="31"/>
        <v>751.6</v>
      </c>
      <c r="H645" s="58">
        <f t="shared" si="31"/>
        <v>106.6</v>
      </c>
      <c r="I645" s="58"/>
    </row>
    <row r="646" spans="1:9">
      <c r="A646" s="82"/>
      <c r="B646" s="16" t="s">
        <v>342</v>
      </c>
      <c r="C646" s="83" t="s">
        <v>393</v>
      </c>
      <c r="D646" s="83" t="s">
        <v>412</v>
      </c>
      <c r="E646" s="83" t="s">
        <v>551</v>
      </c>
      <c r="F646" s="83" t="s">
        <v>432</v>
      </c>
      <c r="G646" s="84">
        <f>'приложение 5'!H1203</f>
        <v>751.6</v>
      </c>
      <c r="H646" s="84">
        <f>'приложение 5'!I1203</f>
        <v>106.6</v>
      </c>
      <c r="I646" s="84"/>
    </row>
    <row r="647" spans="1:9" ht="38.25">
      <c r="A647" s="85"/>
      <c r="B647" s="59" t="s">
        <v>538</v>
      </c>
      <c r="C647" s="53" t="s">
        <v>393</v>
      </c>
      <c r="D647" s="53" t="s">
        <v>412</v>
      </c>
      <c r="E647" s="83" t="s">
        <v>539</v>
      </c>
      <c r="F647" s="53"/>
      <c r="G647" s="58">
        <f>G648+G651+G654</f>
        <v>344.6</v>
      </c>
      <c r="H647" s="58">
        <f>H648+H651+H654</f>
        <v>269.60000000000002</v>
      </c>
      <c r="I647" s="58"/>
    </row>
    <row r="648" spans="1:9" ht="25.5">
      <c r="A648" s="85"/>
      <c r="B648" s="59" t="s">
        <v>21</v>
      </c>
      <c r="C648" s="53" t="s">
        <v>393</v>
      </c>
      <c r="D648" s="53" t="s">
        <v>412</v>
      </c>
      <c r="E648" s="53" t="s">
        <v>540</v>
      </c>
      <c r="F648" s="53"/>
      <c r="G648" s="58">
        <f>G649</f>
        <v>232.6</v>
      </c>
      <c r="H648" s="58">
        <f>H649</f>
        <v>157.6</v>
      </c>
      <c r="I648" s="58"/>
    </row>
    <row r="649" spans="1:9" ht="51">
      <c r="A649" s="61"/>
      <c r="B649" s="59" t="s">
        <v>337</v>
      </c>
      <c r="C649" s="53" t="s">
        <v>393</v>
      </c>
      <c r="D649" s="53" t="s">
        <v>412</v>
      </c>
      <c r="E649" s="53" t="s">
        <v>540</v>
      </c>
      <c r="F649" s="53" t="s">
        <v>428</v>
      </c>
      <c r="G649" s="58">
        <f>G650</f>
        <v>232.6</v>
      </c>
      <c r="H649" s="58">
        <f>H650</f>
        <v>157.6</v>
      </c>
      <c r="I649" s="58"/>
    </row>
    <row r="650" spans="1:9">
      <c r="A650" s="61"/>
      <c r="B650" s="59" t="s">
        <v>342</v>
      </c>
      <c r="C650" s="53" t="s">
        <v>393</v>
      </c>
      <c r="D650" s="53" t="s">
        <v>412</v>
      </c>
      <c r="E650" s="53" t="s">
        <v>540</v>
      </c>
      <c r="F650" s="53" t="s">
        <v>432</v>
      </c>
      <c r="G650" s="58">
        <f>'приложение 5'!H1208</f>
        <v>232.6</v>
      </c>
      <c r="H650" s="58">
        <f>'приложение 5'!I1208</f>
        <v>157.6</v>
      </c>
      <c r="I650" s="58"/>
    </row>
    <row r="651" spans="1:9" s="34" customFormat="1" ht="140.25">
      <c r="A651" s="26"/>
      <c r="B651" s="37" t="s">
        <v>20</v>
      </c>
      <c r="C651" s="38">
        <v>7</v>
      </c>
      <c r="D651" s="38">
        <v>9</v>
      </c>
      <c r="E651" s="39" t="s">
        <v>669</v>
      </c>
      <c r="F651" s="40"/>
      <c r="G651" s="32">
        <f>G652</f>
        <v>12</v>
      </c>
      <c r="H651" s="32">
        <f>H652</f>
        <v>12</v>
      </c>
      <c r="I651" s="26"/>
    </row>
    <row r="652" spans="1:9" s="34" customFormat="1" ht="38.25">
      <c r="A652" s="26"/>
      <c r="B652" s="16" t="s">
        <v>257</v>
      </c>
      <c r="C652" s="38">
        <v>7</v>
      </c>
      <c r="D652" s="38">
        <v>9</v>
      </c>
      <c r="E652" s="39" t="s">
        <v>669</v>
      </c>
      <c r="F652" s="40">
        <v>200</v>
      </c>
      <c r="G652" s="32">
        <f>G653</f>
        <v>12</v>
      </c>
      <c r="H652" s="32">
        <f>H653</f>
        <v>12</v>
      </c>
      <c r="I652" s="26"/>
    </row>
    <row r="653" spans="1:9" s="34" customFormat="1" ht="38.25">
      <c r="A653" s="26"/>
      <c r="B653" s="41" t="s">
        <v>339</v>
      </c>
      <c r="C653" s="38">
        <v>7</v>
      </c>
      <c r="D653" s="38">
        <v>9</v>
      </c>
      <c r="E653" s="39" t="s">
        <v>669</v>
      </c>
      <c r="F653" s="40">
        <v>240</v>
      </c>
      <c r="G653" s="32">
        <f>'приложение 5'!H1212</f>
        <v>12</v>
      </c>
      <c r="H653" s="32">
        <f>'приложение 5'!I1212</f>
        <v>12</v>
      </c>
      <c r="I653" s="26"/>
    </row>
    <row r="654" spans="1:9" s="15" customFormat="1" ht="63.75">
      <c r="A654" s="86"/>
      <c r="B654" s="87" t="s">
        <v>17</v>
      </c>
      <c r="C654" s="83" t="s">
        <v>393</v>
      </c>
      <c r="D654" s="83" t="s">
        <v>412</v>
      </c>
      <c r="E654" s="83" t="s">
        <v>541</v>
      </c>
      <c r="F654" s="83"/>
      <c r="G654" s="84">
        <f>G655</f>
        <v>100</v>
      </c>
      <c r="H654" s="84">
        <f>H655</f>
        <v>100</v>
      </c>
      <c r="I654" s="84"/>
    </row>
    <row r="655" spans="1:9" s="15" customFormat="1" ht="51">
      <c r="A655" s="82"/>
      <c r="B655" s="88" t="s">
        <v>337</v>
      </c>
      <c r="C655" s="83" t="s">
        <v>393</v>
      </c>
      <c r="D655" s="83" t="s">
        <v>412</v>
      </c>
      <c r="E655" s="83" t="s">
        <v>541</v>
      </c>
      <c r="F655" s="83" t="s">
        <v>428</v>
      </c>
      <c r="G655" s="84">
        <f>G656</f>
        <v>100</v>
      </c>
      <c r="H655" s="84">
        <f>H656</f>
        <v>100</v>
      </c>
      <c r="I655" s="84"/>
    </row>
    <row r="656" spans="1:9" s="15" customFormat="1">
      <c r="A656" s="82"/>
      <c r="B656" s="59" t="s">
        <v>342</v>
      </c>
      <c r="C656" s="83" t="s">
        <v>393</v>
      </c>
      <c r="D656" s="83" t="s">
        <v>412</v>
      </c>
      <c r="E656" s="83" t="s">
        <v>541</v>
      </c>
      <c r="F656" s="83" t="s">
        <v>432</v>
      </c>
      <c r="G656" s="84">
        <f>'приложение 5'!H1216</f>
        <v>100</v>
      </c>
      <c r="H656" s="84">
        <f>'приложение 5'!I1216</f>
        <v>100</v>
      </c>
      <c r="I656" s="84"/>
    </row>
    <row r="657" spans="1:9">
      <c r="A657" s="60"/>
      <c r="B657" s="57" t="s">
        <v>594</v>
      </c>
      <c r="C657" s="55" t="s">
        <v>456</v>
      </c>
      <c r="D657" s="55" t="s">
        <v>362</v>
      </c>
      <c r="E657" s="55"/>
      <c r="F657" s="55"/>
      <c r="G657" s="56">
        <f>G658+G741</f>
        <v>306754.5</v>
      </c>
      <c r="H657" s="56">
        <f>H658+H741</f>
        <v>224811.00000000003</v>
      </c>
      <c r="I657" s="56">
        <f>H657/G657*100</f>
        <v>73.28694444580276</v>
      </c>
    </row>
    <row r="658" spans="1:9">
      <c r="A658" s="60"/>
      <c r="B658" s="94" t="s">
        <v>595</v>
      </c>
      <c r="C658" s="55" t="s">
        <v>456</v>
      </c>
      <c r="D658" s="55" t="s">
        <v>361</v>
      </c>
      <c r="E658" s="55"/>
      <c r="F658" s="55"/>
      <c r="G658" s="56">
        <f>G659+G737</f>
        <v>306501.90000000002</v>
      </c>
      <c r="H658" s="56">
        <f>H659+H737</f>
        <v>224811.00000000003</v>
      </c>
      <c r="I658" s="56">
        <f>H658/G658*100</f>
        <v>73.347343034415118</v>
      </c>
    </row>
    <row r="659" spans="1:9" ht="38.25">
      <c r="A659" s="89"/>
      <c r="B659" s="59" t="s">
        <v>596</v>
      </c>
      <c r="C659" s="53" t="s">
        <v>456</v>
      </c>
      <c r="D659" s="53" t="s">
        <v>361</v>
      </c>
      <c r="E659" s="53" t="s">
        <v>555</v>
      </c>
      <c r="F659" s="53"/>
      <c r="G659" s="58">
        <f>G660+G686+G702</f>
        <v>306010.90000000002</v>
      </c>
      <c r="H659" s="58">
        <f>H660+H686+H702</f>
        <v>224320.00000000003</v>
      </c>
      <c r="I659" s="58"/>
    </row>
    <row r="660" spans="1:9" ht="25.5">
      <c r="A660" s="89"/>
      <c r="B660" s="59" t="s">
        <v>136</v>
      </c>
      <c r="C660" s="53" t="s">
        <v>456</v>
      </c>
      <c r="D660" s="53" t="s">
        <v>361</v>
      </c>
      <c r="E660" s="53" t="s">
        <v>597</v>
      </c>
      <c r="F660" s="53"/>
      <c r="G660" s="58">
        <f>G661+G671+G675+G679</f>
        <v>27945.5</v>
      </c>
      <c r="H660" s="58">
        <f>H661+H671+H675+H679</f>
        <v>12956.6</v>
      </c>
      <c r="I660" s="58"/>
    </row>
    <row r="661" spans="1:9" ht="38.25">
      <c r="A661" s="89"/>
      <c r="B661" s="59" t="s">
        <v>135</v>
      </c>
      <c r="C661" s="53" t="s">
        <v>456</v>
      </c>
      <c r="D661" s="53" t="s">
        <v>361</v>
      </c>
      <c r="E661" s="53" t="s">
        <v>598</v>
      </c>
      <c r="F661" s="53"/>
      <c r="G661" s="58">
        <f>G662+G665+G668</f>
        <v>1411</v>
      </c>
      <c r="H661" s="58">
        <f>H662+H665+H668</f>
        <v>354</v>
      </c>
      <c r="I661" s="58"/>
    </row>
    <row r="662" spans="1:9" s="96" customFormat="1" ht="127.5">
      <c r="A662" s="112"/>
      <c r="B662" s="113" t="s">
        <v>599</v>
      </c>
      <c r="C662" s="83" t="s">
        <v>456</v>
      </c>
      <c r="D662" s="83" t="s">
        <v>361</v>
      </c>
      <c r="E662" s="83" t="s">
        <v>600</v>
      </c>
      <c r="F662" s="83"/>
      <c r="G662" s="84">
        <f>G663</f>
        <v>10.199999999999999</v>
      </c>
      <c r="H662" s="84">
        <f>H663</f>
        <v>0</v>
      </c>
      <c r="I662" s="84"/>
    </row>
    <row r="663" spans="1:9" s="96" customFormat="1" ht="51">
      <c r="A663" s="82"/>
      <c r="B663" s="16" t="s">
        <v>441</v>
      </c>
      <c r="C663" s="83" t="s">
        <v>456</v>
      </c>
      <c r="D663" s="83" t="s">
        <v>361</v>
      </c>
      <c r="E663" s="83" t="s">
        <v>600</v>
      </c>
      <c r="F663" s="83" t="s">
        <v>428</v>
      </c>
      <c r="G663" s="84">
        <f>G664</f>
        <v>10.199999999999999</v>
      </c>
      <c r="H663" s="84">
        <f>H664</f>
        <v>0</v>
      </c>
      <c r="I663" s="84"/>
    </row>
    <row r="664" spans="1:9" s="96" customFormat="1">
      <c r="A664" s="82"/>
      <c r="B664" s="16" t="s">
        <v>342</v>
      </c>
      <c r="C664" s="83" t="s">
        <v>456</v>
      </c>
      <c r="D664" s="83" t="s">
        <v>361</v>
      </c>
      <c r="E664" s="83" t="s">
        <v>600</v>
      </c>
      <c r="F664" s="83" t="s">
        <v>432</v>
      </c>
      <c r="G664" s="84">
        <f>'приложение 5'!H749</f>
        <v>10.199999999999999</v>
      </c>
      <c r="H664" s="84">
        <f>'приложение 5'!I749</f>
        <v>0</v>
      </c>
      <c r="I664" s="84"/>
    </row>
    <row r="665" spans="1:9" ht="127.5">
      <c r="A665" s="89"/>
      <c r="B665" s="59" t="s">
        <v>133</v>
      </c>
      <c r="C665" s="53" t="s">
        <v>456</v>
      </c>
      <c r="D665" s="53" t="s">
        <v>361</v>
      </c>
      <c r="E665" s="53" t="s">
        <v>601</v>
      </c>
      <c r="F665" s="53"/>
      <c r="G665" s="58">
        <f>G666</f>
        <v>1190.7</v>
      </c>
      <c r="H665" s="58">
        <f>H666</f>
        <v>312.89999999999998</v>
      </c>
      <c r="I665" s="58"/>
    </row>
    <row r="666" spans="1:9" ht="51">
      <c r="A666" s="61"/>
      <c r="B666" s="59" t="s">
        <v>441</v>
      </c>
      <c r="C666" s="53" t="s">
        <v>456</v>
      </c>
      <c r="D666" s="53" t="s">
        <v>361</v>
      </c>
      <c r="E666" s="53" t="s">
        <v>601</v>
      </c>
      <c r="F666" s="53" t="s">
        <v>428</v>
      </c>
      <c r="G666" s="58">
        <f>G667</f>
        <v>1190.7</v>
      </c>
      <c r="H666" s="58">
        <f>H667</f>
        <v>312.89999999999998</v>
      </c>
      <c r="I666" s="58"/>
    </row>
    <row r="667" spans="1:9">
      <c r="A667" s="61"/>
      <c r="B667" s="59" t="s">
        <v>342</v>
      </c>
      <c r="C667" s="53" t="s">
        <v>456</v>
      </c>
      <c r="D667" s="53" t="s">
        <v>361</v>
      </c>
      <c r="E667" s="53" t="s">
        <v>601</v>
      </c>
      <c r="F667" s="53" t="s">
        <v>432</v>
      </c>
      <c r="G667" s="58">
        <f>'приложение 5'!H753</f>
        <v>1190.7</v>
      </c>
      <c r="H667" s="58">
        <f>'приложение 5'!I753</f>
        <v>312.89999999999998</v>
      </c>
      <c r="I667" s="58"/>
    </row>
    <row r="668" spans="1:9" ht="140.25">
      <c r="A668" s="85"/>
      <c r="B668" s="59" t="s">
        <v>132</v>
      </c>
      <c r="C668" s="53" t="s">
        <v>456</v>
      </c>
      <c r="D668" s="53" t="s">
        <v>361</v>
      </c>
      <c r="E668" s="53" t="s">
        <v>602</v>
      </c>
      <c r="F668" s="53"/>
      <c r="G668" s="58">
        <f>G669</f>
        <v>210.1</v>
      </c>
      <c r="H668" s="58">
        <f>H669</f>
        <v>41.1</v>
      </c>
      <c r="I668" s="58"/>
    </row>
    <row r="669" spans="1:9" ht="51">
      <c r="A669" s="61"/>
      <c r="B669" s="59" t="s">
        <v>441</v>
      </c>
      <c r="C669" s="53" t="s">
        <v>456</v>
      </c>
      <c r="D669" s="53" t="s">
        <v>361</v>
      </c>
      <c r="E669" s="53" t="s">
        <v>602</v>
      </c>
      <c r="F669" s="53" t="s">
        <v>428</v>
      </c>
      <c r="G669" s="58">
        <f>G670</f>
        <v>210.1</v>
      </c>
      <c r="H669" s="58">
        <f>H670</f>
        <v>41.1</v>
      </c>
      <c r="I669" s="58"/>
    </row>
    <row r="670" spans="1:9">
      <c r="A670" s="61"/>
      <c r="B670" s="59" t="s">
        <v>342</v>
      </c>
      <c r="C670" s="53" t="s">
        <v>456</v>
      </c>
      <c r="D670" s="53" t="s">
        <v>361</v>
      </c>
      <c r="E670" s="53" t="s">
        <v>602</v>
      </c>
      <c r="F670" s="53" t="s">
        <v>432</v>
      </c>
      <c r="G670" s="58">
        <f>'приложение 5'!H757</f>
        <v>210.1</v>
      </c>
      <c r="H670" s="58">
        <f>'приложение 5'!I757</f>
        <v>41.1</v>
      </c>
      <c r="I670" s="58"/>
    </row>
    <row r="671" spans="1:9" ht="51">
      <c r="A671" s="85"/>
      <c r="B671" s="59" t="s">
        <v>131</v>
      </c>
      <c r="C671" s="53" t="s">
        <v>456</v>
      </c>
      <c r="D671" s="53" t="s">
        <v>361</v>
      </c>
      <c r="E671" s="53" t="s">
        <v>603</v>
      </c>
      <c r="F671" s="53"/>
      <c r="G671" s="58">
        <f t="shared" ref="G671:H673" si="32">G672</f>
        <v>20</v>
      </c>
      <c r="H671" s="58">
        <f t="shared" si="32"/>
        <v>20</v>
      </c>
      <c r="I671" s="58"/>
    </row>
    <row r="672" spans="1:9" ht="25.5">
      <c r="A672" s="89"/>
      <c r="B672" s="59" t="s">
        <v>21</v>
      </c>
      <c r="C672" s="53" t="s">
        <v>456</v>
      </c>
      <c r="D672" s="53" t="s">
        <v>361</v>
      </c>
      <c r="E672" s="53" t="s">
        <v>604</v>
      </c>
      <c r="F672" s="53"/>
      <c r="G672" s="58">
        <f t="shared" si="32"/>
        <v>20</v>
      </c>
      <c r="H672" s="58">
        <f t="shared" si="32"/>
        <v>20</v>
      </c>
      <c r="I672" s="58"/>
    </row>
    <row r="673" spans="1:9" ht="51">
      <c r="A673" s="61"/>
      <c r="B673" s="59" t="s">
        <v>441</v>
      </c>
      <c r="C673" s="53" t="s">
        <v>456</v>
      </c>
      <c r="D673" s="53" t="s">
        <v>361</v>
      </c>
      <c r="E673" s="53" t="s">
        <v>604</v>
      </c>
      <c r="F673" s="53" t="s">
        <v>428</v>
      </c>
      <c r="G673" s="58">
        <f t="shared" si="32"/>
        <v>20</v>
      </c>
      <c r="H673" s="58">
        <f t="shared" si="32"/>
        <v>20</v>
      </c>
      <c r="I673" s="58"/>
    </row>
    <row r="674" spans="1:9">
      <c r="A674" s="61"/>
      <c r="B674" s="59" t="s">
        <v>342</v>
      </c>
      <c r="C674" s="53" t="s">
        <v>456</v>
      </c>
      <c r="D674" s="53" t="s">
        <v>361</v>
      </c>
      <c r="E674" s="53" t="s">
        <v>604</v>
      </c>
      <c r="F674" s="53" t="s">
        <v>432</v>
      </c>
      <c r="G674" s="58">
        <f>'приложение 5'!H762</f>
        <v>20</v>
      </c>
      <c r="H674" s="58">
        <f>'приложение 5'!I762</f>
        <v>20</v>
      </c>
      <c r="I674" s="58"/>
    </row>
    <row r="675" spans="1:9" ht="25.5">
      <c r="A675" s="85"/>
      <c r="B675" s="59" t="s">
        <v>130</v>
      </c>
      <c r="C675" s="53" t="s">
        <v>456</v>
      </c>
      <c r="D675" s="53" t="s">
        <v>361</v>
      </c>
      <c r="E675" s="53" t="s">
        <v>605</v>
      </c>
      <c r="F675" s="53"/>
      <c r="G675" s="58">
        <f t="shared" ref="G675:H677" si="33">G676</f>
        <v>30</v>
      </c>
      <c r="H675" s="58">
        <f t="shared" si="33"/>
        <v>30</v>
      </c>
      <c r="I675" s="58"/>
    </row>
    <row r="676" spans="1:9" ht="25.5">
      <c r="A676" s="89"/>
      <c r="B676" s="59" t="s">
        <v>21</v>
      </c>
      <c r="C676" s="53" t="s">
        <v>456</v>
      </c>
      <c r="D676" s="53" t="s">
        <v>361</v>
      </c>
      <c r="E676" s="53" t="s">
        <v>606</v>
      </c>
      <c r="F676" s="53"/>
      <c r="G676" s="58">
        <f t="shared" si="33"/>
        <v>30</v>
      </c>
      <c r="H676" s="58">
        <f t="shared" si="33"/>
        <v>30</v>
      </c>
      <c r="I676" s="58"/>
    </row>
    <row r="677" spans="1:9" ht="51">
      <c r="A677" s="61"/>
      <c r="B677" s="59" t="s">
        <v>441</v>
      </c>
      <c r="C677" s="53" t="s">
        <v>456</v>
      </c>
      <c r="D677" s="53" t="s">
        <v>361</v>
      </c>
      <c r="E677" s="53" t="s">
        <v>606</v>
      </c>
      <c r="F677" s="53" t="s">
        <v>428</v>
      </c>
      <c r="G677" s="58">
        <f t="shared" si="33"/>
        <v>30</v>
      </c>
      <c r="H677" s="58">
        <f t="shared" si="33"/>
        <v>30</v>
      </c>
      <c r="I677" s="58"/>
    </row>
    <row r="678" spans="1:9">
      <c r="A678" s="61"/>
      <c r="B678" s="59" t="s">
        <v>342</v>
      </c>
      <c r="C678" s="53" t="s">
        <v>456</v>
      </c>
      <c r="D678" s="53" t="s">
        <v>361</v>
      </c>
      <c r="E678" s="53" t="s">
        <v>606</v>
      </c>
      <c r="F678" s="53" t="s">
        <v>432</v>
      </c>
      <c r="G678" s="58">
        <f>'приложение 5'!H767</f>
        <v>30</v>
      </c>
      <c r="H678" s="58">
        <f>'приложение 5'!I767</f>
        <v>30</v>
      </c>
      <c r="I678" s="58"/>
    </row>
    <row r="679" spans="1:9" ht="38.25">
      <c r="A679" s="85"/>
      <c r="B679" s="59" t="s">
        <v>129</v>
      </c>
      <c r="C679" s="53" t="s">
        <v>456</v>
      </c>
      <c r="D679" s="53" t="s">
        <v>361</v>
      </c>
      <c r="E679" s="53" t="s">
        <v>607</v>
      </c>
      <c r="F679" s="53"/>
      <c r="G679" s="58">
        <f>G680+G683</f>
        <v>26484.5</v>
      </c>
      <c r="H679" s="58">
        <f>H680+H683</f>
        <v>12552.6</v>
      </c>
      <c r="I679" s="58"/>
    </row>
    <row r="680" spans="1:9" ht="38.25">
      <c r="A680" s="85"/>
      <c r="B680" s="59" t="s">
        <v>37</v>
      </c>
      <c r="C680" s="53" t="s">
        <v>456</v>
      </c>
      <c r="D680" s="53" t="s">
        <v>361</v>
      </c>
      <c r="E680" s="53" t="s">
        <v>608</v>
      </c>
      <c r="F680" s="53"/>
      <c r="G680" s="58">
        <f>G681</f>
        <v>23760.5</v>
      </c>
      <c r="H680" s="58">
        <f>H681</f>
        <v>11002.6</v>
      </c>
      <c r="I680" s="58"/>
    </row>
    <row r="681" spans="1:9" ht="51">
      <c r="A681" s="61"/>
      <c r="B681" s="59" t="s">
        <v>337</v>
      </c>
      <c r="C681" s="53" t="s">
        <v>456</v>
      </c>
      <c r="D681" s="53" t="s">
        <v>361</v>
      </c>
      <c r="E681" s="53" t="s">
        <v>608</v>
      </c>
      <c r="F681" s="53" t="s">
        <v>428</v>
      </c>
      <c r="G681" s="58">
        <f>G682</f>
        <v>23760.5</v>
      </c>
      <c r="H681" s="58">
        <f>H682</f>
        <v>11002.6</v>
      </c>
      <c r="I681" s="58"/>
    </row>
    <row r="682" spans="1:9">
      <c r="A682" s="61"/>
      <c r="B682" s="59" t="s">
        <v>342</v>
      </c>
      <c r="C682" s="53" t="s">
        <v>456</v>
      </c>
      <c r="D682" s="53" t="s">
        <v>361</v>
      </c>
      <c r="E682" s="53" t="s">
        <v>608</v>
      </c>
      <c r="F682" s="53" t="s">
        <v>432</v>
      </c>
      <c r="G682" s="58">
        <f>'приложение 5'!H772</f>
        <v>23760.5</v>
      </c>
      <c r="H682" s="58">
        <f>'приложение 5'!I772</f>
        <v>11002.6</v>
      </c>
      <c r="I682" s="58"/>
    </row>
    <row r="683" spans="1:9" ht="318.75">
      <c r="A683" s="85"/>
      <c r="B683" s="59" t="s">
        <v>54</v>
      </c>
      <c r="C683" s="53" t="s">
        <v>456</v>
      </c>
      <c r="D683" s="53" t="s">
        <v>361</v>
      </c>
      <c r="E683" s="53" t="s">
        <v>609</v>
      </c>
      <c r="F683" s="53"/>
      <c r="G683" s="58">
        <f>G684</f>
        <v>2724</v>
      </c>
      <c r="H683" s="58">
        <f>H684</f>
        <v>1550</v>
      </c>
      <c r="I683" s="58"/>
    </row>
    <row r="684" spans="1:9" ht="51">
      <c r="A684" s="61"/>
      <c r="B684" s="59" t="s">
        <v>337</v>
      </c>
      <c r="C684" s="53" t="s">
        <v>456</v>
      </c>
      <c r="D684" s="53" t="s">
        <v>361</v>
      </c>
      <c r="E684" s="53" t="s">
        <v>609</v>
      </c>
      <c r="F684" s="53" t="s">
        <v>428</v>
      </c>
      <c r="G684" s="58">
        <f>G685</f>
        <v>2724</v>
      </c>
      <c r="H684" s="58">
        <f>H685</f>
        <v>1550</v>
      </c>
      <c r="I684" s="58"/>
    </row>
    <row r="685" spans="1:9">
      <c r="A685" s="61"/>
      <c r="B685" s="59" t="s">
        <v>342</v>
      </c>
      <c r="C685" s="53" t="s">
        <v>456</v>
      </c>
      <c r="D685" s="53" t="s">
        <v>361</v>
      </c>
      <c r="E685" s="53" t="s">
        <v>609</v>
      </c>
      <c r="F685" s="53" t="s">
        <v>432</v>
      </c>
      <c r="G685" s="58">
        <f>'приложение 5'!H776</f>
        <v>2724</v>
      </c>
      <c r="H685" s="58">
        <f>'приложение 5'!I776</f>
        <v>1550</v>
      </c>
      <c r="I685" s="58"/>
    </row>
    <row r="686" spans="1:9">
      <c r="A686" s="85"/>
      <c r="B686" s="59" t="s">
        <v>128</v>
      </c>
      <c r="C686" s="53" t="s">
        <v>456</v>
      </c>
      <c r="D686" s="53" t="s">
        <v>361</v>
      </c>
      <c r="E686" s="53" t="s">
        <v>610</v>
      </c>
      <c r="F686" s="53"/>
      <c r="G686" s="58">
        <f>G687+G694+G698</f>
        <v>6972.1</v>
      </c>
      <c r="H686" s="58">
        <f>H687+H694+H698</f>
        <v>3685</v>
      </c>
      <c r="I686" s="58"/>
    </row>
    <row r="687" spans="1:9" ht="38.25">
      <c r="A687" s="85"/>
      <c r="B687" s="59" t="s">
        <v>127</v>
      </c>
      <c r="C687" s="53" t="s">
        <v>456</v>
      </c>
      <c r="D687" s="53" t="s">
        <v>361</v>
      </c>
      <c r="E687" s="53" t="s">
        <v>611</v>
      </c>
      <c r="F687" s="53"/>
      <c r="G687" s="58">
        <f>G688+G691</f>
        <v>6922.1</v>
      </c>
      <c r="H687" s="58">
        <f>H688+H691</f>
        <v>3665</v>
      </c>
      <c r="I687" s="58"/>
    </row>
    <row r="688" spans="1:9" ht="38.25">
      <c r="A688" s="85"/>
      <c r="B688" s="59" t="s">
        <v>37</v>
      </c>
      <c r="C688" s="53" t="s">
        <v>456</v>
      </c>
      <c r="D688" s="53" t="s">
        <v>361</v>
      </c>
      <c r="E688" s="53" t="s">
        <v>612</v>
      </c>
      <c r="F688" s="53"/>
      <c r="G688" s="58">
        <f>G689</f>
        <v>6046.1</v>
      </c>
      <c r="H688" s="58">
        <f>H689</f>
        <v>3065</v>
      </c>
      <c r="I688" s="58"/>
    </row>
    <row r="689" spans="1:9" ht="51">
      <c r="A689" s="61"/>
      <c r="B689" s="59" t="s">
        <v>337</v>
      </c>
      <c r="C689" s="53" t="s">
        <v>456</v>
      </c>
      <c r="D689" s="53" t="s">
        <v>361</v>
      </c>
      <c r="E689" s="53" t="s">
        <v>612</v>
      </c>
      <c r="F689" s="53" t="s">
        <v>428</v>
      </c>
      <c r="G689" s="58">
        <f>G690</f>
        <v>6046.1</v>
      </c>
      <c r="H689" s="58">
        <f>H690</f>
        <v>3065</v>
      </c>
      <c r="I689" s="58"/>
    </row>
    <row r="690" spans="1:9">
      <c r="A690" s="61"/>
      <c r="B690" s="59" t="s">
        <v>342</v>
      </c>
      <c r="C690" s="53" t="s">
        <v>456</v>
      </c>
      <c r="D690" s="53" t="s">
        <v>361</v>
      </c>
      <c r="E690" s="53" t="s">
        <v>612</v>
      </c>
      <c r="F690" s="53" t="s">
        <v>432</v>
      </c>
      <c r="G690" s="58">
        <f>'приложение 5'!H782</f>
        <v>6046.1</v>
      </c>
      <c r="H690" s="58">
        <f>'приложение 5'!I782</f>
        <v>3065</v>
      </c>
      <c r="I690" s="58"/>
    </row>
    <row r="691" spans="1:9" ht="318.75">
      <c r="A691" s="85"/>
      <c r="B691" s="59" t="s">
        <v>54</v>
      </c>
      <c r="C691" s="53" t="s">
        <v>456</v>
      </c>
      <c r="D691" s="53" t="s">
        <v>361</v>
      </c>
      <c r="E691" s="53" t="s">
        <v>613</v>
      </c>
      <c r="F691" s="53"/>
      <c r="G691" s="58">
        <f>G692</f>
        <v>876</v>
      </c>
      <c r="H691" s="58">
        <f>H692</f>
        <v>600</v>
      </c>
      <c r="I691" s="58"/>
    </row>
    <row r="692" spans="1:9" ht="51">
      <c r="A692" s="61"/>
      <c r="B692" s="59" t="s">
        <v>337</v>
      </c>
      <c r="C692" s="53" t="s">
        <v>456</v>
      </c>
      <c r="D692" s="53" t="s">
        <v>361</v>
      </c>
      <c r="E692" s="53" t="s">
        <v>613</v>
      </c>
      <c r="F692" s="53" t="s">
        <v>428</v>
      </c>
      <c r="G692" s="58">
        <f>G693</f>
        <v>876</v>
      </c>
      <c r="H692" s="58">
        <f>H693</f>
        <v>600</v>
      </c>
      <c r="I692" s="58"/>
    </row>
    <row r="693" spans="1:9">
      <c r="A693" s="61"/>
      <c r="B693" s="59" t="s">
        <v>342</v>
      </c>
      <c r="C693" s="53" t="s">
        <v>456</v>
      </c>
      <c r="D693" s="53" t="s">
        <v>361</v>
      </c>
      <c r="E693" s="53" t="s">
        <v>613</v>
      </c>
      <c r="F693" s="53" t="s">
        <v>432</v>
      </c>
      <c r="G693" s="58">
        <f>'приложение 5'!H786</f>
        <v>876</v>
      </c>
      <c r="H693" s="58">
        <f>'приложение 5'!I786</f>
        <v>600</v>
      </c>
      <c r="I693" s="58"/>
    </row>
    <row r="694" spans="1:9" ht="38.25">
      <c r="A694" s="85"/>
      <c r="B694" s="59" t="s">
        <v>126</v>
      </c>
      <c r="C694" s="53" t="s">
        <v>456</v>
      </c>
      <c r="D694" s="53" t="s">
        <v>361</v>
      </c>
      <c r="E694" s="53" t="s">
        <v>614</v>
      </c>
      <c r="F694" s="53"/>
      <c r="G694" s="58">
        <f t="shared" ref="G694:H696" si="34">G695</f>
        <v>20</v>
      </c>
      <c r="H694" s="58">
        <f t="shared" si="34"/>
        <v>20</v>
      </c>
      <c r="I694" s="58"/>
    </row>
    <row r="695" spans="1:9" ht="25.5">
      <c r="A695" s="85"/>
      <c r="B695" s="59" t="s">
        <v>21</v>
      </c>
      <c r="C695" s="53" t="s">
        <v>456</v>
      </c>
      <c r="D695" s="53" t="s">
        <v>361</v>
      </c>
      <c r="E695" s="53" t="s">
        <v>615</v>
      </c>
      <c r="F695" s="53"/>
      <c r="G695" s="58">
        <f t="shared" si="34"/>
        <v>20</v>
      </c>
      <c r="H695" s="58">
        <f t="shared" si="34"/>
        <v>20</v>
      </c>
      <c r="I695" s="58"/>
    </row>
    <row r="696" spans="1:9" ht="51">
      <c r="A696" s="61"/>
      <c r="B696" s="59" t="s">
        <v>441</v>
      </c>
      <c r="C696" s="53" t="s">
        <v>456</v>
      </c>
      <c r="D696" s="53" t="s">
        <v>361</v>
      </c>
      <c r="E696" s="53" t="s">
        <v>615</v>
      </c>
      <c r="F696" s="53" t="s">
        <v>428</v>
      </c>
      <c r="G696" s="58">
        <f t="shared" si="34"/>
        <v>20</v>
      </c>
      <c r="H696" s="58">
        <f t="shared" si="34"/>
        <v>20</v>
      </c>
      <c r="I696" s="58"/>
    </row>
    <row r="697" spans="1:9">
      <c r="A697" s="61"/>
      <c r="B697" s="59" t="s">
        <v>342</v>
      </c>
      <c r="C697" s="53" t="s">
        <v>456</v>
      </c>
      <c r="D697" s="53" t="s">
        <v>361</v>
      </c>
      <c r="E697" s="53" t="s">
        <v>615</v>
      </c>
      <c r="F697" s="53" t="s">
        <v>432</v>
      </c>
      <c r="G697" s="58">
        <f>'приложение 5'!H791</f>
        <v>20</v>
      </c>
      <c r="H697" s="58">
        <f>'приложение 5'!I791</f>
        <v>20</v>
      </c>
      <c r="I697" s="58"/>
    </row>
    <row r="698" spans="1:9" s="96" customFormat="1" ht="51">
      <c r="A698" s="112"/>
      <c r="B698" s="16" t="s">
        <v>691</v>
      </c>
      <c r="C698" s="83" t="s">
        <v>456</v>
      </c>
      <c r="D698" s="83" t="s">
        <v>361</v>
      </c>
      <c r="E698" s="83" t="s">
        <v>692</v>
      </c>
      <c r="F698" s="83"/>
      <c r="G698" s="84">
        <f t="shared" ref="G698:H700" si="35">G699</f>
        <v>30</v>
      </c>
      <c r="H698" s="84">
        <f t="shared" si="35"/>
        <v>0</v>
      </c>
      <c r="I698" s="84"/>
    </row>
    <row r="699" spans="1:9" s="96" customFormat="1" ht="25.5">
      <c r="A699" s="112"/>
      <c r="B699" s="16" t="s">
        <v>451</v>
      </c>
      <c r="C699" s="83" t="s">
        <v>456</v>
      </c>
      <c r="D699" s="83" t="s">
        <v>361</v>
      </c>
      <c r="E699" s="83" t="s">
        <v>693</v>
      </c>
      <c r="F699" s="83"/>
      <c r="G699" s="84">
        <f t="shared" si="35"/>
        <v>30</v>
      </c>
      <c r="H699" s="84">
        <f t="shared" si="35"/>
        <v>0</v>
      </c>
      <c r="I699" s="84"/>
    </row>
    <row r="700" spans="1:9" s="96" customFormat="1" ht="51">
      <c r="A700" s="112"/>
      <c r="B700" s="16" t="s">
        <v>337</v>
      </c>
      <c r="C700" s="83" t="s">
        <v>456</v>
      </c>
      <c r="D700" s="83" t="s">
        <v>361</v>
      </c>
      <c r="E700" s="83" t="s">
        <v>693</v>
      </c>
      <c r="F700" s="83" t="s">
        <v>428</v>
      </c>
      <c r="G700" s="84">
        <f t="shared" si="35"/>
        <v>30</v>
      </c>
      <c r="H700" s="84">
        <f t="shared" si="35"/>
        <v>0</v>
      </c>
      <c r="I700" s="84"/>
    </row>
    <row r="701" spans="1:9" s="96" customFormat="1">
      <c r="A701" s="112"/>
      <c r="B701" s="16" t="s">
        <v>342</v>
      </c>
      <c r="C701" s="83" t="s">
        <v>456</v>
      </c>
      <c r="D701" s="83" t="s">
        <v>361</v>
      </c>
      <c r="E701" s="83" t="s">
        <v>693</v>
      </c>
      <c r="F701" s="83" t="s">
        <v>432</v>
      </c>
      <c r="G701" s="84">
        <f>'приложение 5'!H796</f>
        <v>30</v>
      </c>
      <c r="H701" s="84">
        <f>'приложение 5'!I796</f>
        <v>0</v>
      </c>
      <c r="I701" s="84"/>
    </row>
    <row r="702" spans="1:9" ht="51">
      <c r="A702" s="85"/>
      <c r="B702" s="59" t="s">
        <v>616</v>
      </c>
      <c r="C702" s="53" t="s">
        <v>456</v>
      </c>
      <c r="D702" s="53" t="s">
        <v>361</v>
      </c>
      <c r="E702" s="53" t="s">
        <v>617</v>
      </c>
      <c r="F702" s="53"/>
      <c r="G702" s="58">
        <f>G703+G707+G711+G718+G725</f>
        <v>271093.30000000005</v>
      </c>
      <c r="H702" s="58">
        <f>H703+H707+H711+H718+H725</f>
        <v>207678.40000000002</v>
      </c>
      <c r="I702" s="58"/>
    </row>
    <row r="703" spans="1:9" ht="38.25">
      <c r="A703" s="85"/>
      <c r="B703" s="59" t="s">
        <v>124</v>
      </c>
      <c r="C703" s="53" t="s">
        <v>456</v>
      </c>
      <c r="D703" s="53" t="s">
        <v>361</v>
      </c>
      <c r="E703" s="53" t="s">
        <v>618</v>
      </c>
      <c r="F703" s="53"/>
      <c r="G703" s="58">
        <f t="shared" ref="G703:H705" si="36">G704</f>
        <v>100</v>
      </c>
      <c r="H703" s="58">
        <f t="shared" si="36"/>
        <v>50</v>
      </c>
      <c r="I703" s="58"/>
    </row>
    <row r="704" spans="1:9" ht="25.5">
      <c r="A704" s="85"/>
      <c r="B704" s="59" t="s">
        <v>21</v>
      </c>
      <c r="C704" s="53" t="s">
        <v>456</v>
      </c>
      <c r="D704" s="53" t="s">
        <v>361</v>
      </c>
      <c r="E704" s="53" t="s">
        <v>619</v>
      </c>
      <c r="F704" s="53"/>
      <c r="G704" s="58">
        <f t="shared" si="36"/>
        <v>100</v>
      </c>
      <c r="H704" s="58">
        <f t="shared" si="36"/>
        <v>50</v>
      </c>
      <c r="I704" s="58"/>
    </row>
    <row r="705" spans="1:9" ht="51">
      <c r="A705" s="61"/>
      <c r="B705" s="59" t="s">
        <v>441</v>
      </c>
      <c r="C705" s="53" t="s">
        <v>456</v>
      </c>
      <c r="D705" s="53" t="s">
        <v>361</v>
      </c>
      <c r="E705" s="53" t="s">
        <v>619</v>
      </c>
      <c r="F705" s="53" t="s">
        <v>428</v>
      </c>
      <c r="G705" s="58">
        <f t="shared" si="36"/>
        <v>100</v>
      </c>
      <c r="H705" s="58">
        <f t="shared" si="36"/>
        <v>50</v>
      </c>
      <c r="I705" s="58"/>
    </row>
    <row r="706" spans="1:9">
      <c r="A706" s="61"/>
      <c r="B706" s="59" t="s">
        <v>342</v>
      </c>
      <c r="C706" s="53" t="s">
        <v>456</v>
      </c>
      <c r="D706" s="53" t="s">
        <v>361</v>
      </c>
      <c r="E706" s="53" t="s">
        <v>619</v>
      </c>
      <c r="F706" s="53" t="s">
        <v>432</v>
      </c>
      <c r="G706" s="58">
        <f>'приложение 5'!H802</f>
        <v>100</v>
      </c>
      <c r="H706" s="58">
        <f>'приложение 5'!I802</f>
        <v>50</v>
      </c>
      <c r="I706" s="58"/>
    </row>
    <row r="707" spans="1:9" ht="51">
      <c r="A707" s="85"/>
      <c r="B707" s="59" t="s">
        <v>123</v>
      </c>
      <c r="C707" s="53" t="s">
        <v>456</v>
      </c>
      <c r="D707" s="53" t="s">
        <v>361</v>
      </c>
      <c r="E707" s="53" t="s">
        <v>620</v>
      </c>
      <c r="F707" s="53"/>
      <c r="G707" s="58">
        <f t="shared" ref="G707:H709" si="37">G708</f>
        <v>100</v>
      </c>
      <c r="H707" s="58">
        <f t="shared" si="37"/>
        <v>70</v>
      </c>
      <c r="I707" s="58"/>
    </row>
    <row r="708" spans="1:9" ht="25.5">
      <c r="A708" s="85"/>
      <c r="B708" s="59" t="s">
        <v>21</v>
      </c>
      <c r="C708" s="53" t="s">
        <v>456</v>
      </c>
      <c r="D708" s="53" t="s">
        <v>361</v>
      </c>
      <c r="E708" s="53" t="s">
        <v>621</v>
      </c>
      <c r="F708" s="53"/>
      <c r="G708" s="58">
        <f t="shared" si="37"/>
        <v>100</v>
      </c>
      <c r="H708" s="58">
        <f t="shared" si="37"/>
        <v>70</v>
      </c>
      <c r="I708" s="58"/>
    </row>
    <row r="709" spans="1:9" ht="51">
      <c r="A709" s="61"/>
      <c r="B709" s="59" t="s">
        <v>441</v>
      </c>
      <c r="C709" s="53" t="s">
        <v>456</v>
      </c>
      <c r="D709" s="53" t="s">
        <v>361</v>
      </c>
      <c r="E709" s="53" t="s">
        <v>621</v>
      </c>
      <c r="F709" s="53" t="s">
        <v>428</v>
      </c>
      <c r="G709" s="58">
        <f t="shared" si="37"/>
        <v>100</v>
      </c>
      <c r="H709" s="58">
        <f t="shared" si="37"/>
        <v>70</v>
      </c>
      <c r="I709" s="58"/>
    </row>
    <row r="710" spans="1:9">
      <c r="A710" s="61"/>
      <c r="B710" s="59" t="s">
        <v>342</v>
      </c>
      <c r="C710" s="53" t="s">
        <v>456</v>
      </c>
      <c r="D710" s="53" t="s">
        <v>361</v>
      </c>
      <c r="E710" s="53" t="s">
        <v>621</v>
      </c>
      <c r="F710" s="53" t="s">
        <v>432</v>
      </c>
      <c r="G710" s="58">
        <f>'приложение 5'!H807</f>
        <v>100</v>
      </c>
      <c r="H710" s="58">
        <f>'приложение 5'!I807</f>
        <v>70</v>
      </c>
      <c r="I710" s="58"/>
    </row>
    <row r="711" spans="1:9" ht="51">
      <c r="A711" s="85"/>
      <c r="B711" s="59" t="s">
        <v>122</v>
      </c>
      <c r="C711" s="53" t="s">
        <v>456</v>
      </c>
      <c r="D711" s="53" t="s">
        <v>361</v>
      </c>
      <c r="E711" s="53" t="s">
        <v>622</v>
      </c>
      <c r="F711" s="53"/>
      <c r="G711" s="58">
        <f>G712+G715</f>
        <v>75728.5</v>
      </c>
      <c r="H711" s="58">
        <f>H712+H715</f>
        <v>36900</v>
      </c>
      <c r="I711" s="58"/>
    </row>
    <row r="712" spans="1:9" ht="38.25">
      <c r="A712" s="85"/>
      <c r="B712" s="59" t="s">
        <v>37</v>
      </c>
      <c r="C712" s="53" t="s">
        <v>456</v>
      </c>
      <c r="D712" s="53" t="s">
        <v>361</v>
      </c>
      <c r="E712" s="53" t="s">
        <v>623</v>
      </c>
      <c r="F712" s="53"/>
      <c r="G712" s="58">
        <f>G713</f>
        <v>63816.5</v>
      </c>
      <c r="H712" s="58">
        <f>H713</f>
        <v>32359.7</v>
      </c>
      <c r="I712" s="58"/>
    </row>
    <row r="713" spans="1:9" ht="51">
      <c r="A713" s="61"/>
      <c r="B713" s="59" t="s">
        <v>337</v>
      </c>
      <c r="C713" s="53" t="s">
        <v>456</v>
      </c>
      <c r="D713" s="53" t="s">
        <v>361</v>
      </c>
      <c r="E713" s="53" t="s">
        <v>623</v>
      </c>
      <c r="F713" s="53" t="s">
        <v>428</v>
      </c>
      <c r="G713" s="58">
        <f>G714</f>
        <v>63816.5</v>
      </c>
      <c r="H713" s="58">
        <f>H714</f>
        <v>32359.7</v>
      </c>
      <c r="I713" s="58"/>
    </row>
    <row r="714" spans="1:9">
      <c r="A714" s="61"/>
      <c r="B714" s="59" t="s">
        <v>342</v>
      </c>
      <c r="C714" s="53" t="s">
        <v>456</v>
      </c>
      <c r="D714" s="53" t="s">
        <v>361</v>
      </c>
      <c r="E714" s="53" t="s">
        <v>623</v>
      </c>
      <c r="F714" s="53" t="s">
        <v>432</v>
      </c>
      <c r="G714" s="58">
        <f>'приложение 5'!H812</f>
        <v>63816.5</v>
      </c>
      <c r="H714" s="58">
        <f>'приложение 5'!I812</f>
        <v>32359.7</v>
      </c>
      <c r="I714" s="58"/>
    </row>
    <row r="715" spans="1:9" ht="318.75">
      <c r="A715" s="85"/>
      <c r="B715" s="59" t="s">
        <v>54</v>
      </c>
      <c r="C715" s="53" t="s">
        <v>456</v>
      </c>
      <c r="D715" s="53" t="s">
        <v>361</v>
      </c>
      <c r="E715" s="53" t="s">
        <v>624</v>
      </c>
      <c r="F715" s="53"/>
      <c r="G715" s="58">
        <f>G716</f>
        <v>11912</v>
      </c>
      <c r="H715" s="58">
        <f>H716</f>
        <v>4540.3</v>
      </c>
      <c r="I715" s="58"/>
    </row>
    <row r="716" spans="1:9" ht="51">
      <c r="A716" s="61"/>
      <c r="B716" s="59" t="s">
        <v>337</v>
      </c>
      <c r="C716" s="53" t="s">
        <v>456</v>
      </c>
      <c r="D716" s="53" t="s">
        <v>361</v>
      </c>
      <c r="E716" s="53" t="s">
        <v>624</v>
      </c>
      <c r="F716" s="53" t="s">
        <v>428</v>
      </c>
      <c r="G716" s="58">
        <f>G717</f>
        <v>11912</v>
      </c>
      <c r="H716" s="58">
        <f>H717</f>
        <v>4540.3</v>
      </c>
      <c r="I716" s="58"/>
    </row>
    <row r="717" spans="1:9">
      <c r="A717" s="61"/>
      <c r="B717" s="59" t="s">
        <v>342</v>
      </c>
      <c r="C717" s="53" t="s">
        <v>456</v>
      </c>
      <c r="D717" s="53" t="s">
        <v>361</v>
      </c>
      <c r="E717" s="53" t="s">
        <v>624</v>
      </c>
      <c r="F717" s="53" t="s">
        <v>432</v>
      </c>
      <c r="G717" s="58">
        <f>'приложение 5'!H816</f>
        <v>11912</v>
      </c>
      <c r="H717" s="58">
        <f>'приложение 5'!I816</f>
        <v>4540.3</v>
      </c>
      <c r="I717" s="58"/>
    </row>
    <row r="718" spans="1:9" ht="38.25">
      <c r="A718" s="85"/>
      <c r="B718" s="16" t="s">
        <v>121</v>
      </c>
      <c r="C718" s="83" t="s">
        <v>456</v>
      </c>
      <c r="D718" s="83" t="s">
        <v>361</v>
      </c>
      <c r="E718" s="83" t="s">
        <v>625</v>
      </c>
      <c r="F718" s="53"/>
      <c r="G718" s="58">
        <f>G719+G722</f>
        <v>1146.0999999999999</v>
      </c>
      <c r="H718" s="58">
        <f>H719+H722</f>
        <v>975.7</v>
      </c>
      <c r="I718" s="58"/>
    </row>
    <row r="719" spans="1:9" ht="25.5">
      <c r="A719" s="85"/>
      <c r="B719" s="59" t="s">
        <v>21</v>
      </c>
      <c r="C719" s="83" t="s">
        <v>456</v>
      </c>
      <c r="D719" s="83" t="s">
        <v>361</v>
      </c>
      <c r="E719" s="83" t="s">
        <v>626</v>
      </c>
      <c r="F719" s="83"/>
      <c r="G719" s="58">
        <f t="shared" ref="G719:H720" si="38">G720</f>
        <v>969.1</v>
      </c>
      <c r="H719" s="58">
        <f t="shared" si="38"/>
        <v>798.7</v>
      </c>
      <c r="I719" s="58"/>
    </row>
    <row r="720" spans="1:9" ht="51">
      <c r="A720" s="85"/>
      <c r="B720" s="16" t="s">
        <v>337</v>
      </c>
      <c r="C720" s="83" t="s">
        <v>456</v>
      </c>
      <c r="D720" s="83" t="s">
        <v>361</v>
      </c>
      <c r="E720" s="83" t="s">
        <v>626</v>
      </c>
      <c r="F720" s="83" t="s">
        <v>428</v>
      </c>
      <c r="G720" s="58">
        <f t="shared" si="38"/>
        <v>969.1</v>
      </c>
      <c r="H720" s="58">
        <f t="shared" si="38"/>
        <v>798.7</v>
      </c>
      <c r="I720" s="58"/>
    </row>
    <row r="721" spans="1:9">
      <c r="A721" s="85"/>
      <c r="B721" s="16" t="s">
        <v>342</v>
      </c>
      <c r="C721" s="83" t="s">
        <v>456</v>
      </c>
      <c r="D721" s="83" t="s">
        <v>361</v>
      </c>
      <c r="E721" s="83" t="s">
        <v>626</v>
      </c>
      <c r="F721" s="83" t="s">
        <v>432</v>
      </c>
      <c r="G721" s="58">
        <f>'приложение 5'!H821</f>
        <v>969.1</v>
      </c>
      <c r="H721" s="58">
        <f>'приложение 5'!I821</f>
        <v>798.7</v>
      </c>
      <c r="I721" s="58"/>
    </row>
    <row r="722" spans="1:9" s="107" customFormat="1" ht="63.75">
      <c r="A722" s="102"/>
      <c r="B722" s="103" t="s">
        <v>17</v>
      </c>
      <c r="C722" s="79" t="s">
        <v>456</v>
      </c>
      <c r="D722" s="79" t="s">
        <v>361</v>
      </c>
      <c r="E722" s="79" t="s">
        <v>694</v>
      </c>
      <c r="F722" s="207"/>
      <c r="G722" s="105">
        <f>SUM(H722:I722)</f>
        <v>177</v>
      </c>
      <c r="H722" s="105">
        <f t="shared" ref="H722:H723" si="39">H723</f>
        <v>177</v>
      </c>
      <c r="I722" s="105"/>
    </row>
    <row r="723" spans="1:9" s="96" customFormat="1" ht="51">
      <c r="A723" s="102"/>
      <c r="B723" s="103" t="s">
        <v>352</v>
      </c>
      <c r="C723" s="79" t="s">
        <v>456</v>
      </c>
      <c r="D723" s="79" t="s">
        <v>361</v>
      </c>
      <c r="E723" s="79" t="s">
        <v>694</v>
      </c>
      <c r="F723" s="79" t="s">
        <v>428</v>
      </c>
      <c r="G723" s="105">
        <f>SUM(H723:I723)</f>
        <v>177</v>
      </c>
      <c r="H723" s="105">
        <f t="shared" si="39"/>
        <v>177</v>
      </c>
      <c r="I723" s="105"/>
    </row>
    <row r="724" spans="1:9" s="107" customFormat="1">
      <c r="A724" s="102"/>
      <c r="B724" s="103" t="s">
        <v>342</v>
      </c>
      <c r="C724" s="79" t="s">
        <v>456</v>
      </c>
      <c r="D724" s="79" t="s">
        <v>361</v>
      </c>
      <c r="E724" s="79" t="s">
        <v>694</v>
      </c>
      <c r="F724" s="79" t="s">
        <v>432</v>
      </c>
      <c r="G724" s="105">
        <f>'приложение 5'!H825</f>
        <v>177</v>
      </c>
      <c r="H724" s="105">
        <f>'приложение 5'!I825</f>
        <v>177</v>
      </c>
      <c r="I724" s="105"/>
    </row>
    <row r="725" spans="1:9" s="96" customFormat="1" ht="38.25">
      <c r="A725" s="82"/>
      <c r="B725" s="16" t="s">
        <v>120</v>
      </c>
      <c r="C725" s="83" t="s">
        <v>456</v>
      </c>
      <c r="D725" s="83" t="s">
        <v>361</v>
      </c>
      <c r="E725" s="83" t="s">
        <v>627</v>
      </c>
      <c r="F725" s="83"/>
      <c r="G725" s="84">
        <f>G726+G734</f>
        <v>194018.7</v>
      </c>
      <c r="H725" s="84">
        <f>H726+H734</f>
        <v>169682.7</v>
      </c>
      <c r="I725" s="84"/>
    </row>
    <row r="726" spans="1:9" s="96" customFormat="1" ht="25.5">
      <c r="A726" s="86"/>
      <c r="B726" s="16" t="s">
        <v>451</v>
      </c>
      <c r="C726" s="83" t="s">
        <v>456</v>
      </c>
      <c r="D726" s="83" t="s">
        <v>361</v>
      </c>
      <c r="E726" s="83" t="s">
        <v>628</v>
      </c>
      <c r="F726" s="83"/>
      <c r="G726" s="84">
        <f>G727+G729+G732</f>
        <v>193800</v>
      </c>
      <c r="H726" s="84">
        <f>H727+H729+H732</f>
        <v>169464</v>
      </c>
      <c r="I726" s="84"/>
    </row>
    <row r="727" spans="1:9" s="96" customFormat="1" ht="38.25">
      <c r="A727" s="82"/>
      <c r="B727" s="59" t="s">
        <v>372</v>
      </c>
      <c r="C727" s="83" t="s">
        <v>456</v>
      </c>
      <c r="D727" s="83" t="s">
        <v>361</v>
      </c>
      <c r="E727" s="83" t="s">
        <v>628</v>
      </c>
      <c r="F727" s="83" t="s">
        <v>373</v>
      </c>
      <c r="G727" s="84">
        <f>G728</f>
        <v>10317.799999999999</v>
      </c>
      <c r="H727" s="84">
        <f>H728</f>
        <v>906</v>
      </c>
      <c r="I727" s="84"/>
    </row>
    <row r="728" spans="1:9" s="96" customFormat="1" ht="38.25">
      <c r="A728" s="82"/>
      <c r="B728" s="16" t="s">
        <v>258</v>
      </c>
      <c r="C728" s="83" t="s">
        <v>456</v>
      </c>
      <c r="D728" s="83" t="s">
        <v>361</v>
      </c>
      <c r="E728" s="83" t="s">
        <v>628</v>
      </c>
      <c r="F728" s="83" t="s">
        <v>374</v>
      </c>
      <c r="G728" s="84">
        <f>'приложение 5'!H830</f>
        <v>10317.799999999999</v>
      </c>
      <c r="H728" s="84">
        <f>'приложение 5'!I830</f>
        <v>906</v>
      </c>
      <c r="I728" s="84"/>
    </row>
    <row r="729" spans="1:9" s="96" customFormat="1" ht="38.25">
      <c r="A729" s="86"/>
      <c r="B729" s="16" t="s">
        <v>351</v>
      </c>
      <c r="C729" s="83" t="s">
        <v>456</v>
      </c>
      <c r="D729" s="83" t="s">
        <v>361</v>
      </c>
      <c r="E729" s="83" t="s">
        <v>628</v>
      </c>
      <c r="F729" s="139">
        <v>400</v>
      </c>
      <c r="G729" s="84">
        <f>G730+G731</f>
        <v>182116</v>
      </c>
      <c r="H729" s="84">
        <f>H730+H731</f>
        <v>168292.8</v>
      </c>
      <c r="I729" s="84"/>
    </row>
    <row r="730" spans="1:9" s="96" customFormat="1">
      <c r="A730" s="109"/>
      <c r="B730" s="16" t="s">
        <v>345</v>
      </c>
      <c r="C730" s="83" t="s">
        <v>456</v>
      </c>
      <c r="D730" s="83" t="s">
        <v>361</v>
      </c>
      <c r="E730" s="83" t="s">
        <v>628</v>
      </c>
      <c r="F730" s="83" t="s">
        <v>467</v>
      </c>
      <c r="G730" s="84">
        <f>'приложение 5'!H833</f>
        <v>13823.2</v>
      </c>
      <c r="H730" s="84">
        <f>'приложение 5'!I833</f>
        <v>0</v>
      </c>
      <c r="I730" s="84"/>
    </row>
    <row r="731" spans="1:9" s="96" customFormat="1" ht="140.25">
      <c r="A731" s="86"/>
      <c r="B731" s="16" t="s">
        <v>347</v>
      </c>
      <c r="C731" s="83" t="s">
        <v>456</v>
      </c>
      <c r="D731" s="83" t="s">
        <v>361</v>
      </c>
      <c r="E731" s="83" t="s">
        <v>628</v>
      </c>
      <c r="F731" s="139">
        <v>460</v>
      </c>
      <c r="G731" s="84">
        <f>'приложение 5'!H835</f>
        <v>168292.8</v>
      </c>
      <c r="H731" s="84">
        <f>'приложение 5'!I835</f>
        <v>168292.8</v>
      </c>
      <c r="I731" s="84"/>
    </row>
    <row r="732" spans="1:9" s="96" customFormat="1" ht="51">
      <c r="A732" s="102"/>
      <c r="B732" s="103" t="s">
        <v>352</v>
      </c>
      <c r="C732" s="79" t="s">
        <v>456</v>
      </c>
      <c r="D732" s="79" t="s">
        <v>361</v>
      </c>
      <c r="E732" s="79" t="s">
        <v>628</v>
      </c>
      <c r="F732" s="79" t="s">
        <v>428</v>
      </c>
      <c r="G732" s="105">
        <f>G733</f>
        <v>1366.2</v>
      </c>
      <c r="H732" s="105">
        <f t="shared" ref="H732" si="40">H733</f>
        <v>265.2</v>
      </c>
      <c r="I732" s="105"/>
    </row>
    <row r="733" spans="1:9" s="107" customFormat="1">
      <c r="A733" s="102"/>
      <c r="B733" s="103" t="s">
        <v>342</v>
      </c>
      <c r="C733" s="79" t="s">
        <v>456</v>
      </c>
      <c r="D733" s="79" t="s">
        <v>361</v>
      </c>
      <c r="E733" s="79" t="s">
        <v>628</v>
      </c>
      <c r="F733" s="79" t="s">
        <v>432</v>
      </c>
      <c r="G733" s="105">
        <f>'приложение 5'!H838</f>
        <v>1366.2</v>
      </c>
      <c r="H733" s="105">
        <f>'приложение 5'!I838</f>
        <v>265.2</v>
      </c>
      <c r="I733" s="105"/>
    </row>
    <row r="734" spans="1:9" s="107" customFormat="1" ht="63.75">
      <c r="A734" s="102"/>
      <c r="B734" s="103" t="s">
        <v>17</v>
      </c>
      <c r="C734" s="79" t="s">
        <v>456</v>
      </c>
      <c r="D734" s="79" t="s">
        <v>361</v>
      </c>
      <c r="E734" s="79" t="s">
        <v>696</v>
      </c>
      <c r="F734" s="207"/>
      <c r="G734" s="105">
        <f>SUM(H734:I734)</f>
        <v>218.7</v>
      </c>
      <c r="H734" s="105">
        <f t="shared" ref="H734:H735" si="41">H735</f>
        <v>218.7</v>
      </c>
      <c r="I734" s="105"/>
    </row>
    <row r="735" spans="1:9" s="96" customFormat="1" ht="51">
      <c r="A735" s="102"/>
      <c r="B735" s="103" t="s">
        <v>352</v>
      </c>
      <c r="C735" s="79" t="s">
        <v>456</v>
      </c>
      <c r="D735" s="79" t="s">
        <v>361</v>
      </c>
      <c r="E735" s="79" t="s">
        <v>696</v>
      </c>
      <c r="F735" s="79" t="s">
        <v>428</v>
      </c>
      <c r="G735" s="105">
        <f>SUM(H735:I735)</f>
        <v>218.7</v>
      </c>
      <c r="H735" s="105">
        <f t="shared" si="41"/>
        <v>218.7</v>
      </c>
      <c r="I735" s="105"/>
    </row>
    <row r="736" spans="1:9" s="107" customFormat="1">
      <c r="A736" s="102"/>
      <c r="B736" s="103" t="s">
        <v>342</v>
      </c>
      <c r="C736" s="79" t="s">
        <v>456</v>
      </c>
      <c r="D736" s="79" t="s">
        <v>361</v>
      </c>
      <c r="E736" s="79" t="s">
        <v>696</v>
      </c>
      <c r="F736" s="79" t="s">
        <v>432</v>
      </c>
      <c r="G736" s="105">
        <f>'приложение 5'!H842</f>
        <v>218.7</v>
      </c>
      <c r="H736" s="105">
        <f>'приложение 5'!I842</f>
        <v>218.7</v>
      </c>
      <c r="I736" s="105"/>
    </row>
    <row r="737" spans="1:9" s="96" customFormat="1" ht="63.75">
      <c r="A737" s="86"/>
      <c r="B737" s="16" t="s">
        <v>87</v>
      </c>
      <c r="C737" s="83" t="s">
        <v>456</v>
      </c>
      <c r="D737" s="83" t="s">
        <v>361</v>
      </c>
      <c r="E737" s="83" t="s">
        <v>578</v>
      </c>
      <c r="F737" s="139"/>
      <c r="G737" s="84">
        <f t="shared" ref="G737:H739" si="42">G738</f>
        <v>491</v>
      </c>
      <c r="H737" s="84">
        <f t="shared" si="42"/>
        <v>491</v>
      </c>
      <c r="I737" s="84"/>
    </row>
    <row r="738" spans="1:9" s="96" customFormat="1" ht="63.75">
      <c r="A738" s="86"/>
      <c r="B738" s="16" t="s">
        <v>17</v>
      </c>
      <c r="C738" s="83" t="s">
        <v>456</v>
      </c>
      <c r="D738" s="83" t="s">
        <v>361</v>
      </c>
      <c r="E738" s="83" t="s">
        <v>629</v>
      </c>
      <c r="F738" s="139"/>
      <c r="G738" s="84">
        <f t="shared" si="42"/>
        <v>491</v>
      </c>
      <c r="H738" s="84">
        <f t="shared" si="42"/>
        <v>491</v>
      </c>
      <c r="I738" s="84"/>
    </row>
    <row r="739" spans="1:9" s="96" customFormat="1" ht="51">
      <c r="A739" s="82"/>
      <c r="B739" s="16" t="s">
        <v>352</v>
      </c>
      <c r="C739" s="83" t="s">
        <v>456</v>
      </c>
      <c r="D739" s="83" t="s">
        <v>361</v>
      </c>
      <c r="E739" s="83" t="s">
        <v>629</v>
      </c>
      <c r="F739" s="83" t="s">
        <v>428</v>
      </c>
      <c r="G739" s="84">
        <f t="shared" si="42"/>
        <v>491</v>
      </c>
      <c r="H739" s="84">
        <f t="shared" si="42"/>
        <v>491</v>
      </c>
      <c r="I739" s="84"/>
    </row>
    <row r="740" spans="1:9" s="96" customFormat="1" ht="51">
      <c r="A740" s="86"/>
      <c r="B740" s="16" t="s">
        <v>86</v>
      </c>
      <c r="C740" s="83" t="s">
        <v>456</v>
      </c>
      <c r="D740" s="83" t="s">
        <v>361</v>
      </c>
      <c r="E740" s="83" t="s">
        <v>629</v>
      </c>
      <c r="F740" s="83" t="s">
        <v>85</v>
      </c>
      <c r="G740" s="84">
        <f>'приложение 5'!H848</f>
        <v>491</v>
      </c>
      <c r="H740" s="84">
        <f>'приложение 5'!I848</f>
        <v>491</v>
      </c>
      <c r="I740" s="84"/>
    </row>
    <row r="741" spans="1:9" ht="25.5">
      <c r="A741" s="89"/>
      <c r="B741" s="57" t="s">
        <v>117</v>
      </c>
      <c r="C741" s="55" t="s">
        <v>456</v>
      </c>
      <c r="D741" s="55" t="s">
        <v>381</v>
      </c>
      <c r="E741" s="55"/>
      <c r="F741" s="55"/>
      <c r="G741" s="56">
        <f t="shared" ref="G741:H745" si="43">G742</f>
        <v>252.6</v>
      </c>
      <c r="H741" s="56">
        <f t="shared" si="43"/>
        <v>0</v>
      </c>
      <c r="I741" s="200">
        <f>H741/G741*100</f>
        <v>0</v>
      </c>
    </row>
    <row r="742" spans="1:9" ht="51">
      <c r="A742" s="61"/>
      <c r="B742" s="59" t="s">
        <v>403</v>
      </c>
      <c r="C742" s="53" t="s">
        <v>456</v>
      </c>
      <c r="D742" s="53" t="s">
        <v>381</v>
      </c>
      <c r="E742" s="53" t="s">
        <v>365</v>
      </c>
      <c r="F742" s="53"/>
      <c r="G742" s="58">
        <f t="shared" si="43"/>
        <v>252.6</v>
      </c>
      <c r="H742" s="58">
        <f t="shared" si="43"/>
        <v>0</v>
      </c>
      <c r="I742" s="58"/>
    </row>
    <row r="743" spans="1:9" ht="38.25">
      <c r="A743" s="61"/>
      <c r="B743" s="59" t="s">
        <v>4</v>
      </c>
      <c r="C743" s="53" t="s">
        <v>456</v>
      </c>
      <c r="D743" s="53" t="s">
        <v>381</v>
      </c>
      <c r="E743" s="53" t="s">
        <v>367</v>
      </c>
      <c r="F743" s="53"/>
      <c r="G743" s="58">
        <f t="shared" si="43"/>
        <v>252.6</v>
      </c>
      <c r="H743" s="58">
        <f t="shared" si="43"/>
        <v>0</v>
      </c>
      <c r="I743" s="58"/>
    </row>
    <row r="744" spans="1:9" ht="178.5">
      <c r="A744" s="61"/>
      <c r="B744" s="59" t="s">
        <v>630</v>
      </c>
      <c r="C744" s="53" t="s">
        <v>456</v>
      </c>
      <c r="D744" s="53" t="s">
        <v>381</v>
      </c>
      <c r="E744" s="53" t="s">
        <v>631</v>
      </c>
      <c r="F744" s="53"/>
      <c r="G744" s="58">
        <f t="shared" si="43"/>
        <v>252.6</v>
      </c>
      <c r="H744" s="58">
        <f t="shared" si="43"/>
        <v>0</v>
      </c>
      <c r="I744" s="58"/>
    </row>
    <row r="745" spans="1:9" ht="38.25">
      <c r="A745" s="61"/>
      <c r="B745" s="59" t="s">
        <v>372</v>
      </c>
      <c r="C745" s="53" t="s">
        <v>456</v>
      </c>
      <c r="D745" s="53" t="s">
        <v>381</v>
      </c>
      <c r="E745" s="53" t="s">
        <v>631</v>
      </c>
      <c r="F745" s="53" t="s">
        <v>373</v>
      </c>
      <c r="G745" s="58">
        <f t="shared" si="43"/>
        <v>252.6</v>
      </c>
      <c r="H745" s="58">
        <f t="shared" si="43"/>
        <v>0</v>
      </c>
      <c r="I745" s="58"/>
    </row>
    <row r="746" spans="1:9" ht="38.25">
      <c r="A746" s="61"/>
      <c r="B746" s="59" t="s">
        <v>258</v>
      </c>
      <c r="C746" s="53" t="s">
        <v>456</v>
      </c>
      <c r="D746" s="53" t="s">
        <v>381</v>
      </c>
      <c r="E746" s="53" t="s">
        <v>631</v>
      </c>
      <c r="F746" s="53" t="s">
        <v>374</v>
      </c>
      <c r="G746" s="58">
        <f>'приложение 5'!H854</f>
        <v>252.6</v>
      </c>
      <c r="H746" s="58">
        <f>'приложение 5'!I854</f>
        <v>0</v>
      </c>
      <c r="I746" s="58"/>
    </row>
    <row r="747" spans="1:9" s="96" customFormat="1">
      <c r="A747" s="109"/>
      <c r="B747" s="211" t="s">
        <v>632</v>
      </c>
      <c r="C747" s="114" t="s">
        <v>412</v>
      </c>
      <c r="D747" s="114" t="s">
        <v>362</v>
      </c>
      <c r="E747" s="114"/>
      <c r="F747" s="114"/>
      <c r="G747" s="200">
        <f>G748</f>
        <v>11627</v>
      </c>
      <c r="H747" s="200">
        <f t="shared" ref="H747:H754" si="44">H748</f>
        <v>8872.4</v>
      </c>
      <c r="I747" s="200">
        <f>H747/G747*100</f>
        <v>76.308592070181476</v>
      </c>
    </row>
    <row r="748" spans="1:9" s="96" customFormat="1" ht="25.5">
      <c r="A748" s="109"/>
      <c r="B748" s="222" t="s">
        <v>114</v>
      </c>
      <c r="C748" s="114" t="s">
        <v>412</v>
      </c>
      <c r="D748" s="114" t="s">
        <v>412</v>
      </c>
      <c r="E748" s="114"/>
      <c r="F748" s="114"/>
      <c r="G748" s="200">
        <f>G749</f>
        <v>11627</v>
      </c>
      <c r="H748" s="200">
        <f t="shared" si="44"/>
        <v>8872.4</v>
      </c>
      <c r="I748" s="200">
        <f>H748/G748*100</f>
        <v>76.308592070181476</v>
      </c>
    </row>
    <row r="749" spans="1:9" s="96" customFormat="1" ht="63.75">
      <c r="A749" s="82"/>
      <c r="B749" s="16" t="s">
        <v>113</v>
      </c>
      <c r="C749" s="83" t="s">
        <v>412</v>
      </c>
      <c r="D749" s="83" t="s">
        <v>412</v>
      </c>
      <c r="E749" s="195" t="s">
        <v>633</v>
      </c>
      <c r="F749" s="83"/>
      <c r="G749" s="84">
        <f>G750</f>
        <v>11627</v>
      </c>
      <c r="H749" s="84">
        <f t="shared" si="44"/>
        <v>8872.4</v>
      </c>
      <c r="I749" s="84"/>
    </row>
    <row r="750" spans="1:9" s="96" customFormat="1" ht="38.25">
      <c r="A750" s="82"/>
      <c r="B750" s="16" t="s">
        <v>112</v>
      </c>
      <c r="C750" s="83" t="s">
        <v>412</v>
      </c>
      <c r="D750" s="83" t="s">
        <v>412</v>
      </c>
      <c r="E750" s="195" t="s">
        <v>634</v>
      </c>
      <c r="F750" s="83"/>
      <c r="G750" s="84">
        <f>G751+G756+G759</f>
        <v>11627</v>
      </c>
      <c r="H750" s="84">
        <f>H751+H756+H759</f>
        <v>8872.4</v>
      </c>
      <c r="I750" s="84"/>
    </row>
    <row r="751" spans="1:9" s="96" customFormat="1" ht="25.5">
      <c r="A751" s="82"/>
      <c r="B751" s="16" t="s">
        <v>635</v>
      </c>
      <c r="C751" s="83" t="s">
        <v>412</v>
      </c>
      <c r="D751" s="83" t="s">
        <v>412</v>
      </c>
      <c r="E751" s="195" t="s">
        <v>636</v>
      </c>
      <c r="F751" s="83"/>
      <c r="G751" s="84">
        <f>G752+G754</f>
        <v>11573.4</v>
      </c>
      <c r="H751" s="84">
        <f>H752+H754</f>
        <v>8818.9</v>
      </c>
      <c r="I751" s="84"/>
    </row>
    <row r="752" spans="1:9" s="34" customFormat="1" ht="38.25">
      <c r="A752" s="26"/>
      <c r="B752" s="16" t="s">
        <v>257</v>
      </c>
      <c r="C752" s="83" t="s">
        <v>412</v>
      </c>
      <c r="D752" s="83" t="s">
        <v>412</v>
      </c>
      <c r="E752" s="195" t="s">
        <v>636</v>
      </c>
      <c r="F752" s="40">
        <v>200</v>
      </c>
      <c r="G752" s="32">
        <f>G753</f>
        <v>841.3</v>
      </c>
      <c r="H752" s="32">
        <f>H753</f>
        <v>405.3</v>
      </c>
      <c r="I752" s="26"/>
    </row>
    <row r="753" spans="1:9" s="34" customFormat="1" ht="38.25">
      <c r="A753" s="26"/>
      <c r="B753" s="16" t="s">
        <v>339</v>
      </c>
      <c r="C753" s="83" t="s">
        <v>412</v>
      </c>
      <c r="D753" s="83" t="s">
        <v>412</v>
      </c>
      <c r="E753" s="195" t="s">
        <v>636</v>
      </c>
      <c r="F753" s="40">
        <v>240</v>
      </c>
      <c r="G753" s="32">
        <f>'приложение 5'!H862</f>
        <v>841.3</v>
      </c>
      <c r="H753" s="32">
        <f>'приложение 5'!I862</f>
        <v>405.3</v>
      </c>
      <c r="I753" s="26"/>
    </row>
    <row r="754" spans="1:9" s="96" customFormat="1" ht="38.25">
      <c r="A754" s="109"/>
      <c r="B754" s="16" t="s">
        <v>351</v>
      </c>
      <c r="C754" s="83" t="s">
        <v>412</v>
      </c>
      <c r="D754" s="83" t="s">
        <v>412</v>
      </c>
      <c r="E754" s="195" t="s">
        <v>636</v>
      </c>
      <c r="F754" s="83" t="s">
        <v>466</v>
      </c>
      <c r="G754" s="84">
        <f>G755</f>
        <v>10732.1</v>
      </c>
      <c r="H754" s="84">
        <f t="shared" si="44"/>
        <v>8413.6</v>
      </c>
      <c r="I754" s="84"/>
    </row>
    <row r="755" spans="1:9" s="96" customFormat="1">
      <c r="A755" s="109"/>
      <c r="B755" s="16" t="s">
        <v>345</v>
      </c>
      <c r="C755" s="83" t="s">
        <v>412</v>
      </c>
      <c r="D755" s="83" t="s">
        <v>412</v>
      </c>
      <c r="E755" s="195" t="s">
        <v>636</v>
      </c>
      <c r="F755" s="83" t="s">
        <v>467</v>
      </c>
      <c r="G755" s="84">
        <f>'приложение 5'!H865</f>
        <v>10732.1</v>
      </c>
      <c r="H755" s="84">
        <f>'приложение 5'!I865</f>
        <v>8413.6</v>
      </c>
      <c r="I755" s="84"/>
    </row>
    <row r="756" spans="1:9" s="206" customFormat="1" ht="114.75">
      <c r="A756" s="201"/>
      <c r="B756" s="202" t="s">
        <v>111</v>
      </c>
      <c r="C756" s="203">
        <v>9</v>
      </c>
      <c r="D756" s="203">
        <v>9</v>
      </c>
      <c r="E756" s="204" t="s">
        <v>673</v>
      </c>
      <c r="F756" s="205"/>
      <c r="G756" s="74">
        <f>G757</f>
        <v>50.9</v>
      </c>
      <c r="H756" s="74">
        <f>H757</f>
        <v>50.8</v>
      </c>
      <c r="I756" s="201"/>
    </row>
    <row r="757" spans="1:9" s="206" customFormat="1" ht="51">
      <c r="A757" s="201"/>
      <c r="B757" s="16" t="s">
        <v>344</v>
      </c>
      <c r="C757" s="203">
        <v>9</v>
      </c>
      <c r="D757" s="203">
        <v>9</v>
      </c>
      <c r="E757" s="204" t="s">
        <v>673</v>
      </c>
      <c r="F757" s="205">
        <v>400</v>
      </c>
      <c r="G757" s="74">
        <f>G758</f>
        <v>50.9</v>
      </c>
      <c r="H757" s="74">
        <f>H758</f>
        <v>50.8</v>
      </c>
      <c r="I757" s="201"/>
    </row>
    <row r="758" spans="1:9" s="206" customFormat="1">
      <c r="A758" s="201"/>
      <c r="B758" s="16" t="s">
        <v>345</v>
      </c>
      <c r="C758" s="203">
        <v>9</v>
      </c>
      <c r="D758" s="203">
        <v>9</v>
      </c>
      <c r="E758" s="204" t="s">
        <v>673</v>
      </c>
      <c r="F758" s="205">
        <v>410</v>
      </c>
      <c r="G758" s="74">
        <f>'приложение 5'!H870</f>
        <v>50.9</v>
      </c>
      <c r="H758" s="74">
        <f>'приложение 5'!I870</f>
        <v>50.8</v>
      </c>
      <c r="I758" s="201"/>
    </row>
    <row r="759" spans="1:9" s="206" customFormat="1" ht="127.5">
      <c r="A759" s="201"/>
      <c r="B759" s="202" t="s">
        <v>110</v>
      </c>
      <c r="C759" s="203">
        <v>9</v>
      </c>
      <c r="D759" s="203">
        <v>9</v>
      </c>
      <c r="E759" s="204" t="s">
        <v>674</v>
      </c>
      <c r="F759" s="205"/>
      <c r="G759" s="74">
        <f>G760</f>
        <v>2.7</v>
      </c>
      <c r="H759" s="74">
        <f>H760</f>
        <v>2.7</v>
      </c>
      <c r="I759" s="201"/>
    </row>
    <row r="760" spans="1:9" s="206" customFormat="1" ht="51">
      <c r="A760" s="201"/>
      <c r="B760" s="16" t="s">
        <v>344</v>
      </c>
      <c r="C760" s="203">
        <v>9</v>
      </c>
      <c r="D760" s="203">
        <v>9</v>
      </c>
      <c r="E760" s="204" t="s">
        <v>674</v>
      </c>
      <c r="F760" s="205">
        <v>400</v>
      </c>
      <c r="G760" s="74">
        <f>G761</f>
        <v>2.7</v>
      </c>
      <c r="H760" s="74">
        <f>H761</f>
        <v>2.7</v>
      </c>
      <c r="I760" s="201"/>
    </row>
    <row r="761" spans="1:9" s="206" customFormat="1">
      <c r="A761" s="201"/>
      <c r="B761" s="16" t="s">
        <v>345</v>
      </c>
      <c r="C761" s="203">
        <v>9</v>
      </c>
      <c r="D761" s="203">
        <v>9</v>
      </c>
      <c r="E761" s="204" t="s">
        <v>674</v>
      </c>
      <c r="F761" s="205">
        <v>410</v>
      </c>
      <c r="G761" s="74">
        <f>'приложение 5'!H873</f>
        <v>2.7</v>
      </c>
      <c r="H761" s="74">
        <f>'приложение 5'!I873</f>
        <v>2.7</v>
      </c>
      <c r="I761" s="201"/>
    </row>
    <row r="762" spans="1:9" s="206" customFormat="1">
      <c r="A762" s="201"/>
      <c r="B762" s="27" t="s">
        <v>14</v>
      </c>
      <c r="C762" s="218">
        <v>10</v>
      </c>
      <c r="D762" s="218">
        <v>0</v>
      </c>
      <c r="E762" s="219"/>
      <c r="F762" s="220"/>
      <c r="G762" s="221">
        <f>G763+G769+G786+G804</f>
        <v>207598.69999999998</v>
      </c>
      <c r="H762" s="221">
        <f>H763+H769+H786+H804</f>
        <v>90419.7</v>
      </c>
      <c r="I762" s="221">
        <f>H762/G762*100</f>
        <v>43.555041529643489</v>
      </c>
    </row>
    <row r="763" spans="1:9" s="36" customFormat="1">
      <c r="A763" s="35"/>
      <c r="B763" s="27" t="s">
        <v>109</v>
      </c>
      <c r="C763" s="28">
        <v>10</v>
      </c>
      <c r="D763" s="28">
        <v>1</v>
      </c>
      <c r="E763" s="29"/>
      <c r="F763" s="30"/>
      <c r="G763" s="31">
        <f t="shared" ref="G763:H767" si="45">G764</f>
        <v>3521.8</v>
      </c>
      <c r="H763" s="31">
        <f t="shared" si="45"/>
        <v>1674.8</v>
      </c>
      <c r="I763" s="33">
        <f>H763/G763*100</f>
        <v>47.55522744051337</v>
      </c>
    </row>
    <row r="764" spans="1:9" s="34" customFormat="1" ht="51">
      <c r="A764" s="26"/>
      <c r="B764" s="37" t="s">
        <v>5</v>
      </c>
      <c r="C764" s="38">
        <v>10</v>
      </c>
      <c r="D764" s="38">
        <v>1</v>
      </c>
      <c r="E764" s="39" t="s">
        <v>365</v>
      </c>
      <c r="F764" s="40"/>
      <c r="G764" s="32">
        <f t="shared" si="45"/>
        <v>3521.8</v>
      </c>
      <c r="H764" s="32">
        <f t="shared" si="45"/>
        <v>1674.8</v>
      </c>
      <c r="I764" s="26"/>
    </row>
    <row r="765" spans="1:9" s="34" customFormat="1" ht="38.25">
      <c r="A765" s="26"/>
      <c r="B765" s="37" t="s">
        <v>4</v>
      </c>
      <c r="C765" s="38">
        <v>10</v>
      </c>
      <c r="D765" s="38">
        <v>1</v>
      </c>
      <c r="E765" s="39" t="s">
        <v>367</v>
      </c>
      <c r="F765" s="40"/>
      <c r="G765" s="32">
        <f t="shared" si="45"/>
        <v>3521.8</v>
      </c>
      <c r="H765" s="32">
        <f t="shared" si="45"/>
        <v>1674.8</v>
      </c>
      <c r="I765" s="26"/>
    </row>
    <row r="766" spans="1:9" s="34" customFormat="1" ht="25.5">
      <c r="A766" s="26"/>
      <c r="B766" s="37" t="s">
        <v>72</v>
      </c>
      <c r="C766" s="38">
        <v>10</v>
      </c>
      <c r="D766" s="38">
        <v>1</v>
      </c>
      <c r="E766" s="39" t="s">
        <v>394</v>
      </c>
      <c r="F766" s="40"/>
      <c r="G766" s="32">
        <f t="shared" si="45"/>
        <v>3521.8</v>
      </c>
      <c r="H766" s="32">
        <f t="shared" si="45"/>
        <v>1674.8</v>
      </c>
      <c r="I766" s="26"/>
    </row>
    <row r="767" spans="1:9" s="34" customFormat="1" ht="25.5">
      <c r="A767" s="26"/>
      <c r="B767" s="16" t="s">
        <v>340</v>
      </c>
      <c r="C767" s="38">
        <v>10</v>
      </c>
      <c r="D767" s="38">
        <v>1</v>
      </c>
      <c r="E767" s="39" t="s">
        <v>394</v>
      </c>
      <c r="F767" s="40">
        <v>300</v>
      </c>
      <c r="G767" s="32">
        <f t="shared" si="45"/>
        <v>3521.8</v>
      </c>
      <c r="H767" s="32">
        <f t="shared" si="45"/>
        <v>1674.8</v>
      </c>
      <c r="I767" s="26"/>
    </row>
    <row r="768" spans="1:9" s="34" customFormat="1" ht="38.25">
      <c r="A768" s="26"/>
      <c r="B768" s="16" t="s">
        <v>346</v>
      </c>
      <c r="C768" s="38">
        <v>10</v>
      </c>
      <c r="D768" s="38">
        <v>1</v>
      </c>
      <c r="E768" s="39" t="s">
        <v>394</v>
      </c>
      <c r="F768" s="40">
        <v>320</v>
      </c>
      <c r="G768" s="32">
        <f>'приложение 5'!H881</f>
        <v>3521.8</v>
      </c>
      <c r="H768" s="32">
        <f>'приложение 5'!I881</f>
        <v>1674.8</v>
      </c>
      <c r="I768" s="26"/>
    </row>
    <row r="769" spans="1:9">
      <c r="A769" s="60"/>
      <c r="B769" s="57" t="s">
        <v>105</v>
      </c>
      <c r="C769" s="55" t="s">
        <v>474</v>
      </c>
      <c r="D769" s="55" t="s">
        <v>376</v>
      </c>
      <c r="E769" s="55"/>
      <c r="F769" s="55"/>
      <c r="G769" s="56">
        <f>G770</f>
        <v>47209.2</v>
      </c>
      <c r="H769" s="56">
        <f>H770</f>
        <v>32591.4</v>
      </c>
      <c r="I769" s="56">
        <f>H769/G769*100</f>
        <v>69.036120078289827</v>
      </c>
    </row>
    <row r="770" spans="1:9" ht="76.5">
      <c r="A770" s="60"/>
      <c r="B770" s="59" t="s">
        <v>99</v>
      </c>
      <c r="C770" s="53" t="s">
        <v>474</v>
      </c>
      <c r="D770" s="53" t="s">
        <v>376</v>
      </c>
      <c r="E770" s="53" t="s">
        <v>497</v>
      </c>
      <c r="F770" s="53"/>
      <c r="G770" s="58">
        <f>G771+G774+G777+G780+G783</f>
        <v>47209.2</v>
      </c>
      <c r="H770" s="58">
        <f>H771+H774+H777+H780+H783</f>
        <v>32591.4</v>
      </c>
      <c r="I770" s="58"/>
    </row>
    <row r="771" spans="1:9" ht="25.5">
      <c r="A771" s="60"/>
      <c r="B771" s="59" t="s">
        <v>21</v>
      </c>
      <c r="C771" s="53" t="s">
        <v>474</v>
      </c>
      <c r="D771" s="53" t="s">
        <v>376</v>
      </c>
      <c r="E771" s="53" t="s">
        <v>498</v>
      </c>
      <c r="F771" s="53"/>
      <c r="G771" s="58">
        <f>G772</f>
        <v>38657.5</v>
      </c>
      <c r="H771" s="58">
        <f>H772</f>
        <v>32591.4</v>
      </c>
      <c r="I771" s="58"/>
    </row>
    <row r="772" spans="1:9" ht="25.5">
      <c r="A772" s="60"/>
      <c r="B772" s="59" t="s">
        <v>340</v>
      </c>
      <c r="C772" s="53" t="s">
        <v>474</v>
      </c>
      <c r="D772" s="53" t="s">
        <v>376</v>
      </c>
      <c r="E772" s="53" t="s">
        <v>498</v>
      </c>
      <c r="F772" s="53" t="s">
        <v>637</v>
      </c>
      <c r="G772" s="58">
        <f>G773</f>
        <v>38657.5</v>
      </c>
      <c r="H772" s="58">
        <f>H773</f>
        <v>32591.4</v>
      </c>
      <c r="I772" s="58"/>
    </row>
    <row r="773" spans="1:9" ht="38.25">
      <c r="A773" s="60"/>
      <c r="B773" s="59" t="s">
        <v>346</v>
      </c>
      <c r="C773" s="53" t="s">
        <v>474</v>
      </c>
      <c r="D773" s="53" t="s">
        <v>376</v>
      </c>
      <c r="E773" s="53" t="s">
        <v>498</v>
      </c>
      <c r="F773" s="53" t="s">
        <v>638</v>
      </c>
      <c r="G773" s="58">
        <f>'приложение 5'!H887</f>
        <v>38657.5</v>
      </c>
      <c r="H773" s="58">
        <f>'приложение 5'!I887</f>
        <v>32591.4</v>
      </c>
      <c r="I773" s="58"/>
    </row>
    <row r="774" spans="1:9" s="100" customFormat="1" ht="76.5">
      <c r="A774" s="109"/>
      <c r="B774" s="16" t="s">
        <v>689</v>
      </c>
      <c r="C774" s="83" t="s">
        <v>474</v>
      </c>
      <c r="D774" s="83" t="s">
        <v>376</v>
      </c>
      <c r="E774" s="83" t="s">
        <v>690</v>
      </c>
      <c r="F774" s="83"/>
      <c r="G774" s="84">
        <f t="shared" ref="G774:H775" si="46">G775</f>
        <v>907.5</v>
      </c>
      <c r="H774" s="84">
        <f t="shared" si="46"/>
        <v>0</v>
      </c>
      <c r="I774" s="84"/>
    </row>
    <row r="775" spans="1:9" s="100" customFormat="1" ht="25.5">
      <c r="A775" s="109"/>
      <c r="B775" s="16" t="s">
        <v>340</v>
      </c>
      <c r="C775" s="83" t="s">
        <v>474</v>
      </c>
      <c r="D775" s="83" t="s">
        <v>376</v>
      </c>
      <c r="E775" s="83" t="s">
        <v>690</v>
      </c>
      <c r="F775" s="83" t="s">
        <v>637</v>
      </c>
      <c r="G775" s="84">
        <f t="shared" si="46"/>
        <v>907.5</v>
      </c>
      <c r="H775" s="84">
        <f t="shared" si="46"/>
        <v>0</v>
      </c>
      <c r="I775" s="84"/>
    </row>
    <row r="776" spans="1:9" s="100" customFormat="1" ht="38.25">
      <c r="A776" s="109"/>
      <c r="B776" s="16" t="s">
        <v>346</v>
      </c>
      <c r="C776" s="83" t="s">
        <v>474</v>
      </c>
      <c r="D776" s="83" t="s">
        <v>376</v>
      </c>
      <c r="E776" s="83" t="s">
        <v>690</v>
      </c>
      <c r="F776" s="83" t="s">
        <v>638</v>
      </c>
      <c r="G776" s="84">
        <f>'приложение 5'!H891</f>
        <v>907.5</v>
      </c>
      <c r="H776" s="84">
        <f>'приложение 5'!I891</f>
        <v>0</v>
      </c>
      <c r="I776" s="84"/>
    </row>
    <row r="777" spans="1:9" ht="165.75">
      <c r="A777" s="60"/>
      <c r="B777" s="59" t="s">
        <v>639</v>
      </c>
      <c r="C777" s="53" t="s">
        <v>474</v>
      </c>
      <c r="D777" s="53" t="s">
        <v>376</v>
      </c>
      <c r="E777" s="53" t="s">
        <v>640</v>
      </c>
      <c r="F777" s="53"/>
      <c r="G777" s="58">
        <f>G778</f>
        <v>6491</v>
      </c>
      <c r="H777" s="58">
        <f>H778</f>
        <v>0</v>
      </c>
      <c r="I777" s="58"/>
    </row>
    <row r="778" spans="1:9" ht="25.5">
      <c r="A778" s="60"/>
      <c r="B778" s="59" t="s">
        <v>340</v>
      </c>
      <c r="C778" s="53" t="s">
        <v>474</v>
      </c>
      <c r="D778" s="53" t="s">
        <v>376</v>
      </c>
      <c r="E778" s="53" t="s">
        <v>640</v>
      </c>
      <c r="F778" s="53" t="s">
        <v>637</v>
      </c>
      <c r="G778" s="58">
        <f>G779</f>
        <v>6491</v>
      </c>
      <c r="H778" s="58">
        <f>H779</f>
        <v>0</v>
      </c>
      <c r="I778" s="58"/>
    </row>
    <row r="779" spans="1:9" ht="38.25">
      <c r="A779" s="60"/>
      <c r="B779" s="59" t="s">
        <v>346</v>
      </c>
      <c r="C779" s="53" t="s">
        <v>474</v>
      </c>
      <c r="D779" s="53" t="s">
        <v>376</v>
      </c>
      <c r="E779" s="53" t="s">
        <v>640</v>
      </c>
      <c r="F779" s="53" t="s">
        <v>638</v>
      </c>
      <c r="G779" s="58">
        <f>'приложение 5'!H895</f>
        <v>6491</v>
      </c>
      <c r="H779" s="58">
        <f>'приложение 5'!I895</f>
        <v>0</v>
      </c>
      <c r="I779" s="58"/>
    </row>
    <row r="780" spans="1:9" s="96" customFormat="1" ht="204">
      <c r="A780" s="109"/>
      <c r="B780" s="140" t="s">
        <v>103</v>
      </c>
      <c r="C780" s="83" t="s">
        <v>474</v>
      </c>
      <c r="D780" s="83" t="s">
        <v>376</v>
      </c>
      <c r="E780" s="83" t="s">
        <v>641</v>
      </c>
      <c r="F780" s="83"/>
      <c r="G780" s="84">
        <f>G781</f>
        <v>393.5</v>
      </c>
      <c r="H780" s="84">
        <f>H781</f>
        <v>0</v>
      </c>
      <c r="I780" s="84"/>
    </row>
    <row r="781" spans="1:9" s="96" customFormat="1" ht="25.5">
      <c r="A781" s="109"/>
      <c r="B781" s="16" t="s">
        <v>340</v>
      </c>
      <c r="C781" s="83" t="s">
        <v>474</v>
      </c>
      <c r="D781" s="83" t="s">
        <v>376</v>
      </c>
      <c r="E781" s="83" t="s">
        <v>641</v>
      </c>
      <c r="F781" s="83" t="s">
        <v>637</v>
      </c>
      <c r="G781" s="84">
        <f>G782</f>
        <v>393.5</v>
      </c>
      <c r="H781" s="84">
        <f>H782</f>
        <v>0</v>
      </c>
      <c r="I781" s="84"/>
    </row>
    <row r="782" spans="1:9" s="96" customFormat="1" ht="38.25">
      <c r="A782" s="109"/>
      <c r="B782" s="16" t="s">
        <v>346</v>
      </c>
      <c r="C782" s="83" t="s">
        <v>474</v>
      </c>
      <c r="D782" s="83" t="s">
        <v>376</v>
      </c>
      <c r="E782" s="83" t="s">
        <v>641</v>
      </c>
      <c r="F782" s="83" t="s">
        <v>638</v>
      </c>
      <c r="G782" s="84">
        <f>'приложение 5'!H899</f>
        <v>393.5</v>
      </c>
      <c r="H782" s="84">
        <f>'приложение 5'!I899</f>
        <v>0</v>
      </c>
      <c r="I782" s="84"/>
    </row>
    <row r="783" spans="1:9" s="96" customFormat="1" ht="229.5">
      <c r="A783" s="109"/>
      <c r="B783" s="113" t="s">
        <v>102</v>
      </c>
      <c r="C783" s="83" t="s">
        <v>474</v>
      </c>
      <c r="D783" s="83" t="s">
        <v>376</v>
      </c>
      <c r="E783" s="83" t="s">
        <v>642</v>
      </c>
      <c r="F783" s="83"/>
      <c r="G783" s="84">
        <f>G784</f>
        <v>759.7</v>
      </c>
      <c r="H783" s="84">
        <f>H784</f>
        <v>0</v>
      </c>
      <c r="I783" s="84"/>
    </row>
    <row r="784" spans="1:9" s="96" customFormat="1" ht="25.5">
      <c r="A784" s="109"/>
      <c r="B784" s="16" t="s">
        <v>340</v>
      </c>
      <c r="C784" s="83" t="s">
        <v>474</v>
      </c>
      <c r="D784" s="83" t="s">
        <v>376</v>
      </c>
      <c r="E784" s="83" t="s">
        <v>642</v>
      </c>
      <c r="F784" s="83" t="s">
        <v>637</v>
      </c>
      <c r="G784" s="84">
        <f>G785</f>
        <v>759.7</v>
      </c>
      <c r="H784" s="84">
        <f>H785</f>
        <v>0</v>
      </c>
      <c r="I784" s="84"/>
    </row>
    <row r="785" spans="1:9" s="96" customFormat="1" ht="38.25">
      <c r="A785" s="109"/>
      <c r="B785" s="16" t="s">
        <v>346</v>
      </c>
      <c r="C785" s="83" t="s">
        <v>474</v>
      </c>
      <c r="D785" s="83" t="s">
        <v>376</v>
      </c>
      <c r="E785" s="83" t="s">
        <v>642</v>
      </c>
      <c r="F785" s="83" t="s">
        <v>638</v>
      </c>
      <c r="G785" s="84">
        <f>'приложение 5'!H903</f>
        <v>759.7</v>
      </c>
      <c r="H785" s="84">
        <f>'приложение 5'!I903</f>
        <v>0</v>
      </c>
      <c r="I785" s="84"/>
    </row>
    <row r="786" spans="1:9">
      <c r="A786" s="60"/>
      <c r="B786" s="94" t="s">
        <v>13</v>
      </c>
      <c r="C786" s="55" t="s">
        <v>474</v>
      </c>
      <c r="D786" s="55" t="s">
        <v>381</v>
      </c>
      <c r="E786" s="55"/>
      <c r="F786" s="55"/>
      <c r="G786" s="56">
        <f>G787+G793+G797</f>
        <v>137069.29999999999</v>
      </c>
      <c r="H786" s="56">
        <f>H787+H793+H797</f>
        <v>47351.3</v>
      </c>
      <c r="I786" s="56">
        <f>H786/G786*100</f>
        <v>34.54551821596813</v>
      </c>
    </row>
    <row r="787" spans="1:9" ht="38.25">
      <c r="A787" s="85"/>
      <c r="B787" s="16" t="s">
        <v>12</v>
      </c>
      <c r="C787" s="53" t="s">
        <v>474</v>
      </c>
      <c r="D787" s="53" t="s">
        <v>381</v>
      </c>
      <c r="E787" s="53" t="s">
        <v>531</v>
      </c>
      <c r="F787" s="53"/>
      <c r="G787" s="58">
        <f>G788</f>
        <v>34514</v>
      </c>
      <c r="H787" s="58">
        <f>H788</f>
        <v>12161.4</v>
      </c>
      <c r="I787" s="58"/>
    </row>
    <row r="788" spans="1:9" ht="25.5">
      <c r="A788" s="85"/>
      <c r="B788" s="16" t="s">
        <v>532</v>
      </c>
      <c r="C788" s="53" t="s">
        <v>474</v>
      </c>
      <c r="D788" s="53" t="s">
        <v>381</v>
      </c>
      <c r="E788" s="53" t="s">
        <v>533</v>
      </c>
      <c r="F788" s="53"/>
      <c r="G788" s="58">
        <f t="shared" ref="G788:H791" si="47">G789</f>
        <v>34514</v>
      </c>
      <c r="H788" s="58">
        <f t="shared" si="47"/>
        <v>12161.4</v>
      </c>
      <c r="I788" s="58"/>
    </row>
    <row r="789" spans="1:9" ht="25.5">
      <c r="A789" s="85"/>
      <c r="B789" s="16" t="s">
        <v>10</v>
      </c>
      <c r="C789" s="53" t="s">
        <v>474</v>
      </c>
      <c r="D789" s="53" t="s">
        <v>381</v>
      </c>
      <c r="E789" s="53" t="s">
        <v>534</v>
      </c>
      <c r="F789" s="53"/>
      <c r="G789" s="58">
        <f t="shared" si="47"/>
        <v>34514</v>
      </c>
      <c r="H789" s="58">
        <f t="shared" si="47"/>
        <v>12161.4</v>
      </c>
      <c r="I789" s="58"/>
    </row>
    <row r="790" spans="1:9" ht="153">
      <c r="A790" s="85"/>
      <c r="B790" s="142" t="s">
        <v>643</v>
      </c>
      <c r="C790" s="53" t="s">
        <v>474</v>
      </c>
      <c r="D790" s="53" t="s">
        <v>381</v>
      </c>
      <c r="E790" s="53" t="s">
        <v>644</v>
      </c>
      <c r="F790" s="55"/>
      <c r="G790" s="58">
        <f t="shared" si="47"/>
        <v>34514</v>
      </c>
      <c r="H790" s="58">
        <f t="shared" si="47"/>
        <v>12161.4</v>
      </c>
      <c r="I790" s="58"/>
    </row>
    <row r="791" spans="1:9" ht="25.5">
      <c r="A791" s="61"/>
      <c r="B791" s="59" t="s">
        <v>340</v>
      </c>
      <c r="C791" s="53" t="s">
        <v>474</v>
      </c>
      <c r="D791" s="53" t="s">
        <v>381</v>
      </c>
      <c r="E791" s="53" t="s">
        <v>644</v>
      </c>
      <c r="F791" s="53" t="s">
        <v>637</v>
      </c>
      <c r="G791" s="58">
        <f t="shared" si="47"/>
        <v>34514</v>
      </c>
      <c r="H791" s="58">
        <f t="shared" si="47"/>
        <v>12161.4</v>
      </c>
      <c r="I791" s="58"/>
    </row>
    <row r="792" spans="1:9" ht="25.5">
      <c r="A792" s="82"/>
      <c r="B792" s="16" t="s">
        <v>341</v>
      </c>
      <c r="C792" s="83" t="s">
        <v>474</v>
      </c>
      <c r="D792" s="83" t="s">
        <v>381</v>
      </c>
      <c r="E792" s="83" t="s">
        <v>644</v>
      </c>
      <c r="F792" s="83" t="s">
        <v>645</v>
      </c>
      <c r="G792" s="84">
        <f>'приложение 5'!H1225</f>
        <v>34514</v>
      </c>
      <c r="H792" s="84">
        <f>'приложение 5'!I1225</f>
        <v>12161.4</v>
      </c>
      <c r="I792" s="198"/>
    </row>
    <row r="793" spans="1:9" ht="76.5">
      <c r="A793" s="89"/>
      <c r="B793" s="59" t="s">
        <v>99</v>
      </c>
      <c r="C793" s="53" t="s">
        <v>474</v>
      </c>
      <c r="D793" s="53" t="s">
        <v>381</v>
      </c>
      <c r="E793" s="53" t="s">
        <v>497</v>
      </c>
      <c r="F793" s="55"/>
      <c r="G793" s="58">
        <f t="shared" ref="G793:H795" si="48">G794</f>
        <v>28675.7</v>
      </c>
      <c r="H793" s="58">
        <f t="shared" si="48"/>
        <v>8984.2000000000007</v>
      </c>
      <c r="I793" s="58"/>
    </row>
    <row r="794" spans="1:9" ht="153">
      <c r="A794" s="89"/>
      <c r="B794" s="59" t="s">
        <v>646</v>
      </c>
      <c r="C794" s="53" t="s">
        <v>474</v>
      </c>
      <c r="D794" s="53" t="s">
        <v>381</v>
      </c>
      <c r="E794" s="53" t="s">
        <v>647</v>
      </c>
      <c r="F794" s="53"/>
      <c r="G794" s="58">
        <f t="shared" si="48"/>
        <v>28675.7</v>
      </c>
      <c r="H794" s="58">
        <f t="shared" si="48"/>
        <v>8984.2000000000007</v>
      </c>
      <c r="I794" s="58"/>
    </row>
    <row r="795" spans="1:9" ht="25.5">
      <c r="A795" s="61"/>
      <c r="B795" s="59" t="s">
        <v>340</v>
      </c>
      <c r="C795" s="53" t="s">
        <v>474</v>
      </c>
      <c r="D795" s="53" t="s">
        <v>381</v>
      </c>
      <c r="E795" s="53" t="s">
        <v>647</v>
      </c>
      <c r="F795" s="53" t="s">
        <v>637</v>
      </c>
      <c r="G795" s="58">
        <f t="shared" si="48"/>
        <v>28675.7</v>
      </c>
      <c r="H795" s="58">
        <f t="shared" si="48"/>
        <v>8984.2000000000007</v>
      </c>
      <c r="I795" s="58"/>
    </row>
    <row r="796" spans="1:9" ht="38.25">
      <c r="A796" s="61"/>
      <c r="B796" s="59" t="s">
        <v>346</v>
      </c>
      <c r="C796" s="53" t="s">
        <v>474</v>
      </c>
      <c r="D796" s="53" t="s">
        <v>381</v>
      </c>
      <c r="E796" s="53" t="s">
        <v>647</v>
      </c>
      <c r="F796" s="53" t="s">
        <v>638</v>
      </c>
      <c r="G796" s="58">
        <f>'приложение 5'!H909</f>
        <v>28675.7</v>
      </c>
      <c r="H796" s="58">
        <f>'приложение 5'!I909</f>
        <v>8984.2000000000007</v>
      </c>
      <c r="I796" s="58"/>
    </row>
    <row r="797" spans="1:9" s="34" customFormat="1" ht="51">
      <c r="A797" s="26"/>
      <c r="B797" s="37" t="s">
        <v>5</v>
      </c>
      <c r="C797" s="38">
        <v>10</v>
      </c>
      <c r="D797" s="38">
        <v>4</v>
      </c>
      <c r="E797" s="39" t="s">
        <v>365</v>
      </c>
      <c r="F797" s="40"/>
      <c r="G797" s="32">
        <f>G798</f>
        <v>73879.600000000006</v>
      </c>
      <c r="H797" s="32">
        <f>H798</f>
        <v>26205.7</v>
      </c>
      <c r="I797" s="26"/>
    </row>
    <row r="798" spans="1:9" s="34" customFormat="1" ht="38.25">
      <c r="A798" s="26"/>
      <c r="B798" s="37" t="s">
        <v>4</v>
      </c>
      <c r="C798" s="38">
        <v>10</v>
      </c>
      <c r="D798" s="38">
        <v>4</v>
      </c>
      <c r="E798" s="39" t="s">
        <v>367</v>
      </c>
      <c r="F798" s="40"/>
      <c r="G798" s="32">
        <f>G799</f>
        <v>73879.600000000006</v>
      </c>
      <c r="H798" s="32">
        <f>H799</f>
        <v>26205.7</v>
      </c>
      <c r="I798" s="26"/>
    </row>
    <row r="799" spans="1:9" s="34" customFormat="1" ht="165.75">
      <c r="A799" s="26"/>
      <c r="B799" s="37" t="s">
        <v>95</v>
      </c>
      <c r="C799" s="38">
        <v>10</v>
      </c>
      <c r="D799" s="38">
        <v>4</v>
      </c>
      <c r="E799" s="39" t="s">
        <v>676</v>
      </c>
      <c r="F799" s="40"/>
      <c r="G799" s="32">
        <f>G800+G802</f>
        <v>73879.600000000006</v>
      </c>
      <c r="H799" s="32">
        <f>H800+H802</f>
        <v>26205.7</v>
      </c>
      <c r="I799" s="26"/>
    </row>
    <row r="800" spans="1:9" s="34" customFormat="1" ht="38.25">
      <c r="A800" s="26"/>
      <c r="B800" s="16" t="s">
        <v>257</v>
      </c>
      <c r="C800" s="38">
        <v>10</v>
      </c>
      <c r="D800" s="38">
        <v>4</v>
      </c>
      <c r="E800" s="39" t="s">
        <v>676</v>
      </c>
      <c r="F800" s="40">
        <v>200</v>
      </c>
      <c r="G800" s="32">
        <f>G801</f>
        <v>71299.600000000006</v>
      </c>
      <c r="H800" s="32">
        <f>H801</f>
        <v>26205.7</v>
      </c>
      <c r="I800" s="26"/>
    </row>
    <row r="801" spans="1:9" s="34" customFormat="1" ht="38.25">
      <c r="A801" s="26"/>
      <c r="B801" s="16" t="s">
        <v>339</v>
      </c>
      <c r="C801" s="38">
        <v>10</v>
      </c>
      <c r="D801" s="38">
        <v>4</v>
      </c>
      <c r="E801" s="39" t="s">
        <v>676</v>
      </c>
      <c r="F801" s="40">
        <v>240</v>
      </c>
      <c r="G801" s="32">
        <f>'приложение 5'!H915</f>
        <v>71299.600000000006</v>
      </c>
      <c r="H801" s="32">
        <f>'приложение 5'!I915</f>
        <v>26205.7</v>
      </c>
      <c r="I801" s="26"/>
    </row>
    <row r="802" spans="1:9" s="34" customFormat="1" ht="25.5">
      <c r="A802" s="26"/>
      <c r="B802" s="16" t="s">
        <v>340</v>
      </c>
      <c r="C802" s="38">
        <v>10</v>
      </c>
      <c r="D802" s="38">
        <v>4</v>
      </c>
      <c r="E802" s="39" t="s">
        <v>676</v>
      </c>
      <c r="F802" s="40">
        <v>300</v>
      </c>
      <c r="G802" s="32">
        <f>G803</f>
        <v>2580</v>
      </c>
      <c r="H802" s="32">
        <f>H803</f>
        <v>0</v>
      </c>
      <c r="I802" s="26"/>
    </row>
    <row r="803" spans="1:9" s="34" customFormat="1" ht="25.5">
      <c r="A803" s="26"/>
      <c r="B803" s="16" t="s">
        <v>341</v>
      </c>
      <c r="C803" s="38">
        <v>10</v>
      </c>
      <c r="D803" s="38">
        <v>4</v>
      </c>
      <c r="E803" s="39" t="s">
        <v>676</v>
      </c>
      <c r="F803" s="40">
        <v>310</v>
      </c>
      <c r="G803" s="32">
        <f>'приложение 5'!H918</f>
        <v>2580</v>
      </c>
      <c r="H803" s="32">
        <f>'приложение 5'!I918</f>
        <v>0</v>
      </c>
      <c r="I803" s="26"/>
    </row>
    <row r="804" spans="1:9" ht="25.5">
      <c r="A804" s="60"/>
      <c r="B804" s="57" t="s">
        <v>6</v>
      </c>
      <c r="C804" s="55" t="s">
        <v>474</v>
      </c>
      <c r="D804" s="55" t="s">
        <v>385</v>
      </c>
      <c r="E804" s="55"/>
      <c r="F804" s="55"/>
      <c r="G804" s="56">
        <f>G805+G809</f>
        <v>19798.400000000001</v>
      </c>
      <c r="H804" s="56">
        <f>H805+H809</f>
        <v>8802.1999999999989</v>
      </c>
      <c r="I804" s="56">
        <f>H804/G804*100</f>
        <v>44.459148213997082</v>
      </c>
    </row>
    <row r="805" spans="1:9" ht="63.75">
      <c r="A805" s="61"/>
      <c r="B805" s="59" t="s">
        <v>577</v>
      </c>
      <c r="C805" s="53" t="s">
        <v>474</v>
      </c>
      <c r="D805" s="53" t="s">
        <v>385</v>
      </c>
      <c r="E805" s="92" t="s">
        <v>578</v>
      </c>
      <c r="F805" s="53"/>
      <c r="G805" s="58">
        <f t="shared" ref="G805:H807" si="49">G806</f>
        <v>5184</v>
      </c>
      <c r="H805" s="93">
        <f t="shared" si="49"/>
        <v>2885.1</v>
      </c>
      <c r="I805" s="93"/>
    </row>
    <row r="806" spans="1:9" ht="25.5">
      <c r="A806" s="61"/>
      <c r="B806" s="59" t="s">
        <v>21</v>
      </c>
      <c r="C806" s="53" t="s">
        <v>474</v>
      </c>
      <c r="D806" s="53" t="s">
        <v>385</v>
      </c>
      <c r="E806" s="92" t="s">
        <v>579</v>
      </c>
      <c r="F806" s="53"/>
      <c r="G806" s="58">
        <f t="shared" si="49"/>
        <v>5184</v>
      </c>
      <c r="H806" s="93">
        <f t="shared" si="49"/>
        <v>2885.1</v>
      </c>
      <c r="I806" s="93"/>
    </row>
    <row r="807" spans="1:9" ht="51">
      <c r="A807" s="61"/>
      <c r="B807" s="59" t="s">
        <v>352</v>
      </c>
      <c r="C807" s="53" t="s">
        <v>474</v>
      </c>
      <c r="D807" s="53" t="s">
        <v>385</v>
      </c>
      <c r="E807" s="92" t="s">
        <v>579</v>
      </c>
      <c r="F807" s="53" t="s">
        <v>428</v>
      </c>
      <c r="G807" s="58">
        <f t="shared" si="49"/>
        <v>5184</v>
      </c>
      <c r="H807" s="58">
        <f t="shared" si="49"/>
        <v>2885.1</v>
      </c>
      <c r="I807" s="58"/>
    </row>
    <row r="808" spans="1:9" ht="51">
      <c r="A808" s="61"/>
      <c r="B808" s="59" t="s">
        <v>86</v>
      </c>
      <c r="C808" s="53" t="s">
        <v>474</v>
      </c>
      <c r="D808" s="53" t="s">
        <v>385</v>
      </c>
      <c r="E808" s="92" t="s">
        <v>579</v>
      </c>
      <c r="F808" s="53" t="s">
        <v>85</v>
      </c>
      <c r="G808" s="58">
        <f>'приложение 5'!H924</f>
        <v>5184</v>
      </c>
      <c r="H808" s="58">
        <f>'приложение 5'!I924</f>
        <v>2885.1</v>
      </c>
      <c r="I808" s="58"/>
    </row>
    <row r="809" spans="1:9" s="34" customFormat="1" ht="51">
      <c r="A809" s="26"/>
      <c r="B809" s="37" t="s">
        <v>5</v>
      </c>
      <c r="C809" s="38">
        <v>10</v>
      </c>
      <c r="D809" s="38">
        <v>6</v>
      </c>
      <c r="E809" s="39" t="s">
        <v>365</v>
      </c>
      <c r="F809" s="40"/>
      <c r="G809" s="32">
        <f>G810</f>
        <v>14614.400000000001</v>
      </c>
      <c r="H809" s="32">
        <f>H810</f>
        <v>5917.0999999999995</v>
      </c>
      <c r="I809" s="26"/>
    </row>
    <row r="810" spans="1:9" s="36" customFormat="1" ht="38.25">
      <c r="A810" s="26"/>
      <c r="B810" s="37" t="s">
        <v>4</v>
      </c>
      <c r="C810" s="38">
        <v>10</v>
      </c>
      <c r="D810" s="38">
        <v>6</v>
      </c>
      <c r="E810" s="39" t="s">
        <v>367</v>
      </c>
      <c r="F810" s="40"/>
      <c r="G810" s="32">
        <f>G811+G818</f>
        <v>14614.400000000001</v>
      </c>
      <c r="H810" s="32">
        <f>H811+H818</f>
        <v>5917.0999999999995</v>
      </c>
      <c r="I810" s="26"/>
    </row>
    <row r="811" spans="1:9" s="34" customFormat="1" ht="102">
      <c r="A811" s="26"/>
      <c r="B811" s="37" t="s">
        <v>3</v>
      </c>
      <c r="C811" s="38">
        <v>10</v>
      </c>
      <c r="D811" s="38">
        <v>6</v>
      </c>
      <c r="E811" s="39" t="s">
        <v>668</v>
      </c>
      <c r="F811" s="40"/>
      <c r="G811" s="32">
        <f>G812+G814+G816</f>
        <v>14500.000000000002</v>
      </c>
      <c r="H811" s="32">
        <f>H812+H814+H816</f>
        <v>5899.9</v>
      </c>
      <c r="I811" s="26"/>
    </row>
    <row r="812" spans="1:9" s="34" customFormat="1" ht="89.25">
      <c r="A812" s="26"/>
      <c r="B812" s="16" t="s">
        <v>343</v>
      </c>
      <c r="C812" s="38">
        <v>10</v>
      </c>
      <c r="D812" s="38">
        <v>6</v>
      </c>
      <c r="E812" s="39" t="s">
        <v>668</v>
      </c>
      <c r="F812" s="40">
        <v>100</v>
      </c>
      <c r="G812" s="32">
        <f>G813</f>
        <v>12855.900000000001</v>
      </c>
      <c r="H812" s="32">
        <f>H813</f>
        <v>5632.5999999999995</v>
      </c>
      <c r="I812" s="26"/>
    </row>
    <row r="813" spans="1:9" s="34" customFormat="1" ht="38.25">
      <c r="A813" s="26"/>
      <c r="B813" s="16" t="s">
        <v>256</v>
      </c>
      <c r="C813" s="38">
        <v>10</v>
      </c>
      <c r="D813" s="38">
        <v>6</v>
      </c>
      <c r="E813" s="39" t="s">
        <v>668</v>
      </c>
      <c r="F813" s="40">
        <v>120</v>
      </c>
      <c r="G813" s="32">
        <f>'приложение 5'!H929</f>
        <v>12855.900000000001</v>
      </c>
      <c r="H813" s="32">
        <f>'приложение 5'!I929</f>
        <v>5632.5999999999995</v>
      </c>
      <c r="I813" s="26"/>
    </row>
    <row r="814" spans="1:9" s="34" customFormat="1" ht="38.25">
      <c r="A814" s="26"/>
      <c r="B814" s="16" t="s">
        <v>257</v>
      </c>
      <c r="C814" s="38">
        <v>10</v>
      </c>
      <c r="D814" s="38">
        <v>6</v>
      </c>
      <c r="E814" s="39" t="s">
        <v>668</v>
      </c>
      <c r="F814" s="40">
        <v>200</v>
      </c>
      <c r="G814" s="32">
        <f>G815</f>
        <v>1643.7</v>
      </c>
      <c r="H814" s="32">
        <f>H815</f>
        <v>267.29999999999995</v>
      </c>
      <c r="I814" s="26"/>
    </row>
    <row r="815" spans="1:9" s="34" customFormat="1" ht="38.25">
      <c r="A815" s="26"/>
      <c r="B815" s="16" t="s">
        <v>339</v>
      </c>
      <c r="C815" s="38">
        <v>10</v>
      </c>
      <c r="D815" s="38">
        <v>6</v>
      </c>
      <c r="E815" s="39" t="s">
        <v>668</v>
      </c>
      <c r="F815" s="40">
        <v>240</v>
      </c>
      <c r="G815" s="32">
        <f>'приложение 5'!H934+'приложение 5'!H1232</f>
        <v>1643.7</v>
      </c>
      <c r="H815" s="32">
        <f>'приложение 5'!I934+'приложение 5'!I1232</f>
        <v>267.29999999999995</v>
      </c>
      <c r="I815" s="26"/>
    </row>
    <row r="816" spans="1:9" s="34" customFormat="1">
      <c r="A816" s="26"/>
      <c r="B816" s="17" t="s">
        <v>259</v>
      </c>
      <c r="C816" s="38">
        <v>10</v>
      </c>
      <c r="D816" s="38">
        <v>6</v>
      </c>
      <c r="E816" s="39" t="s">
        <v>668</v>
      </c>
      <c r="F816" s="40">
        <v>800</v>
      </c>
      <c r="G816" s="32">
        <f>G817</f>
        <v>0.4</v>
      </c>
      <c r="H816" s="32">
        <f>H817</f>
        <v>0</v>
      </c>
      <c r="I816" s="26"/>
    </row>
    <row r="817" spans="1:9" s="34" customFormat="1" ht="25.5">
      <c r="A817" s="26"/>
      <c r="B817" s="17" t="s">
        <v>260</v>
      </c>
      <c r="C817" s="38">
        <v>10</v>
      </c>
      <c r="D817" s="38">
        <v>6</v>
      </c>
      <c r="E817" s="39" t="s">
        <v>668</v>
      </c>
      <c r="F817" s="40">
        <v>850</v>
      </c>
      <c r="G817" s="32">
        <f>'приложение 5'!H938</f>
        <v>0.4</v>
      </c>
      <c r="H817" s="32">
        <f>'приложение 5'!I938</f>
        <v>0</v>
      </c>
      <c r="I817" s="26"/>
    </row>
    <row r="818" spans="1:9" s="34" customFormat="1" ht="165.75">
      <c r="A818" s="26"/>
      <c r="B818" s="37" t="s">
        <v>94</v>
      </c>
      <c r="C818" s="38">
        <v>10</v>
      </c>
      <c r="D818" s="38">
        <v>6</v>
      </c>
      <c r="E818" s="39" t="s">
        <v>677</v>
      </c>
      <c r="F818" s="40"/>
      <c r="G818" s="32">
        <f>G819+G821</f>
        <v>114.4</v>
      </c>
      <c r="H818" s="32">
        <f>H819+H821</f>
        <v>17.2</v>
      </c>
      <c r="I818" s="26"/>
    </row>
    <row r="819" spans="1:9" s="34" customFormat="1" ht="89.25">
      <c r="A819" s="26"/>
      <c r="B819" s="16" t="s">
        <v>343</v>
      </c>
      <c r="C819" s="38">
        <v>10</v>
      </c>
      <c r="D819" s="38">
        <v>6</v>
      </c>
      <c r="E819" s="39" t="s">
        <v>677</v>
      </c>
      <c r="F819" s="40">
        <v>100</v>
      </c>
      <c r="G819" s="32">
        <f>G820</f>
        <v>99.5</v>
      </c>
      <c r="H819" s="32">
        <f>H820</f>
        <v>17.2</v>
      </c>
      <c r="I819" s="26"/>
    </row>
    <row r="820" spans="1:9" s="34" customFormat="1" ht="38.25">
      <c r="A820" s="26"/>
      <c r="B820" s="16" t="s">
        <v>256</v>
      </c>
      <c r="C820" s="38">
        <v>10</v>
      </c>
      <c r="D820" s="38">
        <v>6</v>
      </c>
      <c r="E820" s="39" t="s">
        <v>677</v>
      </c>
      <c r="F820" s="40">
        <v>120</v>
      </c>
      <c r="G820" s="32">
        <f>'приложение 5'!H942</f>
        <v>99.5</v>
      </c>
      <c r="H820" s="32">
        <f>'приложение 5'!I942</f>
        <v>17.2</v>
      </c>
      <c r="I820" s="26"/>
    </row>
    <row r="821" spans="1:9" s="34" customFormat="1" ht="38.25">
      <c r="A821" s="26"/>
      <c r="B821" s="16" t="s">
        <v>257</v>
      </c>
      <c r="C821" s="38">
        <v>10</v>
      </c>
      <c r="D821" s="38">
        <v>6</v>
      </c>
      <c r="E821" s="39" t="s">
        <v>677</v>
      </c>
      <c r="F821" s="40">
        <v>200</v>
      </c>
      <c r="G821" s="32">
        <f>G822</f>
        <v>14.9</v>
      </c>
      <c r="H821" s="32">
        <f>H822</f>
        <v>0</v>
      </c>
      <c r="I821" s="26"/>
    </row>
    <row r="822" spans="1:9" s="34" customFormat="1" ht="38.25">
      <c r="A822" s="26"/>
      <c r="B822" s="16" t="s">
        <v>339</v>
      </c>
      <c r="C822" s="38">
        <v>10</v>
      </c>
      <c r="D822" s="38">
        <v>6</v>
      </c>
      <c r="E822" s="39" t="s">
        <v>677</v>
      </c>
      <c r="F822" s="40">
        <v>240</v>
      </c>
      <c r="G822" s="32">
        <f>'приложение 5'!H946</f>
        <v>14.9</v>
      </c>
      <c r="H822" s="32">
        <f>'приложение 5'!I946</f>
        <v>0</v>
      </c>
      <c r="I822" s="26"/>
    </row>
    <row r="823" spans="1:9" s="44" customFormat="1">
      <c r="A823" s="60"/>
      <c r="B823" s="57" t="s">
        <v>649</v>
      </c>
      <c r="C823" s="55" t="s">
        <v>395</v>
      </c>
      <c r="D823" s="55" t="s">
        <v>362</v>
      </c>
      <c r="E823" s="55"/>
      <c r="F823" s="55"/>
      <c r="G823" s="56">
        <f>G824</f>
        <v>6306.9</v>
      </c>
      <c r="H823" s="56">
        <f>H824</f>
        <v>1428.9</v>
      </c>
      <c r="I823" s="56">
        <f>H823/G823*100</f>
        <v>22.65613851495981</v>
      </c>
    </row>
    <row r="824" spans="1:9" s="44" customFormat="1">
      <c r="A824" s="60"/>
      <c r="B824" s="57" t="s">
        <v>92</v>
      </c>
      <c r="C824" s="55" t="s">
        <v>395</v>
      </c>
      <c r="D824" s="55" t="s">
        <v>364</v>
      </c>
      <c r="E824" s="55"/>
      <c r="F824" s="55"/>
      <c r="G824" s="56">
        <f>G825+G834</f>
        <v>6306.9</v>
      </c>
      <c r="H824" s="56">
        <f>H825+H834</f>
        <v>1428.9</v>
      </c>
      <c r="I824" s="56">
        <f>H824/G824*100</f>
        <v>22.65613851495981</v>
      </c>
    </row>
    <row r="825" spans="1:9" ht="51">
      <c r="A825" s="85"/>
      <c r="B825" s="59" t="s">
        <v>571</v>
      </c>
      <c r="C825" s="53" t="s">
        <v>395</v>
      </c>
      <c r="D825" s="53" t="s">
        <v>364</v>
      </c>
      <c r="E825" s="53" t="s">
        <v>572</v>
      </c>
      <c r="F825" s="53"/>
      <c r="G825" s="58">
        <f>G826</f>
        <v>3616.8</v>
      </c>
      <c r="H825" s="58">
        <f>H826</f>
        <v>711.3</v>
      </c>
      <c r="I825" s="58"/>
    </row>
    <row r="826" spans="1:9" ht="38.25">
      <c r="A826" s="85"/>
      <c r="B826" s="59" t="s">
        <v>90</v>
      </c>
      <c r="C826" s="53" t="s">
        <v>395</v>
      </c>
      <c r="D826" s="53" t="s">
        <v>364</v>
      </c>
      <c r="E826" s="53" t="s">
        <v>573</v>
      </c>
      <c r="F826" s="53"/>
      <c r="G826" s="58">
        <f>G827</f>
        <v>3616.8</v>
      </c>
      <c r="H826" s="58">
        <f>H827</f>
        <v>711.3</v>
      </c>
      <c r="I826" s="58"/>
    </row>
    <row r="827" spans="1:9" ht="25.5">
      <c r="A827" s="60"/>
      <c r="B827" s="59" t="s">
        <v>21</v>
      </c>
      <c r="C827" s="53" t="s">
        <v>395</v>
      </c>
      <c r="D827" s="53" t="s">
        <v>364</v>
      </c>
      <c r="E827" s="53" t="s">
        <v>587</v>
      </c>
      <c r="F827" s="53"/>
      <c r="G827" s="58">
        <f>G828+G830+G832</f>
        <v>3616.8</v>
      </c>
      <c r="H827" s="58">
        <f>H828+H830+H832</f>
        <v>711.3</v>
      </c>
      <c r="I827" s="58"/>
    </row>
    <row r="828" spans="1:9" s="34" customFormat="1" ht="38.25">
      <c r="A828" s="26"/>
      <c r="B828" s="16" t="s">
        <v>257</v>
      </c>
      <c r="C828" s="38">
        <v>11</v>
      </c>
      <c r="D828" s="38">
        <v>2</v>
      </c>
      <c r="E828" s="39" t="s">
        <v>587</v>
      </c>
      <c r="F828" s="40">
        <v>200</v>
      </c>
      <c r="G828" s="32">
        <f>G829</f>
        <v>1025.2</v>
      </c>
      <c r="H828" s="32">
        <f>H829</f>
        <v>34.9</v>
      </c>
      <c r="I828" s="26"/>
    </row>
    <row r="829" spans="1:9" s="34" customFormat="1" ht="38.25">
      <c r="A829" s="26"/>
      <c r="B829" s="16" t="s">
        <v>339</v>
      </c>
      <c r="C829" s="38">
        <v>11</v>
      </c>
      <c r="D829" s="38">
        <v>2</v>
      </c>
      <c r="E829" s="39" t="s">
        <v>587</v>
      </c>
      <c r="F829" s="40">
        <v>240</v>
      </c>
      <c r="G829" s="32">
        <f>'приложение 5'!H954</f>
        <v>1025.2</v>
      </c>
      <c r="H829" s="32">
        <f>'приложение 5'!I954</f>
        <v>34.9</v>
      </c>
      <c r="I829" s="26"/>
    </row>
    <row r="830" spans="1:9" s="96" customFormat="1" ht="38.25">
      <c r="A830" s="109"/>
      <c r="B830" s="16" t="s">
        <v>351</v>
      </c>
      <c r="C830" s="83" t="s">
        <v>395</v>
      </c>
      <c r="D830" s="83" t="s">
        <v>364</v>
      </c>
      <c r="E830" s="83" t="s">
        <v>587</v>
      </c>
      <c r="F830" s="83" t="s">
        <v>466</v>
      </c>
      <c r="G830" s="84">
        <f>G831</f>
        <v>2218.6</v>
      </c>
      <c r="H830" s="84">
        <f>H831</f>
        <v>347.9</v>
      </c>
      <c r="I830" s="84"/>
    </row>
    <row r="831" spans="1:9" s="96" customFormat="1">
      <c r="A831" s="109"/>
      <c r="B831" s="16" t="s">
        <v>345</v>
      </c>
      <c r="C831" s="83" t="s">
        <v>395</v>
      </c>
      <c r="D831" s="83" t="s">
        <v>364</v>
      </c>
      <c r="E831" s="83" t="s">
        <v>587</v>
      </c>
      <c r="F831" s="83" t="s">
        <v>467</v>
      </c>
      <c r="G831" s="84">
        <f>'приложение 5'!H957</f>
        <v>2218.6</v>
      </c>
      <c r="H831" s="84">
        <f>'приложение 5'!I957</f>
        <v>347.9</v>
      </c>
      <c r="I831" s="84"/>
    </row>
    <row r="832" spans="1:9" ht="51">
      <c r="A832" s="61"/>
      <c r="B832" s="59" t="s">
        <v>349</v>
      </c>
      <c r="C832" s="53" t="s">
        <v>395</v>
      </c>
      <c r="D832" s="53" t="s">
        <v>364</v>
      </c>
      <c r="E832" s="53" t="s">
        <v>587</v>
      </c>
      <c r="F832" s="53" t="s">
        <v>428</v>
      </c>
      <c r="G832" s="58">
        <f>G833</f>
        <v>373</v>
      </c>
      <c r="H832" s="58">
        <f>H833</f>
        <v>328.5</v>
      </c>
      <c r="I832" s="58"/>
    </row>
    <row r="833" spans="1:9">
      <c r="A833" s="61"/>
      <c r="B833" s="59" t="s">
        <v>338</v>
      </c>
      <c r="C833" s="53" t="s">
        <v>395</v>
      </c>
      <c r="D833" s="53" t="s">
        <v>364</v>
      </c>
      <c r="E833" s="53" t="s">
        <v>587</v>
      </c>
      <c r="F833" s="53" t="s">
        <v>429</v>
      </c>
      <c r="G833" s="58">
        <f>'приложение 5'!H960</f>
        <v>373</v>
      </c>
      <c r="H833" s="58">
        <f>'приложение 5'!I960</f>
        <v>328.5</v>
      </c>
      <c r="I833" s="58"/>
    </row>
    <row r="834" spans="1:9" ht="63.75">
      <c r="A834" s="61"/>
      <c r="B834" s="59" t="s">
        <v>577</v>
      </c>
      <c r="C834" s="53" t="s">
        <v>395</v>
      </c>
      <c r="D834" s="53" t="s">
        <v>364</v>
      </c>
      <c r="E834" s="92" t="s">
        <v>578</v>
      </c>
      <c r="F834" s="53"/>
      <c r="G834" s="58">
        <f t="shared" ref="G834:H836" si="50">G835</f>
        <v>2690.1</v>
      </c>
      <c r="H834" s="93">
        <f t="shared" si="50"/>
        <v>717.6</v>
      </c>
      <c r="I834" s="93"/>
    </row>
    <row r="835" spans="1:9" ht="25.5">
      <c r="A835" s="61"/>
      <c r="B835" s="59" t="s">
        <v>21</v>
      </c>
      <c r="C835" s="53" t="s">
        <v>395</v>
      </c>
      <c r="D835" s="53" t="s">
        <v>364</v>
      </c>
      <c r="E835" s="92" t="s">
        <v>579</v>
      </c>
      <c r="F835" s="53"/>
      <c r="G835" s="58">
        <f t="shared" si="50"/>
        <v>2690.1</v>
      </c>
      <c r="H835" s="93">
        <f t="shared" si="50"/>
        <v>717.6</v>
      </c>
      <c r="I835" s="93"/>
    </row>
    <row r="836" spans="1:9" ht="51">
      <c r="A836" s="61"/>
      <c r="B836" s="59" t="s">
        <v>352</v>
      </c>
      <c r="C836" s="53" t="s">
        <v>395</v>
      </c>
      <c r="D836" s="53" t="s">
        <v>364</v>
      </c>
      <c r="E836" s="92" t="s">
        <v>579</v>
      </c>
      <c r="F836" s="53" t="s">
        <v>428</v>
      </c>
      <c r="G836" s="58">
        <f t="shared" si="50"/>
        <v>2690.1</v>
      </c>
      <c r="H836" s="58">
        <f t="shared" si="50"/>
        <v>717.6</v>
      </c>
      <c r="I836" s="58"/>
    </row>
    <row r="837" spans="1:9" ht="51">
      <c r="A837" s="61"/>
      <c r="B837" s="59" t="s">
        <v>86</v>
      </c>
      <c r="C837" s="53" t="s">
        <v>395</v>
      </c>
      <c r="D837" s="53" t="s">
        <v>364</v>
      </c>
      <c r="E837" s="92" t="s">
        <v>579</v>
      </c>
      <c r="F837" s="53" t="s">
        <v>85</v>
      </c>
      <c r="G837" s="58">
        <f>'приложение 5'!H965</f>
        <v>2690.1</v>
      </c>
      <c r="H837" s="58">
        <f>'приложение 5'!I965</f>
        <v>717.6</v>
      </c>
      <c r="I837" s="58"/>
    </row>
    <row r="838" spans="1:9" s="44" customFormat="1">
      <c r="A838" s="60"/>
      <c r="B838" s="57" t="s">
        <v>650</v>
      </c>
      <c r="C838" s="55" t="s">
        <v>477</v>
      </c>
      <c r="D838" s="55" t="s">
        <v>362</v>
      </c>
      <c r="E838" s="55"/>
      <c r="F838" s="55"/>
      <c r="G838" s="56">
        <f t="shared" ref="G838:H842" si="51">G839</f>
        <v>13246.3</v>
      </c>
      <c r="H838" s="56">
        <f t="shared" si="51"/>
        <v>5993.4</v>
      </c>
      <c r="I838" s="56">
        <f>H838/G838*100</f>
        <v>45.245842235190203</v>
      </c>
    </row>
    <row r="839" spans="1:9" s="44" customFormat="1" ht="25.5">
      <c r="A839" s="60"/>
      <c r="B839" s="57" t="s">
        <v>83</v>
      </c>
      <c r="C839" s="55" t="s">
        <v>477</v>
      </c>
      <c r="D839" s="55" t="s">
        <v>364</v>
      </c>
      <c r="E839" s="55"/>
      <c r="F839" s="55"/>
      <c r="G839" s="56">
        <f t="shared" si="51"/>
        <v>13246.3</v>
      </c>
      <c r="H839" s="56">
        <f t="shared" si="51"/>
        <v>5993.4</v>
      </c>
      <c r="I839" s="56">
        <f>H839/G839*100</f>
        <v>45.245842235190203</v>
      </c>
    </row>
    <row r="840" spans="1:9" ht="38.25">
      <c r="A840" s="61"/>
      <c r="B840" s="59" t="s">
        <v>60</v>
      </c>
      <c r="C840" s="53" t="s">
        <v>477</v>
      </c>
      <c r="D840" s="53" t="s">
        <v>364</v>
      </c>
      <c r="E840" s="53" t="s">
        <v>475</v>
      </c>
      <c r="F840" s="53"/>
      <c r="G840" s="58">
        <f t="shared" si="51"/>
        <v>13246.3</v>
      </c>
      <c r="H840" s="58">
        <f t="shared" si="51"/>
        <v>5993.4</v>
      </c>
      <c r="I840" s="58"/>
    </row>
    <row r="841" spans="1:9" ht="38.25">
      <c r="A841" s="60"/>
      <c r="B841" s="59" t="s">
        <v>37</v>
      </c>
      <c r="C841" s="53" t="s">
        <v>477</v>
      </c>
      <c r="D841" s="53" t="s">
        <v>364</v>
      </c>
      <c r="E841" s="92" t="s">
        <v>651</v>
      </c>
      <c r="F841" s="53"/>
      <c r="G841" s="58">
        <f t="shared" si="51"/>
        <v>13246.3</v>
      </c>
      <c r="H841" s="58">
        <f t="shared" si="51"/>
        <v>5993.4</v>
      </c>
      <c r="I841" s="58"/>
    </row>
    <row r="842" spans="1:9" ht="51">
      <c r="A842" s="61"/>
      <c r="B842" s="59" t="s">
        <v>337</v>
      </c>
      <c r="C842" s="53" t="s">
        <v>477</v>
      </c>
      <c r="D842" s="53" t="s">
        <v>364</v>
      </c>
      <c r="E842" s="92" t="s">
        <v>651</v>
      </c>
      <c r="F842" s="53" t="s">
        <v>428</v>
      </c>
      <c r="G842" s="58">
        <f t="shared" si="51"/>
        <v>13246.3</v>
      </c>
      <c r="H842" s="58">
        <f t="shared" si="51"/>
        <v>5993.4</v>
      </c>
      <c r="I842" s="58"/>
    </row>
    <row r="843" spans="1:9">
      <c r="A843" s="61"/>
      <c r="B843" s="59" t="s">
        <v>338</v>
      </c>
      <c r="C843" s="53" t="s">
        <v>477</v>
      </c>
      <c r="D843" s="53" t="s">
        <v>364</v>
      </c>
      <c r="E843" s="92" t="s">
        <v>651</v>
      </c>
      <c r="F843" s="53" t="s">
        <v>429</v>
      </c>
      <c r="G843" s="58">
        <f>'приложение 5'!H971</f>
        <v>13246.3</v>
      </c>
      <c r="H843" s="58">
        <f>'приложение 5'!I971</f>
        <v>5993.4</v>
      </c>
      <c r="I843" s="58"/>
    </row>
    <row r="844" spans="1:9" s="44" customFormat="1" ht="25.5">
      <c r="A844" s="60"/>
      <c r="B844" s="57" t="s">
        <v>652</v>
      </c>
      <c r="C844" s="55" t="s">
        <v>396</v>
      </c>
      <c r="D844" s="55" t="s">
        <v>362</v>
      </c>
      <c r="E844" s="55"/>
      <c r="F844" s="55"/>
      <c r="G844" s="56">
        <f t="shared" ref="G844:G849" si="52">G845</f>
        <v>4877.8</v>
      </c>
      <c r="H844" s="56">
        <f t="shared" ref="H844:H849" si="53">H845</f>
        <v>0</v>
      </c>
      <c r="I844" s="56">
        <f>H844/G844*100</f>
        <v>0</v>
      </c>
    </row>
    <row r="845" spans="1:9" s="44" customFormat="1" ht="38.25">
      <c r="A845" s="60"/>
      <c r="B845" s="57" t="s">
        <v>653</v>
      </c>
      <c r="C845" s="55" t="s">
        <v>396</v>
      </c>
      <c r="D845" s="55" t="s">
        <v>361</v>
      </c>
      <c r="E845" s="55"/>
      <c r="F845" s="55"/>
      <c r="G845" s="56">
        <f t="shared" si="52"/>
        <v>4877.8</v>
      </c>
      <c r="H845" s="56">
        <f t="shared" si="53"/>
        <v>0</v>
      </c>
      <c r="I845" s="56">
        <f>H845/G845*100</f>
        <v>0</v>
      </c>
    </row>
    <row r="846" spans="1:9" ht="114.75">
      <c r="A846" s="61"/>
      <c r="B846" s="62" t="s">
        <v>386</v>
      </c>
      <c r="C846" s="53" t="s">
        <v>396</v>
      </c>
      <c r="D846" s="53" t="s">
        <v>361</v>
      </c>
      <c r="E846" s="53" t="s">
        <v>387</v>
      </c>
      <c r="F846" s="53"/>
      <c r="G846" s="58">
        <f t="shared" si="52"/>
        <v>4877.8</v>
      </c>
      <c r="H846" s="58">
        <f t="shared" si="53"/>
        <v>0</v>
      </c>
      <c r="I846" s="58"/>
    </row>
    <row r="847" spans="1:9" ht="38.25">
      <c r="A847" s="61"/>
      <c r="B847" s="62" t="s">
        <v>73</v>
      </c>
      <c r="C847" s="53" t="s">
        <v>396</v>
      </c>
      <c r="D847" s="53" t="s">
        <v>361</v>
      </c>
      <c r="E847" s="53" t="s">
        <v>390</v>
      </c>
      <c r="F847" s="53"/>
      <c r="G847" s="58">
        <f t="shared" si="52"/>
        <v>4877.8</v>
      </c>
      <c r="H847" s="58">
        <f t="shared" si="53"/>
        <v>0</v>
      </c>
      <c r="I847" s="58"/>
    </row>
    <row r="848" spans="1:9" ht="25.5">
      <c r="A848" s="61"/>
      <c r="B848" s="59" t="s">
        <v>72</v>
      </c>
      <c r="C848" s="53" t="s">
        <v>396</v>
      </c>
      <c r="D848" s="53" t="s">
        <v>361</v>
      </c>
      <c r="E848" s="53" t="s">
        <v>391</v>
      </c>
      <c r="F848" s="53"/>
      <c r="G848" s="58">
        <f t="shared" si="52"/>
        <v>4877.8</v>
      </c>
      <c r="H848" s="58">
        <f t="shared" si="53"/>
        <v>0</v>
      </c>
      <c r="I848" s="58"/>
    </row>
    <row r="849" spans="1:9" ht="25.5">
      <c r="A849" s="61"/>
      <c r="B849" s="59" t="s">
        <v>333</v>
      </c>
      <c r="C849" s="53" t="s">
        <v>396</v>
      </c>
      <c r="D849" s="53" t="s">
        <v>361</v>
      </c>
      <c r="E849" s="53" t="s">
        <v>391</v>
      </c>
      <c r="F849" s="53" t="s">
        <v>654</v>
      </c>
      <c r="G849" s="58">
        <f t="shared" si="52"/>
        <v>4877.8</v>
      </c>
      <c r="H849" s="58">
        <f t="shared" si="53"/>
        <v>0</v>
      </c>
      <c r="I849" s="58"/>
    </row>
    <row r="850" spans="1:9" ht="25.5">
      <c r="A850" s="61"/>
      <c r="B850" s="59" t="s">
        <v>655</v>
      </c>
      <c r="C850" s="53" t="s">
        <v>396</v>
      </c>
      <c r="D850" s="53" t="s">
        <v>361</v>
      </c>
      <c r="E850" s="53" t="s">
        <v>391</v>
      </c>
      <c r="F850" s="53" t="s">
        <v>70</v>
      </c>
      <c r="G850" s="58">
        <f>'приложение 5'!H1015</f>
        <v>4877.8</v>
      </c>
      <c r="H850" s="58">
        <f>'приложение 5'!I1015</f>
        <v>0</v>
      </c>
      <c r="I850" s="58"/>
    </row>
    <row r="851" spans="1:9" ht="21" customHeight="1">
      <c r="A851" s="234"/>
      <c r="B851" s="70" t="s">
        <v>656</v>
      </c>
      <c r="C851" s="70"/>
      <c r="D851" s="235"/>
      <c r="E851" s="236"/>
      <c r="F851" s="236"/>
      <c r="G851" s="237">
        <f>G13+G125+G191+G336+G459+G468+G657+G747+G762+G823+G838+G844</f>
        <v>3169337.9</v>
      </c>
      <c r="H851" s="237">
        <f>H13+H125+H191+H336+H459+H468+H657+H747+H762+H823+H838+H844</f>
        <v>1478120.8999999997</v>
      </c>
      <c r="I851" s="56">
        <f>H851/G851*100</f>
        <v>46.638160607614601</v>
      </c>
    </row>
    <row r="852" spans="1:9">
      <c r="G852" s="69"/>
      <c r="H852" s="69"/>
      <c r="I852" s="69"/>
    </row>
    <row r="853" spans="1:9">
      <c r="G853" s="68"/>
      <c r="H853" s="68"/>
      <c r="I853" s="68"/>
    </row>
    <row r="854" spans="1:9">
      <c r="G854" s="68"/>
      <c r="H854" s="68"/>
      <c r="I854" s="68"/>
    </row>
    <row r="855" spans="1:9">
      <c r="G855" s="68"/>
      <c r="H855" s="68"/>
      <c r="I855" s="68"/>
    </row>
    <row r="856" spans="1:9">
      <c r="G856" s="71"/>
      <c r="H856" s="71"/>
      <c r="I856" s="71"/>
    </row>
  </sheetData>
  <autoFilter ref="A12:K851">
    <sortState ref="A359:K446">
      <sortCondition ref="E12:E851"/>
    </sortState>
  </autoFilter>
  <mergeCells count="6">
    <mergeCell ref="H1:I1"/>
    <mergeCell ref="A6:I6"/>
    <mergeCell ref="A7:I7"/>
    <mergeCell ref="A8:I8"/>
    <mergeCell ref="A9:I9"/>
    <mergeCell ref="F2:I2"/>
  </mergeCells>
  <pageMargins left="0.31496062992125984" right="0.31496062992125984" top="0.35433070866141736" bottom="0.35433070866141736" header="0.31496062992125984" footer="0.31496062992125984"/>
  <pageSetup paperSize="9" scale="90" fitToHeight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56"/>
  <sheetViews>
    <sheetView workbookViewId="0">
      <pane xSplit="3" ySplit="9" topLeftCell="D649" activePane="bottomRight" state="frozen"/>
      <selection pane="topRight" activeCell="D1" sqref="D1"/>
      <selection pane="bottomLeft" activeCell="A10" sqref="A10"/>
      <selection pane="bottomRight" sqref="A1:F654"/>
    </sheetView>
  </sheetViews>
  <sheetFormatPr defaultColWidth="9.140625" defaultRowHeight="12.75"/>
  <cols>
    <col min="1" max="1" width="39.5703125" style="1" customWidth="1"/>
    <col min="2" max="2" width="12.140625" style="1" customWidth="1"/>
    <col min="3" max="3" width="6.5703125" style="1" customWidth="1"/>
    <col min="4" max="4" width="11.42578125" style="1" customWidth="1"/>
    <col min="5" max="5" width="15.42578125" style="1" customWidth="1"/>
    <col min="6" max="6" width="13" style="1" customWidth="1"/>
    <col min="7" max="238" width="9.140625" style="1" customWidth="1"/>
    <col min="239" max="16384" width="9.140625" style="1"/>
  </cols>
  <sheetData>
    <row r="1" spans="1:6" ht="15.75">
      <c r="A1" s="2"/>
      <c r="B1" s="2"/>
      <c r="C1" s="2"/>
      <c r="D1" s="15"/>
      <c r="E1" s="346" t="s">
        <v>661</v>
      </c>
      <c r="F1" s="346"/>
    </row>
    <row r="2" spans="1:6" ht="15.75">
      <c r="A2" s="3"/>
      <c r="B2" s="3"/>
      <c r="C2" s="346" t="s">
        <v>1087</v>
      </c>
      <c r="D2" s="342"/>
      <c r="E2" s="342"/>
      <c r="F2" s="342"/>
    </row>
    <row r="3" spans="1:6" ht="15.75">
      <c r="A3" s="3"/>
      <c r="B3" s="3"/>
      <c r="C3" s="3"/>
      <c r="D3" s="18"/>
      <c r="E3" s="43"/>
      <c r="F3" s="339" t="s">
        <v>1090</v>
      </c>
    </row>
    <row r="4" spans="1:6">
      <c r="A4" s="20"/>
      <c r="B4" s="20"/>
      <c r="C4" s="20"/>
      <c r="D4" s="8"/>
      <c r="E4" s="42"/>
    </row>
    <row r="5" spans="1:6">
      <c r="A5" s="20"/>
      <c r="B5" s="20"/>
      <c r="C5" s="20"/>
      <c r="D5" s="8"/>
      <c r="E5" s="42"/>
    </row>
    <row r="6" spans="1:6" ht="53.25" customHeight="1">
      <c r="A6" s="350" t="s">
        <v>714</v>
      </c>
      <c r="B6" s="351"/>
      <c r="C6" s="351"/>
      <c r="D6" s="351"/>
      <c r="E6" s="351"/>
      <c r="F6" s="352"/>
    </row>
    <row r="7" spans="1:6">
      <c r="A7" s="20"/>
      <c r="B7" s="353"/>
      <c r="C7" s="353"/>
      <c r="D7" s="8"/>
      <c r="E7" s="42"/>
    </row>
    <row r="8" spans="1:6" ht="14.25">
      <c r="A8" s="5"/>
      <c r="B8" s="5"/>
      <c r="C8" s="5"/>
      <c r="D8" s="5"/>
      <c r="E8" s="20"/>
      <c r="F8" s="150" t="s">
        <v>252</v>
      </c>
    </row>
    <row r="9" spans="1:6" s="149" customFormat="1" ht="32.25" customHeight="1">
      <c r="A9" s="148" t="s">
        <v>261</v>
      </c>
      <c r="B9" s="148" t="s">
        <v>247</v>
      </c>
      <c r="C9" s="148" t="s">
        <v>246</v>
      </c>
      <c r="D9" s="146" t="s">
        <v>245</v>
      </c>
      <c r="E9" s="146" t="s">
        <v>684</v>
      </c>
      <c r="F9" s="144" t="s">
        <v>253</v>
      </c>
    </row>
    <row r="10" spans="1:6">
      <c r="A10" s="12">
        <v>1</v>
      </c>
      <c r="B10" s="12">
        <v>2</v>
      </c>
      <c r="C10" s="12">
        <v>3</v>
      </c>
      <c r="D10" s="13">
        <v>4</v>
      </c>
      <c r="E10" s="13">
        <v>5</v>
      </c>
      <c r="F10" s="14">
        <v>6</v>
      </c>
    </row>
    <row r="11" spans="1:6" s="34" customFormat="1" ht="51">
      <c r="A11" s="126" t="s">
        <v>113</v>
      </c>
      <c r="B11" s="127" t="s">
        <v>633</v>
      </c>
      <c r="C11" s="128"/>
      <c r="D11" s="31">
        <f>D12</f>
        <v>11627</v>
      </c>
      <c r="E11" s="31">
        <f>E12</f>
        <v>8872.4</v>
      </c>
      <c r="F11" s="133">
        <f>E11/D11*100</f>
        <v>76.308592070181476</v>
      </c>
    </row>
    <row r="12" spans="1:6" s="34" customFormat="1" ht="25.5">
      <c r="A12" s="134" t="s">
        <v>112</v>
      </c>
      <c r="B12" s="135" t="s">
        <v>634</v>
      </c>
      <c r="C12" s="136"/>
      <c r="D12" s="137">
        <f>D13+D18+D21</f>
        <v>11627</v>
      </c>
      <c r="E12" s="137">
        <f>E13+E18+E21</f>
        <v>8872.4</v>
      </c>
      <c r="F12" s="138"/>
    </row>
    <row r="13" spans="1:6" s="34" customFormat="1">
      <c r="A13" s="130" t="s">
        <v>21</v>
      </c>
      <c r="B13" s="131" t="s">
        <v>636</v>
      </c>
      <c r="C13" s="132"/>
      <c r="D13" s="32">
        <f>D14+D16</f>
        <v>11573.4</v>
      </c>
      <c r="E13" s="32">
        <f>E14+E16</f>
        <v>8818.9</v>
      </c>
      <c r="F13" s="129"/>
    </row>
    <row r="14" spans="1:6" s="34" customFormat="1" ht="25.5">
      <c r="A14" s="16" t="s">
        <v>257</v>
      </c>
      <c r="B14" s="82" t="s">
        <v>636</v>
      </c>
      <c r="C14" s="132">
        <v>200</v>
      </c>
      <c r="D14" s="32">
        <f>D15</f>
        <v>841.3</v>
      </c>
      <c r="E14" s="32">
        <f>E15</f>
        <v>405.3</v>
      </c>
      <c r="F14" s="26"/>
    </row>
    <row r="15" spans="1:6" s="34" customFormat="1" ht="25.5">
      <c r="A15" s="16" t="s">
        <v>339</v>
      </c>
      <c r="B15" s="82" t="s">
        <v>636</v>
      </c>
      <c r="C15" s="132">
        <v>240</v>
      </c>
      <c r="D15" s="32">
        <f>'приложение 2'!G753</f>
        <v>841.3</v>
      </c>
      <c r="E15" s="32">
        <f>'приложение 2'!H753</f>
        <v>405.3</v>
      </c>
      <c r="F15" s="26"/>
    </row>
    <row r="16" spans="1:6" s="34" customFormat="1" ht="38.25">
      <c r="A16" s="16" t="s">
        <v>351</v>
      </c>
      <c r="B16" s="131" t="s">
        <v>636</v>
      </c>
      <c r="C16" s="132">
        <v>400</v>
      </c>
      <c r="D16" s="32">
        <f>D17</f>
        <v>10732.1</v>
      </c>
      <c r="E16" s="32">
        <f>E17</f>
        <v>8413.6</v>
      </c>
      <c r="F16" s="129"/>
    </row>
    <row r="17" spans="1:6" s="34" customFormat="1">
      <c r="A17" s="16" t="s">
        <v>345</v>
      </c>
      <c r="B17" s="131" t="s">
        <v>636</v>
      </c>
      <c r="C17" s="132">
        <v>410</v>
      </c>
      <c r="D17" s="32">
        <f>'приложение 2'!G755</f>
        <v>10732.1</v>
      </c>
      <c r="E17" s="32">
        <f>'приложение 2'!H755</f>
        <v>8413.6</v>
      </c>
      <c r="F17" s="129"/>
    </row>
    <row r="18" spans="1:6" s="34" customFormat="1" ht="90.75" customHeight="1">
      <c r="A18" s="130" t="s">
        <v>111</v>
      </c>
      <c r="B18" s="131" t="s">
        <v>673</v>
      </c>
      <c r="C18" s="132"/>
      <c r="D18" s="32">
        <f>D19</f>
        <v>50.9</v>
      </c>
      <c r="E18" s="32">
        <f>E19</f>
        <v>50.8</v>
      </c>
      <c r="F18" s="129"/>
    </row>
    <row r="19" spans="1:6" s="34" customFormat="1" ht="38.25">
      <c r="A19" s="16" t="s">
        <v>344</v>
      </c>
      <c r="B19" s="131" t="s">
        <v>673</v>
      </c>
      <c r="C19" s="132">
        <v>400</v>
      </c>
      <c r="D19" s="32">
        <f>D20</f>
        <v>50.9</v>
      </c>
      <c r="E19" s="32">
        <f>E20</f>
        <v>50.8</v>
      </c>
      <c r="F19" s="129"/>
    </row>
    <row r="20" spans="1:6" s="34" customFormat="1">
      <c r="A20" s="16" t="s">
        <v>345</v>
      </c>
      <c r="B20" s="131" t="s">
        <v>673</v>
      </c>
      <c r="C20" s="132">
        <v>410</v>
      </c>
      <c r="D20" s="32">
        <f>'приложение 2'!G758</f>
        <v>50.9</v>
      </c>
      <c r="E20" s="32">
        <f>'приложение 2'!H758</f>
        <v>50.8</v>
      </c>
      <c r="F20" s="129"/>
    </row>
    <row r="21" spans="1:6" s="34" customFormat="1" ht="102">
      <c r="A21" s="130" t="s">
        <v>110</v>
      </c>
      <c r="B21" s="131" t="s">
        <v>674</v>
      </c>
      <c r="C21" s="132"/>
      <c r="D21" s="32">
        <f>D22</f>
        <v>2.7</v>
      </c>
      <c r="E21" s="32">
        <f>E22</f>
        <v>2.7</v>
      </c>
      <c r="F21" s="129"/>
    </row>
    <row r="22" spans="1:6" s="34" customFormat="1" ht="38.25">
      <c r="A22" s="16" t="s">
        <v>344</v>
      </c>
      <c r="B22" s="131" t="s">
        <v>674</v>
      </c>
      <c r="C22" s="132">
        <v>400</v>
      </c>
      <c r="D22" s="32">
        <f>D23</f>
        <v>2.7</v>
      </c>
      <c r="E22" s="32">
        <f>E23</f>
        <v>2.7</v>
      </c>
      <c r="F22" s="129"/>
    </row>
    <row r="23" spans="1:6" s="34" customFormat="1">
      <c r="A23" s="16" t="s">
        <v>345</v>
      </c>
      <c r="B23" s="131" t="s">
        <v>674</v>
      </c>
      <c r="C23" s="132">
        <v>410</v>
      </c>
      <c r="D23" s="32">
        <f>'приложение 2'!G761</f>
        <v>2.7</v>
      </c>
      <c r="E23" s="32">
        <f>'приложение 2'!H761</f>
        <v>2.7</v>
      </c>
      <c r="F23" s="129"/>
    </row>
    <row r="24" spans="1:6" s="34" customFormat="1" ht="25.5">
      <c r="A24" s="126" t="s">
        <v>12</v>
      </c>
      <c r="B24" s="127" t="s">
        <v>531</v>
      </c>
      <c r="C24" s="128" t="s">
        <v>0</v>
      </c>
      <c r="D24" s="31">
        <f>D25+D76+D81+D105</f>
        <v>1399312.9</v>
      </c>
      <c r="E24" s="31">
        <f>E25+E76+E81+E105</f>
        <v>631424.1</v>
      </c>
      <c r="F24" s="133">
        <f>E24/D24*100</f>
        <v>45.123867578152108</v>
      </c>
    </row>
    <row r="25" spans="1:6" s="34" customFormat="1" ht="25.5">
      <c r="A25" s="59" t="s">
        <v>532</v>
      </c>
      <c r="B25" s="53" t="s">
        <v>533</v>
      </c>
      <c r="C25" s="55"/>
      <c r="D25" s="32">
        <f>D26+D41+D60</f>
        <v>1198953.0999999999</v>
      </c>
      <c r="E25" s="32">
        <f>E26+E41+E60</f>
        <v>589744</v>
      </c>
      <c r="F25" s="129"/>
    </row>
    <row r="26" spans="1:6" s="34" customFormat="1" ht="25.5">
      <c r="A26" s="59" t="s">
        <v>10</v>
      </c>
      <c r="B26" s="53" t="s">
        <v>534</v>
      </c>
      <c r="C26" s="55"/>
      <c r="D26" s="32">
        <f>D27+D29+D32+D35+D38</f>
        <v>559205.1</v>
      </c>
      <c r="E26" s="32">
        <f>E27+E29+E32+E35+E38</f>
        <v>258292.8</v>
      </c>
      <c r="F26" s="129"/>
    </row>
    <row r="27" spans="1:6" s="34" customFormat="1" ht="38.25">
      <c r="A27" s="59" t="s">
        <v>337</v>
      </c>
      <c r="B27" s="53" t="s">
        <v>535</v>
      </c>
      <c r="C27" s="53" t="s">
        <v>428</v>
      </c>
      <c r="D27" s="32">
        <f>D28</f>
        <v>92935.8</v>
      </c>
      <c r="E27" s="32">
        <f>E28</f>
        <v>42821.4</v>
      </c>
      <c r="F27" s="129"/>
    </row>
    <row r="28" spans="1:6" s="34" customFormat="1">
      <c r="A28" s="59" t="s">
        <v>338</v>
      </c>
      <c r="B28" s="53" t="s">
        <v>535</v>
      </c>
      <c r="C28" s="53" t="s">
        <v>429</v>
      </c>
      <c r="D28" s="32">
        <f>'приложение 2'!G474</f>
        <v>92935.8</v>
      </c>
      <c r="E28" s="32">
        <f>'приложение 2'!H474</f>
        <v>42821.4</v>
      </c>
      <c r="F28" s="129"/>
    </row>
    <row r="29" spans="1:6" s="34" customFormat="1">
      <c r="A29" s="59" t="s">
        <v>21</v>
      </c>
      <c r="B29" s="53" t="s">
        <v>537</v>
      </c>
      <c r="C29" s="53"/>
      <c r="D29" s="32">
        <f>D30</f>
        <v>100</v>
      </c>
      <c r="E29" s="32">
        <f>E30</f>
        <v>100</v>
      </c>
      <c r="F29" s="129"/>
    </row>
    <row r="30" spans="1:6" s="34" customFormat="1" ht="38.25">
      <c r="A30" s="59" t="s">
        <v>337</v>
      </c>
      <c r="B30" s="53" t="s">
        <v>537</v>
      </c>
      <c r="C30" s="53" t="s">
        <v>428</v>
      </c>
      <c r="D30" s="32">
        <f>D31</f>
        <v>100</v>
      </c>
      <c r="E30" s="32">
        <f>E31</f>
        <v>100</v>
      </c>
      <c r="F30" s="129"/>
    </row>
    <row r="31" spans="1:6" s="34" customFormat="1">
      <c r="A31" s="59" t="s">
        <v>338</v>
      </c>
      <c r="B31" s="53" t="s">
        <v>537</v>
      </c>
      <c r="C31" s="53" t="s">
        <v>429</v>
      </c>
      <c r="D31" s="32">
        <f>'приложение 2'!G477</f>
        <v>100</v>
      </c>
      <c r="E31" s="32">
        <f>'приложение 2'!H477</f>
        <v>100</v>
      </c>
      <c r="F31" s="129"/>
    </row>
    <row r="32" spans="1:6" s="34" customFormat="1" ht="114.75">
      <c r="A32" s="95" t="s">
        <v>57</v>
      </c>
      <c r="B32" s="53" t="s">
        <v>536</v>
      </c>
      <c r="C32" s="53"/>
      <c r="D32" s="32">
        <f>D33</f>
        <v>431355.3</v>
      </c>
      <c r="E32" s="32">
        <f>E33</f>
        <v>203210</v>
      </c>
      <c r="F32" s="129"/>
    </row>
    <row r="33" spans="1:6" s="34" customFormat="1" ht="38.25">
      <c r="A33" s="59" t="s">
        <v>337</v>
      </c>
      <c r="B33" s="53" t="s">
        <v>536</v>
      </c>
      <c r="C33" s="53" t="s">
        <v>428</v>
      </c>
      <c r="D33" s="32">
        <f>D34</f>
        <v>431355.3</v>
      </c>
      <c r="E33" s="32">
        <f>E34</f>
        <v>203210</v>
      </c>
      <c r="F33" s="129"/>
    </row>
    <row r="34" spans="1:6" s="34" customFormat="1">
      <c r="A34" s="59" t="s">
        <v>338</v>
      </c>
      <c r="B34" s="53" t="s">
        <v>536</v>
      </c>
      <c r="C34" s="53" t="s">
        <v>429</v>
      </c>
      <c r="D34" s="32">
        <f>'приложение 2'!G480</f>
        <v>431355.3</v>
      </c>
      <c r="E34" s="32">
        <f>'приложение 2'!H480</f>
        <v>203210</v>
      </c>
      <c r="F34" s="129"/>
    </row>
    <row r="35" spans="1:6" s="34" customFormat="1" ht="127.5">
      <c r="A35" s="142" t="s">
        <v>643</v>
      </c>
      <c r="B35" s="53" t="s">
        <v>644</v>
      </c>
      <c r="C35" s="55"/>
      <c r="D35" s="32">
        <f>D36</f>
        <v>34514</v>
      </c>
      <c r="E35" s="32">
        <f>E36</f>
        <v>12161.4</v>
      </c>
      <c r="F35" s="129"/>
    </row>
    <row r="36" spans="1:6" s="34" customFormat="1" ht="25.5">
      <c r="A36" s="59" t="s">
        <v>340</v>
      </c>
      <c r="B36" s="53" t="s">
        <v>644</v>
      </c>
      <c r="C36" s="53" t="s">
        <v>637</v>
      </c>
      <c r="D36" s="32">
        <f>D37</f>
        <v>34514</v>
      </c>
      <c r="E36" s="32">
        <f>E37</f>
        <v>12161.4</v>
      </c>
      <c r="F36" s="129"/>
    </row>
    <row r="37" spans="1:6" s="34" customFormat="1" ht="25.5">
      <c r="A37" s="16" t="s">
        <v>341</v>
      </c>
      <c r="B37" s="83" t="s">
        <v>644</v>
      </c>
      <c r="C37" s="83" t="s">
        <v>645</v>
      </c>
      <c r="D37" s="32">
        <f>'приложение 2'!G792</f>
        <v>34514</v>
      </c>
      <c r="E37" s="32">
        <f>'приложение 2'!H792</f>
        <v>12161.4</v>
      </c>
      <c r="F37" s="129"/>
    </row>
    <row r="38" spans="1:6" s="96" customFormat="1" ht="76.5">
      <c r="A38" s="113" t="s">
        <v>685</v>
      </c>
      <c r="B38" s="83" t="s">
        <v>686</v>
      </c>
      <c r="C38" s="114"/>
      <c r="D38" s="84">
        <f>D39</f>
        <v>300</v>
      </c>
      <c r="E38" s="196">
        <v>0</v>
      </c>
      <c r="F38" s="196"/>
    </row>
    <row r="39" spans="1:6" s="96" customFormat="1" ht="38.25">
      <c r="A39" s="16" t="s">
        <v>337</v>
      </c>
      <c r="B39" s="83" t="s">
        <v>686</v>
      </c>
      <c r="C39" s="83" t="s">
        <v>428</v>
      </c>
      <c r="D39" s="84">
        <f>D40</f>
        <v>300</v>
      </c>
      <c r="E39" s="196">
        <v>0</v>
      </c>
      <c r="F39" s="196"/>
    </row>
    <row r="40" spans="1:6" s="96" customFormat="1">
      <c r="A40" s="16" t="s">
        <v>338</v>
      </c>
      <c r="B40" s="83" t="s">
        <v>686</v>
      </c>
      <c r="C40" s="83" t="s">
        <v>429</v>
      </c>
      <c r="D40" s="84">
        <f>'приложение 2'!G483</f>
        <v>300</v>
      </c>
      <c r="E40" s="84">
        <f>'приложение 2'!H483</f>
        <v>0</v>
      </c>
      <c r="F40" s="196"/>
    </row>
    <row r="41" spans="1:6" s="34" customFormat="1" ht="25.5">
      <c r="A41" s="59" t="s">
        <v>55</v>
      </c>
      <c r="B41" s="53" t="s">
        <v>542</v>
      </c>
      <c r="C41" s="55"/>
      <c r="D41" s="32">
        <f>D42+D45+D48+D51+D54+D57</f>
        <v>595496.69999999995</v>
      </c>
      <c r="E41" s="32">
        <f>E42+E45+E48+E51+E54+E57</f>
        <v>309897.40000000002</v>
      </c>
      <c r="F41" s="129"/>
    </row>
    <row r="42" spans="1:6" s="34" customFormat="1" ht="38.25">
      <c r="A42" s="59" t="s">
        <v>543</v>
      </c>
      <c r="B42" s="53" t="s">
        <v>544</v>
      </c>
      <c r="C42" s="53"/>
      <c r="D42" s="32">
        <f>D43</f>
        <v>100833.8</v>
      </c>
      <c r="E42" s="32">
        <f>E43</f>
        <v>49075.5</v>
      </c>
      <c r="F42" s="129"/>
    </row>
    <row r="43" spans="1:6" s="34" customFormat="1" ht="38.25">
      <c r="A43" s="59" t="s">
        <v>337</v>
      </c>
      <c r="B43" s="53" t="s">
        <v>544</v>
      </c>
      <c r="C43" s="53" t="s">
        <v>428</v>
      </c>
      <c r="D43" s="32">
        <f>D44</f>
        <v>100833.8</v>
      </c>
      <c r="E43" s="32">
        <f>E44</f>
        <v>49075.5</v>
      </c>
      <c r="F43" s="129"/>
    </row>
    <row r="44" spans="1:6" s="34" customFormat="1">
      <c r="A44" s="59" t="s">
        <v>338</v>
      </c>
      <c r="B44" s="53" t="s">
        <v>544</v>
      </c>
      <c r="C44" s="53" t="s">
        <v>429</v>
      </c>
      <c r="D44" s="32">
        <f>'приложение 2'!G505</f>
        <v>100833.8</v>
      </c>
      <c r="E44" s="32">
        <f>'приложение 2'!H505</f>
        <v>49075.5</v>
      </c>
      <c r="F44" s="129"/>
    </row>
    <row r="45" spans="1:6" s="34" customFormat="1">
      <c r="A45" s="59" t="s">
        <v>21</v>
      </c>
      <c r="B45" s="53" t="s">
        <v>548</v>
      </c>
      <c r="C45" s="53"/>
      <c r="D45" s="32">
        <f>D46</f>
        <v>1334.8</v>
      </c>
      <c r="E45" s="32">
        <f>E46</f>
        <v>915</v>
      </c>
      <c r="F45" s="129"/>
    </row>
    <row r="46" spans="1:6" s="34" customFormat="1" ht="38.25">
      <c r="A46" s="59" t="s">
        <v>337</v>
      </c>
      <c r="B46" s="53" t="s">
        <v>548</v>
      </c>
      <c r="C46" s="53" t="s">
        <v>428</v>
      </c>
      <c r="D46" s="32">
        <f>D47</f>
        <v>1334.8</v>
      </c>
      <c r="E46" s="32">
        <f>E47</f>
        <v>915</v>
      </c>
      <c r="F46" s="129"/>
    </row>
    <row r="47" spans="1:6" s="34" customFormat="1">
      <c r="A47" s="59" t="s">
        <v>338</v>
      </c>
      <c r="B47" s="53" t="s">
        <v>548</v>
      </c>
      <c r="C47" s="53" t="s">
        <v>429</v>
      </c>
      <c r="D47" s="32">
        <f>'приложение 2'!G508</f>
        <v>1334.8</v>
      </c>
      <c r="E47" s="32">
        <f>'приложение 2'!H508</f>
        <v>915</v>
      </c>
      <c r="F47" s="129"/>
    </row>
    <row r="48" spans="1:6" s="34" customFormat="1" ht="242.25">
      <c r="A48" s="77" t="s">
        <v>54</v>
      </c>
      <c r="B48" s="53" t="s">
        <v>545</v>
      </c>
      <c r="C48" s="53"/>
      <c r="D48" s="32">
        <f>D49</f>
        <v>1459.8</v>
      </c>
      <c r="E48" s="32">
        <f>E49</f>
        <v>539</v>
      </c>
      <c r="F48" s="129"/>
    </row>
    <row r="49" spans="1:6" s="34" customFormat="1" ht="38.25">
      <c r="A49" s="59" t="s">
        <v>337</v>
      </c>
      <c r="B49" s="53" t="s">
        <v>545</v>
      </c>
      <c r="C49" s="53" t="s">
        <v>428</v>
      </c>
      <c r="D49" s="32">
        <f>D50</f>
        <v>1459.8</v>
      </c>
      <c r="E49" s="32">
        <f>E50</f>
        <v>539</v>
      </c>
      <c r="F49" s="129"/>
    </row>
    <row r="50" spans="1:6" s="34" customFormat="1">
      <c r="A50" s="59" t="s">
        <v>338</v>
      </c>
      <c r="B50" s="53" t="s">
        <v>545</v>
      </c>
      <c r="C50" s="53" t="s">
        <v>429</v>
      </c>
      <c r="D50" s="32">
        <f>'приложение 2'!G511</f>
        <v>1459.8</v>
      </c>
      <c r="E50" s="32">
        <f>'приложение 2'!H511</f>
        <v>539</v>
      </c>
      <c r="F50" s="129"/>
    </row>
    <row r="51" spans="1:6" s="34" customFormat="1" ht="102">
      <c r="A51" s="95" t="s">
        <v>53</v>
      </c>
      <c r="B51" s="53" t="s">
        <v>546</v>
      </c>
      <c r="C51" s="53"/>
      <c r="D51" s="32">
        <f>D52</f>
        <v>489984.6</v>
      </c>
      <c r="E51" s="32">
        <f>E52</f>
        <v>258986</v>
      </c>
      <c r="F51" s="129"/>
    </row>
    <row r="52" spans="1:6" s="34" customFormat="1" ht="38.25">
      <c r="A52" s="59" t="s">
        <v>337</v>
      </c>
      <c r="B52" s="53" t="s">
        <v>546</v>
      </c>
      <c r="C52" s="53" t="s">
        <v>428</v>
      </c>
      <c r="D52" s="32">
        <f>D53</f>
        <v>489984.6</v>
      </c>
      <c r="E52" s="32">
        <f>E53</f>
        <v>258986</v>
      </c>
      <c r="F52" s="129"/>
    </row>
    <row r="53" spans="1:6" s="34" customFormat="1">
      <c r="A53" s="59" t="s">
        <v>338</v>
      </c>
      <c r="B53" s="53" t="s">
        <v>546</v>
      </c>
      <c r="C53" s="53" t="s">
        <v>429</v>
      </c>
      <c r="D53" s="32">
        <f>'приложение 2'!G514</f>
        <v>489984.6</v>
      </c>
      <c r="E53" s="32">
        <f>'приложение 2'!H514</f>
        <v>258986</v>
      </c>
      <c r="F53" s="129"/>
    </row>
    <row r="54" spans="1:6" s="34" customFormat="1" ht="114.75">
      <c r="A54" s="95" t="s">
        <v>52</v>
      </c>
      <c r="B54" s="53" t="s">
        <v>547</v>
      </c>
      <c r="C54" s="53"/>
      <c r="D54" s="32">
        <f>D55</f>
        <v>1283.7</v>
      </c>
      <c r="E54" s="32">
        <f>E55</f>
        <v>381.9</v>
      </c>
      <c r="F54" s="129"/>
    </row>
    <row r="55" spans="1:6" s="34" customFormat="1" ht="38.25">
      <c r="A55" s="59" t="s">
        <v>337</v>
      </c>
      <c r="B55" s="53" t="s">
        <v>547</v>
      </c>
      <c r="C55" s="53" t="s">
        <v>428</v>
      </c>
      <c r="D55" s="32">
        <f>D56</f>
        <v>1283.7</v>
      </c>
      <c r="E55" s="32">
        <f>E56</f>
        <v>381.9</v>
      </c>
      <c r="F55" s="129"/>
    </row>
    <row r="56" spans="1:6" s="34" customFormat="1">
      <c r="A56" s="59" t="s">
        <v>338</v>
      </c>
      <c r="B56" s="53" t="s">
        <v>547</v>
      </c>
      <c r="C56" s="53" t="s">
        <v>429</v>
      </c>
      <c r="D56" s="32">
        <f>'приложение 2'!G517</f>
        <v>1283.7</v>
      </c>
      <c r="E56" s="32">
        <f>'приложение 2'!H517</f>
        <v>381.9</v>
      </c>
      <c r="F56" s="129"/>
    </row>
    <row r="57" spans="1:6" s="187" customFormat="1" ht="38.25">
      <c r="A57" s="103" t="s">
        <v>687</v>
      </c>
      <c r="B57" s="79" t="s">
        <v>688</v>
      </c>
      <c r="C57" s="79"/>
      <c r="D57" s="105">
        <f>D58</f>
        <v>600</v>
      </c>
      <c r="E57" s="105">
        <f>E58</f>
        <v>0</v>
      </c>
      <c r="F57" s="105"/>
    </row>
    <row r="58" spans="1:6" s="187" customFormat="1" ht="38.25">
      <c r="A58" s="103" t="s">
        <v>337</v>
      </c>
      <c r="B58" s="79" t="s">
        <v>688</v>
      </c>
      <c r="C58" s="79" t="s">
        <v>428</v>
      </c>
      <c r="D58" s="105">
        <f>D59</f>
        <v>600</v>
      </c>
      <c r="E58" s="105">
        <f>E59</f>
        <v>0</v>
      </c>
      <c r="F58" s="105"/>
    </row>
    <row r="59" spans="1:6" s="187" customFormat="1">
      <c r="A59" s="103" t="s">
        <v>338</v>
      </c>
      <c r="B59" s="79" t="s">
        <v>688</v>
      </c>
      <c r="C59" s="79" t="s">
        <v>429</v>
      </c>
      <c r="D59" s="105">
        <f>'приложение 2'!G520</f>
        <v>600</v>
      </c>
      <c r="E59" s="105">
        <f>'приложение 2'!H520</f>
        <v>0</v>
      </c>
      <c r="F59" s="105"/>
    </row>
    <row r="60" spans="1:6" s="34" customFormat="1" ht="25.5">
      <c r="A60" s="59" t="s">
        <v>38</v>
      </c>
      <c r="B60" s="53" t="s">
        <v>589</v>
      </c>
      <c r="C60" s="55"/>
      <c r="D60" s="32">
        <f>D61+D64+D71</f>
        <v>44251.3</v>
      </c>
      <c r="E60" s="32">
        <f>E61+E64+E71</f>
        <v>21553.8</v>
      </c>
      <c r="F60" s="129"/>
    </row>
    <row r="61" spans="1:6" s="34" customFormat="1" ht="25.5">
      <c r="A61" s="59" t="s">
        <v>37</v>
      </c>
      <c r="B61" s="53" t="s">
        <v>590</v>
      </c>
      <c r="C61" s="53"/>
      <c r="D61" s="32">
        <f>D62</f>
        <v>16783.8</v>
      </c>
      <c r="E61" s="32">
        <f>E62</f>
        <v>7656.2</v>
      </c>
      <c r="F61" s="129"/>
    </row>
    <row r="62" spans="1:6" s="34" customFormat="1" ht="38.25">
      <c r="A62" s="59" t="s">
        <v>337</v>
      </c>
      <c r="B62" s="53" t="s">
        <v>590</v>
      </c>
      <c r="C62" s="53" t="s">
        <v>428</v>
      </c>
      <c r="D62" s="32">
        <f>D63</f>
        <v>16783.8</v>
      </c>
      <c r="E62" s="32">
        <f>E63</f>
        <v>7656.2</v>
      </c>
      <c r="F62" s="129"/>
    </row>
    <row r="63" spans="1:6" s="34" customFormat="1">
      <c r="A63" s="59" t="s">
        <v>342</v>
      </c>
      <c r="B63" s="53" t="s">
        <v>590</v>
      </c>
      <c r="C63" s="53" t="s">
        <v>432</v>
      </c>
      <c r="D63" s="32">
        <f>'приложение 2'!G630</f>
        <v>16783.8</v>
      </c>
      <c r="E63" s="32">
        <f>'приложение 2'!H630</f>
        <v>7656.2</v>
      </c>
      <c r="F63" s="129"/>
    </row>
    <row r="64" spans="1:6" s="34" customFormat="1" ht="25.5">
      <c r="A64" s="59" t="s">
        <v>34</v>
      </c>
      <c r="B64" s="53" t="s">
        <v>591</v>
      </c>
      <c r="C64" s="53"/>
      <c r="D64" s="32">
        <f>D65+D67+D69</f>
        <v>25942.5</v>
      </c>
      <c r="E64" s="32">
        <f>E65+E67+E69</f>
        <v>13296.8</v>
      </c>
      <c r="F64" s="129"/>
    </row>
    <row r="65" spans="1:6" s="34" customFormat="1" ht="76.5">
      <c r="A65" s="59" t="s">
        <v>343</v>
      </c>
      <c r="B65" s="53" t="s">
        <v>591</v>
      </c>
      <c r="C65" s="53" t="s">
        <v>369</v>
      </c>
      <c r="D65" s="32">
        <f>D66</f>
        <v>24246</v>
      </c>
      <c r="E65" s="32">
        <f>E66</f>
        <v>12767.5</v>
      </c>
      <c r="F65" s="129"/>
    </row>
    <row r="66" spans="1:6" s="34" customFormat="1" ht="25.5">
      <c r="A66" s="59" t="s">
        <v>256</v>
      </c>
      <c r="B66" s="53" t="s">
        <v>591</v>
      </c>
      <c r="C66" s="53" t="s">
        <v>370</v>
      </c>
      <c r="D66" s="32">
        <f>'приложение 2'!G633</f>
        <v>24246</v>
      </c>
      <c r="E66" s="32">
        <f>'приложение 2'!H633</f>
        <v>12767.5</v>
      </c>
      <c r="F66" s="129"/>
    </row>
    <row r="67" spans="1:6" s="34" customFormat="1" ht="25.5">
      <c r="A67" s="59" t="s">
        <v>372</v>
      </c>
      <c r="B67" s="53" t="s">
        <v>591</v>
      </c>
      <c r="C67" s="53" t="s">
        <v>373</v>
      </c>
      <c r="D67" s="32">
        <f>D68</f>
        <v>1641.5</v>
      </c>
      <c r="E67" s="32">
        <f>E68</f>
        <v>503.8</v>
      </c>
      <c r="F67" s="129"/>
    </row>
    <row r="68" spans="1:6" s="34" customFormat="1" ht="25.5">
      <c r="A68" s="59" t="s">
        <v>339</v>
      </c>
      <c r="B68" s="53" t="s">
        <v>591</v>
      </c>
      <c r="C68" s="53" t="s">
        <v>374</v>
      </c>
      <c r="D68" s="32">
        <f>'приложение 2'!G635</f>
        <v>1641.5</v>
      </c>
      <c r="E68" s="32">
        <f>'приложение 2'!H635</f>
        <v>503.8</v>
      </c>
      <c r="F68" s="129"/>
    </row>
    <row r="69" spans="1:6" s="34" customFormat="1">
      <c r="A69" s="76" t="s">
        <v>259</v>
      </c>
      <c r="B69" s="53" t="s">
        <v>591</v>
      </c>
      <c r="C69" s="53" t="s">
        <v>378</v>
      </c>
      <c r="D69" s="32">
        <f>D70</f>
        <v>55</v>
      </c>
      <c r="E69" s="32">
        <f>E70</f>
        <v>25.5</v>
      </c>
      <c r="F69" s="129"/>
    </row>
    <row r="70" spans="1:6" s="34" customFormat="1">
      <c r="A70" s="76" t="s">
        <v>260</v>
      </c>
      <c r="B70" s="53" t="s">
        <v>591</v>
      </c>
      <c r="C70" s="53" t="s">
        <v>382</v>
      </c>
      <c r="D70" s="32">
        <f>'приложение 2'!G637</f>
        <v>55</v>
      </c>
      <c r="E70" s="32">
        <f>'приложение 2'!H637</f>
        <v>25.5</v>
      </c>
      <c r="F70" s="129"/>
    </row>
    <row r="71" spans="1:6" s="34" customFormat="1" ht="127.5">
      <c r="A71" s="77" t="s">
        <v>592</v>
      </c>
      <c r="B71" s="79" t="s">
        <v>593</v>
      </c>
      <c r="C71" s="80"/>
      <c r="D71" s="32">
        <f>D72+D74</f>
        <v>1525</v>
      </c>
      <c r="E71" s="32">
        <f>E72+E74</f>
        <v>600.79999999999995</v>
      </c>
      <c r="F71" s="129"/>
    </row>
    <row r="72" spans="1:6" s="34" customFormat="1" ht="76.5">
      <c r="A72" s="81" t="s">
        <v>343</v>
      </c>
      <c r="B72" s="79" t="s">
        <v>593</v>
      </c>
      <c r="C72" s="78" t="s">
        <v>369</v>
      </c>
      <c r="D72" s="32">
        <f>D73</f>
        <v>1495</v>
      </c>
      <c r="E72" s="32">
        <f>E73</f>
        <v>586</v>
      </c>
      <c r="F72" s="129"/>
    </row>
    <row r="73" spans="1:6" s="34" customFormat="1" ht="25.5">
      <c r="A73" s="81" t="s">
        <v>256</v>
      </c>
      <c r="B73" s="79" t="s">
        <v>593</v>
      </c>
      <c r="C73" s="78" t="s">
        <v>370</v>
      </c>
      <c r="D73" s="32">
        <f>'приложение 2'!G640</f>
        <v>1495</v>
      </c>
      <c r="E73" s="32">
        <f>'приложение 2'!H640</f>
        <v>586</v>
      </c>
      <c r="F73" s="129"/>
    </row>
    <row r="74" spans="1:6" s="34" customFormat="1" ht="25.5">
      <c r="A74" s="59" t="s">
        <v>372</v>
      </c>
      <c r="B74" s="79" t="s">
        <v>593</v>
      </c>
      <c r="C74" s="78" t="s">
        <v>373</v>
      </c>
      <c r="D74" s="32">
        <f>D75</f>
        <v>30</v>
      </c>
      <c r="E74" s="32">
        <f>E75</f>
        <v>14.8</v>
      </c>
      <c r="F74" s="129"/>
    </row>
    <row r="75" spans="1:6" s="34" customFormat="1" ht="25.5">
      <c r="A75" s="81" t="s">
        <v>339</v>
      </c>
      <c r="B75" s="79" t="s">
        <v>593</v>
      </c>
      <c r="C75" s="78" t="s">
        <v>374</v>
      </c>
      <c r="D75" s="32">
        <f>'приложение 2'!G642</f>
        <v>30</v>
      </c>
      <c r="E75" s="32">
        <f>'приложение 2'!H642</f>
        <v>14.8</v>
      </c>
      <c r="F75" s="129"/>
    </row>
    <row r="76" spans="1:6" s="34" customFormat="1" ht="25.5">
      <c r="A76" s="37" t="s">
        <v>23</v>
      </c>
      <c r="B76" s="39" t="s">
        <v>550</v>
      </c>
      <c r="C76" s="40"/>
      <c r="D76" s="32">
        <f>D77</f>
        <v>883.2</v>
      </c>
      <c r="E76" s="32">
        <f>E77</f>
        <v>201.7</v>
      </c>
      <c r="F76" s="129"/>
    </row>
    <row r="77" spans="1:6" s="34" customFormat="1">
      <c r="A77" s="37" t="s">
        <v>21</v>
      </c>
      <c r="B77" s="39" t="s">
        <v>551</v>
      </c>
      <c r="C77" s="40"/>
      <c r="D77" s="32">
        <f>D78</f>
        <v>883.2</v>
      </c>
      <c r="E77" s="32">
        <f>E78</f>
        <v>201.7</v>
      </c>
      <c r="F77" s="129"/>
    </row>
    <row r="78" spans="1:6" s="34" customFormat="1" ht="38.25">
      <c r="A78" s="16" t="s">
        <v>337</v>
      </c>
      <c r="B78" s="39" t="s">
        <v>551</v>
      </c>
      <c r="C78" s="40">
        <v>600</v>
      </c>
      <c r="D78" s="32">
        <f>D79+D80</f>
        <v>883.2</v>
      </c>
      <c r="E78" s="32">
        <f>E79+E80</f>
        <v>201.7</v>
      </c>
      <c r="F78" s="129"/>
    </row>
    <row r="79" spans="1:6" s="34" customFormat="1">
      <c r="A79" s="16" t="s">
        <v>338</v>
      </c>
      <c r="B79" s="39" t="s">
        <v>551</v>
      </c>
      <c r="C79" s="40">
        <v>610</v>
      </c>
      <c r="D79" s="32">
        <f>'приложение 2'!G487+'приложение 2'!G524</f>
        <v>131.6</v>
      </c>
      <c r="E79" s="32">
        <f>'приложение 2'!H487+'приложение 2'!H524</f>
        <v>95.100000000000009</v>
      </c>
      <c r="F79" s="129"/>
    </row>
    <row r="80" spans="1:6" s="34" customFormat="1">
      <c r="A80" s="16" t="s">
        <v>342</v>
      </c>
      <c r="B80" s="39" t="s">
        <v>551</v>
      </c>
      <c r="C80" s="40">
        <v>620</v>
      </c>
      <c r="D80" s="32">
        <f>'приложение 2'!G646</f>
        <v>751.6</v>
      </c>
      <c r="E80" s="32">
        <f>'приложение 2'!H646</f>
        <v>106.6</v>
      </c>
      <c r="F80" s="129"/>
    </row>
    <row r="81" spans="1:6" s="34" customFormat="1" ht="25.5">
      <c r="A81" s="59" t="s">
        <v>538</v>
      </c>
      <c r="B81" s="53" t="s">
        <v>539</v>
      </c>
      <c r="C81" s="53"/>
      <c r="D81" s="32">
        <f>D82+D85+D88+D96+D101</f>
        <v>181674</v>
      </c>
      <c r="E81" s="32">
        <f>E82+E85+E88+E96+E101</f>
        <v>30823</v>
      </c>
      <c r="F81" s="129"/>
    </row>
    <row r="82" spans="1:6" s="34" customFormat="1" ht="114.75">
      <c r="A82" s="77" t="s">
        <v>51</v>
      </c>
      <c r="B82" s="53" t="s">
        <v>552</v>
      </c>
      <c r="C82" s="53"/>
      <c r="D82" s="32">
        <f>D83</f>
        <v>29110.400000000001</v>
      </c>
      <c r="E82" s="32">
        <f>E83</f>
        <v>12430.2</v>
      </c>
      <c r="F82" s="129"/>
    </row>
    <row r="83" spans="1:6" s="34" customFormat="1" ht="38.25">
      <c r="A83" s="59" t="s">
        <v>337</v>
      </c>
      <c r="B83" s="53" t="s">
        <v>552</v>
      </c>
      <c r="C83" s="53" t="s">
        <v>428</v>
      </c>
      <c r="D83" s="32">
        <f>D84</f>
        <v>29110.400000000001</v>
      </c>
      <c r="E83" s="32">
        <f>E84</f>
        <v>12430.2</v>
      </c>
      <c r="F83" s="129"/>
    </row>
    <row r="84" spans="1:6" s="34" customFormat="1">
      <c r="A84" s="59" t="s">
        <v>338</v>
      </c>
      <c r="B84" s="53" t="s">
        <v>552</v>
      </c>
      <c r="C84" s="53" t="s">
        <v>429</v>
      </c>
      <c r="D84" s="32">
        <f>'приложение 2'!G528</f>
        <v>29110.400000000001</v>
      </c>
      <c r="E84" s="32">
        <f>'приложение 2'!H528</f>
        <v>12430.2</v>
      </c>
      <c r="F84" s="129"/>
    </row>
    <row r="85" spans="1:6" s="34" customFormat="1" ht="153">
      <c r="A85" s="77" t="s">
        <v>553</v>
      </c>
      <c r="B85" s="53" t="s">
        <v>554</v>
      </c>
      <c r="C85" s="53"/>
      <c r="D85" s="32">
        <f>D86</f>
        <v>23063</v>
      </c>
      <c r="E85" s="32">
        <f>E86</f>
        <v>14563.9</v>
      </c>
      <c r="F85" s="129"/>
    </row>
    <row r="86" spans="1:6" s="34" customFormat="1" ht="38.25">
      <c r="A86" s="59" t="s">
        <v>337</v>
      </c>
      <c r="B86" s="53" t="s">
        <v>554</v>
      </c>
      <c r="C86" s="53" t="s">
        <v>428</v>
      </c>
      <c r="D86" s="32">
        <f>D87</f>
        <v>23063</v>
      </c>
      <c r="E86" s="32">
        <f>E87</f>
        <v>14563.9</v>
      </c>
      <c r="F86" s="129"/>
    </row>
    <row r="87" spans="1:6" s="34" customFormat="1">
      <c r="A87" s="59" t="s">
        <v>338</v>
      </c>
      <c r="B87" s="53" t="s">
        <v>554</v>
      </c>
      <c r="C87" s="53" t="s">
        <v>429</v>
      </c>
      <c r="D87" s="32">
        <f>'приложение 2'!G531</f>
        <v>23063</v>
      </c>
      <c r="E87" s="32">
        <f>'приложение 2'!H531</f>
        <v>14563.9</v>
      </c>
      <c r="F87" s="129"/>
    </row>
    <row r="88" spans="1:6" s="34" customFormat="1">
      <c r="A88" s="59" t="s">
        <v>21</v>
      </c>
      <c r="B88" s="53" t="s">
        <v>540</v>
      </c>
      <c r="C88" s="53"/>
      <c r="D88" s="32">
        <f>D89+D91+D93</f>
        <v>129050.6</v>
      </c>
      <c r="E88" s="32">
        <f>E89+E91+E93</f>
        <v>3378.9</v>
      </c>
      <c r="F88" s="129"/>
    </row>
    <row r="89" spans="1:6" s="34" customFormat="1" ht="25.5">
      <c r="A89" s="59" t="s">
        <v>372</v>
      </c>
      <c r="B89" s="53" t="s">
        <v>540</v>
      </c>
      <c r="C89" s="53" t="s">
        <v>373</v>
      </c>
      <c r="D89" s="32">
        <f>D90</f>
        <v>96429.3</v>
      </c>
      <c r="E89" s="32">
        <f>E90</f>
        <v>1881.6000000000001</v>
      </c>
      <c r="F89" s="129"/>
    </row>
    <row r="90" spans="1:6" s="34" customFormat="1" ht="38.25">
      <c r="A90" s="59" t="s">
        <v>258</v>
      </c>
      <c r="B90" s="53" t="s">
        <v>540</v>
      </c>
      <c r="C90" s="53" t="s">
        <v>374</v>
      </c>
      <c r="D90" s="32">
        <f>'приложение 2'!G491+'приложение 2'!G534</f>
        <v>96429.3</v>
      </c>
      <c r="E90" s="32">
        <f>'приложение 2'!H491+'приложение 2'!H534</f>
        <v>1881.6000000000001</v>
      </c>
      <c r="F90" s="129"/>
    </row>
    <row r="91" spans="1:6" s="34" customFormat="1" ht="38.25">
      <c r="A91" s="16" t="s">
        <v>344</v>
      </c>
      <c r="B91" s="39" t="s">
        <v>540</v>
      </c>
      <c r="C91" s="40">
        <v>400</v>
      </c>
      <c r="D91" s="32">
        <f>D92</f>
        <v>7900</v>
      </c>
      <c r="E91" s="32">
        <f>E92</f>
        <v>0</v>
      </c>
      <c r="F91" s="26"/>
    </row>
    <row r="92" spans="1:6" s="34" customFormat="1">
      <c r="A92" s="16" t="s">
        <v>345</v>
      </c>
      <c r="B92" s="39" t="s">
        <v>540</v>
      </c>
      <c r="C92" s="40">
        <v>410</v>
      </c>
      <c r="D92" s="32">
        <f>'приложение 2'!G493</f>
        <v>7900</v>
      </c>
      <c r="E92" s="32">
        <f>'приложение 2'!H493</f>
        <v>0</v>
      </c>
      <c r="F92" s="26"/>
    </row>
    <row r="93" spans="1:6" s="34" customFormat="1" ht="38.25">
      <c r="A93" s="59" t="s">
        <v>337</v>
      </c>
      <c r="B93" s="53" t="s">
        <v>540</v>
      </c>
      <c r="C93" s="53" t="s">
        <v>428</v>
      </c>
      <c r="D93" s="32">
        <f>D94+D95</f>
        <v>24721.3</v>
      </c>
      <c r="E93" s="32">
        <f>E94+E95</f>
        <v>1497.3</v>
      </c>
      <c r="F93" s="129"/>
    </row>
    <row r="94" spans="1:6" s="34" customFormat="1">
      <c r="A94" s="59" t="s">
        <v>338</v>
      </c>
      <c r="B94" s="53" t="s">
        <v>540</v>
      </c>
      <c r="C94" s="53" t="s">
        <v>429</v>
      </c>
      <c r="D94" s="32">
        <f>'приложение 2'!G495+'приложение 2'!G536</f>
        <v>24488.7</v>
      </c>
      <c r="E94" s="32">
        <f>'приложение 2'!H495+'приложение 2'!H536</f>
        <v>1339.7</v>
      </c>
      <c r="F94" s="129"/>
    </row>
    <row r="95" spans="1:6" s="34" customFormat="1">
      <c r="A95" s="59" t="s">
        <v>342</v>
      </c>
      <c r="B95" s="53" t="s">
        <v>540</v>
      </c>
      <c r="C95" s="53" t="s">
        <v>432</v>
      </c>
      <c r="D95" s="32">
        <f>'приложение 2'!G650</f>
        <v>232.6</v>
      </c>
      <c r="E95" s="32">
        <f>'приложение 2'!H650</f>
        <v>157.6</v>
      </c>
      <c r="F95" s="129"/>
    </row>
    <row r="96" spans="1:6" s="34" customFormat="1" ht="114.75">
      <c r="A96" s="37" t="s">
        <v>20</v>
      </c>
      <c r="B96" s="39" t="s">
        <v>669</v>
      </c>
      <c r="C96" s="40"/>
      <c r="D96" s="32">
        <f>D97+D99</f>
        <v>50</v>
      </c>
      <c r="E96" s="32">
        <f>E97+E99</f>
        <v>50</v>
      </c>
      <c r="F96" s="129"/>
    </row>
    <row r="97" spans="1:6" s="34" customFormat="1" ht="25.5">
      <c r="A97" s="16" t="s">
        <v>257</v>
      </c>
      <c r="B97" s="39" t="s">
        <v>669</v>
      </c>
      <c r="C97" s="40">
        <v>200</v>
      </c>
      <c r="D97" s="32">
        <f>D98</f>
        <v>12</v>
      </c>
      <c r="E97" s="32">
        <f>E98</f>
        <v>12</v>
      </c>
      <c r="F97" s="129"/>
    </row>
    <row r="98" spans="1:6" s="34" customFormat="1" ht="25.5">
      <c r="A98" s="41" t="s">
        <v>339</v>
      </c>
      <c r="B98" s="39" t="s">
        <v>669</v>
      </c>
      <c r="C98" s="40">
        <v>240</v>
      </c>
      <c r="D98" s="32">
        <f>'приложение 2'!G653</f>
        <v>12</v>
      </c>
      <c r="E98" s="32">
        <f>'приложение 2'!H653</f>
        <v>12</v>
      </c>
      <c r="F98" s="129"/>
    </row>
    <row r="99" spans="1:6" s="34" customFormat="1" ht="38.25">
      <c r="A99" s="16" t="s">
        <v>337</v>
      </c>
      <c r="B99" s="39" t="s">
        <v>669</v>
      </c>
      <c r="C99" s="40">
        <v>600</v>
      </c>
      <c r="D99" s="32">
        <f>D100</f>
        <v>38</v>
      </c>
      <c r="E99" s="32">
        <f>E100</f>
        <v>38</v>
      </c>
      <c r="F99" s="129"/>
    </row>
    <row r="100" spans="1:6" s="34" customFormat="1">
      <c r="A100" s="16" t="s">
        <v>338</v>
      </c>
      <c r="B100" s="39" t="s">
        <v>669</v>
      </c>
      <c r="C100" s="40">
        <v>610</v>
      </c>
      <c r="D100" s="32">
        <f>'приложение 2'!G539</f>
        <v>38</v>
      </c>
      <c r="E100" s="32">
        <f>'приложение 2'!H539</f>
        <v>38</v>
      </c>
      <c r="F100" s="129"/>
    </row>
    <row r="101" spans="1:6" s="34" customFormat="1" ht="38.25">
      <c r="A101" s="87" t="s">
        <v>17</v>
      </c>
      <c r="B101" s="83" t="s">
        <v>541</v>
      </c>
      <c r="C101" s="83"/>
      <c r="D101" s="32">
        <f>D102</f>
        <v>400</v>
      </c>
      <c r="E101" s="32">
        <f>E102</f>
        <v>400</v>
      </c>
      <c r="F101" s="129"/>
    </row>
    <row r="102" spans="1:6" s="34" customFormat="1" ht="38.25">
      <c r="A102" s="88" t="s">
        <v>337</v>
      </c>
      <c r="B102" s="83" t="s">
        <v>541</v>
      </c>
      <c r="C102" s="83" t="s">
        <v>428</v>
      </c>
      <c r="D102" s="32">
        <f>D103+D104</f>
        <v>400</v>
      </c>
      <c r="E102" s="32">
        <f>E103+E104</f>
        <v>400</v>
      </c>
      <c r="F102" s="129"/>
    </row>
    <row r="103" spans="1:6" s="34" customFormat="1">
      <c r="A103" s="16" t="s">
        <v>338</v>
      </c>
      <c r="B103" s="83" t="s">
        <v>541</v>
      </c>
      <c r="C103" s="83" t="s">
        <v>429</v>
      </c>
      <c r="D103" s="32">
        <f>'приложение 2'!G498</f>
        <v>300</v>
      </c>
      <c r="E103" s="32">
        <f>'приложение 2'!H498</f>
        <v>300</v>
      </c>
      <c r="F103" s="129"/>
    </row>
    <row r="104" spans="1:6" s="34" customFormat="1">
      <c r="A104" s="59" t="s">
        <v>342</v>
      </c>
      <c r="B104" s="83" t="s">
        <v>541</v>
      </c>
      <c r="C104" s="83" t="s">
        <v>432</v>
      </c>
      <c r="D104" s="32">
        <f>'приложение 2'!G656</f>
        <v>100</v>
      </c>
      <c r="E104" s="32">
        <f>'приложение 2'!H656</f>
        <v>100</v>
      </c>
      <c r="F104" s="129"/>
    </row>
    <row r="105" spans="1:6" s="34" customFormat="1" ht="25.5">
      <c r="A105" s="90" t="s">
        <v>580</v>
      </c>
      <c r="B105" s="53" t="s">
        <v>581</v>
      </c>
      <c r="C105" s="55"/>
      <c r="D105" s="32">
        <f>D106+D110+D113+D117</f>
        <v>17802.599999999999</v>
      </c>
      <c r="E105" s="32">
        <f>E106+E110+E113+E117</f>
        <v>10655.4</v>
      </c>
      <c r="F105" s="129"/>
    </row>
    <row r="106" spans="1:6" s="34" customFormat="1" ht="102">
      <c r="A106" s="37" t="s">
        <v>47</v>
      </c>
      <c r="B106" s="39" t="s">
        <v>672</v>
      </c>
      <c r="C106" s="40"/>
      <c r="D106" s="32">
        <f>D107</f>
        <v>6089.4</v>
      </c>
      <c r="E106" s="32">
        <f>E107</f>
        <v>1927.1</v>
      </c>
      <c r="F106" s="129"/>
    </row>
    <row r="107" spans="1:6" s="34" customFormat="1" ht="38.25">
      <c r="A107" s="16" t="s">
        <v>337</v>
      </c>
      <c r="B107" s="39" t="s">
        <v>672</v>
      </c>
      <c r="C107" s="40">
        <v>600</v>
      </c>
      <c r="D107" s="32">
        <f>D108+D109</f>
        <v>6089.4</v>
      </c>
      <c r="E107" s="32">
        <f>E108+E109</f>
        <v>1927.1</v>
      </c>
      <c r="F107" s="129"/>
    </row>
    <row r="108" spans="1:6" s="34" customFormat="1">
      <c r="A108" s="16" t="s">
        <v>338</v>
      </c>
      <c r="B108" s="39" t="s">
        <v>672</v>
      </c>
      <c r="C108" s="40">
        <v>610</v>
      </c>
      <c r="D108" s="32">
        <f>'приложение 2'!G592</f>
        <v>5796.9</v>
      </c>
      <c r="E108" s="32">
        <f>'приложение 2'!H592</f>
        <v>1634.6</v>
      </c>
      <c r="F108" s="129"/>
    </row>
    <row r="109" spans="1:6" s="34" customFormat="1">
      <c r="A109" s="16" t="s">
        <v>342</v>
      </c>
      <c r="B109" s="39" t="s">
        <v>672</v>
      </c>
      <c r="C109" s="40">
        <v>620</v>
      </c>
      <c r="D109" s="32">
        <f>'приложение 2'!G593</f>
        <v>292.5</v>
      </c>
      <c r="E109" s="32">
        <f>'приложение 2'!H593</f>
        <v>292.5</v>
      </c>
      <c r="F109" s="129"/>
    </row>
    <row r="110" spans="1:6" s="34" customFormat="1" ht="114.75">
      <c r="A110" s="37" t="s">
        <v>46</v>
      </c>
      <c r="B110" s="39" t="s">
        <v>671</v>
      </c>
      <c r="C110" s="40"/>
      <c r="D110" s="32">
        <f>D111</f>
        <v>1522.4</v>
      </c>
      <c r="E110" s="32">
        <f>E111</f>
        <v>1312.4</v>
      </c>
      <c r="F110" s="129"/>
    </row>
    <row r="111" spans="1:6" s="34" customFormat="1" ht="38.25">
      <c r="A111" s="16" t="s">
        <v>337</v>
      </c>
      <c r="B111" s="39" t="s">
        <v>671</v>
      </c>
      <c r="C111" s="40">
        <v>600</v>
      </c>
      <c r="D111" s="32">
        <f>D112</f>
        <v>1522.4</v>
      </c>
      <c r="E111" s="32">
        <f>E112</f>
        <v>1312.4</v>
      </c>
      <c r="F111" s="129"/>
    </row>
    <row r="112" spans="1:6" s="34" customFormat="1">
      <c r="A112" s="16" t="s">
        <v>338</v>
      </c>
      <c r="B112" s="39" t="s">
        <v>671</v>
      </c>
      <c r="C112" s="40">
        <v>610</v>
      </c>
      <c r="D112" s="32">
        <f>'приложение 2'!G596</f>
        <v>1522.4</v>
      </c>
      <c r="E112" s="32">
        <f>'приложение 2'!H596</f>
        <v>1312.4</v>
      </c>
      <c r="F112" s="129"/>
    </row>
    <row r="113" spans="1:6" s="34" customFormat="1" ht="76.5">
      <c r="A113" s="77" t="s">
        <v>45</v>
      </c>
      <c r="B113" s="53" t="s">
        <v>582</v>
      </c>
      <c r="C113" s="53"/>
      <c r="D113" s="32">
        <f>D114</f>
        <v>6975.4</v>
      </c>
      <c r="E113" s="32">
        <f>E114</f>
        <v>5664</v>
      </c>
      <c r="F113" s="129"/>
    </row>
    <row r="114" spans="1:6" s="34" customFormat="1" ht="38.25">
      <c r="A114" s="59" t="s">
        <v>337</v>
      </c>
      <c r="B114" s="53" t="s">
        <v>582</v>
      </c>
      <c r="C114" s="53" t="s">
        <v>428</v>
      </c>
      <c r="D114" s="32">
        <f>D115+D116</f>
        <v>6975.4</v>
      </c>
      <c r="E114" s="32">
        <f>E115+E116</f>
        <v>5664</v>
      </c>
      <c r="F114" s="129"/>
    </row>
    <row r="115" spans="1:6" s="34" customFormat="1">
      <c r="A115" s="59" t="s">
        <v>338</v>
      </c>
      <c r="B115" s="53" t="s">
        <v>582</v>
      </c>
      <c r="C115" s="53" t="s">
        <v>429</v>
      </c>
      <c r="D115" s="32">
        <f>'приложение 2'!G599</f>
        <v>1281.4000000000001</v>
      </c>
      <c r="E115" s="32">
        <f>'приложение 2'!H599</f>
        <v>0</v>
      </c>
      <c r="F115" s="129"/>
    </row>
    <row r="116" spans="1:6" s="34" customFormat="1">
      <c r="A116" s="16" t="s">
        <v>338</v>
      </c>
      <c r="B116" s="39" t="s">
        <v>582</v>
      </c>
      <c r="C116" s="40">
        <v>620</v>
      </c>
      <c r="D116" s="32">
        <f>'приложение 2'!G600</f>
        <v>5694</v>
      </c>
      <c r="E116" s="32">
        <f>'приложение 2'!H600</f>
        <v>5664</v>
      </c>
      <c r="F116" s="129"/>
    </row>
    <row r="117" spans="1:6" s="34" customFormat="1">
      <c r="A117" s="37" t="s">
        <v>21</v>
      </c>
      <c r="B117" s="39" t="s">
        <v>670</v>
      </c>
      <c r="C117" s="40"/>
      <c r="D117" s="32">
        <f>D118</f>
        <v>3215.3999999999996</v>
      </c>
      <c r="E117" s="32">
        <f>E118</f>
        <v>1751.8999999999999</v>
      </c>
      <c r="F117" s="129"/>
    </row>
    <row r="118" spans="1:6" s="34" customFormat="1" ht="38.25">
      <c r="A118" s="16" t="s">
        <v>337</v>
      </c>
      <c r="B118" s="39" t="s">
        <v>670</v>
      </c>
      <c r="C118" s="40">
        <v>600</v>
      </c>
      <c r="D118" s="32">
        <f>D119+D120</f>
        <v>3215.3999999999996</v>
      </c>
      <c r="E118" s="32">
        <f>E119+E120</f>
        <v>1751.8999999999999</v>
      </c>
      <c r="F118" s="129"/>
    </row>
    <row r="119" spans="1:6" s="34" customFormat="1">
      <c r="A119" s="16" t="s">
        <v>338</v>
      </c>
      <c r="B119" s="39" t="s">
        <v>670</v>
      </c>
      <c r="C119" s="40">
        <v>610</v>
      </c>
      <c r="D119" s="32">
        <f>'приложение 2'!G603</f>
        <v>2760.2</v>
      </c>
      <c r="E119" s="32">
        <f>'приложение 2'!H603</f>
        <v>1594.8</v>
      </c>
      <c r="F119" s="129"/>
    </row>
    <row r="120" spans="1:6" s="34" customFormat="1">
      <c r="A120" s="16" t="s">
        <v>342</v>
      </c>
      <c r="B120" s="39" t="s">
        <v>670</v>
      </c>
      <c r="C120" s="40">
        <v>620</v>
      </c>
      <c r="D120" s="32">
        <f>'приложение 2'!G604</f>
        <v>455.2</v>
      </c>
      <c r="E120" s="32">
        <f>'приложение 2'!H604</f>
        <v>157.1</v>
      </c>
      <c r="F120" s="129"/>
    </row>
    <row r="121" spans="1:6" s="34" customFormat="1" ht="25.5">
      <c r="A121" s="126" t="s">
        <v>137</v>
      </c>
      <c r="B121" s="127" t="s">
        <v>555</v>
      </c>
      <c r="C121" s="128" t="s">
        <v>0</v>
      </c>
      <c r="D121" s="31">
        <f>D122+D148+D164+D195</f>
        <v>373595.30000000005</v>
      </c>
      <c r="E121" s="31">
        <f>E122+E148+E164+E195</f>
        <v>259717.7</v>
      </c>
      <c r="F121" s="133">
        <f>E121/D121*100</f>
        <v>69.5184602161751</v>
      </c>
    </row>
    <row r="122" spans="1:6" s="34" customFormat="1">
      <c r="A122" s="59" t="s">
        <v>136</v>
      </c>
      <c r="B122" s="53" t="s">
        <v>597</v>
      </c>
      <c r="C122" s="53"/>
      <c r="D122" s="32">
        <f>D123+D133+D137+D141</f>
        <v>27945.5</v>
      </c>
      <c r="E122" s="32">
        <f>E123+E133+E137+E141</f>
        <v>12956.6</v>
      </c>
      <c r="F122" s="129"/>
    </row>
    <row r="123" spans="1:6" s="34" customFormat="1" ht="25.5">
      <c r="A123" s="59" t="s">
        <v>135</v>
      </c>
      <c r="B123" s="53" t="s">
        <v>598</v>
      </c>
      <c r="C123" s="53"/>
      <c r="D123" s="32">
        <f>D124+D127+D130</f>
        <v>1411</v>
      </c>
      <c r="E123" s="32">
        <f>E124+E127+E130</f>
        <v>354</v>
      </c>
      <c r="F123" s="129"/>
    </row>
    <row r="124" spans="1:6" s="34" customFormat="1" ht="102">
      <c r="A124" s="113" t="s">
        <v>599</v>
      </c>
      <c r="B124" s="83" t="s">
        <v>600</v>
      </c>
      <c r="C124" s="83"/>
      <c r="D124" s="32">
        <f>D125</f>
        <v>10.199999999999999</v>
      </c>
      <c r="E124" s="32">
        <f>E125</f>
        <v>0</v>
      </c>
      <c r="F124" s="129"/>
    </row>
    <row r="125" spans="1:6" s="34" customFormat="1" ht="38.25">
      <c r="A125" s="16" t="s">
        <v>441</v>
      </c>
      <c r="B125" s="83" t="s">
        <v>600</v>
      </c>
      <c r="C125" s="83" t="s">
        <v>428</v>
      </c>
      <c r="D125" s="32">
        <f>D126</f>
        <v>10.199999999999999</v>
      </c>
      <c r="E125" s="32">
        <f>E126</f>
        <v>0</v>
      </c>
      <c r="F125" s="129"/>
    </row>
    <row r="126" spans="1:6" s="34" customFormat="1">
      <c r="A126" s="16" t="s">
        <v>342</v>
      </c>
      <c r="B126" s="83" t="s">
        <v>600</v>
      </c>
      <c r="C126" s="83" t="s">
        <v>432</v>
      </c>
      <c r="D126" s="32">
        <f>'приложение 2'!G664</f>
        <v>10.199999999999999</v>
      </c>
      <c r="E126" s="32">
        <f>'приложение 2'!H664</f>
        <v>0</v>
      </c>
      <c r="F126" s="129"/>
    </row>
    <row r="127" spans="1:6" s="34" customFormat="1" ht="102">
      <c r="A127" s="59" t="s">
        <v>133</v>
      </c>
      <c r="B127" s="53" t="s">
        <v>601</v>
      </c>
      <c r="C127" s="53"/>
      <c r="D127" s="32">
        <f>D128</f>
        <v>1190.7</v>
      </c>
      <c r="E127" s="32">
        <f>E128</f>
        <v>312.89999999999998</v>
      </c>
      <c r="F127" s="129"/>
    </row>
    <row r="128" spans="1:6" s="34" customFormat="1" ht="38.25">
      <c r="A128" s="59" t="s">
        <v>441</v>
      </c>
      <c r="B128" s="53" t="s">
        <v>601</v>
      </c>
      <c r="C128" s="53" t="s">
        <v>428</v>
      </c>
      <c r="D128" s="32">
        <f>D129</f>
        <v>1190.7</v>
      </c>
      <c r="E128" s="32">
        <f>E129</f>
        <v>312.89999999999998</v>
      </c>
      <c r="F128" s="129"/>
    </row>
    <row r="129" spans="1:6" s="34" customFormat="1">
      <c r="A129" s="59" t="s">
        <v>342</v>
      </c>
      <c r="B129" s="53" t="s">
        <v>601</v>
      </c>
      <c r="C129" s="53" t="s">
        <v>432</v>
      </c>
      <c r="D129" s="32">
        <f>'приложение 2'!G667</f>
        <v>1190.7</v>
      </c>
      <c r="E129" s="32">
        <f>'приложение 2'!H667</f>
        <v>312.89999999999998</v>
      </c>
      <c r="F129" s="129"/>
    </row>
    <row r="130" spans="1:6" s="34" customFormat="1" ht="114.75">
      <c r="A130" s="59" t="s">
        <v>132</v>
      </c>
      <c r="B130" s="53" t="s">
        <v>602</v>
      </c>
      <c r="C130" s="53"/>
      <c r="D130" s="32">
        <f>D131</f>
        <v>210.1</v>
      </c>
      <c r="E130" s="32">
        <f>E131</f>
        <v>41.1</v>
      </c>
      <c r="F130" s="129"/>
    </row>
    <row r="131" spans="1:6" s="34" customFormat="1" ht="38.25">
      <c r="A131" s="59" t="s">
        <v>441</v>
      </c>
      <c r="B131" s="53" t="s">
        <v>602</v>
      </c>
      <c r="C131" s="53" t="s">
        <v>428</v>
      </c>
      <c r="D131" s="32">
        <f>D132</f>
        <v>210.1</v>
      </c>
      <c r="E131" s="32">
        <f>E132</f>
        <v>41.1</v>
      </c>
      <c r="F131" s="129"/>
    </row>
    <row r="132" spans="1:6" s="34" customFormat="1">
      <c r="A132" s="59" t="s">
        <v>342</v>
      </c>
      <c r="B132" s="53" t="s">
        <v>602</v>
      </c>
      <c r="C132" s="53" t="s">
        <v>432</v>
      </c>
      <c r="D132" s="32">
        <f>'приложение 2'!G670</f>
        <v>210.1</v>
      </c>
      <c r="E132" s="32">
        <f>'приложение 2'!H670</f>
        <v>41.1</v>
      </c>
      <c r="F132" s="129"/>
    </row>
    <row r="133" spans="1:6" s="34" customFormat="1" ht="38.25">
      <c r="A133" s="59" t="s">
        <v>131</v>
      </c>
      <c r="B133" s="53" t="s">
        <v>603</v>
      </c>
      <c r="C133" s="53"/>
      <c r="D133" s="32">
        <f t="shared" ref="D133:E135" si="0">D134</f>
        <v>20</v>
      </c>
      <c r="E133" s="32">
        <f t="shared" si="0"/>
        <v>20</v>
      </c>
      <c r="F133" s="129"/>
    </row>
    <row r="134" spans="1:6" s="34" customFormat="1">
      <c r="A134" s="59" t="s">
        <v>21</v>
      </c>
      <c r="B134" s="53" t="s">
        <v>604</v>
      </c>
      <c r="C134" s="53"/>
      <c r="D134" s="32">
        <f t="shared" si="0"/>
        <v>20</v>
      </c>
      <c r="E134" s="32">
        <f t="shared" si="0"/>
        <v>20</v>
      </c>
      <c r="F134" s="129"/>
    </row>
    <row r="135" spans="1:6" s="34" customFormat="1" ht="38.25">
      <c r="A135" s="59" t="s">
        <v>441</v>
      </c>
      <c r="B135" s="53" t="s">
        <v>604</v>
      </c>
      <c r="C135" s="53" t="s">
        <v>428</v>
      </c>
      <c r="D135" s="32">
        <f t="shared" si="0"/>
        <v>20</v>
      </c>
      <c r="E135" s="32">
        <f t="shared" si="0"/>
        <v>20</v>
      </c>
      <c r="F135" s="129"/>
    </row>
    <row r="136" spans="1:6" s="34" customFormat="1">
      <c r="A136" s="59" t="s">
        <v>342</v>
      </c>
      <c r="B136" s="53" t="s">
        <v>604</v>
      </c>
      <c r="C136" s="53" t="s">
        <v>432</v>
      </c>
      <c r="D136" s="32">
        <f>'приложение 2'!G674</f>
        <v>20</v>
      </c>
      <c r="E136" s="32">
        <f>'приложение 2'!H674</f>
        <v>20</v>
      </c>
      <c r="F136" s="129"/>
    </row>
    <row r="137" spans="1:6" s="34" customFormat="1" ht="25.5">
      <c r="A137" s="59" t="s">
        <v>130</v>
      </c>
      <c r="B137" s="53" t="s">
        <v>605</v>
      </c>
      <c r="C137" s="53"/>
      <c r="D137" s="32">
        <f t="shared" ref="D137:E139" si="1">D138</f>
        <v>30</v>
      </c>
      <c r="E137" s="32">
        <f t="shared" si="1"/>
        <v>30</v>
      </c>
      <c r="F137" s="129"/>
    </row>
    <row r="138" spans="1:6" s="34" customFormat="1">
      <c r="A138" s="59" t="s">
        <v>21</v>
      </c>
      <c r="B138" s="53" t="s">
        <v>606</v>
      </c>
      <c r="C138" s="53"/>
      <c r="D138" s="32">
        <f t="shared" si="1"/>
        <v>30</v>
      </c>
      <c r="E138" s="32">
        <f t="shared" si="1"/>
        <v>30</v>
      </c>
      <c r="F138" s="129"/>
    </row>
    <row r="139" spans="1:6" s="34" customFormat="1" ht="38.25">
      <c r="A139" s="59" t="s">
        <v>441</v>
      </c>
      <c r="B139" s="53" t="s">
        <v>606</v>
      </c>
      <c r="C139" s="53" t="s">
        <v>428</v>
      </c>
      <c r="D139" s="32">
        <f t="shared" si="1"/>
        <v>30</v>
      </c>
      <c r="E139" s="32">
        <f t="shared" si="1"/>
        <v>30</v>
      </c>
      <c r="F139" s="129"/>
    </row>
    <row r="140" spans="1:6" s="34" customFormat="1">
      <c r="A140" s="59" t="s">
        <v>342</v>
      </c>
      <c r="B140" s="53" t="s">
        <v>606</v>
      </c>
      <c r="C140" s="53" t="s">
        <v>432</v>
      </c>
      <c r="D140" s="32">
        <f>'приложение 2'!G678</f>
        <v>30</v>
      </c>
      <c r="E140" s="32">
        <f>'приложение 2'!H678</f>
        <v>30</v>
      </c>
      <c r="F140" s="129"/>
    </row>
    <row r="141" spans="1:6" s="34" customFormat="1" ht="25.5">
      <c r="A141" s="59" t="s">
        <v>129</v>
      </c>
      <c r="B141" s="53" t="s">
        <v>607</v>
      </c>
      <c r="C141" s="53"/>
      <c r="D141" s="32">
        <f>D142+D145</f>
        <v>26484.5</v>
      </c>
      <c r="E141" s="32">
        <f>E142+E145</f>
        <v>12552.6</v>
      </c>
      <c r="F141" s="129"/>
    </row>
    <row r="142" spans="1:6" s="34" customFormat="1" ht="25.5">
      <c r="A142" s="59" t="s">
        <v>37</v>
      </c>
      <c r="B142" s="53" t="s">
        <v>608</v>
      </c>
      <c r="C142" s="53"/>
      <c r="D142" s="32">
        <f>D143</f>
        <v>23760.5</v>
      </c>
      <c r="E142" s="32">
        <f>E143</f>
        <v>11002.6</v>
      </c>
      <c r="F142" s="129"/>
    </row>
    <row r="143" spans="1:6" s="34" customFormat="1" ht="38.25">
      <c r="A143" s="59" t="s">
        <v>337</v>
      </c>
      <c r="B143" s="53" t="s">
        <v>608</v>
      </c>
      <c r="C143" s="53" t="s">
        <v>428</v>
      </c>
      <c r="D143" s="32">
        <f>D144</f>
        <v>23760.5</v>
      </c>
      <c r="E143" s="32">
        <f>E144</f>
        <v>11002.6</v>
      </c>
      <c r="F143" s="129"/>
    </row>
    <row r="144" spans="1:6" s="34" customFormat="1">
      <c r="A144" s="59" t="s">
        <v>342</v>
      </c>
      <c r="B144" s="53" t="s">
        <v>608</v>
      </c>
      <c r="C144" s="53" t="s">
        <v>432</v>
      </c>
      <c r="D144" s="32">
        <f>'приложение 2'!G682</f>
        <v>23760.5</v>
      </c>
      <c r="E144" s="32">
        <f>'приложение 2'!H682</f>
        <v>11002.6</v>
      </c>
      <c r="F144" s="129"/>
    </row>
    <row r="145" spans="1:6" s="34" customFormat="1" ht="242.25">
      <c r="A145" s="59" t="s">
        <v>54</v>
      </c>
      <c r="B145" s="53" t="s">
        <v>609</v>
      </c>
      <c r="C145" s="53"/>
      <c r="D145" s="32">
        <f>D146</f>
        <v>2724</v>
      </c>
      <c r="E145" s="32">
        <f>E146</f>
        <v>1550</v>
      </c>
      <c r="F145" s="129"/>
    </row>
    <row r="146" spans="1:6" s="34" customFormat="1" ht="38.25">
      <c r="A146" s="59" t="s">
        <v>337</v>
      </c>
      <c r="B146" s="53" t="s">
        <v>609</v>
      </c>
      <c r="C146" s="53" t="s">
        <v>428</v>
      </c>
      <c r="D146" s="32">
        <f>D147</f>
        <v>2724</v>
      </c>
      <c r="E146" s="32">
        <f>E147</f>
        <v>1550</v>
      </c>
      <c r="F146" s="129"/>
    </row>
    <row r="147" spans="1:6" s="34" customFormat="1">
      <c r="A147" s="59" t="s">
        <v>342</v>
      </c>
      <c r="B147" s="53" t="s">
        <v>609</v>
      </c>
      <c r="C147" s="53" t="s">
        <v>432</v>
      </c>
      <c r="D147" s="32">
        <f>'приложение 2'!G685</f>
        <v>2724</v>
      </c>
      <c r="E147" s="32">
        <f>'приложение 2'!H685</f>
        <v>1550</v>
      </c>
      <c r="F147" s="129"/>
    </row>
    <row r="148" spans="1:6" s="34" customFormat="1">
      <c r="A148" s="59" t="s">
        <v>128</v>
      </c>
      <c r="B148" s="53" t="s">
        <v>610</v>
      </c>
      <c r="C148" s="53"/>
      <c r="D148" s="32">
        <f>D149+D156+D160</f>
        <v>6972.1</v>
      </c>
      <c r="E148" s="32">
        <f>E149+E156+E160</f>
        <v>3685</v>
      </c>
      <c r="F148" s="129"/>
    </row>
    <row r="149" spans="1:6" s="34" customFormat="1" ht="25.5">
      <c r="A149" s="59" t="s">
        <v>127</v>
      </c>
      <c r="B149" s="53" t="s">
        <v>611</v>
      </c>
      <c r="C149" s="53"/>
      <c r="D149" s="32">
        <f>D150+D153</f>
        <v>6922.1</v>
      </c>
      <c r="E149" s="32">
        <f>E150+E153</f>
        <v>3665</v>
      </c>
      <c r="F149" s="129"/>
    </row>
    <row r="150" spans="1:6" s="34" customFormat="1" ht="25.5">
      <c r="A150" s="59" t="s">
        <v>37</v>
      </c>
      <c r="B150" s="53" t="s">
        <v>612</v>
      </c>
      <c r="C150" s="53"/>
      <c r="D150" s="32">
        <f>D151</f>
        <v>6046.1</v>
      </c>
      <c r="E150" s="32">
        <f>E151</f>
        <v>3065</v>
      </c>
      <c r="F150" s="129"/>
    </row>
    <row r="151" spans="1:6" s="34" customFormat="1" ht="38.25">
      <c r="A151" s="59" t="s">
        <v>337</v>
      </c>
      <c r="B151" s="53" t="s">
        <v>612</v>
      </c>
      <c r="C151" s="53" t="s">
        <v>428</v>
      </c>
      <c r="D151" s="32">
        <f>D152</f>
        <v>6046.1</v>
      </c>
      <c r="E151" s="32">
        <f>E152</f>
        <v>3065</v>
      </c>
      <c r="F151" s="129"/>
    </row>
    <row r="152" spans="1:6" s="34" customFormat="1">
      <c r="A152" s="59" t="s">
        <v>342</v>
      </c>
      <c r="B152" s="53" t="s">
        <v>612</v>
      </c>
      <c r="C152" s="53" t="s">
        <v>432</v>
      </c>
      <c r="D152" s="32">
        <f>'приложение 2'!G690</f>
        <v>6046.1</v>
      </c>
      <c r="E152" s="32">
        <f>'приложение 2'!H690</f>
        <v>3065</v>
      </c>
      <c r="F152" s="129"/>
    </row>
    <row r="153" spans="1:6" s="34" customFormat="1" ht="242.25">
      <c r="A153" s="59" t="s">
        <v>54</v>
      </c>
      <c r="B153" s="53" t="s">
        <v>613</v>
      </c>
      <c r="C153" s="53"/>
      <c r="D153" s="32">
        <f>D154</f>
        <v>876</v>
      </c>
      <c r="E153" s="32">
        <f>E154</f>
        <v>600</v>
      </c>
      <c r="F153" s="129"/>
    </row>
    <row r="154" spans="1:6" s="34" customFormat="1" ht="38.25">
      <c r="A154" s="59" t="s">
        <v>337</v>
      </c>
      <c r="B154" s="53" t="s">
        <v>613</v>
      </c>
      <c r="C154" s="53" t="s">
        <v>428</v>
      </c>
      <c r="D154" s="32">
        <f>D155</f>
        <v>876</v>
      </c>
      <c r="E154" s="32">
        <f>E155</f>
        <v>600</v>
      </c>
      <c r="F154" s="129"/>
    </row>
    <row r="155" spans="1:6" s="34" customFormat="1">
      <c r="A155" s="59" t="s">
        <v>342</v>
      </c>
      <c r="B155" s="53" t="s">
        <v>613</v>
      </c>
      <c r="C155" s="53" t="s">
        <v>432</v>
      </c>
      <c r="D155" s="32">
        <f>'приложение 2'!G693</f>
        <v>876</v>
      </c>
      <c r="E155" s="32">
        <f>'приложение 2'!H693</f>
        <v>600</v>
      </c>
      <c r="F155" s="129"/>
    </row>
    <row r="156" spans="1:6" s="34" customFormat="1" ht="25.5">
      <c r="A156" s="59" t="s">
        <v>126</v>
      </c>
      <c r="B156" s="53" t="s">
        <v>614</v>
      </c>
      <c r="C156" s="53"/>
      <c r="D156" s="32">
        <f t="shared" ref="D156:E158" si="2">D157</f>
        <v>20</v>
      </c>
      <c r="E156" s="32">
        <f t="shared" si="2"/>
        <v>20</v>
      </c>
      <c r="F156" s="129"/>
    </row>
    <row r="157" spans="1:6" s="34" customFormat="1">
      <c r="A157" s="59" t="s">
        <v>21</v>
      </c>
      <c r="B157" s="53" t="s">
        <v>615</v>
      </c>
      <c r="C157" s="53"/>
      <c r="D157" s="32">
        <f t="shared" si="2"/>
        <v>20</v>
      </c>
      <c r="E157" s="32">
        <f t="shared" si="2"/>
        <v>20</v>
      </c>
      <c r="F157" s="129"/>
    </row>
    <row r="158" spans="1:6" s="34" customFormat="1" ht="38.25">
      <c r="A158" s="59" t="s">
        <v>441</v>
      </c>
      <c r="B158" s="53" t="s">
        <v>615</v>
      </c>
      <c r="C158" s="53" t="s">
        <v>428</v>
      </c>
      <c r="D158" s="32">
        <f t="shared" si="2"/>
        <v>20</v>
      </c>
      <c r="E158" s="32">
        <f t="shared" si="2"/>
        <v>20</v>
      </c>
      <c r="F158" s="129"/>
    </row>
    <row r="159" spans="1:6" s="34" customFormat="1">
      <c r="A159" s="59" t="s">
        <v>342</v>
      </c>
      <c r="B159" s="53" t="s">
        <v>615</v>
      </c>
      <c r="C159" s="53" t="s">
        <v>432</v>
      </c>
      <c r="D159" s="32">
        <f>'приложение 2'!G697</f>
        <v>20</v>
      </c>
      <c r="E159" s="32">
        <f>'приложение 2'!H697</f>
        <v>20</v>
      </c>
      <c r="F159" s="129"/>
    </row>
    <row r="160" spans="1:6" s="96" customFormat="1" ht="38.25">
      <c r="A160" s="16" t="s">
        <v>691</v>
      </c>
      <c r="B160" s="83" t="s">
        <v>692</v>
      </c>
      <c r="C160" s="83"/>
      <c r="D160" s="84">
        <f t="shared" ref="D160:E162" si="3">D161</f>
        <v>30</v>
      </c>
      <c r="E160" s="84">
        <f t="shared" si="3"/>
        <v>0</v>
      </c>
      <c r="F160" s="84"/>
    </row>
    <row r="161" spans="1:6" s="96" customFormat="1">
      <c r="A161" s="16" t="s">
        <v>451</v>
      </c>
      <c r="B161" s="83" t="s">
        <v>693</v>
      </c>
      <c r="C161" s="83"/>
      <c r="D161" s="84">
        <f t="shared" si="3"/>
        <v>30</v>
      </c>
      <c r="E161" s="84">
        <f t="shared" si="3"/>
        <v>0</v>
      </c>
      <c r="F161" s="84"/>
    </row>
    <row r="162" spans="1:6" s="96" customFormat="1" ht="38.25">
      <c r="A162" s="16" t="s">
        <v>337</v>
      </c>
      <c r="B162" s="83" t="s">
        <v>693</v>
      </c>
      <c r="C162" s="83" t="s">
        <v>428</v>
      </c>
      <c r="D162" s="84">
        <f t="shared" si="3"/>
        <v>30</v>
      </c>
      <c r="E162" s="84">
        <f t="shared" si="3"/>
        <v>0</v>
      </c>
      <c r="F162" s="84"/>
    </row>
    <row r="163" spans="1:6" s="96" customFormat="1">
      <c r="A163" s="16" t="s">
        <v>342</v>
      </c>
      <c r="B163" s="83" t="s">
        <v>693</v>
      </c>
      <c r="C163" s="83" t="s">
        <v>432</v>
      </c>
      <c r="D163" s="84">
        <f>'приложение 2'!G701</f>
        <v>30</v>
      </c>
      <c r="E163" s="84">
        <f>'приложение 2'!H701</f>
        <v>0</v>
      </c>
      <c r="F163" s="84"/>
    </row>
    <row r="164" spans="1:6" s="34" customFormat="1" ht="25.5">
      <c r="A164" s="59" t="s">
        <v>556</v>
      </c>
      <c r="B164" s="53" t="s">
        <v>557</v>
      </c>
      <c r="C164" s="53"/>
      <c r="D164" s="32">
        <f>D165+D180+D187+D191</f>
        <v>67584.400000000009</v>
      </c>
      <c r="E164" s="32">
        <f>E165+E180+E187+E191</f>
        <v>35397.699999999997</v>
      </c>
      <c r="F164" s="129"/>
    </row>
    <row r="165" spans="1:6" s="34" customFormat="1" ht="38.25">
      <c r="A165" s="59" t="s">
        <v>144</v>
      </c>
      <c r="B165" s="53" t="s">
        <v>558</v>
      </c>
      <c r="C165" s="53"/>
      <c r="D165" s="32">
        <f>D166+D171+D174+D177</f>
        <v>4898.6000000000004</v>
      </c>
      <c r="E165" s="32">
        <f>E166+E171+E174+E177</f>
        <v>852.7</v>
      </c>
      <c r="F165" s="129"/>
    </row>
    <row r="166" spans="1:6" s="34" customFormat="1">
      <c r="A166" s="16" t="s">
        <v>451</v>
      </c>
      <c r="B166" s="83" t="s">
        <v>559</v>
      </c>
      <c r="C166" s="83"/>
      <c r="D166" s="32">
        <f>D167+D169</f>
        <v>4367.4000000000005</v>
      </c>
      <c r="E166" s="32">
        <f>E167+E169</f>
        <v>752.7</v>
      </c>
      <c r="F166" s="129"/>
    </row>
    <row r="167" spans="1:6" s="107" customFormat="1" ht="25.5">
      <c r="A167" s="103" t="s">
        <v>257</v>
      </c>
      <c r="B167" s="79" t="s">
        <v>559</v>
      </c>
      <c r="C167" s="79" t="s">
        <v>373</v>
      </c>
      <c r="D167" s="105">
        <f>D168</f>
        <v>861.1</v>
      </c>
      <c r="E167" s="105">
        <f>E168</f>
        <v>0</v>
      </c>
      <c r="F167" s="105"/>
    </row>
    <row r="168" spans="1:6" s="187" customFormat="1" ht="38.25">
      <c r="A168" s="103" t="s">
        <v>258</v>
      </c>
      <c r="B168" s="79" t="s">
        <v>559</v>
      </c>
      <c r="C168" s="79" t="s">
        <v>374</v>
      </c>
      <c r="D168" s="105">
        <f>'приложение 2'!G545</f>
        <v>861.1</v>
      </c>
      <c r="E168" s="105">
        <f>'приложение 2'!H545</f>
        <v>0</v>
      </c>
      <c r="F168" s="105"/>
    </row>
    <row r="169" spans="1:6" s="34" customFormat="1" ht="38.25">
      <c r="A169" s="16" t="s">
        <v>337</v>
      </c>
      <c r="B169" s="83" t="s">
        <v>559</v>
      </c>
      <c r="C169" s="83" t="s">
        <v>428</v>
      </c>
      <c r="D169" s="32">
        <f>D170</f>
        <v>3506.3</v>
      </c>
      <c r="E169" s="32">
        <f>E170</f>
        <v>752.7</v>
      </c>
      <c r="F169" s="129"/>
    </row>
    <row r="170" spans="1:6" s="34" customFormat="1">
      <c r="A170" s="16" t="s">
        <v>338</v>
      </c>
      <c r="B170" s="83" t="s">
        <v>559</v>
      </c>
      <c r="C170" s="83" t="s">
        <v>429</v>
      </c>
      <c r="D170" s="32">
        <f>'приложение 2'!G547</f>
        <v>3506.3</v>
      </c>
      <c r="E170" s="32">
        <f>'приложение 2'!H547</f>
        <v>752.7</v>
      </c>
      <c r="F170" s="129"/>
    </row>
    <row r="171" spans="1:6" s="34" customFormat="1" ht="127.5">
      <c r="A171" s="97" t="s">
        <v>143</v>
      </c>
      <c r="B171" s="53" t="s">
        <v>560</v>
      </c>
      <c r="C171" s="53"/>
      <c r="D171" s="32">
        <f>D172</f>
        <v>366.5</v>
      </c>
      <c r="E171" s="32">
        <f>E172</f>
        <v>0</v>
      </c>
      <c r="F171" s="129"/>
    </row>
    <row r="172" spans="1:6" s="34" customFormat="1" ht="38.25">
      <c r="A172" s="59" t="s">
        <v>337</v>
      </c>
      <c r="B172" s="53" t="s">
        <v>560</v>
      </c>
      <c r="C172" s="53" t="s">
        <v>428</v>
      </c>
      <c r="D172" s="32">
        <f>D173</f>
        <v>366.5</v>
      </c>
      <c r="E172" s="32">
        <f>E173</f>
        <v>0</v>
      </c>
      <c r="F172" s="129"/>
    </row>
    <row r="173" spans="1:6" s="34" customFormat="1">
      <c r="A173" s="59" t="s">
        <v>338</v>
      </c>
      <c r="B173" s="53" t="s">
        <v>560</v>
      </c>
      <c r="C173" s="53" t="s">
        <v>429</v>
      </c>
      <c r="D173" s="32">
        <f>'приложение 2'!G550</f>
        <v>366.5</v>
      </c>
      <c r="E173" s="32">
        <f>'приложение 2'!H550</f>
        <v>0</v>
      </c>
      <c r="F173" s="129"/>
    </row>
    <row r="174" spans="1:6" s="34" customFormat="1" ht="140.25">
      <c r="A174" s="97" t="s">
        <v>142</v>
      </c>
      <c r="B174" s="53" t="s">
        <v>561</v>
      </c>
      <c r="C174" s="53"/>
      <c r="D174" s="32">
        <f>D175</f>
        <v>64.7</v>
      </c>
      <c r="E174" s="32">
        <f>E175</f>
        <v>0</v>
      </c>
      <c r="F174" s="129"/>
    </row>
    <row r="175" spans="1:6" s="34" customFormat="1" ht="38.25">
      <c r="A175" s="59" t="s">
        <v>337</v>
      </c>
      <c r="B175" s="53" t="s">
        <v>561</v>
      </c>
      <c r="C175" s="53" t="s">
        <v>428</v>
      </c>
      <c r="D175" s="32">
        <f>D176</f>
        <v>64.7</v>
      </c>
      <c r="E175" s="32">
        <f>E176</f>
        <v>0</v>
      </c>
      <c r="F175" s="129"/>
    </row>
    <row r="176" spans="1:6" s="34" customFormat="1">
      <c r="A176" s="59" t="s">
        <v>338</v>
      </c>
      <c r="B176" s="53" t="s">
        <v>561</v>
      </c>
      <c r="C176" s="53" t="s">
        <v>429</v>
      </c>
      <c r="D176" s="32">
        <f>'приложение 2'!G553</f>
        <v>64.7</v>
      </c>
      <c r="E176" s="32">
        <f>'приложение 2'!H553</f>
        <v>0</v>
      </c>
      <c r="F176" s="129"/>
    </row>
    <row r="177" spans="1:6" s="34" customFormat="1" ht="38.25">
      <c r="A177" s="98" t="s">
        <v>17</v>
      </c>
      <c r="B177" s="99" t="s">
        <v>562</v>
      </c>
      <c r="C177" s="83"/>
      <c r="D177" s="32">
        <f>D178</f>
        <v>100</v>
      </c>
      <c r="E177" s="32">
        <f>E178</f>
        <v>100</v>
      </c>
      <c r="F177" s="129"/>
    </row>
    <row r="178" spans="1:6" s="34" customFormat="1" ht="38.25">
      <c r="A178" s="16" t="s">
        <v>352</v>
      </c>
      <c r="B178" s="99" t="s">
        <v>562</v>
      </c>
      <c r="C178" s="83" t="s">
        <v>428</v>
      </c>
      <c r="D178" s="32">
        <f>D179</f>
        <v>100</v>
      </c>
      <c r="E178" s="32">
        <f>E179</f>
        <v>100</v>
      </c>
      <c r="F178" s="129"/>
    </row>
    <row r="179" spans="1:6" s="34" customFormat="1">
      <c r="A179" s="16" t="s">
        <v>338</v>
      </c>
      <c r="B179" s="99" t="s">
        <v>562</v>
      </c>
      <c r="C179" s="83" t="s">
        <v>429</v>
      </c>
      <c r="D179" s="32">
        <f>'приложение 2'!G556</f>
        <v>100</v>
      </c>
      <c r="E179" s="32">
        <f>'приложение 2'!H556</f>
        <v>100</v>
      </c>
      <c r="F179" s="129"/>
    </row>
    <row r="180" spans="1:6" s="34" customFormat="1" ht="38.25">
      <c r="A180" s="59" t="s">
        <v>141</v>
      </c>
      <c r="B180" s="53" t="s">
        <v>563</v>
      </c>
      <c r="C180" s="53"/>
      <c r="D180" s="32">
        <f>D181+D184</f>
        <v>62485.8</v>
      </c>
      <c r="E180" s="32">
        <f>E181+E184</f>
        <v>34395</v>
      </c>
      <c r="F180" s="129"/>
    </row>
    <row r="181" spans="1:6" s="34" customFormat="1" ht="25.5">
      <c r="A181" s="59" t="s">
        <v>37</v>
      </c>
      <c r="B181" s="53" t="s">
        <v>564</v>
      </c>
      <c r="C181" s="53"/>
      <c r="D181" s="32">
        <f>D182</f>
        <v>60413.8</v>
      </c>
      <c r="E181" s="32">
        <f>E182</f>
        <v>33630.199999999997</v>
      </c>
      <c r="F181" s="129"/>
    </row>
    <row r="182" spans="1:6" s="34" customFormat="1" ht="38.25">
      <c r="A182" s="59" t="s">
        <v>337</v>
      </c>
      <c r="B182" s="53" t="s">
        <v>564</v>
      </c>
      <c r="C182" s="53" t="s">
        <v>428</v>
      </c>
      <c r="D182" s="32">
        <f>D183</f>
        <v>60413.8</v>
      </c>
      <c r="E182" s="32">
        <f>E183</f>
        <v>33630.199999999997</v>
      </c>
      <c r="F182" s="129"/>
    </row>
    <row r="183" spans="1:6" s="34" customFormat="1">
      <c r="A183" s="59" t="s">
        <v>338</v>
      </c>
      <c r="B183" s="53" t="s">
        <v>564</v>
      </c>
      <c r="C183" s="53" t="s">
        <v>429</v>
      </c>
      <c r="D183" s="32">
        <f>'приложение 2'!G560</f>
        <v>60413.8</v>
      </c>
      <c r="E183" s="32">
        <f>'приложение 2'!H560</f>
        <v>33630.199999999997</v>
      </c>
      <c r="F183" s="129"/>
    </row>
    <row r="184" spans="1:6" s="34" customFormat="1" ht="242.25">
      <c r="A184" s="101" t="s">
        <v>54</v>
      </c>
      <c r="B184" s="53" t="s">
        <v>566</v>
      </c>
      <c r="C184" s="53"/>
      <c r="D184" s="32">
        <f>D185</f>
        <v>2072</v>
      </c>
      <c r="E184" s="32">
        <f>E185</f>
        <v>764.8</v>
      </c>
      <c r="F184" s="129"/>
    </row>
    <row r="185" spans="1:6" s="34" customFormat="1" ht="38.25">
      <c r="A185" s="59" t="s">
        <v>337</v>
      </c>
      <c r="B185" s="53" t="s">
        <v>566</v>
      </c>
      <c r="C185" s="53" t="s">
        <v>428</v>
      </c>
      <c r="D185" s="32">
        <f>D186</f>
        <v>2072</v>
      </c>
      <c r="E185" s="32">
        <f>E186</f>
        <v>764.8</v>
      </c>
      <c r="F185" s="129"/>
    </row>
    <row r="186" spans="1:6" s="34" customFormat="1">
      <c r="A186" s="59" t="s">
        <v>338</v>
      </c>
      <c r="B186" s="53" t="s">
        <v>566</v>
      </c>
      <c r="C186" s="53" t="s">
        <v>429</v>
      </c>
      <c r="D186" s="32">
        <f>'приложение 2'!G563</f>
        <v>2072</v>
      </c>
      <c r="E186" s="32">
        <f>'приложение 2'!H563</f>
        <v>764.8</v>
      </c>
      <c r="F186" s="129"/>
    </row>
    <row r="187" spans="1:6" s="34" customFormat="1" ht="38.25">
      <c r="A187" s="59" t="s">
        <v>124</v>
      </c>
      <c r="B187" s="53" t="s">
        <v>567</v>
      </c>
      <c r="C187" s="53"/>
      <c r="D187" s="32">
        <f t="shared" ref="D187:E189" si="4">D188</f>
        <v>100</v>
      </c>
      <c r="E187" s="32">
        <f t="shared" si="4"/>
        <v>75</v>
      </c>
      <c r="F187" s="129"/>
    </row>
    <row r="188" spans="1:6" s="34" customFormat="1">
      <c r="A188" s="59" t="s">
        <v>21</v>
      </c>
      <c r="B188" s="53" t="s">
        <v>568</v>
      </c>
      <c r="C188" s="53"/>
      <c r="D188" s="32">
        <f t="shared" si="4"/>
        <v>100</v>
      </c>
      <c r="E188" s="32">
        <f t="shared" si="4"/>
        <v>75</v>
      </c>
      <c r="F188" s="129"/>
    </row>
    <row r="189" spans="1:6" s="34" customFormat="1" ht="38.25">
      <c r="A189" s="59" t="s">
        <v>337</v>
      </c>
      <c r="B189" s="53" t="s">
        <v>568</v>
      </c>
      <c r="C189" s="53" t="s">
        <v>428</v>
      </c>
      <c r="D189" s="32">
        <f t="shared" si="4"/>
        <v>100</v>
      </c>
      <c r="E189" s="32">
        <f t="shared" si="4"/>
        <v>75</v>
      </c>
      <c r="F189" s="129"/>
    </row>
    <row r="190" spans="1:6" s="34" customFormat="1">
      <c r="A190" s="59" t="s">
        <v>338</v>
      </c>
      <c r="B190" s="53" t="s">
        <v>568</v>
      </c>
      <c r="C190" s="53" t="s">
        <v>429</v>
      </c>
      <c r="D190" s="32">
        <f>'приложение 2'!G567</f>
        <v>100</v>
      </c>
      <c r="E190" s="32">
        <f>'приложение 2'!H567</f>
        <v>75</v>
      </c>
      <c r="F190" s="129"/>
    </row>
    <row r="191" spans="1:6" s="34" customFormat="1" ht="51">
      <c r="A191" s="59" t="s">
        <v>140</v>
      </c>
      <c r="B191" s="53" t="s">
        <v>569</v>
      </c>
      <c r="C191" s="53"/>
      <c r="D191" s="32">
        <f t="shared" ref="D191:E193" si="5">D192</f>
        <v>100</v>
      </c>
      <c r="E191" s="32">
        <f t="shared" si="5"/>
        <v>75</v>
      </c>
      <c r="F191" s="129"/>
    </row>
    <row r="192" spans="1:6" s="34" customFormat="1">
      <c r="A192" s="59" t="s">
        <v>21</v>
      </c>
      <c r="B192" s="53" t="s">
        <v>570</v>
      </c>
      <c r="C192" s="53"/>
      <c r="D192" s="32">
        <f t="shared" si="5"/>
        <v>100</v>
      </c>
      <c r="E192" s="32">
        <f t="shared" si="5"/>
        <v>75</v>
      </c>
      <c r="F192" s="129"/>
    </row>
    <row r="193" spans="1:6" s="34" customFormat="1" ht="38.25">
      <c r="A193" s="59" t="s">
        <v>337</v>
      </c>
      <c r="B193" s="53" t="s">
        <v>570</v>
      </c>
      <c r="C193" s="53" t="s">
        <v>428</v>
      </c>
      <c r="D193" s="32">
        <f t="shared" si="5"/>
        <v>100</v>
      </c>
      <c r="E193" s="32">
        <f t="shared" si="5"/>
        <v>75</v>
      </c>
      <c r="F193" s="129"/>
    </row>
    <row r="194" spans="1:6" s="34" customFormat="1">
      <c r="A194" s="59" t="s">
        <v>338</v>
      </c>
      <c r="B194" s="53" t="s">
        <v>570</v>
      </c>
      <c r="C194" s="53" t="s">
        <v>429</v>
      </c>
      <c r="D194" s="32">
        <f>'приложение 2'!G571</f>
        <v>100</v>
      </c>
      <c r="E194" s="32">
        <f>'приложение 2'!H571</f>
        <v>75</v>
      </c>
      <c r="F194" s="129"/>
    </row>
    <row r="195" spans="1:6" s="34" customFormat="1" ht="38.25">
      <c r="A195" s="59" t="s">
        <v>616</v>
      </c>
      <c r="B195" s="53" t="s">
        <v>617</v>
      </c>
      <c r="C195" s="53"/>
      <c r="D195" s="32">
        <f>D196+D200+D204+D211+D218</f>
        <v>271093.30000000005</v>
      </c>
      <c r="E195" s="32">
        <f>E196+E200+E204+E211+E218</f>
        <v>207678.40000000002</v>
      </c>
      <c r="F195" s="129"/>
    </row>
    <row r="196" spans="1:6" s="34" customFormat="1" ht="38.25">
      <c r="A196" s="59" t="s">
        <v>124</v>
      </c>
      <c r="B196" s="53" t="s">
        <v>618</v>
      </c>
      <c r="C196" s="53"/>
      <c r="D196" s="32">
        <f t="shared" ref="D196:E198" si="6">D197</f>
        <v>100</v>
      </c>
      <c r="E196" s="32">
        <f t="shared" si="6"/>
        <v>50</v>
      </c>
      <c r="F196" s="129"/>
    </row>
    <row r="197" spans="1:6" s="34" customFormat="1">
      <c r="A197" s="59" t="s">
        <v>21</v>
      </c>
      <c r="B197" s="53" t="s">
        <v>619</v>
      </c>
      <c r="C197" s="53"/>
      <c r="D197" s="32">
        <f t="shared" si="6"/>
        <v>100</v>
      </c>
      <c r="E197" s="32">
        <f t="shared" si="6"/>
        <v>50</v>
      </c>
      <c r="F197" s="129"/>
    </row>
    <row r="198" spans="1:6" s="34" customFormat="1" ht="38.25">
      <c r="A198" s="59" t="s">
        <v>441</v>
      </c>
      <c r="B198" s="53" t="s">
        <v>619</v>
      </c>
      <c r="C198" s="53" t="s">
        <v>428</v>
      </c>
      <c r="D198" s="32">
        <f t="shared" si="6"/>
        <v>100</v>
      </c>
      <c r="E198" s="32">
        <f t="shared" si="6"/>
        <v>50</v>
      </c>
      <c r="F198" s="129"/>
    </row>
    <row r="199" spans="1:6" s="34" customFormat="1">
      <c r="A199" s="59" t="s">
        <v>342</v>
      </c>
      <c r="B199" s="53" t="s">
        <v>619</v>
      </c>
      <c r="C199" s="53" t="s">
        <v>432</v>
      </c>
      <c r="D199" s="32">
        <f>'приложение 2'!G706</f>
        <v>100</v>
      </c>
      <c r="E199" s="32">
        <f>'приложение 2'!H706</f>
        <v>50</v>
      </c>
      <c r="F199" s="129"/>
    </row>
    <row r="200" spans="1:6" s="34" customFormat="1" ht="38.25">
      <c r="A200" s="59" t="s">
        <v>123</v>
      </c>
      <c r="B200" s="53" t="s">
        <v>620</v>
      </c>
      <c r="C200" s="53"/>
      <c r="D200" s="32">
        <f t="shared" ref="D200:E202" si="7">D201</f>
        <v>100</v>
      </c>
      <c r="E200" s="32">
        <f t="shared" si="7"/>
        <v>70</v>
      </c>
      <c r="F200" s="129"/>
    </row>
    <row r="201" spans="1:6" s="34" customFormat="1">
      <c r="A201" s="59" t="s">
        <v>21</v>
      </c>
      <c r="B201" s="53" t="s">
        <v>621</v>
      </c>
      <c r="C201" s="53"/>
      <c r="D201" s="32">
        <f t="shared" si="7"/>
        <v>100</v>
      </c>
      <c r="E201" s="32">
        <f t="shared" si="7"/>
        <v>70</v>
      </c>
      <c r="F201" s="129"/>
    </row>
    <row r="202" spans="1:6" s="34" customFormat="1" ht="38.25">
      <c r="A202" s="59" t="s">
        <v>441</v>
      </c>
      <c r="B202" s="53" t="s">
        <v>621</v>
      </c>
      <c r="C202" s="53" t="s">
        <v>428</v>
      </c>
      <c r="D202" s="32">
        <f t="shared" si="7"/>
        <v>100</v>
      </c>
      <c r="E202" s="32">
        <f t="shared" si="7"/>
        <v>70</v>
      </c>
      <c r="F202" s="129"/>
    </row>
    <row r="203" spans="1:6" s="34" customFormat="1">
      <c r="A203" s="59" t="s">
        <v>342</v>
      </c>
      <c r="B203" s="53" t="s">
        <v>621</v>
      </c>
      <c r="C203" s="53" t="s">
        <v>432</v>
      </c>
      <c r="D203" s="32">
        <f>'приложение 2'!G710</f>
        <v>100</v>
      </c>
      <c r="E203" s="32">
        <f>'приложение 2'!H710</f>
        <v>70</v>
      </c>
      <c r="F203" s="129"/>
    </row>
    <row r="204" spans="1:6" s="34" customFormat="1" ht="38.25">
      <c r="A204" s="59" t="s">
        <v>122</v>
      </c>
      <c r="B204" s="53" t="s">
        <v>622</v>
      </c>
      <c r="C204" s="53"/>
      <c r="D204" s="32">
        <f>D205+D208</f>
        <v>75728.5</v>
      </c>
      <c r="E204" s="32">
        <f>E205+E208</f>
        <v>36900</v>
      </c>
      <c r="F204" s="129"/>
    </row>
    <row r="205" spans="1:6" s="34" customFormat="1" ht="25.5">
      <c r="A205" s="59" t="s">
        <v>37</v>
      </c>
      <c r="B205" s="53" t="s">
        <v>623</v>
      </c>
      <c r="C205" s="53"/>
      <c r="D205" s="32">
        <f>D206</f>
        <v>63816.5</v>
      </c>
      <c r="E205" s="32">
        <f>E206</f>
        <v>32359.7</v>
      </c>
      <c r="F205" s="129"/>
    </row>
    <row r="206" spans="1:6" s="34" customFormat="1" ht="38.25">
      <c r="A206" s="59" t="s">
        <v>337</v>
      </c>
      <c r="B206" s="53" t="s">
        <v>623</v>
      </c>
      <c r="C206" s="53" t="s">
        <v>428</v>
      </c>
      <c r="D206" s="32">
        <f>D207</f>
        <v>63816.5</v>
      </c>
      <c r="E206" s="32">
        <f>E207</f>
        <v>32359.7</v>
      </c>
      <c r="F206" s="129"/>
    </row>
    <row r="207" spans="1:6" s="34" customFormat="1">
      <c r="A207" s="59" t="s">
        <v>342</v>
      </c>
      <c r="B207" s="53" t="s">
        <v>623</v>
      </c>
      <c r="C207" s="53" t="s">
        <v>432</v>
      </c>
      <c r="D207" s="32">
        <f>'приложение 2'!G714</f>
        <v>63816.5</v>
      </c>
      <c r="E207" s="32">
        <f>'приложение 2'!H714</f>
        <v>32359.7</v>
      </c>
      <c r="F207" s="129"/>
    </row>
    <row r="208" spans="1:6" s="34" customFormat="1" ht="242.25">
      <c r="A208" s="59" t="s">
        <v>54</v>
      </c>
      <c r="B208" s="53" t="s">
        <v>624</v>
      </c>
      <c r="C208" s="53"/>
      <c r="D208" s="32">
        <f>D209</f>
        <v>11912</v>
      </c>
      <c r="E208" s="32">
        <f>E209</f>
        <v>4540.3</v>
      </c>
      <c r="F208" s="129"/>
    </row>
    <row r="209" spans="1:6" s="34" customFormat="1" ht="38.25">
      <c r="A209" s="59" t="s">
        <v>337</v>
      </c>
      <c r="B209" s="53" t="s">
        <v>624</v>
      </c>
      <c r="C209" s="53" t="s">
        <v>428</v>
      </c>
      <c r="D209" s="32">
        <f>D210</f>
        <v>11912</v>
      </c>
      <c r="E209" s="32">
        <f>E210</f>
        <v>4540.3</v>
      </c>
      <c r="F209" s="129"/>
    </row>
    <row r="210" spans="1:6" s="34" customFormat="1">
      <c r="A210" s="59" t="s">
        <v>342</v>
      </c>
      <c r="B210" s="53" t="s">
        <v>624</v>
      </c>
      <c r="C210" s="53" t="s">
        <v>432</v>
      </c>
      <c r="D210" s="32">
        <f>'приложение 2'!G717</f>
        <v>11912</v>
      </c>
      <c r="E210" s="32">
        <f>'приложение 2'!H717</f>
        <v>4540.3</v>
      </c>
      <c r="F210" s="129"/>
    </row>
    <row r="211" spans="1:6" s="34" customFormat="1" ht="25.5">
      <c r="A211" s="16" t="s">
        <v>121</v>
      </c>
      <c r="B211" s="83" t="s">
        <v>625</v>
      </c>
      <c r="C211" s="53"/>
      <c r="D211" s="32">
        <f>D212+D215</f>
        <v>1146.0999999999999</v>
      </c>
      <c r="E211" s="32">
        <f>E212+E215</f>
        <v>975.7</v>
      </c>
      <c r="F211" s="129"/>
    </row>
    <row r="212" spans="1:6" s="34" customFormat="1">
      <c r="A212" s="59" t="s">
        <v>21</v>
      </c>
      <c r="B212" s="83" t="s">
        <v>626</v>
      </c>
      <c r="C212" s="83"/>
      <c r="D212" s="32">
        <f t="shared" ref="D212:E213" si="8">D213</f>
        <v>969.1</v>
      </c>
      <c r="E212" s="32">
        <f t="shared" si="8"/>
        <v>798.7</v>
      </c>
      <c r="F212" s="129"/>
    </row>
    <row r="213" spans="1:6" s="34" customFormat="1" ht="38.25">
      <c r="A213" s="16" t="s">
        <v>337</v>
      </c>
      <c r="B213" s="83" t="s">
        <v>626</v>
      </c>
      <c r="C213" s="83" t="s">
        <v>428</v>
      </c>
      <c r="D213" s="32">
        <f t="shared" si="8"/>
        <v>969.1</v>
      </c>
      <c r="E213" s="32">
        <f t="shared" si="8"/>
        <v>798.7</v>
      </c>
      <c r="F213" s="129"/>
    </row>
    <row r="214" spans="1:6" s="34" customFormat="1">
      <c r="A214" s="16" t="s">
        <v>342</v>
      </c>
      <c r="B214" s="83" t="s">
        <v>626</v>
      </c>
      <c r="C214" s="83" t="s">
        <v>432</v>
      </c>
      <c r="D214" s="32">
        <f>'приложение 2'!G721</f>
        <v>969.1</v>
      </c>
      <c r="E214" s="32">
        <f>'приложение 2'!H721</f>
        <v>798.7</v>
      </c>
      <c r="F214" s="129"/>
    </row>
    <row r="215" spans="1:6" s="107" customFormat="1" ht="38.25">
      <c r="A215" s="103" t="s">
        <v>17</v>
      </c>
      <c r="B215" s="79" t="s">
        <v>694</v>
      </c>
      <c r="C215" s="207"/>
      <c r="D215" s="105">
        <f>D216</f>
        <v>177</v>
      </c>
      <c r="E215" s="105">
        <f t="shared" ref="E215:E216" si="9">E216</f>
        <v>177</v>
      </c>
      <c r="F215" s="105"/>
    </row>
    <row r="216" spans="1:6" s="96" customFormat="1" ht="38.25">
      <c r="A216" s="103" t="s">
        <v>352</v>
      </c>
      <c r="B216" s="79" t="s">
        <v>694</v>
      </c>
      <c r="C216" s="79" t="s">
        <v>428</v>
      </c>
      <c r="D216" s="105">
        <f>D217</f>
        <v>177</v>
      </c>
      <c r="E216" s="105">
        <f t="shared" si="9"/>
        <v>177</v>
      </c>
      <c r="F216" s="105"/>
    </row>
    <row r="217" spans="1:6" s="107" customFormat="1">
      <c r="A217" s="103" t="s">
        <v>342</v>
      </c>
      <c r="B217" s="79" t="s">
        <v>694</v>
      </c>
      <c r="C217" s="79" t="s">
        <v>432</v>
      </c>
      <c r="D217" s="105">
        <f>'приложение 2'!G724</f>
        <v>177</v>
      </c>
      <c r="E217" s="105">
        <f>'приложение 2'!H724</f>
        <v>177</v>
      </c>
      <c r="F217" s="105"/>
    </row>
    <row r="218" spans="1:6" s="34" customFormat="1" ht="38.25">
      <c r="A218" s="16" t="s">
        <v>120</v>
      </c>
      <c r="B218" s="83" t="s">
        <v>627</v>
      </c>
      <c r="C218" s="83"/>
      <c r="D218" s="32">
        <f>D219+D227</f>
        <v>194018.7</v>
      </c>
      <c r="E218" s="32">
        <f>E219+E227</f>
        <v>169682.7</v>
      </c>
      <c r="F218" s="129"/>
    </row>
    <row r="219" spans="1:6" s="34" customFormat="1">
      <c r="A219" s="16" t="s">
        <v>451</v>
      </c>
      <c r="B219" s="83" t="s">
        <v>628</v>
      </c>
      <c r="C219" s="83"/>
      <c r="D219" s="32">
        <f>D220+D222+D224+D225</f>
        <v>193800</v>
      </c>
      <c r="E219" s="32">
        <f>E220+E222+E224+E225</f>
        <v>169464</v>
      </c>
      <c r="F219" s="129"/>
    </row>
    <row r="220" spans="1:6" s="34" customFormat="1" ht="25.5">
      <c r="A220" s="59" t="s">
        <v>372</v>
      </c>
      <c r="B220" s="83" t="s">
        <v>628</v>
      </c>
      <c r="C220" s="83" t="s">
        <v>373</v>
      </c>
      <c r="D220" s="32">
        <f>D221</f>
        <v>10317.799999999999</v>
      </c>
      <c r="E220" s="32">
        <f>E221</f>
        <v>906</v>
      </c>
      <c r="F220" s="129"/>
    </row>
    <row r="221" spans="1:6" s="34" customFormat="1" ht="38.25">
      <c r="A221" s="16" t="s">
        <v>258</v>
      </c>
      <c r="B221" s="83" t="s">
        <v>628</v>
      </c>
      <c r="C221" s="83" t="s">
        <v>374</v>
      </c>
      <c r="D221" s="32">
        <f>'приложение 2'!G728</f>
        <v>10317.799999999999</v>
      </c>
      <c r="E221" s="32">
        <f>'приложение 2'!H728</f>
        <v>906</v>
      </c>
      <c r="F221" s="129"/>
    </row>
    <row r="222" spans="1:6" s="34" customFormat="1" ht="38.25">
      <c r="A222" s="16" t="s">
        <v>351</v>
      </c>
      <c r="B222" s="83" t="s">
        <v>628</v>
      </c>
      <c r="C222" s="139">
        <v>400</v>
      </c>
      <c r="D222" s="32">
        <f>D223</f>
        <v>13823.2</v>
      </c>
      <c r="E222" s="32">
        <f>E223</f>
        <v>0</v>
      </c>
      <c r="F222" s="129"/>
    </row>
    <row r="223" spans="1:6" s="34" customFormat="1">
      <c r="A223" s="16" t="s">
        <v>345</v>
      </c>
      <c r="B223" s="83" t="s">
        <v>628</v>
      </c>
      <c r="C223" s="83" t="s">
        <v>467</v>
      </c>
      <c r="D223" s="32">
        <f>'приложение 2'!G730</f>
        <v>13823.2</v>
      </c>
      <c r="E223" s="32">
        <f>'приложение 2'!H730</f>
        <v>0</v>
      </c>
      <c r="F223" s="129"/>
    </row>
    <row r="224" spans="1:6" s="34" customFormat="1" ht="114.75">
      <c r="A224" s="16" t="s">
        <v>347</v>
      </c>
      <c r="B224" s="83" t="s">
        <v>628</v>
      </c>
      <c r="C224" s="139">
        <v>460</v>
      </c>
      <c r="D224" s="32">
        <f>'приложение 2'!G731</f>
        <v>168292.8</v>
      </c>
      <c r="E224" s="32">
        <f>'приложение 2'!H731</f>
        <v>168292.8</v>
      </c>
      <c r="F224" s="129"/>
    </row>
    <row r="225" spans="1:6" s="96" customFormat="1" ht="38.25">
      <c r="A225" s="103" t="s">
        <v>352</v>
      </c>
      <c r="B225" s="79" t="s">
        <v>628</v>
      </c>
      <c r="C225" s="79" t="s">
        <v>428</v>
      </c>
      <c r="D225" s="105">
        <f>D226</f>
        <v>1366.2</v>
      </c>
      <c r="E225" s="105">
        <f t="shared" ref="E225" si="10">E226</f>
        <v>265.2</v>
      </c>
      <c r="F225" s="105"/>
    </row>
    <row r="226" spans="1:6" s="107" customFormat="1">
      <c r="A226" s="103" t="s">
        <v>342</v>
      </c>
      <c r="B226" s="79" t="s">
        <v>628</v>
      </c>
      <c r="C226" s="79" t="s">
        <v>432</v>
      </c>
      <c r="D226" s="105">
        <f>'приложение 2'!G733</f>
        <v>1366.2</v>
      </c>
      <c r="E226" s="105">
        <f>'приложение 2'!H733</f>
        <v>265.2</v>
      </c>
      <c r="F226" s="105"/>
    </row>
    <row r="227" spans="1:6" s="107" customFormat="1" ht="38.25">
      <c r="A227" s="103" t="s">
        <v>17</v>
      </c>
      <c r="B227" s="79" t="s">
        <v>696</v>
      </c>
      <c r="C227" s="207"/>
      <c r="D227" s="105">
        <f>D228</f>
        <v>218.7</v>
      </c>
      <c r="E227" s="105">
        <f t="shared" ref="E227:E228" si="11">E228</f>
        <v>218.7</v>
      </c>
      <c r="F227" s="105"/>
    </row>
    <row r="228" spans="1:6" s="96" customFormat="1" ht="38.25">
      <c r="A228" s="103" t="s">
        <v>352</v>
      </c>
      <c r="B228" s="79" t="s">
        <v>696</v>
      </c>
      <c r="C228" s="79" t="s">
        <v>428</v>
      </c>
      <c r="D228" s="105">
        <f>D229</f>
        <v>218.7</v>
      </c>
      <c r="E228" s="105">
        <f t="shared" si="11"/>
        <v>218.7</v>
      </c>
      <c r="F228" s="105"/>
    </row>
    <row r="229" spans="1:6" s="107" customFormat="1">
      <c r="A229" s="103" t="s">
        <v>342</v>
      </c>
      <c r="B229" s="79" t="s">
        <v>696</v>
      </c>
      <c r="C229" s="79" t="s">
        <v>432</v>
      </c>
      <c r="D229" s="105">
        <f>'приложение 2'!G736</f>
        <v>218.7</v>
      </c>
      <c r="E229" s="105">
        <f>'приложение 2'!H736</f>
        <v>218.7</v>
      </c>
      <c r="F229" s="105"/>
    </row>
    <row r="230" spans="1:6" s="34" customFormat="1" ht="38.25">
      <c r="A230" s="126" t="s">
        <v>91</v>
      </c>
      <c r="B230" s="127" t="s">
        <v>572</v>
      </c>
      <c r="C230" s="128" t="s">
        <v>0</v>
      </c>
      <c r="D230" s="31">
        <f>D231</f>
        <v>112540.7</v>
      </c>
      <c r="E230" s="31">
        <f>E231</f>
        <v>56273.700000000004</v>
      </c>
      <c r="F230" s="133">
        <f>E230/D230*100</f>
        <v>50.00297670087356</v>
      </c>
    </row>
    <row r="231" spans="1:6" s="34" customFormat="1" ht="25.5">
      <c r="A231" s="59" t="s">
        <v>90</v>
      </c>
      <c r="B231" s="53" t="s">
        <v>573</v>
      </c>
      <c r="C231" s="53"/>
      <c r="D231" s="32">
        <f>D232+D235+D238+D245</f>
        <v>112540.7</v>
      </c>
      <c r="E231" s="32">
        <f>E232+E235+E238+E245</f>
        <v>56273.700000000004</v>
      </c>
      <c r="F231" s="129"/>
    </row>
    <row r="232" spans="1:6" s="34" customFormat="1" ht="25.5">
      <c r="A232" s="59" t="s">
        <v>37</v>
      </c>
      <c r="B232" s="53" t="s">
        <v>574</v>
      </c>
      <c r="C232" s="53"/>
      <c r="D232" s="32">
        <f>D233</f>
        <v>105848.2</v>
      </c>
      <c r="E232" s="32">
        <f>E233</f>
        <v>54473.599999999999</v>
      </c>
      <c r="F232" s="129"/>
    </row>
    <row r="233" spans="1:6" s="34" customFormat="1" ht="38.25">
      <c r="A233" s="59" t="s">
        <v>337</v>
      </c>
      <c r="B233" s="53" t="s">
        <v>574</v>
      </c>
      <c r="C233" s="53" t="s">
        <v>428</v>
      </c>
      <c r="D233" s="32">
        <f>D234</f>
        <v>105848.2</v>
      </c>
      <c r="E233" s="32">
        <f>E234</f>
        <v>54473.599999999999</v>
      </c>
      <c r="F233" s="129"/>
    </row>
    <row r="234" spans="1:6" s="34" customFormat="1">
      <c r="A234" s="59" t="s">
        <v>338</v>
      </c>
      <c r="B234" s="53" t="s">
        <v>574</v>
      </c>
      <c r="C234" s="53" t="s">
        <v>429</v>
      </c>
      <c r="D234" s="32">
        <f>'приложение 2'!G576</f>
        <v>105848.2</v>
      </c>
      <c r="E234" s="32">
        <f>'приложение 2'!H576</f>
        <v>54473.599999999999</v>
      </c>
      <c r="F234" s="129"/>
    </row>
    <row r="235" spans="1:6" s="34" customFormat="1" ht="242.25">
      <c r="A235" s="101" t="s">
        <v>54</v>
      </c>
      <c r="B235" s="53" t="s">
        <v>575</v>
      </c>
      <c r="C235" s="53"/>
      <c r="D235" s="32">
        <f>D236</f>
        <v>1977.7</v>
      </c>
      <c r="E235" s="32">
        <f>E236</f>
        <v>565.5</v>
      </c>
      <c r="F235" s="129"/>
    </row>
    <row r="236" spans="1:6" s="34" customFormat="1" ht="38.25">
      <c r="A236" s="59" t="s">
        <v>337</v>
      </c>
      <c r="B236" s="53" t="s">
        <v>575</v>
      </c>
      <c r="C236" s="53" t="s">
        <v>428</v>
      </c>
      <c r="D236" s="32">
        <f>D237</f>
        <v>1977.7</v>
      </c>
      <c r="E236" s="32">
        <f>E237</f>
        <v>565.5</v>
      </c>
      <c r="F236" s="129"/>
    </row>
    <row r="237" spans="1:6" s="34" customFormat="1">
      <c r="A237" s="59" t="s">
        <v>338</v>
      </c>
      <c r="B237" s="53" t="s">
        <v>575</v>
      </c>
      <c r="C237" s="53" t="s">
        <v>429</v>
      </c>
      <c r="D237" s="32">
        <f>'приложение 2'!G579</f>
        <v>1977.7</v>
      </c>
      <c r="E237" s="32">
        <f>'приложение 2'!H579</f>
        <v>565.5</v>
      </c>
      <c r="F237" s="129"/>
    </row>
    <row r="238" spans="1:6" s="34" customFormat="1">
      <c r="A238" s="59" t="s">
        <v>21</v>
      </c>
      <c r="B238" s="53" t="s">
        <v>587</v>
      </c>
      <c r="C238" s="53"/>
      <c r="D238" s="32">
        <f>D239+D241+D243</f>
        <v>3646.8</v>
      </c>
      <c r="E238" s="32">
        <f>E239+E241+E243</f>
        <v>711.3</v>
      </c>
      <c r="F238" s="129"/>
    </row>
    <row r="239" spans="1:6" s="34" customFormat="1" ht="25.5">
      <c r="A239" s="16" t="s">
        <v>257</v>
      </c>
      <c r="B239" s="39" t="s">
        <v>587</v>
      </c>
      <c r="C239" s="40">
        <v>200</v>
      </c>
      <c r="D239" s="32">
        <f>D240</f>
        <v>1025.2</v>
      </c>
      <c r="E239" s="32">
        <f>E240</f>
        <v>34.9</v>
      </c>
      <c r="F239" s="26"/>
    </row>
    <row r="240" spans="1:6" s="34" customFormat="1" ht="25.5">
      <c r="A240" s="16" t="s">
        <v>339</v>
      </c>
      <c r="B240" s="39" t="s">
        <v>587</v>
      </c>
      <c r="C240" s="40">
        <v>240</v>
      </c>
      <c r="D240" s="32">
        <f>'приложение 2'!G829</f>
        <v>1025.2</v>
      </c>
      <c r="E240" s="32">
        <f>'приложение 2'!H829</f>
        <v>34.9</v>
      </c>
      <c r="F240" s="26"/>
    </row>
    <row r="241" spans="1:6" s="34" customFormat="1" ht="38.25">
      <c r="A241" s="16" t="s">
        <v>351</v>
      </c>
      <c r="B241" s="83" t="s">
        <v>587</v>
      </c>
      <c r="C241" s="83" t="s">
        <v>466</v>
      </c>
      <c r="D241" s="32">
        <f>D242</f>
        <v>2218.6</v>
      </c>
      <c r="E241" s="32">
        <f>E242</f>
        <v>347.9</v>
      </c>
      <c r="F241" s="129"/>
    </row>
    <row r="242" spans="1:6" s="34" customFormat="1">
      <c r="A242" s="16" t="s">
        <v>345</v>
      </c>
      <c r="B242" s="83" t="s">
        <v>587</v>
      </c>
      <c r="C242" s="83" t="s">
        <v>467</v>
      </c>
      <c r="D242" s="32">
        <f>'приложение 2'!G831</f>
        <v>2218.6</v>
      </c>
      <c r="E242" s="32">
        <f>'приложение 2'!H831</f>
        <v>347.9</v>
      </c>
      <c r="F242" s="129"/>
    </row>
    <row r="243" spans="1:6" s="34" customFormat="1" ht="38.25">
      <c r="A243" s="59" t="s">
        <v>349</v>
      </c>
      <c r="B243" s="53" t="s">
        <v>587</v>
      </c>
      <c r="C243" s="53" t="s">
        <v>428</v>
      </c>
      <c r="D243" s="32">
        <f>D244</f>
        <v>403</v>
      </c>
      <c r="E243" s="32">
        <f>E244</f>
        <v>328.5</v>
      </c>
      <c r="F243" s="129"/>
    </row>
    <row r="244" spans="1:6" s="34" customFormat="1">
      <c r="A244" s="59" t="s">
        <v>338</v>
      </c>
      <c r="B244" s="53" t="s">
        <v>587</v>
      </c>
      <c r="C244" s="53" t="s">
        <v>429</v>
      </c>
      <c r="D244" s="32">
        <f>'приложение 2'!G609+'приложение 2'!G833</f>
        <v>403</v>
      </c>
      <c r="E244" s="32">
        <f>'приложение 2'!H609+'приложение 2'!H833</f>
        <v>328.5</v>
      </c>
      <c r="F244" s="129"/>
    </row>
    <row r="245" spans="1:6" s="34" customFormat="1" ht="38.25">
      <c r="A245" s="103" t="s">
        <v>17</v>
      </c>
      <c r="B245" s="104" t="s">
        <v>576</v>
      </c>
      <c r="C245" s="79"/>
      <c r="D245" s="32">
        <f>D246</f>
        <v>1068</v>
      </c>
      <c r="E245" s="32">
        <f>E246</f>
        <v>523.29999999999995</v>
      </c>
      <c r="F245" s="129"/>
    </row>
    <row r="246" spans="1:6" s="34" customFormat="1" ht="38.25">
      <c r="A246" s="103" t="s">
        <v>352</v>
      </c>
      <c r="B246" s="104" t="s">
        <v>576</v>
      </c>
      <c r="C246" s="79" t="s">
        <v>428</v>
      </c>
      <c r="D246" s="32">
        <f>D247</f>
        <v>1068</v>
      </c>
      <c r="E246" s="32">
        <f>E247</f>
        <v>523.29999999999995</v>
      </c>
      <c r="F246" s="129"/>
    </row>
    <row r="247" spans="1:6" s="34" customFormat="1">
      <c r="A247" s="103" t="s">
        <v>338</v>
      </c>
      <c r="B247" s="104" t="s">
        <v>576</v>
      </c>
      <c r="C247" s="79" t="s">
        <v>429</v>
      </c>
      <c r="D247" s="32">
        <f>'приложение 2'!G582</f>
        <v>1068</v>
      </c>
      <c r="E247" s="32">
        <f>'приложение 2'!H582</f>
        <v>523.29999999999995</v>
      </c>
      <c r="F247" s="129"/>
    </row>
    <row r="248" spans="1:6" s="34" customFormat="1" ht="51">
      <c r="A248" s="126" t="s">
        <v>87</v>
      </c>
      <c r="B248" s="127" t="s">
        <v>578</v>
      </c>
      <c r="C248" s="128" t="s">
        <v>0</v>
      </c>
      <c r="D248" s="31">
        <f>D249+D252</f>
        <v>14265.1</v>
      </c>
      <c r="E248" s="31">
        <f>E249+E252</f>
        <v>8176.8</v>
      </c>
      <c r="F248" s="133">
        <f>E248/D248*100</f>
        <v>57.320313211964866</v>
      </c>
    </row>
    <row r="249" spans="1:6" s="34" customFormat="1">
      <c r="A249" s="59" t="s">
        <v>21</v>
      </c>
      <c r="B249" s="92" t="s">
        <v>579</v>
      </c>
      <c r="C249" s="53"/>
      <c r="D249" s="32">
        <f>D250</f>
        <v>13774.1</v>
      </c>
      <c r="E249" s="32">
        <f>E250</f>
        <v>7685.8</v>
      </c>
      <c r="F249" s="129"/>
    </row>
    <row r="250" spans="1:6" s="34" customFormat="1" ht="38.25">
      <c r="A250" s="59" t="s">
        <v>352</v>
      </c>
      <c r="B250" s="92" t="s">
        <v>579</v>
      </c>
      <c r="C250" s="53" t="s">
        <v>428</v>
      </c>
      <c r="D250" s="32">
        <f>D251</f>
        <v>13774.1</v>
      </c>
      <c r="E250" s="32">
        <f>E251</f>
        <v>7685.8</v>
      </c>
      <c r="F250" s="129"/>
    </row>
    <row r="251" spans="1:6" s="34" customFormat="1" ht="38.25">
      <c r="A251" s="59" t="s">
        <v>86</v>
      </c>
      <c r="B251" s="92" t="s">
        <v>579</v>
      </c>
      <c r="C251" s="53" t="s">
        <v>85</v>
      </c>
      <c r="D251" s="32">
        <f>'приложение 2'!G586+'приложение 2'!G613+'приложение 2'!G808+'приложение 2'!G837</f>
        <v>13774.1</v>
      </c>
      <c r="E251" s="32">
        <f>'приложение 2'!H586+'приложение 2'!H613+'приложение 2'!H808+'приложение 2'!H837</f>
        <v>7685.8</v>
      </c>
      <c r="F251" s="129"/>
    </row>
    <row r="252" spans="1:6" s="34" customFormat="1" ht="38.25">
      <c r="A252" s="16" t="s">
        <v>17</v>
      </c>
      <c r="B252" s="83" t="s">
        <v>629</v>
      </c>
      <c r="C252" s="139"/>
      <c r="D252" s="32">
        <f>D253</f>
        <v>491</v>
      </c>
      <c r="E252" s="32">
        <f>E253</f>
        <v>491</v>
      </c>
      <c r="F252" s="129"/>
    </row>
    <row r="253" spans="1:6" s="34" customFormat="1" ht="38.25">
      <c r="A253" s="16" t="s">
        <v>352</v>
      </c>
      <c r="B253" s="83" t="s">
        <v>629</v>
      </c>
      <c r="C253" s="83" t="s">
        <v>428</v>
      </c>
      <c r="D253" s="32">
        <f>D254</f>
        <v>491</v>
      </c>
      <c r="E253" s="32">
        <f>E254</f>
        <v>491</v>
      </c>
      <c r="F253" s="129"/>
    </row>
    <row r="254" spans="1:6" s="34" customFormat="1" ht="39.75" customHeight="1">
      <c r="A254" s="16" t="s">
        <v>86</v>
      </c>
      <c r="B254" s="83" t="s">
        <v>629</v>
      </c>
      <c r="C254" s="83" t="s">
        <v>85</v>
      </c>
      <c r="D254" s="32">
        <f>'приложение 2'!G740</f>
        <v>491</v>
      </c>
      <c r="E254" s="32">
        <f>'приложение 2'!H740</f>
        <v>491</v>
      </c>
      <c r="F254" s="129"/>
    </row>
    <row r="255" spans="1:6" s="34" customFormat="1" ht="51">
      <c r="A255" s="126" t="s">
        <v>99</v>
      </c>
      <c r="B255" s="127" t="s">
        <v>497</v>
      </c>
      <c r="C255" s="128" t="s">
        <v>0</v>
      </c>
      <c r="D255" s="31">
        <f>D256+D261+D267+D276+D279+D282+D285+D264+D270+D273</f>
        <v>225405.3</v>
      </c>
      <c r="E255" s="31">
        <f>E256+E261+E267+E276+E279+E282+E285+E264+E270+E273</f>
        <v>82882.100000000006</v>
      </c>
      <c r="F255" s="133">
        <f>E255/D255*100</f>
        <v>36.770253405753991</v>
      </c>
    </row>
    <row r="256" spans="1:6" s="34" customFormat="1">
      <c r="A256" s="59" t="s">
        <v>21</v>
      </c>
      <c r="B256" s="53" t="s">
        <v>498</v>
      </c>
      <c r="C256" s="53"/>
      <c r="D256" s="32">
        <f>D257+D259</f>
        <v>58813.9</v>
      </c>
      <c r="E256" s="32">
        <f>E257+E259</f>
        <v>32591.4</v>
      </c>
      <c r="F256" s="129"/>
    </row>
    <row r="257" spans="1:6" s="34" customFormat="1" ht="25.5">
      <c r="A257" s="59" t="s">
        <v>340</v>
      </c>
      <c r="B257" s="53" t="s">
        <v>498</v>
      </c>
      <c r="C257" s="53" t="s">
        <v>637</v>
      </c>
      <c r="D257" s="32">
        <f>D258</f>
        <v>38657.5</v>
      </c>
      <c r="E257" s="32">
        <f>E258</f>
        <v>32591.4</v>
      </c>
      <c r="F257" s="129"/>
    </row>
    <row r="258" spans="1:6" s="34" customFormat="1" ht="25.5">
      <c r="A258" s="59" t="s">
        <v>346</v>
      </c>
      <c r="B258" s="53" t="s">
        <v>498</v>
      </c>
      <c r="C258" s="53" t="s">
        <v>638</v>
      </c>
      <c r="D258" s="32">
        <f>'приложение 2'!G773</f>
        <v>38657.5</v>
      </c>
      <c r="E258" s="32">
        <f>'приложение 2'!H773</f>
        <v>32591.4</v>
      </c>
      <c r="F258" s="129"/>
    </row>
    <row r="259" spans="1:6" s="34" customFormat="1" ht="38.25">
      <c r="A259" s="16" t="s">
        <v>351</v>
      </c>
      <c r="B259" s="83" t="s">
        <v>498</v>
      </c>
      <c r="C259" s="83" t="s">
        <v>466</v>
      </c>
      <c r="D259" s="32">
        <f>D260</f>
        <v>20156.400000000001</v>
      </c>
      <c r="E259" s="32">
        <f>E260</f>
        <v>0</v>
      </c>
      <c r="F259" s="129"/>
    </row>
    <row r="260" spans="1:6" s="34" customFormat="1">
      <c r="A260" s="16" t="s">
        <v>345</v>
      </c>
      <c r="B260" s="83" t="s">
        <v>498</v>
      </c>
      <c r="C260" s="83" t="s">
        <v>467</v>
      </c>
      <c r="D260" s="32">
        <f>'приложение 2'!G341</f>
        <v>20156.400000000001</v>
      </c>
      <c r="E260" s="32">
        <f>'приложение 2'!H341</f>
        <v>0</v>
      </c>
      <c r="F260" s="129"/>
    </row>
    <row r="261" spans="1:6" s="34" customFormat="1" ht="102">
      <c r="A261" s="59" t="s">
        <v>489</v>
      </c>
      <c r="B261" s="53" t="s">
        <v>499</v>
      </c>
      <c r="C261" s="53"/>
      <c r="D261" s="32">
        <f>D262</f>
        <v>36304.800000000003</v>
      </c>
      <c r="E261" s="32">
        <f>E262</f>
        <v>25538.2</v>
      </c>
      <c r="F261" s="129"/>
    </row>
    <row r="262" spans="1:6" s="34" customFormat="1" ht="38.25">
      <c r="A262" s="59" t="s">
        <v>351</v>
      </c>
      <c r="B262" s="53" t="s">
        <v>499</v>
      </c>
      <c r="C262" s="53" t="s">
        <v>466</v>
      </c>
      <c r="D262" s="32">
        <f>D263</f>
        <v>36304.800000000003</v>
      </c>
      <c r="E262" s="32">
        <f>E263</f>
        <v>25538.2</v>
      </c>
      <c r="F262" s="129"/>
    </row>
    <row r="263" spans="1:6" s="34" customFormat="1">
      <c r="A263" s="59" t="s">
        <v>345</v>
      </c>
      <c r="B263" s="53" t="s">
        <v>499</v>
      </c>
      <c r="C263" s="53" t="s">
        <v>467</v>
      </c>
      <c r="D263" s="32">
        <f>'приложение 2'!G344</f>
        <v>36304.800000000003</v>
      </c>
      <c r="E263" s="32">
        <f>'приложение 2'!H344</f>
        <v>25538.2</v>
      </c>
      <c r="F263" s="129"/>
    </row>
    <row r="264" spans="1:6" s="107" customFormat="1" ht="76.5">
      <c r="A264" s="103" t="s">
        <v>698</v>
      </c>
      <c r="B264" s="79" t="s">
        <v>699</v>
      </c>
      <c r="C264" s="79"/>
      <c r="D264" s="105">
        <f>D265</f>
        <v>79232.5</v>
      </c>
      <c r="E264" s="105">
        <f>E265</f>
        <v>11508.3</v>
      </c>
      <c r="F264" s="105"/>
    </row>
    <row r="265" spans="1:6" s="107" customFormat="1" ht="38.25">
      <c r="A265" s="103" t="s">
        <v>351</v>
      </c>
      <c r="B265" s="79" t="s">
        <v>699</v>
      </c>
      <c r="C265" s="79" t="s">
        <v>466</v>
      </c>
      <c r="D265" s="105">
        <f>D266</f>
        <v>79232.5</v>
      </c>
      <c r="E265" s="105">
        <f>E266</f>
        <v>11508.3</v>
      </c>
      <c r="F265" s="105"/>
    </row>
    <row r="266" spans="1:6" s="107" customFormat="1">
      <c r="A266" s="103" t="s">
        <v>345</v>
      </c>
      <c r="B266" s="79" t="s">
        <v>699</v>
      </c>
      <c r="C266" s="79" t="s">
        <v>467</v>
      </c>
      <c r="D266" s="105">
        <f>'приложение 2'!G347</f>
        <v>79232.5</v>
      </c>
      <c r="E266" s="105">
        <f>'приложение 2'!H347</f>
        <v>11508.3</v>
      </c>
      <c r="F266" s="105"/>
    </row>
    <row r="267" spans="1:6" s="34" customFormat="1" ht="140.25">
      <c r="A267" s="98" t="s">
        <v>491</v>
      </c>
      <c r="B267" s="83" t="s">
        <v>500</v>
      </c>
      <c r="C267" s="83"/>
      <c r="D267" s="32">
        <f>D268</f>
        <v>3892.9</v>
      </c>
      <c r="E267" s="32">
        <f>E268</f>
        <v>2837.6</v>
      </c>
      <c r="F267" s="129"/>
    </row>
    <row r="268" spans="1:6" s="34" customFormat="1" ht="38.25">
      <c r="A268" s="16" t="s">
        <v>351</v>
      </c>
      <c r="B268" s="83" t="s">
        <v>500</v>
      </c>
      <c r="C268" s="83" t="s">
        <v>466</v>
      </c>
      <c r="D268" s="32">
        <f>D269</f>
        <v>3892.9</v>
      </c>
      <c r="E268" s="32">
        <f>E269</f>
        <v>2837.6</v>
      </c>
      <c r="F268" s="129"/>
    </row>
    <row r="269" spans="1:6" s="34" customFormat="1">
      <c r="A269" s="16" t="s">
        <v>345</v>
      </c>
      <c r="B269" s="83" t="s">
        <v>500</v>
      </c>
      <c r="C269" s="83" t="s">
        <v>467</v>
      </c>
      <c r="D269" s="32">
        <f>'приложение 2'!G350</f>
        <v>3892.9</v>
      </c>
      <c r="E269" s="32">
        <f>'приложение 2'!H350</f>
        <v>2837.6</v>
      </c>
      <c r="F269" s="129"/>
    </row>
    <row r="270" spans="1:6" s="107" customFormat="1" ht="102">
      <c r="A270" s="103" t="s">
        <v>700</v>
      </c>
      <c r="B270" s="79" t="s">
        <v>701</v>
      </c>
      <c r="C270" s="79"/>
      <c r="D270" s="105">
        <f>D271</f>
        <v>9933.7999999999993</v>
      </c>
      <c r="E270" s="105">
        <f>E271</f>
        <v>1422.4</v>
      </c>
      <c r="F270" s="105"/>
    </row>
    <row r="271" spans="1:6" s="107" customFormat="1" ht="38.25">
      <c r="A271" s="103" t="s">
        <v>351</v>
      </c>
      <c r="B271" s="79" t="s">
        <v>701</v>
      </c>
      <c r="C271" s="79" t="s">
        <v>466</v>
      </c>
      <c r="D271" s="105">
        <f>D272</f>
        <v>9933.7999999999993</v>
      </c>
      <c r="E271" s="105">
        <f>E272</f>
        <v>1422.4</v>
      </c>
      <c r="F271" s="105"/>
    </row>
    <row r="272" spans="1:6" s="107" customFormat="1">
      <c r="A272" s="103" t="s">
        <v>345</v>
      </c>
      <c r="B272" s="79" t="s">
        <v>701</v>
      </c>
      <c r="C272" s="79" t="s">
        <v>467</v>
      </c>
      <c r="D272" s="105">
        <f>'приложение 2'!G353</f>
        <v>9933.7999999999993</v>
      </c>
      <c r="E272" s="105">
        <f>'приложение 2'!H353</f>
        <v>1422.4</v>
      </c>
      <c r="F272" s="105"/>
    </row>
    <row r="273" spans="1:6" s="100" customFormat="1" ht="51">
      <c r="A273" s="16" t="s">
        <v>689</v>
      </c>
      <c r="B273" s="83" t="s">
        <v>690</v>
      </c>
      <c r="C273" s="83"/>
      <c r="D273" s="84">
        <f t="shared" ref="D273:E274" si="12">D274</f>
        <v>907.5</v>
      </c>
      <c r="E273" s="84">
        <f t="shared" si="12"/>
        <v>0</v>
      </c>
      <c r="F273" s="84"/>
    </row>
    <row r="274" spans="1:6" s="100" customFormat="1" ht="25.5">
      <c r="A274" s="16" t="s">
        <v>340</v>
      </c>
      <c r="B274" s="83" t="s">
        <v>690</v>
      </c>
      <c r="C274" s="83" t="s">
        <v>637</v>
      </c>
      <c r="D274" s="84">
        <f t="shared" si="12"/>
        <v>907.5</v>
      </c>
      <c r="E274" s="84">
        <f t="shared" si="12"/>
        <v>0</v>
      </c>
      <c r="F274" s="84"/>
    </row>
    <row r="275" spans="1:6" s="100" customFormat="1" ht="25.5">
      <c r="A275" s="16" t="s">
        <v>346</v>
      </c>
      <c r="B275" s="83" t="s">
        <v>690</v>
      </c>
      <c r="C275" s="83" t="s">
        <v>638</v>
      </c>
      <c r="D275" s="84">
        <f>'приложение 2'!G776</f>
        <v>907.5</v>
      </c>
      <c r="E275" s="84">
        <f>'приложение 2'!H776</f>
        <v>0</v>
      </c>
      <c r="F275" s="84"/>
    </row>
    <row r="276" spans="1:6" s="34" customFormat="1" ht="127.5">
      <c r="A276" s="59" t="s">
        <v>639</v>
      </c>
      <c r="B276" s="53" t="s">
        <v>640</v>
      </c>
      <c r="C276" s="53"/>
      <c r="D276" s="32">
        <f>D277</f>
        <v>6491</v>
      </c>
      <c r="E276" s="32">
        <f>E277</f>
        <v>0</v>
      </c>
      <c r="F276" s="129"/>
    </row>
    <row r="277" spans="1:6" s="34" customFormat="1" ht="25.5">
      <c r="A277" s="59" t="s">
        <v>340</v>
      </c>
      <c r="B277" s="53" t="s">
        <v>640</v>
      </c>
      <c r="C277" s="53" t="s">
        <v>637</v>
      </c>
      <c r="D277" s="32">
        <f>D278</f>
        <v>6491</v>
      </c>
      <c r="E277" s="32">
        <f>E278</f>
        <v>0</v>
      </c>
      <c r="F277" s="129"/>
    </row>
    <row r="278" spans="1:6" s="34" customFormat="1" ht="25.5">
      <c r="A278" s="59" t="s">
        <v>346</v>
      </c>
      <c r="B278" s="53" t="s">
        <v>640</v>
      </c>
      <c r="C278" s="53" t="s">
        <v>638</v>
      </c>
      <c r="D278" s="32">
        <f>'приложение 2'!G779</f>
        <v>6491</v>
      </c>
      <c r="E278" s="32">
        <f>'приложение 2'!H779</f>
        <v>0</v>
      </c>
      <c r="F278" s="129"/>
    </row>
    <row r="279" spans="1:6" s="34" customFormat="1" ht="153">
      <c r="A279" s="140" t="s">
        <v>103</v>
      </c>
      <c r="B279" s="83" t="s">
        <v>641</v>
      </c>
      <c r="C279" s="83"/>
      <c r="D279" s="32">
        <f>D280</f>
        <v>393.5</v>
      </c>
      <c r="E279" s="32">
        <f>E280</f>
        <v>0</v>
      </c>
      <c r="F279" s="129"/>
    </row>
    <row r="280" spans="1:6" s="34" customFormat="1" ht="25.5">
      <c r="A280" s="16" t="s">
        <v>340</v>
      </c>
      <c r="B280" s="83" t="s">
        <v>641</v>
      </c>
      <c r="C280" s="83" t="s">
        <v>637</v>
      </c>
      <c r="D280" s="32">
        <f>D281</f>
        <v>393.5</v>
      </c>
      <c r="E280" s="32">
        <f>E281</f>
        <v>0</v>
      </c>
      <c r="F280" s="129"/>
    </row>
    <row r="281" spans="1:6" s="34" customFormat="1" ht="25.5">
      <c r="A281" s="16" t="s">
        <v>346</v>
      </c>
      <c r="B281" s="83" t="s">
        <v>641</v>
      </c>
      <c r="C281" s="83" t="s">
        <v>638</v>
      </c>
      <c r="D281" s="32">
        <f>'приложение 2'!G782</f>
        <v>393.5</v>
      </c>
      <c r="E281" s="32">
        <f>'приложение 2'!H782</f>
        <v>0</v>
      </c>
      <c r="F281" s="129"/>
    </row>
    <row r="282" spans="1:6" s="34" customFormat="1" ht="191.25">
      <c r="A282" s="113" t="s">
        <v>102</v>
      </c>
      <c r="B282" s="83" t="s">
        <v>642</v>
      </c>
      <c r="C282" s="83"/>
      <c r="D282" s="32">
        <f>D283</f>
        <v>759.7</v>
      </c>
      <c r="E282" s="32">
        <f>E283</f>
        <v>0</v>
      </c>
      <c r="F282" s="129"/>
    </row>
    <row r="283" spans="1:6" s="34" customFormat="1" ht="25.5">
      <c r="A283" s="16" t="s">
        <v>340</v>
      </c>
      <c r="B283" s="83" t="s">
        <v>642</v>
      </c>
      <c r="C283" s="83" t="s">
        <v>637</v>
      </c>
      <c r="D283" s="32">
        <f>D284</f>
        <v>759.7</v>
      </c>
      <c r="E283" s="32">
        <f>E284</f>
        <v>0</v>
      </c>
      <c r="F283" s="129"/>
    </row>
    <row r="284" spans="1:6" s="34" customFormat="1" ht="25.5">
      <c r="A284" s="16" t="s">
        <v>346</v>
      </c>
      <c r="B284" s="83" t="s">
        <v>642</v>
      </c>
      <c r="C284" s="83" t="s">
        <v>638</v>
      </c>
      <c r="D284" s="32">
        <f>'приложение 2'!G785</f>
        <v>759.7</v>
      </c>
      <c r="E284" s="32">
        <f>'приложение 2'!H785</f>
        <v>0</v>
      </c>
      <c r="F284" s="129"/>
    </row>
    <row r="285" spans="1:6" s="34" customFormat="1" ht="114.75">
      <c r="A285" s="59" t="s">
        <v>646</v>
      </c>
      <c r="B285" s="53" t="s">
        <v>647</v>
      </c>
      <c r="C285" s="53"/>
      <c r="D285" s="32">
        <f>D286</f>
        <v>28675.7</v>
      </c>
      <c r="E285" s="32">
        <f>E286</f>
        <v>8984.2000000000007</v>
      </c>
      <c r="F285" s="129"/>
    </row>
    <row r="286" spans="1:6" s="34" customFormat="1" ht="25.5">
      <c r="A286" s="59" t="s">
        <v>340</v>
      </c>
      <c r="B286" s="53" t="s">
        <v>647</v>
      </c>
      <c r="C286" s="53" t="s">
        <v>637</v>
      </c>
      <c r="D286" s="32">
        <f>D287</f>
        <v>28675.7</v>
      </c>
      <c r="E286" s="32">
        <f>E287</f>
        <v>8984.2000000000007</v>
      </c>
      <c r="F286" s="129"/>
    </row>
    <row r="287" spans="1:6" s="34" customFormat="1" ht="25.5">
      <c r="A287" s="59" t="s">
        <v>346</v>
      </c>
      <c r="B287" s="53" t="s">
        <v>647</v>
      </c>
      <c r="C287" s="53" t="s">
        <v>638</v>
      </c>
      <c r="D287" s="32">
        <f>'приложение 2'!G796</f>
        <v>28675.7</v>
      </c>
      <c r="E287" s="32">
        <f>'приложение 2'!H796</f>
        <v>8984.2000000000007</v>
      </c>
      <c r="F287" s="129"/>
    </row>
    <row r="288" spans="1:6" s="34" customFormat="1" ht="51">
      <c r="A288" s="126" t="s">
        <v>164</v>
      </c>
      <c r="B288" s="127" t="s">
        <v>501</v>
      </c>
      <c r="C288" s="128" t="s">
        <v>0</v>
      </c>
      <c r="D288" s="31">
        <f>D289+D296+D299+D302+D305</f>
        <v>79221.7</v>
      </c>
      <c r="E288" s="31">
        <f>E289+E296+E299+E302+E305</f>
        <v>24680.400000000001</v>
      </c>
      <c r="F288" s="129">
        <f>E288/D288*100</f>
        <v>31.153585444392135</v>
      </c>
    </row>
    <row r="289" spans="1:6" s="34" customFormat="1">
      <c r="A289" s="59" t="s">
        <v>21</v>
      </c>
      <c r="B289" s="53" t="s">
        <v>502</v>
      </c>
      <c r="C289" s="53"/>
      <c r="D289" s="32">
        <f>D290+D292+D294</f>
        <v>40068.199999999997</v>
      </c>
      <c r="E289" s="32">
        <f>E290+E292+E294</f>
        <v>21511.7</v>
      </c>
      <c r="F289" s="129"/>
    </row>
    <row r="290" spans="1:6" s="34" customFormat="1" ht="25.5">
      <c r="A290" s="59" t="s">
        <v>372</v>
      </c>
      <c r="B290" s="83" t="s">
        <v>502</v>
      </c>
      <c r="C290" s="83" t="s">
        <v>373</v>
      </c>
      <c r="D290" s="32">
        <f>D291</f>
        <v>475</v>
      </c>
      <c r="E290" s="32">
        <f>E291</f>
        <v>0</v>
      </c>
      <c r="F290" s="129"/>
    </row>
    <row r="291" spans="1:6" s="34" customFormat="1" ht="38.25">
      <c r="A291" s="16" t="s">
        <v>258</v>
      </c>
      <c r="B291" s="83" t="s">
        <v>502</v>
      </c>
      <c r="C291" s="83" t="s">
        <v>374</v>
      </c>
      <c r="D291" s="32">
        <f>'приложение 2'!G425</f>
        <v>475</v>
      </c>
      <c r="E291" s="32">
        <f>'приложение 2'!H425</f>
        <v>0</v>
      </c>
      <c r="F291" s="129"/>
    </row>
    <row r="292" spans="1:6" s="34" customFormat="1" ht="38.25">
      <c r="A292" s="16" t="s">
        <v>351</v>
      </c>
      <c r="B292" s="83" t="s">
        <v>502</v>
      </c>
      <c r="C292" s="83" t="s">
        <v>466</v>
      </c>
      <c r="D292" s="32">
        <f>D293</f>
        <v>4.7</v>
      </c>
      <c r="E292" s="32">
        <f>E293</f>
        <v>0</v>
      </c>
      <c r="F292" s="129"/>
    </row>
    <row r="293" spans="1:6" s="34" customFormat="1">
      <c r="A293" s="16" t="s">
        <v>345</v>
      </c>
      <c r="B293" s="83" t="s">
        <v>502</v>
      </c>
      <c r="C293" s="83" t="s">
        <v>467</v>
      </c>
      <c r="D293" s="32">
        <f>'приложение 2'!G370</f>
        <v>4.7</v>
      </c>
      <c r="E293" s="32">
        <f>'приложение 2'!H370</f>
        <v>0</v>
      </c>
      <c r="F293" s="129"/>
    </row>
    <row r="294" spans="1:6" s="34" customFormat="1">
      <c r="A294" s="59" t="s">
        <v>259</v>
      </c>
      <c r="B294" s="53" t="s">
        <v>502</v>
      </c>
      <c r="C294" s="53" t="s">
        <v>378</v>
      </c>
      <c r="D294" s="32">
        <f>D295</f>
        <v>39588.5</v>
      </c>
      <c r="E294" s="32">
        <f>E295</f>
        <v>21511.7</v>
      </c>
      <c r="F294" s="129"/>
    </row>
    <row r="295" spans="1:6" s="34" customFormat="1" ht="63.75">
      <c r="A295" s="59" t="s">
        <v>160</v>
      </c>
      <c r="B295" s="53" t="s">
        <v>502</v>
      </c>
      <c r="C295" s="53" t="s">
        <v>159</v>
      </c>
      <c r="D295" s="32">
        <f>'приложение 2'!G427</f>
        <v>39588.5</v>
      </c>
      <c r="E295" s="32">
        <f>'приложение 2'!H427</f>
        <v>21511.7</v>
      </c>
      <c r="F295" s="129"/>
    </row>
    <row r="296" spans="1:6" s="34" customFormat="1" ht="127.5">
      <c r="A296" s="59" t="s">
        <v>163</v>
      </c>
      <c r="B296" s="53" t="s">
        <v>503</v>
      </c>
      <c r="C296" s="53"/>
      <c r="D296" s="32">
        <f>D297</f>
        <v>20887</v>
      </c>
      <c r="E296" s="32">
        <f>E297</f>
        <v>0</v>
      </c>
      <c r="F296" s="129"/>
    </row>
    <row r="297" spans="1:6" s="34" customFormat="1">
      <c r="A297" s="59" t="s">
        <v>259</v>
      </c>
      <c r="B297" s="53" t="s">
        <v>503</v>
      </c>
      <c r="C297" s="53" t="s">
        <v>378</v>
      </c>
      <c r="D297" s="32">
        <f>D298</f>
        <v>20887</v>
      </c>
      <c r="E297" s="32">
        <f>E298</f>
        <v>0</v>
      </c>
      <c r="F297" s="129"/>
    </row>
    <row r="298" spans="1:6" s="34" customFormat="1" ht="63.75">
      <c r="A298" s="59" t="s">
        <v>160</v>
      </c>
      <c r="B298" s="53" t="s">
        <v>503</v>
      </c>
      <c r="C298" s="53" t="s">
        <v>159</v>
      </c>
      <c r="D298" s="32">
        <f>'приложение 2'!G373</f>
        <v>20887</v>
      </c>
      <c r="E298" s="32">
        <f>'приложение 2'!H373</f>
        <v>0</v>
      </c>
      <c r="F298" s="129"/>
    </row>
    <row r="299" spans="1:6" s="34" customFormat="1" ht="140.25">
      <c r="A299" s="110" t="s">
        <v>504</v>
      </c>
      <c r="B299" s="79" t="s">
        <v>505</v>
      </c>
      <c r="C299" s="79"/>
      <c r="D299" s="32">
        <f>D300</f>
        <v>1099.3</v>
      </c>
      <c r="E299" s="32">
        <f>E300</f>
        <v>0</v>
      </c>
      <c r="F299" s="129"/>
    </row>
    <row r="300" spans="1:6" s="34" customFormat="1">
      <c r="A300" s="103" t="s">
        <v>259</v>
      </c>
      <c r="B300" s="79" t="s">
        <v>505</v>
      </c>
      <c r="C300" s="79" t="s">
        <v>378</v>
      </c>
      <c r="D300" s="32">
        <f>D301</f>
        <v>1099.3</v>
      </c>
      <c r="E300" s="32">
        <f>E301</f>
        <v>0</v>
      </c>
      <c r="F300" s="129"/>
    </row>
    <row r="301" spans="1:6" s="34" customFormat="1" ht="63.75">
      <c r="A301" s="103" t="s">
        <v>160</v>
      </c>
      <c r="B301" s="79" t="s">
        <v>505</v>
      </c>
      <c r="C301" s="79" t="s">
        <v>159</v>
      </c>
      <c r="D301" s="32">
        <f>'приложение 2'!G376</f>
        <v>1099.3</v>
      </c>
      <c r="E301" s="32">
        <f>'приложение 2'!H376</f>
        <v>0</v>
      </c>
      <c r="F301" s="129"/>
    </row>
    <row r="302" spans="1:6" s="34" customFormat="1" ht="315">
      <c r="A302" s="108" t="s">
        <v>659</v>
      </c>
      <c r="B302" s="79" t="s">
        <v>506</v>
      </c>
      <c r="C302" s="79"/>
      <c r="D302" s="32">
        <f>D303</f>
        <v>16995.5</v>
      </c>
      <c r="E302" s="32">
        <f>E303</f>
        <v>3137</v>
      </c>
      <c r="F302" s="129"/>
    </row>
    <row r="303" spans="1:6" s="34" customFormat="1">
      <c r="A303" s="103" t="s">
        <v>259</v>
      </c>
      <c r="B303" s="79" t="s">
        <v>506</v>
      </c>
      <c r="C303" s="79" t="s">
        <v>378</v>
      </c>
      <c r="D303" s="32">
        <f>D304</f>
        <v>16995.5</v>
      </c>
      <c r="E303" s="32">
        <f>E304</f>
        <v>3137</v>
      </c>
      <c r="F303" s="129"/>
    </row>
    <row r="304" spans="1:6" s="34" customFormat="1" ht="63.75">
      <c r="A304" s="103" t="s">
        <v>160</v>
      </c>
      <c r="B304" s="79" t="s">
        <v>506</v>
      </c>
      <c r="C304" s="79" t="s">
        <v>159</v>
      </c>
      <c r="D304" s="32">
        <f>'приложение 2'!G430</f>
        <v>16995.5</v>
      </c>
      <c r="E304" s="32">
        <f>'приложение 2'!H430</f>
        <v>3137</v>
      </c>
      <c r="F304" s="129"/>
    </row>
    <row r="305" spans="1:6" s="34" customFormat="1" ht="330">
      <c r="A305" s="108" t="s">
        <v>660</v>
      </c>
      <c r="B305" s="79" t="s">
        <v>507</v>
      </c>
      <c r="C305" s="79"/>
      <c r="D305" s="32">
        <f>D306</f>
        <v>171.7</v>
      </c>
      <c r="E305" s="32">
        <f>E306</f>
        <v>31.7</v>
      </c>
      <c r="F305" s="129"/>
    </row>
    <row r="306" spans="1:6" s="34" customFormat="1">
      <c r="A306" s="103" t="s">
        <v>259</v>
      </c>
      <c r="B306" s="79" t="s">
        <v>507</v>
      </c>
      <c r="C306" s="79" t="s">
        <v>378</v>
      </c>
      <c r="D306" s="32">
        <f>D307</f>
        <v>171.7</v>
      </c>
      <c r="E306" s="32">
        <f>E307</f>
        <v>31.7</v>
      </c>
      <c r="F306" s="129"/>
    </row>
    <row r="307" spans="1:6" s="34" customFormat="1" ht="63.75">
      <c r="A307" s="103" t="s">
        <v>160</v>
      </c>
      <c r="B307" s="79" t="s">
        <v>507</v>
      </c>
      <c r="C307" s="79" t="s">
        <v>159</v>
      </c>
      <c r="D307" s="32">
        <f>'приложение 2'!G433</f>
        <v>171.7</v>
      </c>
      <c r="E307" s="32">
        <f>'приложение 2'!H433</f>
        <v>31.7</v>
      </c>
      <c r="F307" s="129"/>
    </row>
    <row r="308" spans="1:6" s="34" customFormat="1" ht="38.25">
      <c r="A308" s="126" t="s">
        <v>67</v>
      </c>
      <c r="B308" s="127" t="s">
        <v>397</v>
      </c>
      <c r="C308" s="128" t="s">
        <v>0</v>
      </c>
      <c r="D308" s="31">
        <f>D309+D337+D342</f>
        <v>13026.3</v>
      </c>
      <c r="E308" s="31">
        <f>E309+E337+E342</f>
        <v>4133.3</v>
      </c>
      <c r="F308" s="133">
        <f>E308/D308*100</f>
        <v>31.730422299501782</v>
      </c>
    </row>
    <row r="309" spans="1:6" s="34" customFormat="1" ht="25.5">
      <c r="A309" s="59" t="s">
        <v>66</v>
      </c>
      <c r="B309" s="53" t="s">
        <v>398</v>
      </c>
      <c r="C309" s="53"/>
      <c r="D309" s="32">
        <f>D310+D315+D320+D323+D326+D329+D332</f>
        <v>10466.299999999999</v>
      </c>
      <c r="E309" s="32">
        <f>E310+E315+E320+E323+E326+E329+E332</f>
        <v>4120.3</v>
      </c>
      <c r="F309" s="129"/>
    </row>
    <row r="310" spans="1:6" s="34" customFormat="1" ht="178.5">
      <c r="A310" s="111" t="s">
        <v>399</v>
      </c>
      <c r="B310" s="53" t="s">
        <v>400</v>
      </c>
      <c r="C310" s="53"/>
      <c r="D310" s="32">
        <f>D311+D313</f>
        <v>1559.2</v>
      </c>
      <c r="E310" s="32">
        <f>E311+E313</f>
        <v>900.40000000000009</v>
      </c>
      <c r="F310" s="129"/>
    </row>
    <row r="311" spans="1:6" s="34" customFormat="1" ht="76.5">
      <c r="A311" s="59" t="s">
        <v>343</v>
      </c>
      <c r="B311" s="53" t="s">
        <v>400</v>
      </c>
      <c r="C311" s="53" t="s">
        <v>369</v>
      </c>
      <c r="D311" s="32">
        <f>D312</f>
        <v>1542.7</v>
      </c>
      <c r="E311" s="32">
        <f>E312</f>
        <v>886.90000000000009</v>
      </c>
      <c r="F311" s="129"/>
    </row>
    <row r="312" spans="1:6" s="34" customFormat="1" ht="25.5">
      <c r="A312" s="59" t="s">
        <v>256</v>
      </c>
      <c r="B312" s="53" t="s">
        <v>400</v>
      </c>
      <c r="C312" s="53" t="s">
        <v>370</v>
      </c>
      <c r="D312" s="32">
        <f>'приложение 2'!G94</f>
        <v>1542.7</v>
      </c>
      <c r="E312" s="32">
        <f>'приложение 2'!H94</f>
        <v>886.90000000000009</v>
      </c>
      <c r="F312" s="129"/>
    </row>
    <row r="313" spans="1:6" s="34" customFormat="1" ht="25.5">
      <c r="A313" s="59" t="s">
        <v>372</v>
      </c>
      <c r="B313" s="53" t="s">
        <v>400</v>
      </c>
      <c r="C313" s="53" t="s">
        <v>373</v>
      </c>
      <c r="D313" s="32">
        <f>D314</f>
        <v>16.5</v>
      </c>
      <c r="E313" s="32">
        <f>E314</f>
        <v>13.5</v>
      </c>
      <c r="F313" s="129"/>
    </row>
    <row r="314" spans="1:6" s="34" customFormat="1" ht="38.25">
      <c r="A314" s="59" t="s">
        <v>258</v>
      </c>
      <c r="B314" s="53" t="s">
        <v>400</v>
      </c>
      <c r="C314" s="53" t="s">
        <v>374</v>
      </c>
      <c r="D314" s="32">
        <f>'приложение 2'!G96</f>
        <v>16.5</v>
      </c>
      <c r="E314" s="32">
        <f>'приложение 2'!H96</f>
        <v>13.5</v>
      </c>
      <c r="F314" s="129"/>
    </row>
    <row r="315" spans="1:6" s="34" customFormat="1" ht="89.25">
      <c r="A315" s="111" t="s">
        <v>401</v>
      </c>
      <c r="B315" s="53" t="s">
        <v>402</v>
      </c>
      <c r="C315" s="53"/>
      <c r="D315" s="32">
        <f>D316+D318</f>
        <v>6766.3</v>
      </c>
      <c r="E315" s="32">
        <f>E316+E318</f>
        <v>2828.2999999999997</v>
      </c>
      <c r="F315" s="129"/>
    </row>
    <row r="316" spans="1:6" s="34" customFormat="1" ht="76.5">
      <c r="A316" s="59" t="s">
        <v>343</v>
      </c>
      <c r="B316" s="53" t="s">
        <v>402</v>
      </c>
      <c r="C316" s="53" t="s">
        <v>369</v>
      </c>
      <c r="D316" s="32">
        <f>D317</f>
        <v>5878.5</v>
      </c>
      <c r="E316" s="32">
        <f>E317</f>
        <v>2540.6999999999998</v>
      </c>
      <c r="F316" s="129"/>
    </row>
    <row r="317" spans="1:6" s="34" customFormat="1" ht="25.5">
      <c r="A317" s="59" t="s">
        <v>256</v>
      </c>
      <c r="B317" s="53" t="s">
        <v>402</v>
      </c>
      <c r="C317" s="53" t="s">
        <v>370</v>
      </c>
      <c r="D317" s="32">
        <f>'приложение 2'!G99</f>
        <v>5878.5</v>
      </c>
      <c r="E317" s="32">
        <f>'приложение 2'!H99</f>
        <v>2540.6999999999998</v>
      </c>
      <c r="F317" s="129"/>
    </row>
    <row r="318" spans="1:6" s="34" customFormat="1" ht="25.5">
      <c r="A318" s="59" t="s">
        <v>372</v>
      </c>
      <c r="B318" s="53" t="s">
        <v>402</v>
      </c>
      <c r="C318" s="53" t="s">
        <v>373</v>
      </c>
      <c r="D318" s="32">
        <f>D319</f>
        <v>887.8</v>
      </c>
      <c r="E318" s="32">
        <f>E319</f>
        <v>287.60000000000002</v>
      </c>
      <c r="F318" s="129"/>
    </row>
    <row r="319" spans="1:6" s="34" customFormat="1" ht="38.25">
      <c r="A319" s="59" t="s">
        <v>258</v>
      </c>
      <c r="B319" s="53" t="s">
        <v>402</v>
      </c>
      <c r="C319" s="53" t="s">
        <v>374</v>
      </c>
      <c r="D319" s="32">
        <f>'приложение 2'!G101</f>
        <v>887.8</v>
      </c>
      <c r="E319" s="32">
        <f>'приложение 2'!H101</f>
        <v>287.60000000000002</v>
      </c>
      <c r="F319" s="129"/>
    </row>
    <row r="320" spans="1:6" s="34" customFormat="1" ht="165.75">
      <c r="A320" s="111" t="s">
        <v>419</v>
      </c>
      <c r="B320" s="53" t="s">
        <v>420</v>
      </c>
      <c r="C320" s="53"/>
      <c r="D320" s="32">
        <f>D321</f>
        <v>89.8</v>
      </c>
      <c r="E320" s="32">
        <f>E321</f>
        <v>29.4</v>
      </c>
      <c r="F320" s="129"/>
    </row>
    <row r="321" spans="1:6" s="34" customFormat="1" ht="76.5">
      <c r="A321" s="59" t="s">
        <v>343</v>
      </c>
      <c r="B321" s="53" t="s">
        <v>420</v>
      </c>
      <c r="C321" s="53" t="s">
        <v>369</v>
      </c>
      <c r="D321" s="32">
        <f>D322</f>
        <v>89.8</v>
      </c>
      <c r="E321" s="32">
        <f>E322</f>
        <v>29.4</v>
      </c>
      <c r="F321" s="129"/>
    </row>
    <row r="322" spans="1:6" s="34" customFormat="1" ht="25.5">
      <c r="A322" s="59" t="s">
        <v>256</v>
      </c>
      <c r="B322" s="53" t="s">
        <v>420</v>
      </c>
      <c r="C322" s="53" t="s">
        <v>370</v>
      </c>
      <c r="D322" s="32">
        <f>'приложение 2'!G155</f>
        <v>89.8</v>
      </c>
      <c r="E322" s="32">
        <f>'приложение 2'!H155</f>
        <v>29.4</v>
      </c>
      <c r="F322" s="129"/>
    </row>
    <row r="323" spans="1:6" s="34" customFormat="1" ht="178.5">
      <c r="A323" s="111" t="s">
        <v>421</v>
      </c>
      <c r="B323" s="53" t="s">
        <v>422</v>
      </c>
      <c r="C323" s="53"/>
      <c r="D323" s="32">
        <f>D324</f>
        <v>38.5</v>
      </c>
      <c r="E323" s="32">
        <f>E324</f>
        <v>12.6</v>
      </c>
      <c r="F323" s="129"/>
    </row>
    <row r="324" spans="1:6" s="34" customFormat="1" ht="76.5">
      <c r="A324" s="59" t="s">
        <v>343</v>
      </c>
      <c r="B324" s="53" t="s">
        <v>422</v>
      </c>
      <c r="C324" s="53" t="s">
        <v>369</v>
      </c>
      <c r="D324" s="32">
        <f>D325</f>
        <v>38.5</v>
      </c>
      <c r="E324" s="32">
        <f>E325</f>
        <v>12.6</v>
      </c>
      <c r="F324" s="129"/>
    </row>
    <row r="325" spans="1:6" s="34" customFormat="1" ht="25.5">
      <c r="A325" s="59" t="s">
        <v>256</v>
      </c>
      <c r="B325" s="53" t="s">
        <v>422</v>
      </c>
      <c r="C325" s="53" t="s">
        <v>370</v>
      </c>
      <c r="D325" s="32">
        <f>'приложение 2'!G158</f>
        <v>38.5</v>
      </c>
      <c r="E325" s="32">
        <f>'приложение 2'!H158</f>
        <v>12.6</v>
      </c>
      <c r="F325" s="129"/>
    </row>
    <row r="326" spans="1:6" s="34" customFormat="1" ht="229.5">
      <c r="A326" s="59" t="s">
        <v>423</v>
      </c>
      <c r="B326" s="53" t="s">
        <v>424</v>
      </c>
      <c r="C326" s="53"/>
      <c r="D326" s="32">
        <f>D327</f>
        <v>350</v>
      </c>
      <c r="E326" s="32">
        <f>E327</f>
        <v>0</v>
      </c>
      <c r="F326" s="129"/>
    </row>
    <row r="327" spans="1:6" s="34" customFormat="1" ht="25.5">
      <c r="A327" s="59" t="s">
        <v>372</v>
      </c>
      <c r="B327" s="53" t="s">
        <v>424</v>
      </c>
      <c r="C327" s="53" t="s">
        <v>373</v>
      </c>
      <c r="D327" s="32">
        <f>D328</f>
        <v>350</v>
      </c>
      <c r="E327" s="32">
        <f>E328</f>
        <v>0</v>
      </c>
      <c r="F327" s="129"/>
    </row>
    <row r="328" spans="1:6" s="34" customFormat="1" ht="38.25">
      <c r="A328" s="59" t="s">
        <v>258</v>
      </c>
      <c r="B328" s="53" t="s">
        <v>424</v>
      </c>
      <c r="C328" s="53" t="s">
        <v>374</v>
      </c>
      <c r="D328" s="32">
        <f>'приложение 2'!G161</f>
        <v>350</v>
      </c>
      <c r="E328" s="32">
        <f>'приложение 2'!H161</f>
        <v>0</v>
      </c>
      <c r="F328" s="129"/>
    </row>
    <row r="329" spans="1:6" s="34" customFormat="1" ht="242.25">
      <c r="A329" s="59" t="s">
        <v>425</v>
      </c>
      <c r="B329" s="53" t="s">
        <v>426</v>
      </c>
      <c r="C329" s="53"/>
      <c r="D329" s="32">
        <f>D330</f>
        <v>87.5</v>
      </c>
      <c r="E329" s="32">
        <f>E330</f>
        <v>0</v>
      </c>
      <c r="F329" s="129"/>
    </row>
    <row r="330" spans="1:6" s="34" customFormat="1" ht="25.5">
      <c r="A330" s="59" t="s">
        <v>372</v>
      </c>
      <c r="B330" s="53" t="s">
        <v>426</v>
      </c>
      <c r="C330" s="53" t="s">
        <v>373</v>
      </c>
      <c r="D330" s="32">
        <f>D331</f>
        <v>87.5</v>
      </c>
      <c r="E330" s="32">
        <f>E331</f>
        <v>0</v>
      </c>
      <c r="F330" s="129"/>
    </row>
    <row r="331" spans="1:6" s="34" customFormat="1" ht="38.25">
      <c r="A331" s="59" t="s">
        <v>258</v>
      </c>
      <c r="B331" s="53" t="s">
        <v>426</v>
      </c>
      <c r="C331" s="53" t="s">
        <v>374</v>
      </c>
      <c r="D331" s="32">
        <f>'приложение 2'!G164</f>
        <v>87.5</v>
      </c>
      <c r="E331" s="32">
        <f>'приложение 2'!H164</f>
        <v>0</v>
      </c>
      <c r="F331" s="129"/>
    </row>
    <row r="332" spans="1:6" s="34" customFormat="1">
      <c r="A332" s="59" t="s">
        <v>21</v>
      </c>
      <c r="B332" s="53" t="s">
        <v>427</v>
      </c>
      <c r="C332" s="53"/>
      <c r="D332" s="32">
        <f>D333+D335</f>
        <v>1575</v>
      </c>
      <c r="E332" s="32">
        <f>E333+E335</f>
        <v>349.6</v>
      </c>
      <c r="F332" s="129"/>
    </row>
    <row r="333" spans="1:6" s="34" customFormat="1" ht="25.5">
      <c r="A333" s="59" t="s">
        <v>372</v>
      </c>
      <c r="B333" s="53" t="s">
        <v>427</v>
      </c>
      <c r="C333" s="53" t="s">
        <v>373</v>
      </c>
      <c r="D333" s="32">
        <f>D334</f>
        <v>1475</v>
      </c>
      <c r="E333" s="32">
        <f>E334</f>
        <v>349.6</v>
      </c>
      <c r="F333" s="129"/>
    </row>
    <row r="334" spans="1:6" s="34" customFormat="1" ht="38.25">
      <c r="A334" s="59" t="s">
        <v>258</v>
      </c>
      <c r="B334" s="53" t="s">
        <v>427</v>
      </c>
      <c r="C334" s="53" t="s">
        <v>374</v>
      </c>
      <c r="D334" s="32">
        <f>'приложение 2'!G167</f>
        <v>1475</v>
      </c>
      <c r="E334" s="32">
        <f>'приложение 2'!H167</f>
        <v>349.6</v>
      </c>
      <c r="F334" s="129"/>
    </row>
    <row r="335" spans="1:6" s="34" customFormat="1" ht="38.25">
      <c r="A335" s="59" t="s">
        <v>352</v>
      </c>
      <c r="B335" s="53" t="s">
        <v>427</v>
      </c>
      <c r="C335" s="53" t="s">
        <v>428</v>
      </c>
      <c r="D335" s="32">
        <f>D336</f>
        <v>100</v>
      </c>
      <c r="E335" s="32">
        <f>E336</f>
        <v>0</v>
      </c>
      <c r="F335" s="129"/>
    </row>
    <row r="336" spans="1:6" s="34" customFormat="1">
      <c r="A336" s="59" t="s">
        <v>338</v>
      </c>
      <c r="B336" s="53" t="s">
        <v>427</v>
      </c>
      <c r="C336" s="53" t="s">
        <v>429</v>
      </c>
      <c r="D336" s="32">
        <f>'приложение 2'!G169</f>
        <v>100</v>
      </c>
      <c r="E336" s="32">
        <f>'приложение 2'!H169</f>
        <v>0</v>
      </c>
      <c r="F336" s="129"/>
    </row>
    <row r="337" spans="1:6" s="34" customFormat="1" ht="38.25">
      <c r="A337" s="59" t="s">
        <v>64</v>
      </c>
      <c r="B337" s="53" t="s">
        <v>430</v>
      </c>
      <c r="C337" s="53"/>
      <c r="D337" s="32">
        <f>D338</f>
        <v>60</v>
      </c>
      <c r="E337" s="32">
        <f>E338</f>
        <v>13</v>
      </c>
      <c r="F337" s="129"/>
    </row>
    <row r="338" spans="1:6" s="34" customFormat="1">
      <c r="A338" s="59" t="s">
        <v>21</v>
      </c>
      <c r="B338" s="53" t="s">
        <v>431</v>
      </c>
      <c r="C338" s="53"/>
      <c r="D338" s="32">
        <f>D339</f>
        <v>60</v>
      </c>
      <c r="E338" s="32">
        <f>E339</f>
        <v>13</v>
      </c>
      <c r="F338" s="129"/>
    </row>
    <row r="339" spans="1:6" s="34" customFormat="1" ht="38.25">
      <c r="A339" s="59" t="s">
        <v>352</v>
      </c>
      <c r="B339" s="53" t="s">
        <v>431</v>
      </c>
      <c r="C339" s="53" t="s">
        <v>428</v>
      </c>
      <c r="D339" s="32">
        <f>D340+D341</f>
        <v>60</v>
      </c>
      <c r="E339" s="32">
        <f>E340+E341</f>
        <v>13</v>
      </c>
      <c r="F339" s="129"/>
    </row>
    <row r="340" spans="1:6" s="34" customFormat="1">
      <c r="A340" s="59" t="s">
        <v>338</v>
      </c>
      <c r="B340" s="53" t="s">
        <v>431</v>
      </c>
      <c r="C340" s="53" t="s">
        <v>429</v>
      </c>
      <c r="D340" s="32">
        <f>'приложение 2'!G173</f>
        <v>47</v>
      </c>
      <c r="E340" s="32">
        <f>'приложение 2'!H173</f>
        <v>0</v>
      </c>
      <c r="F340" s="129"/>
    </row>
    <row r="341" spans="1:6" s="34" customFormat="1">
      <c r="A341" s="59" t="s">
        <v>342</v>
      </c>
      <c r="B341" s="53" t="s">
        <v>431</v>
      </c>
      <c r="C341" s="53" t="s">
        <v>432</v>
      </c>
      <c r="D341" s="32">
        <f>'приложение 2'!G174</f>
        <v>13</v>
      </c>
      <c r="E341" s="32">
        <f>'приложение 2'!H174</f>
        <v>13</v>
      </c>
      <c r="F341" s="129"/>
    </row>
    <row r="342" spans="1:6" s="34" customFormat="1" ht="25.5">
      <c r="A342" s="59" t="s">
        <v>63</v>
      </c>
      <c r="B342" s="53" t="s">
        <v>433</v>
      </c>
      <c r="C342" s="53"/>
      <c r="D342" s="32">
        <f>D343</f>
        <v>2500</v>
      </c>
      <c r="E342" s="32">
        <f>E343</f>
        <v>0</v>
      </c>
      <c r="F342" s="129"/>
    </row>
    <row r="343" spans="1:6" s="34" customFormat="1">
      <c r="A343" s="59" t="s">
        <v>21</v>
      </c>
      <c r="B343" s="53" t="s">
        <v>434</v>
      </c>
      <c r="C343" s="53"/>
      <c r="D343" s="32">
        <f>D344+D346</f>
        <v>2500</v>
      </c>
      <c r="E343" s="32">
        <f>E344+E346</f>
        <v>0</v>
      </c>
      <c r="F343" s="129"/>
    </row>
    <row r="344" spans="1:6" s="34" customFormat="1" ht="25.5">
      <c r="A344" s="16" t="s">
        <v>257</v>
      </c>
      <c r="B344" s="39" t="s">
        <v>434</v>
      </c>
      <c r="C344" s="40">
        <v>200</v>
      </c>
      <c r="D344" s="32">
        <f>D345</f>
        <v>2450</v>
      </c>
      <c r="E344" s="32">
        <f>E345</f>
        <v>0</v>
      </c>
      <c r="F344" s="26"/>
    </row>
    <row r="345" spans="1:6" s="34" customFormat="1" ht="25.5">
      <c r="A345" s="16" t="s">
        <v>339</v>
      </c>
      <c r="B345" s="39" t="s">
        <v>434</v>
      </c>
      <c r="C345" s="40">
        <v>240</v>
      </c>
      <c r="D345" s="32">
        <f>'приложение 2'!G178</f>
        <v>2450</v>
      </c>
      <c r="E345" s="32">
        <f>'приложение 2'!H178</f>
        <v>0</v>
      </c>
      <c r="F345" s="26"/>
    </row>
    <row r="346" spans="1:6" s="34" customFormat="1" ht="38.25">
      <c r="A346" s="59" t="s">
        <v>352</v>
      </c>
      <c r="B346" s="53" t="s">
        <v>434</v>
      </c>
      <c r="C346" s="53" t="s">
        <v>428</v>
      </c>
      <c r="D346" s="32">
        <f>D347+D348</f>
        <v>50</v>
      </c>
      <c r="E346" s="32">
        <f>E347+E348</f>
        <v>0</v>
      </c>
      <c r="F346" s="129"/>
    </row>
    <row r="347" spans="1:6" s="34" customFormat="1">
      <c r="A347" s="59" t="s">
        <v>338</v>
      </c>
      <c r="B347" s="53" t="s">
        <v>434</v>
      </c>
      <c r="C347" s="53" t="s">
        <v>429</v>
      </c>
      <c r="D347" s="32">
        <f>'приложение 2'!G180</f>
        <v>25</v>
      </c>
      <c r="E347" s="32">
        <f>'приложение 2'!H180</f>
        <v>0</v>
      </c>
      <c r="F347" s="129"/>
    </row>
    <row r="348" spans="1:6" s="34" customFormat="1">
      <c r="A348" s="59" t="s">
        <v>342</v>
      </c>
      <c r="B348" s="53" t="s">
        <v>434</v>
      </c>
      <c r="C348" s="53" t="s">
        <v>432</v>
      </c>
      <c r="D348" s="32">
        <f>'приложение 2'!G181</f>
        <v>25</v>
      </c>
      <c r="E348" s="32">
        <f>'приложение 2'!H181</f>
        <v>0</v>
      </c>
      <c r="F348" s="129"/>
    </row>
    <row r="349" spans="1:6" s="34" customFormat="1" ht="63.75">
      <c r="A349" s="126" t="s">
        <v>219</v>
      </c>
      <c r="B349" s="127" t="s">
        <v>413</v>
      </c>
      <c r="C349" s="128" t="s">
        <v>0</v>
      </c>
      <c r="D349" s="31">
        <f>D350+D361</f>
        <v>28474.400000000001</v>
      </c>
      <c r="E349" s="31">
        <f>E350+E361</f>
        <v>10443.5</v>
      </c>
      <c r="F349" s="133">
        <f>E349/D349*100</f>
        <v>36.676804427836935</v>
      </c>
    </row>
    <row r="350" spans="1:6" s="34" customFormat="1" ht="51">
      <c r="A350" s="59" t="s">
        <v>218</v>
      </c>
      <c r="B350" s="53" t="s">
        <v>414</v>
      </c>
      <c r="C350" s="53"/>
      <c r="D350" s="32">
        <f>D351+D358</f>
        <v>27891.800000000003</v>
      </c>
      <c r="E350" s="32">
        <f>E351+E358</f>
        <v>10356.1</v>
      </c>
      <c r="F350" s="129"/>
    </row>
    <row r="351" spans="1:6" s="34" customFormat="1" ht="25.5">
      <c r="A351" s="59" t="s">
        <v>37</v>
      </c>
      <c r="B351" s="53" t="s">
        <v>415</v>
      </c>
      <c r="C351" s="53"/>
      <c r="D351" s="32">
        <f>D352+D354+D356</f>
        <v>23094.7</v>
      </c>
      <c r="E351" s="32">
        <f>E352+E354+E356</f>
        <v>10353.9</v>
      </c>
      <c r="F351" s="129"/>
    </row>
    <row r="352" spans="1:6" s="34" customFormat="1" ht="76.5">
      <c r="A352" s="59" t="s">
        <v>343</v>
      </c>
      <c r="B352" s="53" t="s">
        <v>415</v>
      </c>
      <c r="C352" s="53" t="s">
        <v>369</v>
      </c>
      <c r="D352" s="32">
        <f>D353</f>
        <v>20024.3</v>
      </c>
      <c r="E352" s="32">
        <f>E353</f>
        <v>9455.9</v>
      </c>
      <c r="F352" s="129"/>
    </row>
    <row r="353" spans="1:6" s="34" customFormat="1" ht="25.5">
      <c r="A353" s="59" t="s">
        <v>350</v>
      </c>
      <c r="B353" s="53" t="s">
        <v>415</v>
      </c>
      <c r="C353" s="53" t="s">
        <v>416</v>
      </c>
      <c r="D353" s="32">
        <f>'приложение 2'!G142</f>
        <v>20024.3</v>
      </c>
      <c r="E353" s="32">
        <f>'приложение 2'!H142</f>
        <v>9455.9</v>
      </c>
      <c r="F353" s="129"/>
    </row>
    <row r="354" spans="1:6" s="34" customFormat="1" ht="25.5">
      <c r="A354" s="59" t="s">
        <v>372</v>
      </c>
      <c r="B354" s="53" t="s">
        <v>415</v>
      </c>
      <c r="C354" s="53" t="s">
        <v>373</v>
      </c>
      <c r="D354" s="32">
        <f>D355</f>
        <v>2991.4</v>
      </c>
      <c r="E354" s="32">
        <f>E355</f>
        <v>859.40000000000009</v>
      </c>
      <c r="F354" s="129"/>
    </row>
    <row r="355" spans="1:6" s="34" customFormat="1" ht="38.25">
      <c r="A355" s="59" t="s">
        <v>258</v>
      </c>
      <c r="B355" s="53" t="s">
        <v>415</v>
      </c>
      <c r="C355" s="53" t="s">
        <v>374</v>
      </c>
      <c r="D355" s="32">
        <f>'приложение 2'!G144</f>
        <v>2991.4</v>
      </c>
      <c r="E355" s="32">
        <f>'приложение 2'!H144</f>
        <v>859.40000000000009</v>
      </c>
      <c r="F355" s="129"/>
    </row>
    <row r="356" spans="1:6" s="34" customFormat="1">
      <c r="A356" s="76" t="s">
        <v>259</v>
      </c>
      <c r="B356" s="53" t="s">
        <v>415</v>
      </c>
      <c r="C356" s="53" t="s">
        <v>378</v>
      </c>
      <c r="D356" s="32">
        <f>D357</f>
        <v>79</v>
      </c>
      <c r="E356" s="32">
        <f>E357</f>
        <v>38.6</v>
      </c>
      <c r="F356" s="129"/>
    </row>
    <row r="357" spans="1:6" s="34" customFormat="1">
      <c r="A357" s="76" t="s">
        <v>260</v>
      </c>
      <c r="B357" s="53" t="s">
        <v>415</v>
      </c>
      <c r="C357" s="53" t="s">
        <v>382</v>
      </c>
      <c r="D357" s="32">
        <f>'приложение 2'!G146</f>
        <v>79</v>
      </c>
      <c r="E357" s="32">
        <f>'приложение 2'!H146</f>
        <v>38.6</v>
      </c>
      <c r="F357" s="129"/>
    </row>
    <row r="358" spans="1:6" s="34" customFormat="1">
      <c r="A358" s="59" t="s">
        <v>21</v>
      </c>
      <c r="B358" s="53" t="s">
        <v>417</v>
      </c>
      <c r="C358" s="53"/>
      <c r="D358" s="32">
        <f>D359</f>
        <v>4797.1000000000004</v>
      </c>
      <c r="E358" s="32">
        <f>E359</f>
        <v>2.2000000000000002</v>
      </c>
      <c r="F358" s="129"/>
    </row>
    <row r="359" spans="1:6" s="34" customFormat="1" ht="25.5">
      <c r="A359" s="59" t="s">
        <v>372</v>
      </c>
      <c r="B359" s="53" t="s">
        <v>417</v>
      </c>
      <c r="C359" s="53" t="s">
        <v>373</v>
      </c>
      <c r="D359" s="32">
        <f>D360</f>
        <v>4797.1000000000004</v>
      </c>
      <c r="E359" s="32">
        <f>E360</f>
        <v>2.2000000000000002</v>
      </c>
      <c r="F359" s="129"/>
    </row>
    <row r="360" spans="1:6" s="34" customFormat="1" ht="38.25">
      <c r="A360" s="59" t="s">
        <v>258</v>
      </c>
      <c r="B360" s="53" t="s">
        <v>417</v>
      </c>
      <c r="C360" s="53" t="s">
        <v>374</v>
      </c>
      <c r="D360" s="32">
        <f>'приложение 2'!G149+'приложение 2'!G186</f>
        <v>4797.1000000000004</v>
      </c>
      <c r="E360" s="32">
        <f>'приложение 2'!H149+'приложение 2'!H186</f>
        <v>2.2000000000000002</v>
      </c>
      <c r="F360" s="129"/>
    </row>
    <row r="361" spans="1:6" s="34" customFormat="1" ht="38.25">
      <c r="A361" s="59" t="s">
        <v>217</v>
      </c>
      <c r="B361" s="53" t="s">
        <v>436</v>
      </c>
      <c r="C361" s="53"/>
      <c r="D361" s="32">
        <f t="shared" ref="D361:E363" si="13">D362</f>
        <v>582.6</v>
      </c>
      <c r="E361" s="32">
        <f t="shared" si="13"/>
        <v>87.4</v>
      </c>
      <c r="F361" s="129"/>
    </row>
    <row r="362" spans="1:6" s="34" customFormat="1">
      <c r="A362" s="59" t="s">
        <v>21</v>
      </c>
      <c r="B362" s="53" t="s">
        <v>437</v>
      </c>
      <c r="C362" s="53"/>
      <c r="D362" s="32">
        <f t="shared" si="13"/>
        <v>582.6</v>
      </c>
      <c r="E362" s="32">
        <f t="shared" si="13"/>
        <v>87.4</v>
      </c>
      <c r="F362" s="129"/>
    </row>
    <row r="363" spans="1:6" s="34" customFormat="1" ht="25.5">
      <c r="A363" s="59" t="s">
        <v>372</v>
      </c>
      <c r="B363" s="53" t="s">
        <v>437</v>
      </c>
      <c r="C363" s="53" t="s">
        <v>373</v>
      </c>
      <c r="D363" s="32">
        <f t="shared" si="13"/>
        <v>582.6</v>
      </c>
      <c r="E363" s="32">
        <f t="shared" si="13"/>
        <v>87.4</v>
      </c>
      <c r="F363" s="129"/>
    </row>
    <row r="364" spans="1:6" s="34" customFormat="1" ht="38.25">
      <c r="A364" s="59" t="s">
        <v>258</v>
      </c>
      <c r="B364" s="53" t="s">
        <v>437</v>
      </c>
      <c r="C364" s="53" t="s">
        <v>374</v>
      </c>
      <c r="D364" s="32">
        <f>'приложение 2'!G190</f>
        <v>582.6</v>
      </c>
      <c r="E364" s="32">
        <f>'приложение 2'!H190</f>
        <v>87.4</v>
      </c>
      <c r="F364" s="129"/>
    </row>
    <row r="365" spans="1:6" s="34" customFormat="1" ht="38.25">
      <c r="A365" s="126" t="s">
        <v>146</v>
      </c>
      <c r="B365" s="127" t="s">
        <v>529</v>
      </c>
      <c r="C365" s="128" t="s">
        <v>0</v>
      </c>
      <c r="D365" s="31">
        <f t="shared" ref="D365:E367" si="14">D366</f>
        <v>4447.0999999999995</v>
      </c>
      <c r="E365" s="31">
        <f t="shared" si="14"/>
        <v>250</v>
      </c>
      <c r="F365" s="133">
        <f>E365/D365*100</f>
        <v>5.6216410694609973</v>
      </c>
    </row>
    <row r="366" spans="1:6" s="34" customFormat="1">
      <c r="A366" s="59" t="s">
        <v>21</v>
      </c>
      <c r="B366" s="53" t="s">
        <v>530</v>
      </c>
      <c r="C366" s="53"/>
      <c r="D366" s="32">
        <f>D367+D369</f>
        <v>4447.0999999999995</v>
      </c>
      <c r="E366" s="32">
        <f>E367+E369</f>
        <v>250</v>
      </c>
      <c r="F366" s="129"/>
    </row>
    <row r="367" spans="1:6" s="34" customFormat="1" ht="25.5">
      <c r="A367" s="59" t="s">
        <v>372</v>
      </c>
      <c r="B367" s="53" t="s">
        <v>530</v>
      </c>
      <c r="C367" s="53" t="s">
        <v>373</v>
      </c>
      <c r="D367" s="32">
        <f t="shared" si="14"/>
        <v>4373.3999999999996</v>
      </c>
      <c r="E367" s="32">
        <f t="shared" si="14"/>
        <v>250</v>
      </c>
      <c r="F367" s="129"/>
    </row>
    <row r="368" spans="1:6" s="34" customFormat="1" ht="38.25">
      <c r="A368" s="59" t="s">
        <v>258</v>
      </c>
      <c r="B368" s="53" t="s">
        <v>530</v>
      </c>
      <c r="C368" s="53" t="s">
        <v>374</v>
      </c>
      <c r="D368" s="32">
        <f>'приложение 2'!G464</f>
        <v>4373.3999999999996</v>
      </c>
      <c r="E368" s="32">
        <f>'приложение 2'!H464</f>
        <v>250</v>
      </c>
      <c r="F368" s="129"/>
    </row>
    <row r="369" spans="1:6" s="107" customFormat="1" ht="38.25">
      <c r="A369" s="103" t="s">
        <v>337</v>
      </c>
      <c r="B369" s="79" t="s">
        <v>530</v>
      </c>
      <c r="C369" s="79" t="s">
        <v>428</v>
      </c>
      <c r="D369" s="105">
        <f>D370+D371</f>
        <v>73.7</v>
      </c>
      <c r="E369" s="105">
        <f>E370+E371</f>
        <v>0</v>
      </c>
      <c r="F369" s="105"/>
    </row>
    <row r="370" spans="1:6" s="106" customFormat="1">
      <c r="A370" s="103" t="s">
        <v>338</v>
      </c>
      <c r="B370" s="79" t="s">
        <v>530</v>
      </c>
      <c r="C370" s="79" t="s">
        <v>429</v>
      </c>
      <c r="D370" s="105">
        <f>'приложение 2'!G466</f>
        <v>58.7</v>
      </c>
      <c r="E370" s="105">
        <f>'приложение 2'!H466</f>
        <v>0</v>
      </c>
      <c r="F370" s="105"/>
    </row>
    <row r="371" spans="1:6" s="107" customFormat="1">
      <c r="A371" s="103" t="s">
        <v>342</v>
      </c>
      <c r="B371" s="79" t="s">
        <v>530</v>
      </c>
      <c r="C371" s="79" t="s">
        <v>432</v>
      </c>
      <c r="D371" s="105">
        <f>'приложение 2'!G467</f>
        <v>15</v>
      </c>
      <c r="E371" s="105">
        <f>'приложение 2'!H467</f>
        <v>0</v>
      </c>
      <c r="F371" s="105"/>
    </row>
    <row r="372" spans="1:6" s="34" customFormat="1" ht="63.75">
      <c r="A372" s="126" t="s">
        <v>199</v>
      </c>
      <c r="B372" s="127" t="s">
        <v>445</v>
      </c>
      <c r="C372" s="128" t="s">
        <v>0</v>
      </c>
      <c r="D372" s="31">
        <f>D373+D385+D389</f>
        <v>40244.300000000003</v>
      </c>
      <c r="E372" s="31">
        <f>E373+E385+E389</f>
        <v>16877.199999999997</v>
      </c>
      <c r="F372" s="133">
        <f>E372/D372*100</f>
        <v>41.936870563036244</v>
      </c>
    </row>
    <row r="373" spans="1:6" s="34" customFormat="1" ht="25.5">
      <c r="A373" s="59" t="s">
        <v>198</v>
      </c>
      <c r="B373" s="53" t="s">
        <v>478</v>
      </c>
      <c r="C373" s="53"/>
      <c r="D373" s="32">
        <f>D374</f>
        <v>5348.8</v>
      </c>
      <c r="E373" s="32">
        <f>E374</f>
        <v>30.9</v>
      </c>
      <c r="F373" s="129"/>
    </row>
    <row r="374" spans="1:6" s="34" customFormat="1" ht="102">
      <c r="A374" s="37" t="s">
        <v>197</v>
      </c>
      <c r="B374" s="39" t="s">
        <v>663</v>
      </c>
      <c r="C374" s="40"/>
      <c r="D374" s="32">
        <f>D375+D380</f>
        <v>5348.8</v>
      </c>
      <c r="E374" s="32">
        <f>E375+E380</f>
        <v>30.9</v>
      </c>
      <c r="F374" s="129"/>
    </row>
    <row r="375" spans="1:6" s="34" customFormat="1" ht="102">
      <c r="A375" s="37" t="s">
        <v>197</v>
      </c>
      <c r="B375" s="39" t="s">
        <v>664</v>
      </c>
      <c r="C375" s="40"/>
      <c r="D375" s="32">
        <f>D376+D378</f>
        <v>5081.2</v>
      </c>
      <c r="E375" s="32">
        <f>E376+E378</f>
        <v>29.4</v>
      </c>
      <c r="F375" s="129"/>
    </row>
    <row r="376" spans="1:6" s="34" customFormat="1" ht="25.5">
      <c r="A376" s="16" t="s">
        <v>257</v>
      </c>
      <c r="B376" s="39" t="s">
        <v>664</v>
      </c>
      <c r="C376" s="40">
        <v>200</v>
      </c>
      <c r="D376" s="32">
        <f>D377</f>
        <v>671.4</v>
      </c>
      <c r="E376" s="32">
        <f>E377</f>
        <v>0</v>
      </c>
      <c r="F376" s="26"/>
    </row>
    <row r="377" spans="1:6" s="34" customFormat="1" ht="25.5">
      <c r="A377" s="16" t="s">
        <v>339</v>
      </c>
      <c r="B377" s="39" t="s">
        <v>664</v>
      </c>
      <c r="C377" s="40">
        <v>240</v>
      </c>
      <c r="D377" s="32">
        <f>'приложение 2'!G272</f>
        <v>671.4</v>
      </c>
      <c r="E377" s="32">
        <f>'приложение 2'!H272</f>
        <v>0</v>
      </c>
      <c r="F377" s="26"/>
    </row>
    <row r="378" spans="1:6" s="34" customFormat="1">
      <c r="A378" s="17" t="s">
        <v>259</v>
      </c>
      <c r="B378" s="39" t="s">
        <v>664</v>
      </c>
      <c r="C378" s="40">
        <v>800</v>
      </c>
      <c r="D378" s="32">
        <f>D379</f>
        <v>4409.8</v>
      </c>
      <c r="E378" s="32">
        <f>E379</f>
        <v>29.4</v>
      </c>
      <c r="F378" s="129"/>
    </row>
    <row r="379" spans="1:6" s="34" customFormat="1" ht="63.75">
      <c r="A379" s="37" t="s">
        <v>160</v>
      </c>
      <c r="B379" s="39" t="s">
        <v>664</v>
      </c>
      <c r="C379" s="40" t="s">
        <v>159</v>
      </c>
      <c r="D379" s="32">
        <f>'приложение 2'!G274</f>
        <v>4409.8</v>
      </c>
      <c r="E379" s="32">
        <f>'приложение 2'!H274</f>
        <v>29.4</v>
      </c>
      <c r="F379" s="129"/>
    </row>
    <row r="380" spans="1:6" s="34" customFormat="1" ht="127.5">
      <c r="A380" s="37" t="s">
        <v>196</v>
      </c>
      <c r="B380" s="39" t="s">
        <v>665</v>
      </c>
      <c r="C380" s="40"/>
      <c r="D380" s="32">
        <f>D381+D383</f>
        <v>267.60000000000002</v>
      </c>
      <c r="E380" s="32">
        <f>E381+E383</f>
        <v>1.5</v>
      </c>
      <c r="F380" s="129"/>
    </row>
    <row r="381" spans="1:6" s="34" customFormat="1" ht="25.5">
      <c r="A381" s="16" t="s">
        <v>257</v>
      </c>
      <c r="B381" s="39" t="s">
        <v>665</v>
      </c>
      <c r="C381" s="40">
        <v>200</v>
      </c>
      <c r="D381" s="32">
        <f>D382</f>
        <v>35.299999999999997</v>
      </c>
      <c r="E381" s="32">
        <f>E382</f>
        <v>0</v>
      </c>
      <c r="F381" s="26"/>
    </row>
    <row r="382" spans="1:6" s="34" customFormat="1" ht="25.5">
      <c r="A382" s="16" t="s">
        <v>339</v>
      </c>
      <c r="B382" s="39" t="s">
        <v>665</v>
      </c>
      <c r="C382" s="40">
        <v>240</v>
      </c>
      <c r="D382" s="32">
        <f>'приложение 2'!G277</f>
        <v>35.299999999999997</v>
      </c>
      <c r="E382" s="32">
        <f>'приложение 2'!H277</f>
        <v>0</v>
      </c>
      <c r="F382" s="26"/>
    </row>
    <row r="383" spans="1:6" s="34" customFormat="1">
      <c r="A383" s="17" t="s">
        <v>259</v>
      </c>
      <c r="B383" s="39" t="s">
        <v>665</v>
      </c>
      <c r="C383" s="40">
        <v>800</v>
      </c>
      <c r="D383" s="32">
        <f>D384</f>
        <v>232.3</v>
      </c>
      <c r="E383" s="32">
        <f>E384</f>
        <v>1.5</v>
      </c>
      <c r="F383" s="129"/>
    </row>
    <row r="384" spans="1:6" s="34" customFormat="1" ht="63.75">
      <c r="A384" s="37" t="s">
        <v>160</v>
      </c>
      <c r="B384" s="39" t="s">
        <v>665</v>
      </c>
      <c r="C384" s="40" t="s">
        <v>159</v>
      </c>
      <c r="D384" s="32">
        <f>'приложение 2'!G279</f>
        <v>232.3</v>
      </c>
      <c r="E384" s="32">
        <f>'приложение 2'!H279</f>
        <v>1.5</v>
      </c>
      <c r="F384" s="129"/>
    </row>
    <row r="385" spans="1:6" s="34" customFormat="1" ht="25.5">
      <c r="A385" s="59" t="s">
        <v>195</v>
      </c>
      <c r="B385" s="53" t="s">
        <v>479</v>
      </c>
      <c r="C385" s="53"/>
      <c r="D385" s="32">
        <f t="shared" ref="D385:E387" si="15">D386</f>
        <v>200</v>
      </c>
      <c r="E385" s="32">
        <f t="shared" si="15"/>
        <v>72.7</v>
      </c>
      <c r="F385" s="129"/>
    </row>
    <row r="386" spans="1:6" s="34" customFormat="1">
      <c r="A386" s="59" t="s">
        <v>21</v>
      </c>
      <c r="B386" s="53" t="s">
        <v>480</v>
      </c>
      <c r="C386" s="53"/>
      <c r="D386" s="32">
        <f t="shared" si="15"/>
        <v>200</v>
      </c>
      <c r="E386" s="32">
        <f t="shared" si="15"/>
        <v>72.7</v>
      </c>
      <c r="F386" s="129"/>
    </row>
    <row r="387" spans="1:6" s="34" customFormat="1" ht="25.5">
      <c r="A387" s="59" t="s">
        <v>372</v>
      </c>
      <c r="B387" s="53" t="s">
        <v>480</v>
      </c>
      <c r="C387" s="53" t="s">
        <v>373</v>
      </c>
      <c r="D387" s="32">
        <f t="shared" si="15"/>
        <v>200</v>
      </c>
      <c r="E387" s="32">
        <f t="shared" si="15"/>
        <v>72.7</v>
      </c>
      <c r="F387" s="129"/>
    </row>
    <row r="388" spans="1:6" s="34" customFormat="1" ht="38.25">
      <c r="A388" s="59" t="s">
        <v>258</v>
      </c>
      <c r="B388" s="53" t="s">
        <v>480</v>
      </c>
      <c r="C388" s="53" t="s">
        <v>374</v>
      </c>
      <c r="D388" s="32">
        <f>'приложение 2'!G283</f>
        <v>200</v>
      </c>
      <c r="E388" s="32">
        <f>'приложение 2'!H283</f>
        <v>72.7</v>
      </c>
      <c r="F388" s="129"/>
    </row>
    <row r="389" spans="1:6" s="34" customFormat="1" ht="25.5">
      <c r="A389" s="16" t="s">
        <v>194</v>
      </c>
      <c r="B389" s="83" t="s">
        <v>446</v>
      </c>
      <c r="C389" s="53"/>
      <c r="D389" s="32">
        <f>D390+D393+D398</f>
        <v>34695.5</v>
      </c>
      <c r="E389" s="32">
        <f>E390+E393+E398</f>
        <v>16773.599999999999</v>
      </c>
      <c r="F389" s="129"/>
    </row>
    <row r="390" spans="1:6" s="34" customFormat="1">
      <c r="A390" s="59" t="s">
        <v>21</v>
      </c>
      <c r="B390" s="53" t="s">
        <v>481</v>
      </c>
      <c r="C390" s="53"/>
      <c r="D390" s="32">
        <f>D391</f>
        <v>40</v>
      </c>
      <c r="E390" s="32">
        <f>E391</f>
        <v>0</v>
      </c>
      <c r="F390" s="129"/>
    </row>
    <row r="391" spans="1:6" s="34" customFormat="1">
      <c r="A391" s="59" t="s">
        <v>259</v>
      </c>
      <c r="B391" s="53" t="s">
        <v>481</v>
      </c>
      <c r="C391" s="53" t="s">
        <v>378</v>
      </c>
      <c r="D391" s="32">
        <f>D392</f>
        <v>40</v>
      </c>
      <c r="E391" s="32">
        <f>E392</f>
        <v>0</v>
      </c>
      <c r="F391" s="129"/>
    </row>
    <row r="392" spans="1:6" s="34" customFormat="1" ht="63.75">
      <c r="A392" s="59" t="s">
        <v>160</v>
      </c>
      <c r="B392" s="53" t="s">
        <v>481</v>
      </c>
      <c r="C392" s="53" t="s">
        <v>159</v>
      </c>
      <c r="D392" s="32">
        <f>'приложение 2'!G287</f>
        <v>40</v>
      </c>
      <c r="E392" s="32">
        <f>'приложение 2'!H287</f>
        <v>0</v>
      </c>
      <c r="F392" s="129"/>
    </row>
    <row r="393" spans="1:6" s="34" customFormat="1" ht="114.75">
      <c r="A393" s="59" t="s">
        <v>447</v>
      </c>
      <c r="B393" s="83" t="s">
        <v>448</v>
      </c>
      <c r="C393" s="53"/>
      <c r="D393" s="32">
        <f>D394+D396</f>
        <v>34413</v>
      </c>
      <c r="E393" s="32">
        <f>E394+E396</f>
        <v>16773.599999999999</v>
      </c>
      <c r="F393" s="129"/>
    </row>
    <row r="394" spans="1:6" s="34" customFormat="1" ht="76.5">
      <c r="A394" s="16" t="s">
        <v>343</v>
      </c>
      <c r="B394" s="39" t="s">
        <v>448</v>
      </c>
      <c r="C394" s="40">
        <v>100</v>
      </c>
      <c r="D394" s="32">
        <f>D395</f>
        <v>51</v>
      </c>
      <c r="E394" s="32">
        <f>E395</f>
        <v>51</v>
      </c>
      <c r="F394" s="26"/>
    </row>
    <row r="395" spans="1:6" s="34" customFormat="1" ht="25.5">
      <c r="A395" s="16" t="s">
        <v>256</v>
      </c>
      <c r="B395" s="39" t="s">
        <v>448</v>
      </c>
      <c r="C395" s="40">
        <v>120</v>
      </c>
      <c r="D395" s="32">
        <f>'приложение 2'!G213</f>
        <v>51</v>
      </c>
      <c r="E395" s="32">
        <f>'приложение 2'!H213</f>
        <v>51</v>
      </c>
      <c r="F395" s="26"/>
    </row>
    <row r="396" spans="1:6" s="34" customFormat="1">
      <c r="A396" s="59" t="s">
        <v>259</v>
      </c>
      <c r="B396" s="83" t="s">
        <v>448</v>
      </c>
      <c r="C396" s="53" t="s">
        <v>378</v>
      </c>
      <c r="D396" s="32">
        <f>D397</f>
        <v>34362</v>
      </c>
      <c r="E396" s="32">
        <f>E397</f>
        <v>16722.599999999999</v>
      </c>
      <c r="F396" s="129"/>
    </row>
    <row r="397" spans="1:6" s="34" customFormat="1" ht="63.75">
      <c r="A397" s="59" t="s">
        <v>160</v>
      </c>
      <c r="B397" s="83" t="s">
        <v>448</v>
      </c>
      <c r="C397" s="53" t="s">
        <v>159</v>
      </c>
      <c r="D397" s="32">
        <f>'приложение 2'!G215</f>
        <v>34362</v>
      </c>
      <c r="E397" s="32">
        <f>'приложение 2'!H215</f>
        <v>16722.599999999999</v>
      </c>
      <c r="F397" s="129"/>
    </row>
    <row r="398" spans="1:6" s="34" customFormat="1" ht="25.5">
      <c r="A398" s="37" t="s">
        <v>711</v>
      </c>
      <c r="B398" s="39" t="s">
        <v>712</v>
      </c>
      <c r="C398" s="40"/>
      <c r="D398" s="32">
        <f>D399</f>
        <v>242.5</v>
      </c>
      <c r="E398" s="32">
        <f>E399</f>
        <v>0</v>
      </c>
      <c r="F398" s="26"/>
    </row>
    <row r="399" spans="1:6" s="34" customFormat="1" ht="25.5">
      <c r="A399" s="16" t="s">
        <v>257</v>
      </c>
      <c r="B399" s="39" t="s">
        <v>712</v>
      </c>
      <c r="C399" s="40">
        <v>200</v>
      </c>
      <c r="D399" s="32">
        <f>D400</f>
        <v>242.5</v>
      </c>
      <c r="E399" s="32">
        <f>E400</f>
        <v>0</v>
      </c>
      <c r="F399" s="26"/>
    </row>
    <row r="400" spans="1:6" s="34" customFormat="1" ht="25.5">
      <c r="A400" s="16" t="s">
        <v>339</v>
      </c>
      <c r="B400" s="39" t="s">
        <v>712</v>
      </c>
      <c r="C400" s="40">
        <v>240</v>
      </c>
      <c r="D400" s="32">
        <f>'приложение 2'!G106</f>
        <v>242.5</v>
      </c>
      <c r="E400" s="32">
        <f>'приложение 2'!H106</f>
        <v>0</v>
      </c>
      <c r="F400" s="26"/>
    </row>
    <row r="401" spans="1:6" s="34" customFormat="1" ht="38.25">
      <c r="A401" s="126" t="s">
        <v>60</v>
      </c>
      <c r="B401" s="127" t="s">
        <v>475</v>
      </c>
      <c r="C401" s="128" t="s">
        <v>0</v>
      </c>
      <c r="D401" s="31">
        <f>D402+D405</f>
        <v>15172.3</v>
      </c>
      <c r="E401" s="31">
        <f>E402+E405</f>
        <v>6733.2999999999993</v>
      </c>
      <c r="F401" s="133">
        <f>E401/D401*100</f>
        <v>44.378901023575857</v>
      </c>
    </row>
    <row r="402" spans="1:6" s="34" customFormat="1" ht="25.5">
      <c r="A402" s="59" t="s">
        <v>37</v>
      </c>
      <c r="B402" s="92" t="s">
        <v>651</v>
      </c>
      <c r="C402" s="53"/>
      <c r="D402" s="32">
        <f>D403</f>
        <v>13246.3</v>
      </c>
      <c r="E402" s="32">
        <f>E403</f>
        <v>5993.4</v>
      </c>
      <c r="F402" s="129"/>
    </row>
    <row r="403" spans="1:6" s="34" customFormat="1" ht="38.25">
      <c r="A403" s="59" t="s">
        <v>337</v>
      </c>
      <c r="B403" s="92" t="s">
        <v>651</v>
      </c>
      <c r="C403" s="53" t="s">
        <v>428</v>
      </c>
      <c r="D403" s="32">
        <f>D404</f>
        <v>13246.3</v>
      </c>
      <c r="E403" s="32">
        <f>E404</f>
        <v>5993.4</v>
      </c>
      <c r="F403" s="129"/>
    </row>
    <row r="404" spans="1:6" s="34" customFormat="1">
      <c r="A404" s="59" t="s">
        <v>338</v>
      </c>
      <c r="B404" s="92" t="s">
        <v>651</v>
      </c>
      <c r="C404" s="53" t="s">
        <v>429</v>
      </c>
      <c r="D404" s="32">
        <f>'приложение 2'!G843</f>
        <v>13246.3</v>
      </c>
      <c r="E404" s="32">
        <f>'приложение 2'!H843</f>
        <v>5993.4</v>
      </c>
      <c r="F404" s="129"/>
    </row>
    <row r="405" spans="1:6" s="34" customFormat="1">
      <c r="A405" s="59" t="s">
        <v>21</v>
      </c>
      <c r="B405" s="92" t="s">
        <v>476</v>
      </c>
      <c r="C405" s="53"/>
      <c r="D405" s="32">
        <f>D406+D408+D410</f>
        <v>1926</v>
      </c>
      <c r="E405" s="32">
        <f>E406+E408+E410</f>
        <v>739.90000000000009</v>
      </c>
      <c r="F405" s="129"/>
    </row>
    <row r="406" spans="1:6" s="34" customFormat="1" ht="76.5">
      <c r="A406" s="16" t="s">
        <v>343</v>
      </c>
      <c r="B406" s="39" t="s">
        <v>476</v>
      </c>
      <c r="C406" s="40">
        <v>100</v>
      </c>
      <c r="D406" s="32">
        <f>D407</f>
        <v>100</v>
      </c>
      <c r="E406" s="32">
        <f>E407</f>
        <v>29.6</v>
      </c>
      <c r="F406" s="26"/>
    </row>
    <row r="407" spans="1:6" s="34" customFormat="1" ht="25.5">
      <c r="A407" s="16" t="s">
        <v>256</v>
      </c>
      <c r="B407" s="39" t="s">
        <v>476</v>
      </c>
      <c r="C407" s="40">
        <v>120</v>
      </c>
      <c r="D407" s="32">
        <f>'приложение 2'!G261</f>
        <v>100</v>
      </c>
      <c r="E407" s="32">
        <f>'приложение 2'!H261</f>
        <v>29.6</v>
      </c>
      <c r="F407" s="26"/>
    </row>
    <row r="408" spans="1:6" s="34" customFormat="1" ht="25.5">
      <c r="A408" s="59" t="s">
        <v>372</v>
      </c>
      <c r="B408" s="92" t="s">
        <v>476</v>
      </c>
      <c r="C408" s="53" t="s">
        <v>373</v>
      </c>
      <c r="D408" s="32">
        <f>D409</f>
        <v>1076</v>
      </c>
      <c r="E408" s="32">
        <f>E409</f>
        <v>360.3</v>
      </c>
      <c r="F408" s="129"/>
    </row>
    <row r="409" spans="1:6" s="34" customFormat="1" ht="38.25">
      <c r="A409" s="59" t="s">
        <v>258</v>
      </c>
      <c r="B409" s="92" t="s">
        <v>476</v>
      </c>
      <c r="C409" s="53" t="s">
        <v>374</v>
      </c>
      <c r="D409" s="32">
        <f>'приложение 2'!G263</f>
        <v>1076</v>
      </c>
      <c r="E409" s="32">
        <f>'приложение 2'!H263</f>
        <v>360.3</v>
      </c>
      <c r="F409" s="129"/>
    </row>
    <row r="410" spans="1:6" s="34" customFormat="1" ht="38.25">
      <c r="A410" s="59" t="s">
        <v>441</v>
      </c>
      <c r="B410" s="92" t="s">
        <v>476</v>
      </c>
      <c r="C410" s="53" t="s">
        <v>428</v>
      </c>
      <c r="D410" s="32">
        <f>D411+D412</f>
        <v>750</v>
      </c>
      <c r="E410" s="32">
        <f>E411+E412</f>
        <v>350</v>
      </c>
      <c r="F410" s="129"/>
    </row>
    <row r="411" spans="1:6" s="34" customFormat="1">
      <c r="A411" s="59" t="s">
        <v>338</v>
      </c>
      <c r="B411" s="92" t="s">
        <v>476</v>
      </c>
      <c r="C411" s="53" t="s">
        <v>429</v>
      </c>
      <c r="D411" s="32">
        <f>'приложение 2'!G265</f>
        <v>150</v>
      </c>
      <c r="E411" s="32">
        <f>'приложение 2'!H265</f>
        <v>75</v>
      </c>
      <c r="F411" s="129"/>
    </row>
    <row r="412" spans="1:6" s="34" customFormat="1">
      <c r="A412" s="59" t="s">
        <v>342</v>
      </c>
      <c r="B412" s="92" t="s">
        <v>476</v>
      </c>
      <c r="C412" s="53" t="s">
        <v>432</v>
      </c>
      <c r="D412" s="32">
        <f>'приложение 2'!G266</f>
        <v>600</v>
      </c>
      <c r="E412" s="32">
        <f>'приложение 2'!H266</f>
        <v>275</v>
      </c>
      <c r="F412" s="129"/>
    </row>
    <row r="413" spans="1:6" s="34" customFormat="1" ht="38.25">
      <c r="A413" s="126" t="s">
        <v>206</v>
      </c>
      <c r="B413" s="127" t="s">
        <v>457</v>
      </c>
      <c r="C413" s="128" t="s">
        <v>0</v>
      </c>
      <c r="D413" s="31">
        <f>D414+D432</f>
        <v>46245.7</v>
      </c>
      <c r="E413" s="31">
        <f>E414+E432</f>
        <v>4689.3</v>
      </c>
      <c r="F413" s="133">
        <f>E413/D413*100</f>
        <v>10.139969770162416</v>
      </c>
    </row>
    <row r="414" spans="1:6" s="34" customFormat="1">
      <c r="A414" s="59" t="s">
        <v>205</v>
      </c>
      <c r="B414" s="53" t="s">
        <v>463</v>
      </c>
      <c r="C414" s="53"/>
      <c r="D414" s="32">
        <f>D415+D419</f>
        <v>35232.5</v>
      </c>
      <c r="E414" s="32">
        <f>E415+E419</f>
        <v>1125.4000000000001</v>
      </c>
      <c r="F414" s="129"/>
    </row>
    <row r="415" spans="1:6" s="34" customFormat="1" ht="25.5">
      <c r="A415" s="59" t="s">
        <v>204</v>
      </c>
      <c r="B415" s="53" t="s">
        <v>464</v>
      </c>
      <c r="C415" s="53"/>
      <c r="D415" s="32">
        <f t="shared" ref="D415:E417" si="16">D416</f>
        <v>99</v>
      </c>
      <c r="E415" s="32">
        <f t="shared" si="16"/>
        <v>0</v>
      </c>
      <c r="F415" s="129"/>
    </row>
    <row r="416" spans="1:6" s="34" customFormat="1">
      <c r="A416" s="16" t="s">
        <v>451</v>
      </c>
      <c r="B416" s="83" t="s">
        <v>465</v>
      </c>
      <c r="C416" s="83"/>
      <c r="D416" s="32">
        <f t="shared" si="16"/>
        <v>99</v>
      </c>
      <c r="E416" s="32">
        <f t="shared" si="16"/>
        <v>0</v>
      </c>
      <c r="F416" s="129"/>
    </row>
    <row r="417" spans="1:6" s="34" customFormat="1" ht="38.25">
      <c r="A417" s="16" t="s">
        <v>351</v>
      </c>
      <c r="B417" s="83" t="s">
        <v>465</v>
      </c>
      <c r="C417" s="83" t="s">
        <v>466</v>
      </c>
      <c r="D417" s="32">
        <f t="shared" si="16"/>
        <v>99</v>
      </c>
      <c r="E417" s="32">
        <f t="shared" si="16"/>
        <v>0</v>
      </c>
      <c r="F417" s="129"/>
    </row>
    <row r="418" spans="1:6" s="34" customFormat="1">
      <c r="A418" s="16" t="s">
        <v>345</v>
      </c>
      <c r="B418" s="83" t="s">
        <v>465</v>
      </c>
      <c r="C418" s="83" t="s">
        <v>467</v>
      </c>
      <c r="D418" s="32">
        <f>'приложение 2'!G237</f>
        <v>99</v>
      </c>
      <c r="E418" s="32">
        <f>'приложение 2'!H237</f>
        <v>0</v>
      </c>
      <c r="F418" s="129"/>
    </row>
    <row r="419" spans="1:6" s="34" customFormat="1" ht="25.5">
      <c r="A419" s="59" t="s">
        <v>203</v>
      </c>
      <c r="B419" s="53" t="s">
        <v>470</v>
      </c>
      <c r="C419" s="53"/>
      <c r="D419" s="32">
        <f>D420+D425+D429</f>
        <v>35133.5</v>
      </c>
      <c r="E419" s="32">
        <f>E420+E425+E429</f>
        <v>1125.4000000000001</v>
      </c>
      <c r="F419" s="129"/>
    </row>
    <row r="420" spans="1:6" s="34" customFormat="1">
      <c r="A420" s="59" t="s">
        <v>21</v>
      </c>
      <c r="B420" s="53" t="s">
        <v>471</v>
      </c>
      <c r="C420" s="53"/>
      <c r="D420" s="32">
        <f>D421+D423</f>
        <v>3519</v>
      </c>
      <c r="E420" s="32">
        <f>E421+E423</f>
        <v>1125.4000000000001</v>
      </c>
      <c r="F420" s="129"/>
    </row>
    <row r="421" spans="1:6" s="34" customFormat="1" ht="25.5">
      <c r="A421" s="59" t="s">
        <v>372</v>
      </c>
      <c r="B421" s="53" t="s">
        <v>471</v>
      </c>
      <c r="C421" s="53" t="s">
        <v>373</v>
      </c>
      <c r="D421" s="32">
        <f>D422</f>
        <v>3430.8</v>
      </c>
      <c r="E421" s="32">
        <f>E422</f>
        <v>1037.2</v>
      </c>
      <c r="F421" s="129"/>
    </row>
    <row r="422" spans="1:6" s="34" customFormat="1" ht="38.25">
      <c r="A422" s="59" t="s">
        <v>258</v>
      </c>
      <c r="B422" s="53" t="s">
        <v>471</v>
      </c>
      <c r="C422" s="53" t="s">
        <v>374</v>
      </c>
      <c r="D422" s="32">
        <f>'приложение 2'!G241</f>
        <v>3430.8</v>
      </c>
      <c r="E422" s="32">
        <f>'приложение 2'!H241</f>
        <v>1037.2</v>
      </c>
      <c r="F422" s="129"/>
    </row>
    <row r="423" spans="1:6" s="34" customFormat="1" ht="38.25">
      <c r="A423" s="16" t="s">
        <v>351</v>
      </c>
      <c r="B423" s="83" t="s">
        <v>471</v>
      </c>
      <c r="C423" s="83" t="s">
        <v>466</v>
      </c>
      <c r="D423" s="32">
        <f>D424</f>
        <v>88.2</v>
      </c>
      <c r="E423" s="32">
        <f>E424</f>
        <v>88.2</v>
      </c>
      <c r="F423" s="129"/>
    </row>
    <row r="424" spans="1:6" s="34" customFormat="1">
      <c r="A424" s="16" t="s">
        <v>345</v>
      </c>
      <c r="B424" s="83" t="s">
        <v>471</v>
      </c>
      <c r="C424" s="83" t="s">
        <v>467</v>
      </c>
      <c r="D424" s="32">
        <f>'приложение 2'!G243</f>
        <v>88.2</v>
      </c>
      <c r="E424" s="32">
        <f>'приложение 2'!H243</f>
        <v>88.2</v>
      </c>
      <c r="F424" s="129"/>
    </row>
    <row r="425" spans="1:6" s="34" customFormat="1" ht="89.25">
      <c r="A425" s="59" t="s">
        <v>468</v>
      </c>
      <c r="B425" s="53" t="s">
        <v>472</v>
      </c>
      <c r="C425" s="53"/>
      <c r="D425" s="32">
        <f>D426</f>
        <v>30033.8</v>
      </c>
      <c r="E425" s="32">
        <f>E426</f>
        <v>0</v>
      </c>
      <c r="F425" s="129"/>
    </row>
    <row r="426" spans="1:6" s="34" customFormat="1" ht="25.5">
      <c r="A426" s="59" t="s">
        <v>372</v>
      </c>
      <c r="B426" s="53" t="s">
        <v>472</v>
      </c>
      <c r="C426" s="53" t="s">
        <v>373</v>
      </c>
      <c r="D426" s="32">
        <f>D427</f>
        <v>30033.8</v>
      </c>
      <c r="E426" s="32">
        <f>E427</f>
        <v>0</v>
      </c>
      <c r="F426" s="129"/>
    </row>
    <row r="427" spans="1:6" s="34" customFormat="1" ht="38.25">
      <c r="A427" s="59" t="s">
        <v>258</v>
      </c>
      <c r="B427" s="53" t="s">
        <v>472</v>
      </c>
      <c r="C427" s="53" t="s">
        <v>374</v>
      </c>
      <c r="D427" s="32">
        <f>'приложение 2'!G246</f>
        <v>30033.8</v>
      </c>
      <c r="E427" s="32">
        <f>'приложение 2'!H246</f>
        <v>0</v>
      </c>
      <c r="F427" s="129"/>
    </row>
    <row r="428" spans="1:6" s="34" customFormat="1">
      <c r="A428" s="59" t="s">
        <v>469</v>
      </c>
      <c r="B428" s="53" t="s">
        <v>472</v>
      </c>
      <c r="C428" s="53" t="s">
        <v>374</v>
      </c>
      <c r="D428" s="32">
        <f>'приложение 2'!G247</f>
        <v>30033.8</v>
      </c>
      <c r="E428" s="32">
        <f>'приложение 2'!H247</f>
        <v>0</v>
      </c>
      <c r="F428" s="129"/>
    </row>
    <row r="429" spans="1:6" s="34" customFormat="1" ht="127.5">
      <c r="A429" s="110" t="s">
        <v>201</v>
      </c>
      <c r="B429" s="79" t="s">
        <v>473</v>
      </c>
      <c r="C429" s="79"/>
      <c r="D429" s="32">
        <f>D430</f>
        <v>1580.7</v>
      </c>
      <c r="E429" s="32">
        <f>E430</f>
        <v>0</v>
      </c>
      <c r="F429" s="129"/>
    </row>
    <row r="430" spans="1:6" s="34" customFormat="1" ht="25.5">
      <c r="A430" s="59" t="s">
        <v>372</v>
      </c>
      <c r="B430" s="79" t="s">
        <v>473</v>
      </c>
      <c r="C430" s="79" t="s">
        <v>373</v>
      </c>
      <c r="D430" s="32">
        <f>D431</f>
        <v>1580.7</v>
      </c>
      <c r="E430" s="32">
        <f>E431</f>
        <v>0</v>
      </c>
      <c r="F430" s="129"/>
    </row>
    <row r="431" spans="1:6" s="34" customFormat="1" ht="38.25">
      <c r="A431" s="103" t="s">
        <v>258</v>
      </c>
      <c r="B431" s="79" t="s">
        <v>473</v>
      </c>
      <c r="C431" s="79" t="s">
        <v>374</v>
      </c>
      <c r="D431" s="32">
        <f>'приложение 2'!G250</f>
        <v>1580.7</v>
      </c>
      <c r="E431" s="32">
        <f>'приложение 2'!H250</f>
        <v>0</v>
      </c>
      <c r="F431" s="129"/>
    </row>
    <row r="432" spans="1:6" s="34" customFormat="1">
      <c r="A432" s="59" t="s">
        <v>208</v>
      </c>
      <c r="B432" s="53" t="s">
        <v>458</v>
      </c>
      <c r="C432" s="53"/>
      <c r="D432" s="32">
        <f t="shared" ref="D432:E434" si="17">D433</f>
        <v>11013.2</v>
      </c>
      <c r="E432" s="32">
        <f t="shared" si="17"/>
        <v>3563.9</v>
      </c>
      <c r="F432" s="129"/>
    </row>
    <row r="433" spans="1:6" s="34" customFormat="1">
      <c r="A433" s="59" t="s">
        <v>21</v>
      </c>
      <c r="B433" s="53" t="s">
        <v>459</v>
      </c>
      <c r="C433" s="53"/>
      <c r="D433" s="32">
        <f t="shared" si="17"/>
        <v>11013.2</v>
      </c>
      <c r="E433" s="32">
        <f t="shared" si="17"/>
        <v>3563.9</v>
      </c>
      <c r="F433" s="129"/>
    </row>
    <row r="434" spans="1:6" s="34" customFormat="1">
      <c r="A434" s="59" t="s">
        <v>259</v>
      </c>
      <c r="B434" s="53" t="s">
        <v>459</v>
      </c>
      <c r="C434" s="53" t="s">
        <v>378</v>
      </c>
      <c r="D434" s="32">
        <f t="shared" si="17"/>
        <v>11013.2</v>
      </c>
      <c r="E434" s="32">
        <f t="shared" si="17"/>
        <v>3563.9</v>
      </c>
      <c r="F434" s="129"/>
    </row>
    <row r="435" spans="1:6" s="34" customFormat="1" ht="51">
      <c r="A435" s="59" t="s">
        <v>460</v>
      </c>
      <c r="B435" s="53" t="s">
        <v>459</v>
      </c>
      <c r="C435" s="53" t="s">
        <v>159</v>
      </c>
      <c r="D435" s="32">
        <f>'приложение 2'!G229</f>
        <v>11013.2</v>
      </c>
      <c r="E435" s="32">
        <f>'приложение 2'!H229</f>
        <v>3563.9</v>
      </c>
      <c r="F435" s="129"/>
    </row>
    <row r="436" spans="1:6" s="34" customFormat="1" ht="89.25">
      <c r="A436" s="126" t="s">
        <v>74</v>
      </c>
      <c r="B436" s="127" t="s">
        <v>387</v>
      </c>
      <c r="C436" s="128" t="s">
        <v>0</v>
      </c>
      <c r="D436" s="31">
        <f>D437+D445</f>
        <v>39472.699999999997</v>
      </c>
      <c r="E436" s="31">
        <f>E437+E445</f>
        <v>16580.099999999999</v>
      </c>
      <c r="F436" s="133">
        <f>E436/D436*100</f>
        <v>42.003967298917985</v>
      </c>
    </row>
    <row r="437" spans="1:6" s="34" customFormat="1" ht="25.5">
      <c r="A437" s="113" t="s">
        <v>80</v>
      </c>
      <c r="B437" s="83" t="s">
        <v>388</v>
      </c>
      <c r="C437" s="55"/>
      <c r="D437" s="32">
        <f>D438</f>
        <v>32478.899999999998</v>
      </c>
      <c r="E437" s="32">
        <f>E438</f>
        <v>16555.199999999997</v>
      </c>
      <c r="F437" s="129"/>
    </row>
    <row r="438" spans="1:6" s="34" customFormat="1" ht="25.5">
      <c r="A438" s="16" t="s">
        <v>34</v>
      </c>
      <c r="B438" s="83" t="s">
        <v>389</v>
      </c>
      <c r="C438" s="83"/>
      <c r="D438" s="32">
        <f>D439+D441+D443</f>
        <v>32478.899999999998</v>
      </c>
      <c r="E438" s="32">
        <f>E439+E441+E443</f>
        <v>16555.199999999997</v>
      </c>
      <c r="F438" s="129"/>
    </row>
    <row r="439" spans="1:6" s="34" customFormat="1" ht="76.5">
      <c r="A439" s="16" t="s">
        <v>343</v>
      </c>
      <c r="B439" s="83" t="s">
        <v>389</v>
      </c>
      <c r="C439" s="83" t="s">
        <v>369</v>
      </c>
      <c r="D439" s="32">
        <f>D440</f>
        <v>29200.1</v>
      </c>
      <c r="E439" s="32">
        <f>E440</f>
        <v>15380</v>
      </c>
      <c r="F439" s="129"/>
    </row>
    <row r="440" spans="1:6" s="34" customFormat="1" ht="25.5">
      <c r="A440" s="16" t="s">
        <v>256</v>
      </c>
      <c r="B440" s="83" t="s">
        <v>389</v>
      </c>
      <c r="C440" s="83" t="s">
        <v>370</v>
      </c>
      <c r="D440" s="32">
        <f>'приложение 2'!G60</f>
        <v>29200.1</v>
      </c>
      <c r="E440" s="32">
        <f>'приложение 2'!H60</f>
        <v>15380</v>
      </c>
      <c r="F440" s="129"/>
    </row>
    <row r="441" spans="1:6" s="34" customFormat="1" ht="25.5">
      <c r="A441" s="59" t="s">
        <v>372</v>
      </c>
      <c r="B441" s="83" t="s">
        <v>389</v>
      </c>
      <c r="C441" s="83" t="s">
        <v>373</v>
      </c>
      <c r="D441" s="32">
        <f>D442</f>
        <v>3269.6000000000004</v>
      </c>
      <c r="E441" s="32">
        <f>E442</f>
        <v>1173.0999999999999</v>
      </c>
      <c r="F441" s="129"/>
    </row>
    <row r="442" spans="1:6" s="34" customFormat="1" ht="25.5">
      <c r="A442" s="16" t="s">
        <v>339</v>
      </c>
      <c r="B442" s="83" t="s">
        <v>389</v>
      </c>
      <c r="C442" s="83" t="s">
        <v>374</v>
      </c>
      <c r="D442" s="32">
        <f>'приложение 2'!G62</f>
        <v>3269.6000000000004</v>
      </c>
      <c r="E442" s="32">
        <f>'приложение 2'!H62</f>
        <v>1173.0999999999999</v>
      </c>
      <c r="F442" s="129"/>
    </row>
    <row r="443" spans="1:6" s="34" customFormat="1">
      <c r="A443" s="17" t="s">
        <v>259</v>
      </c>
      <c r="B443" s="83" t="s">
        <v>389</v>
      </c>
      <c r="C443" s="83" t="s">
        <v>378</v>
      </c>
      <c r="D443" s="32">
        <f>D444</f>
        <v>9.1999999999999993</v>
      </c>
      <c r="E443" s="32">
        <f>E444</f>
        <v>2.1</v>
      </c>
      <c r="F443" s="129"/>
    </row>
    <row r="444" spans="1:6" s="34" customFormat="1">
      <c r="A444" s="17" t="s">
        <v>260</v>
      </c>
      <c r="B444" s="83" t="s">
        <v>389</v>
      </c>
      <c r="C444" s="83" t="s">
        <v>382</v>
      </c>
      <c r="D444" s="32">
        <f>'приложение 2'!G64</f>
        <v>9.1999999999999993</v>
      </c>
      <c r="E444" s="32">
        <f>'приложение 2'!H64</f>
        <v>2.1</v>
      </c>
      <c r="F444" s="129"/>
    </row>
    <row r="445" spans="1:6" s="34" customFormat="1" ht="38.25">
      <c r="A445" s="113" t="s">
        <v>73</v>
      </c>
      <c r="B445" s="83" t="s">
        <v>390</v>
      </c>
      <c r="C445" s="83"/>
      <c r="D445" s="32">
        <f>D446</f>
        <v>6993.8</v>
      </c>
      <c r="E445" s="32">
        <f>E446</f>
        <v>24.9</v>
      </c>
      <c r="F445" s="129"/>
    </row>
    <row r="446" spans="1:6" s="34" customFormat="1" ht="25.5">
      <c r="A446" s="16" t="s">
        <v>72</v>
      </c>
      <c r="B446" s="83" t="s">
        <v>391</v>
      </c>
      <c r="C446" s="83"/>
      <c r="D446" s="32">
        <f>D447+D449+D451</f>
        <v>6993.8</v>
      </c>
      <c r="E446" s="32">
        <f>E447+E449+E451</f>
        <v>24.9</v>
      </c>
      <c r="F446" s="129"/>
    </row>
    <row r="447" spans="1:6" s="34" customFormat="1" ht="25.5">
      <c r="A447" s="59" t="s">
        <v>372</v>
      </c>
      <c r="B447" s="83" t="s">
        <v>391</v>
      </c>
      <c r="C447" s="83" t="s">
        <v>373</v>
      </c>
      <c r="D447" s="32">
        <f>D448</f>
        <v>50</v>
      </c>
      <c r="E447" s="32">
        <f>E448</f>
        <v>24.9</v>
      </c>
      <c r="F447" s="129"/>
    </row>
    <row r="448" spans="1:6" s="34" customFormat="1" ht="25.5">
      <c r="A448" s="16" t="s">
        <v>339</v>
      </c>
      <c r="B448" s="83" t="s">
        <v>391</v>
      </c>
      <c r="C448" s="83" t="s">
        <v>374</v>
      </c>
      <c r="D448" s="32">
        <f>'приложение 2'!G68</f>
        <v>50</v>
      </c>
      <c r="E448" s="32">
        <f>'приложение 2'!H68</f>
        <v>24.9</v>
      </c>
      <c r="F448" s="129"/>
    </row>
    <row r="449" spans="1:6" s="34" customFormat="1" ht="25.5">
      <c r="A449" s="59" t="s">
        <v>333</v>
      </c>
      <c r="B449" s="53" t="s">
        <v>391</v>
      </c>
      <c r="C449" s="53" t="s">
        <v>654</v>
      </c>
      <c r="D449" s="32">
        <f>D450</f>
        <v>4877.8</v>
      </c>
      <c r="E449" s="32">
        <f>E450</f>
        <v>0</v>
      </c>
      <c r="F449" s="129"/>
    </row>
    <row r="450" spans="1:6" s="34" customFormat="1">
      <c r="A450" s="59" t="s">
        <v>655</v>
      </c>
      <c r="B450" s="53" t="s">
        <v>391</v>
      </c>
      <c r="C450" s="53" t="s">
        <v>70</v>
      </c>
      <c r="D450" s="32">
        <f>'приложение 2'!G850</f>
        <v>4877.8</v>
      </c>
      <c r="E450" s="32">
        <f>'приложение 2'!H850</f>
        <v>0</v>
      </c>
      <c r="F450" s="129"/>
    </row>
    <row r="451" spans="1:6" s="34" customFormat="1">
      <c r="A451" s="59" t="s">
        <v>259</v>
      </c>
      <c r="B451" s="53" t="s">
        <v>391</v>
      </c>
      <c r="C451" s="53" t="s">
        <v>378</v>
      </c>
      <c r="D451" s="32">
        <f>D452</f>
        <v>2066</v>
      </c>
      <c r="E451" s="32">
        <f>E452</f>
        <v>0</v>
      </c>
      <c r="F451" s="129"/>
    </row>
    <row r="452" spans="1:6" s="34" customFormat="1">
      <c r="A452" s="59" t="s">
        <v>78</v>
      </c>
      <c r="B452" s="53" t="s">
        <v>391</v>
      </c>
      <c r="C452" s="53" t="s">
        <v>77</v>
      </c>
      <c r="D452" s="32">
        <f>'приложение 2'!G88</f>
        <v>2066</v>
      </c>
      <c r="E452" s="32">
        <f>'приложение 2'!H88</f>
        <v>0</v>
      </c>
      <c r="F452" s="129"/>
    </row>
    <row r="453" spans="1:6" s="34" customFormat="1" ht="51">
      <c r="A453" s="126" t="s">
        <v>5</v>
      </c>
      <c r="B453" s="127" t="s">
        <v>365</v>
      </c>
      <c r="C453" s="128" t="s">
        <v>0</v>
      </c>
      <c r="D453" s="31">
        <f>D454+D540+D553+D559</f>
        <v>450444.20000000013</v>
      </c>
      <c r="E453" s="31">
        <f>E454+E540+E553+E559</f>
        <v>221102.40000000005</v>
      </c>
      <c r="F453" s="133">
        <f>E453/D453*100</f>
        <v>49.085413909203403</v>
      </c>
    </row>
    <row r="454" spans="1:6" s="34" customFormat="1" ht="38.25">
      <c r="A454" s="59" t="s">
        <v>366</v>
      </c>
      <c r="B454" s="92" t="s">
        <v>367</v>
      </c>
      <c r="C454" s="92"/>
      <c r="D454" s="32">
        <f>D455+D458+D465+D468+D471+D474+D479+D486+D489+D494+D497+D502+D509+D514+D517+D520+D523+D528+D535</f>
        <v>411656.70000000007</v>
      </c>
      <c r="E454" s="32">
        <f>E455+E458+E465+E468+E471+E474+E479+E486+E489+E494+E497+E502+E509+E514+E517+E520+E523+E528+E535</f>
        <v>196085.40000000005</v>
      </c>
      <c r="F454" s="129"/>
    </row>
    <row r="455" spans="1:6" s="34" customFormat="1">
      <c r="A455" s="16" t="s">
        <v>108</v>
      </c>
      <c r="B455" s="83" t="s">
        <v>368</v>
      </c>
      <c r="C455" s="83"/>
      <c r="D455" s="32">
        <f>D456</f>
        <v>4221.3999999999996</v>
      </c>
      <c r="E455" s="32">
        <f>E456</f>
        <v>1938.4</v>
      </c>
      <c r="F455" s="129"/>
    </row>
    <row r="456" spans="1:6" s="34" customFormat="1" ht="76.5">
      <c r="A456" s="16" t="s">
        <v>343</v>
      </c>
      <c r="B456" s="83" t="s">
        <v>368</v>
      </c>
      <c r="C456" s="83" t="s">
        <v>369</v>
      </c>
      <c r="D456" s="32">
        <f>D457</f>
        <v>4221.3999999999996</v>
      </c>
      <c r="E456" s="32">
        <f>E457</f>
        <v>1938.4</v>
      </c>
      <c r="F456" s="129"/>
    </row>
    <row r="457" spans="1:6" s="34" customFormat="1" ht="25.5">
      <c r="A457" s="16" t="s">
        <v>256</v>
      </c>
      <c r="B457" s="83" t="s">
        <v>368</v>
      </c>
      <c r="C457" s="83" t="s">
        <v>370</v>
      </c>
      <c r="D457" s="32">
        <f>'приложение 2'!G19</f>
        <v>4221.3999999999996</v>
      </c>
      <c r="E457" s="32">
        <f>'приложение 2'!H19</f>
        <v>1938.4</v>
      </c>
      <c r="F457" s="129"/>
    </row>
    <row r="458" spans="1:6" s="34" customFormat="1" ht="25.5">
      <c r="A458" s="59" t="s">
        <v>34</v>
      </c>
      <c r="B458" s="92" t="s">
        <v>371</v>
      </c>
      <c r="C458" s="55"/>
      <c r="D458" s="32">
        <f>D459+D461+D463</f>
        <v>200949.8</v>
      </c>
      <c r="E458" s="32">
        <f>E459+E461+E463</f>
        <v>110604.4</v>
      </c>
      <c r="F458" s="129"/>
    </row>
    <row r="459" spans="1:6" s="34" customFormat="1" ht="76.5">
      <c r="A459" s="59" t="s">
        <v>343</v>
      </c>
      <c r="B459" s="92" t="s">
        <v>371</v>
      </c>
      <c r="C459" s="53" t="s">
        <v>369</v>
      </c>
      <c r="D459" s="32">
        <f>D460</f>
        <v>189520</v>
      </c>
      <c r="E459" s="32">
        <f>E460</f>
        <v>106488.4</v>
      </c>
      <c r="F459" s="129"/>
    </row>
    <row r="460" spans="1:6" s="34" customFormat="1" ht="25.5">
      <c r="A460" s="59" t="s">
        <v>256</v>
      </c>
      <c r="B460" s="92" t="s">
        <v>371</v>
      </c>
      <c r="C460" s="53" t="s">
        <v>370</v>
      </c>
      <c r="D460" s="32">
        <f>'приложение 2'!G22+'приложение 2'!G30+'приложение 2'!G44+'приложение 2'!G73</f>
        <v>189520</v>
      </c>
      <c r="E460" s="32">
        <f>'приложение 2'!H22+'приложение 2'!H30+'приложение 2'!H44+'приложение 2'!H73</f>
        <v>106488.4</v>
      </c>
      <c r="F460" s="129"/>
    </row>
    <row r="461" spans="1:6" s="34" customFormat="1" ht="25.5">
      <c r="A461" s="59" t="s">
        <v>372</v>
      </c>
      <c r="B461" s="92" t="s">
        <v>371</v>
      </c>
      <c r="C461" s="53" t="s">
        <v>373</v>
      </c>
      <c r="D461" s="32">
        <f>D462</f>
        <v>11053.4</v>
      </c>
      <c r="E461" s="32">
        <f>E462</f>
        <v>3820.3999999999996</v>
      </c>
      <c r="F461" s="129"/>
    </row>
    <row r="462" spans="1:6" s="34" customFormat="1" ht="38.25">
      <c r="A462" s="59" t="s">
        <v>258</v>
      </c>
      <c r="B462" s="92" t="s">
        <v>371</v>
      </c>
      <c r="C462" s="53" t="s">
        <v>374</v>
      </c>
      <c r="D462" s="32">
        <f>'приложение 2'!G24+'приложение 2'!G46</f>
        <v>11053.4</v>
      </c>
      <c r="E462" s="32">
        <f>'приложение 2'!H24+'приложение 2'!H46</f>
        <v>3820.3999999999996</v>
      </c>
      <c r="F462" s="129"/>
    </row>
    <row r="463" spans="1:6" s="34" customFormat="1">
      <c r="A463" s="76" t="s">
        <v>259</v>
      </c>
      <c r="B463" s="92" t="s">
        <v>371</v>
      </c>
      <c r="C463" s="53" t="s">
        <v>378</v>
      </c>
      <c r="D463" s="32">
        <f>D464</f>
        <v>376.4</v>
      </c>
      <c r="E463" s="32">
        <f>E464</f>
        <v>295.60000000000002</v>
      </c>
      <c r="F463" s="129"/>
    </row>
    <row r="464" spans="1:6" s="34" customFormat="1">
      <c r="A464" s="17" t="s">
        <v>260</v>
      </c>
      <c r="B464" s="92" t="s">
        <v>371</v>
      </c>
      <c r="C464" s="53" t="s">
        <v>382</v>
      </c>
      <c r="D464" s="32">
        <f>'приложение 2'!G32+'приложение 2'!G48</f>
        <v>376.4</v>
      </c>
      <c r="E464" s="32">
        <f>'приложение 2'!H32+'приложение 2'!H48</f>
        <v>295.60000000000002</v>
      </c>
      <c r="F464" s="129"/>
    </row>
    <row r="465" spans="1:6" s="34" customFormat="1" ht="25.5">
      <c r="A465" s="141" t="s">
        <v>243</v>
      </c>
      <c r="B465" s="104" t="s">
        <v>375</v>
      </c>
      <c r="C465" s="104"/>
      <c r="D465" s="32">
        <f>D466</f>
        <v>4214.6000000000004</v>
      </c>
      <c r="E465" s="32">
        <f>E466</f>
        <v>2035.9</v>
      </c>
      <c r="F465" s="129"/>
    </row>
    <row r="466" spans="1:6" s="34" customFormat="1" ht="76.5">
      <c r="A466" s="103" t="s">
        <v>343</v>
      </c>
      <c r="B466" s="104" t="s">
        <v>375</v>
      </c>
      <c r="C466" s="104" t="s">
        <v>369</v>
      </c>
      <c r="D466" s="32">
        <f>D467</f>
        <v>4214.6000000000004</v>
      </c>
      <c r="E466" s="32">
        <f>E467</f>
        <v>2035.9</v>
      </c>
      <c r="F466" s="129"/>
    </row>
    <row r="467" spans="1:6" s="34" customFormat="1" ht="25.5">
      <c r="A467" s="103" t="s">
        <v>256</v>
      </c>
      <c r="B467" s="104" t="s">
        <v>375</v>
      </c>
      <c r="C467" s="104" t="s">
        <v>370</v>
      </c>
      <c r="D467" s="32">
        <f>'приложение 2'!G35</f>
        <v>4214.6000000000004</v>
      </c>
      <c r="E467" s="32">
        <f>'приложение 2'!H35</f>
        <v>2035.9</v>
      </c>
      <c r="F467" s="129"/>
    </row>
    <row r="468" spans="1:6" s="34" customFormat="1" ht="25.5">
      <c r="A468" s="59" t="s">
        <v>242</v>
      </c>
      <c r="B468" s="92" t="s">
        <v>379</v>
      </c>
      <c r="C468" s="92"/>
      <c r="D468" s="32">
        <f>D469</f>
        <v>2978.3</v>
      </c>
      <c r="E468" s="32">
        <f>E469</f>
        <v>1530.1999999999998</v>
      </c>
      <c r="F468" s="129"/>
    </row>
    <row r="469" spans="1:6" s="34" customFormat="1" ht="76.5">
      <c r="A469" s="59" t="s">
        <v>343</v>
      </c>
      <c r="B469" s="92" t="s">
        <v>379</v>
      </c>
      <c r="C469" s="92" t="s">
        <v>369</v>
      </c>
      <c r="D469" s="32">
        <f>D470</f>
        <v>2978.3</v>
      </c>
      <c r="E469" s="32">
        <f>E470</f>
        <v>1530.1999999999998</v>
      </c>
      <c r="F469" s="129"/>
    </row>
    <row r="470" spans="1:6" s="34" customFormat="1" ht="25.5">
      <c r="A470" s="59" t="s">
        <v>256</v>
      </c>
      <c r="B470" s="92" t="s">
        <v>379</v>
      </c>
      <c r="C470" s="92" t="s">
        <v>370</v>
      </c>
      <c r="D470" s="32">
        <f>'приложение 2'!G38</f>
        <v>2978.3</v>
      </c>
      <c r="E470" s="32">
        <f>'приложение 2'!H38</f>
        <v>1530.1999999999998</v>
      </c>
      <c r="F470" s="129"/>
    </row>
    <row r="471" spans="1:6" s="34" customFormat="1" ht="38.25">
      <c r="A471" s="59" t="s">
        <v>241</v>
      </c>
      <c r="B471" s="53" t="s">
        <v>392</v>
      </c>
      <c r="C471" s="53"/>
      <c r="D471" s="32">
        <f>D472</f>
        <v>4041.7000000000003</v>
      </c>
      <c r="E471" s="32">
        <f>E472</f>
        <v>1227</v>
      </c>
      <c r="F471" s="129"/>
    </row>
    <row r="472" spans="1:6" s="34" customFormat="1" ht="76.5">
      <c r="A472" s="59" t="s">
        <v>343</v>
      </c>
      <c r="B472" s="53" t="s">
        <v>392</v>
      </c>
      <c r="C472" s="53" t="s">
        <v>369</v>
      </c>
      <c r="D472" s="32">
        <f>D473</f>
        <v>4041.7000000000003</v>
      </c>
      <c r="E472" s="32">
        <f>E473</f>
        <v>1227</v>
      </c>
      <c r="F472" s="129"/>
    </row>
    <row r="473" spans="1:6" s="34" customFormat="1" ht="25.5">
      <c r="A473" s="59" t="s">
        <v>256</v>
      </c>
      <c r="B473" s="53" t="s">
        <v>392</v>
      </c>
      <c r="C473" s="53" t="s">
        <v>370</v>
      </c>
      <c r="D473" s="32">
        <f>'приложение 2'!G76</f>
        <v>4041.7000000000003</v>
      </c>
      <c r="E473" s="32">
        <f>'приложение 2'!H76</f>
        <v>1227</v>
      </c>
      <c r="F473" s="129"/>
    </row>
    <row r="474" spans="1:6" s="34" customFormat="1" ht="25.5">
      <c r="A474" s="16" t="s">
        <v>72</v>
      </c>
      <c r="B474" s="92" t="s">
        <v>394</v>
      </c>
      <c r="C474" s="55"/>
      <c r="D474" s="32">
        <f>D475+D477</f>
        <v>8730.7000000000007</v>
      </c>
      <c r="E474" s="32">
        <f>E475+E477</f>
        <v>1785.8</v>
      </c>
      <c r="F474" s="129"/>
    </row>
    <row r="475" spans="1:6" s="34" customFormat="1" ht="25.5">
      <c r="A475" s="59" t="s">
        <v>372</v>
      </c>
      <c r="B475" s="92" t="s">
        <v>394</v>
      </c>
      <c r="C475" s="53" t="s">
        <v>373</v>
      </c>
      <c r="D475" s="32">
        <f>D476</f>
        <v>5208.8999999999996</v>
      </c>
      <c r="E475" s="32">
        <f>E476</f>
        <v>111</v>
      </c>
      <c r="F475" s="129"/>
    </row>
    <row r="476" spans="1:6" s="34" customFormat="1" ht="38.25">
      <c r="A476" s="59" t="s">
        <v>258</v>
      </c>
      <c r="B476" s="92" t="s">
        <v>394</v>
      </c>
      <c r="C476" s="53" t="s">
        <v>374</v>
      </c>
      <c r="D476" s="32">
        <f>'приложение 2'!G82+'приложение 2'!G111</f>
        <v>5208.8999999999996</v>
      </c>
      <c r="E476" s="32">
        <f>'приложение 2'!H82+'приложение 2'!H111</f>
        <v>111</v>
      </c>
      <c r="F476" s="129"/>
    </row>
    <row r="477" spans="1:6" s="34" customFormat="1" ht="25.5">
      <c r="A477" s="16" t="s">
        <v>340</v>
      </c>
      <c r="B477" s="39" t="s">
        <v>394</v>
      </c>
      <c r="C477" s="40">
        <v>300</v>
      </c>
      <c r="D477" s="32">
        <f>D478</f>
        <v>3521.8</v>
      </c>
      <c r="E477" s="32">
        <f>E478</f>
        <v>1674.8</v>
      </c>
      <c r="F477" s="129"/>
    </row>
    <row r="478" spans="1:6" s="34" customFormat="1" ht="25.5">
      <c r="A478" s="16" t="s">
        <v>346</v>
      </c>
      <c r="B478" s="39" t="s">
        <v>394</v>
      </c>
      <c r="C478" s="40">
        <v>320</v>
      </c>
      <c r="D478" s="32">
        <f>'приложение 2'!G768</f>
        <v>3521.8</v>
      </c>
      <c r="E478" s="32">
        <f>'приложение 2'!H768</f>
        <v>1674.8</v>
      </c>
      <c r="F478" s="129"/>
    </row>
    <row r="479" spans="1:6" s="34" customFormat="1" ht="25.5">
      <c r="A479" s="59" t="s">
        <v>37</v>
      </c>
      <c r="B479" s="53" t="s">
        <v>482</v>
      </c>
      <c r="C479" s="53"/>
      <c r="D479" s="32">
        <f>D480+D482+D484</f>
        <v>81712.2</v>
      </c>
      <c r="E479" s="32">
        <f>E480+E482+E484</f>
        <v>38457.100000000006</v>
      </c>
      <c r="F479" s="129"/>
    </row>
    <row r="480" spans="1:6" s="34" customFormat="1" ht="76.5">
      <c r="A480" s="59" t="s">
        <v>343</v>
      </c>
      <c r="B480" s="53" t="s">
        <v>482</v>
      </c>
      <c r="C480" s="53" t="s">
        <v>369</v>
      </c>
      <c r="D480" s="32">
        <f>D481</f>
        <v>53424.3</v>
      </c>
      <c r="E480" s="32">
        <f>E481</f>
        <v>27612.9</v>
      </c>
      <c r="F480" s="129"/>
    </row>
    <row r="481" spans="1:6" s="34" customFormat="1" ht="25.5">
      <c r="A481" s="59" t="s">
        <v>350</v>
      </c>
      <c r="B481" s="53" t="s">
        <v>482</v>
      </c>
      <c r="C481" s="53" t="s">
        <v>416</v>
      </c>
      <c r="D481" s="32">
        <f>'приложение 2'!G438</f>
        <v>53424.3</v>
      </c>
      <c r="E481" s="32">
        <f>'приложение 2'!H438</f>
        <v>27612.9</v>
      </c>
      <c r="F481" s="129"/>
    </row>
    <row r="482" spans="1:6" s="34" customFormat="1" ht="25.5">
      <c r="A482" s="59" t="s">
        <v>372</v>
      </c>
      <c r="B482" s="53" t="s">
        <v>482</v>
      </c>
      <c r="C482" s="53" t="s">
        <v>373</v>
      </c>
      <c r="D482" s="32">
        <f>D483</f>
        <v>26074.899999999998</v>
      </c>
      <c r="E482" s="32">
        <f>E483</f>
        <v>9495.2000000000007</v>
      </c>
      <c r="F482" s="129"/>
    </row>
    <row r="483" spans="1:6" s="34" customFormat="1" ht="38.25">
      <c r="A483" s="59" t="s">
        <v>258</v>
      </c>
      <c r="B483" s="53" t="s">
        <v>482</v>
      </c>
      <c r="C483" s="53" t="s">
        <v>374</v>
      </c>
      <c r="D483" s="32">
        <f>'приложение 2'!G440</f>
        <v>26074.899999999998</v>
      </c>
      <c r="E483" s="32">
        <f>'приложение 2'!H440</f>
        <v>9495.2000000000007</v>
      </c>
      <c r="F483" s="129"/>
    </row>
    <row r="484" spans="1:6" s="34" customFormat="1">
      <c r="A484" s="76" t="s">
        <v>259</v>
      </c>
      <c r="B484" s="53" t="s">
        <v>482</v>
      </c>
      <c r="C484" s="53" t="s">
        <v>378</v>
      </c>
      <c r="D484" s="32">
        <f>D485</f>
        <v>2213</v>
      </c>
      <c r="E484" s="32">
        <f>E485</f>
        <v>1349</v>
      </c>
      <c r="F484" s="129"/>
    </row>
    <row r="485" spans="1:6" s="34" customFormat="1">
      <c r="A485" s="76" t="s">
        <v>260</v>
      </c>
      <c r="B485" s="53" t="s">
        <v>482</v>
      </c>
      <c r="C485" s="53" t="s">
        <v>382</v>
      </c>
      <c r="D485" s="32">
        <f>'приложение 2'!G442</f>
        <v>2213</v>
      </c>
      <c r="E485" s="32">
        <f>'приложение 2'!H442</f>
        <v>1349</v>
      </c>
      <c r="F485" s="129"/>
    </row>
    <row r="486" spans="1:6" s="34" customFormat="1" ht="280.5">
      <c r="A486" s="113" t="s">
        <v>408</v>
      </c>
      <c r="B486" s="99" t="s">
        <v>409</v>
      </c>
      <c r="C486" s="114"/>
      <c r="D486" s="32">
        <f>D487</f>
        <v>4664</v>
      </c>
      <c r="E486" s="32">
        <f>E487</f>
        <v>1827.7</v>
      </c>
      <c r="F486" s="129"/>
    </row>
    <row r="487" spans="1:6" s="34" customFormat="1" ht="76.5">
      <c r="A487" s="16" t="s">
        <v>343</v>
      </c>
      <c r="B487" s="99" t="s">
        <v>409</v>
      </c>
      <c r="C487" s="83" t="s">
        <v>369</v>
      </c>
      <c r="D487" s="32">
        <f>D488</f>
        <v>4664</v>
      </c>
      <c r="E487" s="32">
        <f>E488</f>
        <v>1827.7</v>
      </c>
      <c r="F487" s="129"/>
    </row>
    <row r="488" spans="1:6" s="34" customFormat="1" ht="25.5">
      <c r="A488" s="16" t="s">
        <v>256</v>
      </c>
      <c r="B488" s="99" t="s">
        <v>409</v>
      </c>
      <c r="C488" s="83" t="s">
        <v>370</v>
      </c>
      <c r="D488" s="32">
        <f>'приложение 2'!G131</f>
        <v>4664</v>
      </c>
      <c r="E488" s="32">
        <f>'приложение 2'!H131</f>
        <v>1827.7</v>
      </c>
      <c r="F488" s="129"/>
    </row>
    <row r="489" spans="1:6" s="34" customFormat="1" ht="280.5">
      <c r="A489" s="111" t="s">
        <v>410</v>
      </c>
      <c r="B489" s="92" t="s">
        <v>411</v>
      </c>
      <c r="C489" s="55"/>
      <c r="D489" s="32">
        <f>D490+D492</f>
        <v>1256.5</v>
      </c>
      <c r="E489" s="32">
        <f>E490+E492</f>
        <v>572.70000000000005</v>
      </c>
      <c r="F489" s="129"/>
    </row>
    <row r="490" spans="1:6" s="34" customFormat="1" ht="76.5">
      <c r="A490" s="59" t="s">
        <v>343</v>
      </c>
      <c r="B490" s="92" t="s">
        <v>411</v>
      </c>
      <c r="C490" s="53" t="s">
        <v>369</v>
      </c>
      <c r="D490" s="32">
        <f>D491</f>
        <v>780.1</v>
      </c>
      <c r="E490" s="32">
        <f>E491</f>
        <v>470.7</v>
      </c>
      <c r="F490" s="129"/>
    </row>
    <row r="491" spans="1:6" s="34" customFormat="1" ht="25.5">
      <c r="A491" s="59" t="s">
        <v>256</v>
      </c>
      <c r="B491" s="92" t="s">
        <v>411</v>
      </c>
      <c r="C491" s="53" t="s">
        <v>370</v>
      </c>
      <c r="D491" s="32">
        <f>'приложение 2'!G134</f>
        <v>780.1</v>
      </c>
      <c r="E491" s="32">
        <f>'приложение 2'!H134</f>
        <v>470.7</v>
      </c>
      <c r="F491" s="129"/>
    </row>
    <row r="492" spans="1:6" s="34" customFormat="1" ht="25.5">
      <c r="A492" s="59" t="s">
        <v>372</v>
      </c>
      <c r="B492" s="92" t="s">
        <v>411</v>
      </c>
      <c r="C492" s="53" t="s">
        <v>373</v>
      </c>
      <c r="D492" s="32">
        <f>D493</f>
        <v>476.4</v>
      </c>
      <c r="E492" s="32">
        <f>E493</f>
        <v>102</v>
      </c>
      <c r="F492" s="129"/>
    </row>
    <row r="493" spans="1:6" s="34" customFormat="1" ht="38.25">
      <c r="A493" s="59" t="s">
        <v>258</v>
      </c>
      <c r="B493" s="92" t="s">
        <v>411</v>
      </c>
      <c r="C493" s="53" t="s">
        <v>374</v>
      </c>
      <c r="D493" s="32">
        <f>'приложение 2'!G136</f>
        <v>476.4</v>
      </c>
      <c r="E493" s="32">
        <f>'приложение 2'!H136</f>
        <v>102</v>
      </c>
      <c r="F493" s="129"/>
    </row>
    <row r="494" spans="1:6" s="34" customFormat="1" ht="140.25">
      <c r="A494" s="59" t="s">
        <v>630</v>
      </c>
      <c r="B494" s="53" t="s">
        <v>631</v>
      </c>
      <c r="C494" s="53"/>
      <c r="D494" s="32">
        <f>D495</f>
        <v>252.6</v>
      </c>
      <c r="E494" s="32">
        <f>E495</f>
        <v>0</v>
      </c>
      <c r="F494" s="129"/>
    </row>
    <row r="495" spans="1:6" s="34" customFormat="1" ht="25.5">
      <c r="A495" s="59" t="s">
        <v>372</v>
      </c>
      <c r="B495" s="53" t="s">
        <v>631</v>
      </c>
      <c r="C495" s="53" t="s">
        <v>373</v>
      </c>
      <c r="D495" s="32">
        <f>D496</f>
        <v>252.6</v>
      </c>
      <c r="E495" s="32">
        <f>E496</f>
        <v>0</v>
      </c>
      <c r="F495" s="129"/>
    </row>
    <row r="496" spans="1:6" s="34" customFormat="1" ht="38.25">
      <c r="A496" s="59" t="s">
        <v>258</v>
      </c>
      <c r="B496" s="53" t="s">
        <v>631</v>
      </c>
      <c r="C496" s="53" t="s">
        <v>374</v>
      </c>
      <c r="D496" s="32">
        <f>'приложение 2'!G746</f>
        <v>252.6</v>
      </c>
      <c r="E496" s="32">
        <f>'приложение 2'!H746</f>
        <v>0</v>
      </c>
      <c r="F496" s="129"/>
    </row>
    <row r="497" spans="1:20" s="34" customFormat="1" ht="102">
      <c r="A497" s="59" t="s">
        <v>483</v>
      </c>
      <c r="B497" s="92" t="s">
        <v>484</v>
      </c>
      <c r="C497" s="55"/>
      <c r="D497" s="32">
        <f>D498+D500</f>
        <v>1589.9</v>
      </c>
      <c r="E497" s="32">
        <f>E498+E500</f>
        <v>272.10000000000002</v>
      </c>
      <c r="F497" s="129"/>
    </row>
    <row r="498" spans="1:20" s="34" customFormat="1" ht="76.5">
      <c r="A498" s="59" t="s">
        <v>343</v>
      </c>
      <c r="B498" s="92" t="s">
        <v>484</v>
      </c>
      <c r="C498" s="53" t="s">
        <v>369</v>
      </c>
      <c r="D498" s="32">
        <f>D499</f>
        <v>1309.3</v>
      </c>
      <c r="E498" s="32">
        <f>E499</f>
        <v>243</v>
      </c>
      <c r="F498" s="129"/>
    </row>
    <row r="499" spans="1:20" s="34" customFormat="1" ht="25.5">
      <c r="A499" s="59" t="s">
        <v>256</v>
      </c>
      <c r="B499" s="92" t="s">
        <v>484</v>
      </c>
      <c r="C499" s="53" t="s">
        <v>370</v>
      </c>
      <c r="D499" s="32">
        <f>'приложение 2'!G292</f>
        <v>1309.3</v>
      </c>
      <c r="E499" s="32">
        <f>'приложение 2'!H292</f>
        <v>243</v>
      </c>
      <c r="F499" s="129"/>
    </row>
    <row r="500" spans="1:20" s="34" customFormat="1" ht="25.5">
      <c r="A500" s="59" t="s">
        <v>372</v>
      </c>
      <c r="B500" s="92" t="s">
        <v>484</v>
      </c>
      <c r="C500" s="53" t="s">
        <v>373</v>
      </c>
      <c r="D500" s="32">
        <f>D501</f>
        <v>280.60000000000002</v>
      </c>
      <c r="E500" s="32">
        <f>E501</f>
        <v>29.1</v>
      </c>
      <c r="F500" s="129"/>
    </row>
    <row r="501" spans="1:20" s="34" customFormat="1" ht="38.25">
      <c r="A501" s="59" t="s">
        <v>258</v>
      </c>
      <c r="B501" s="92" t="s">
        <v>484</v>
      </c>
      <c r="C501" s="53" t="s">
        <v>374</v>
      </c>
      <c r="D501" s="32">
        <f>'приложение 2'!G294</f>
        <v>280.60000000000002</v>
      </c>
      <c r="E501" s="32">
        <f>'приложение 2'!H294</f>
        <v>29.1</v>
      </c>
      <c r="F501" s="129"/>
    </row>
    <row r="502" spans="1:20" s="34" customFormat="1">
      <c r="A502" s="59" t="s">
        <v>21</v>
      </c>
      <c r="B502" s="53" t="s">
        <v>444</v>
      </c>
      <c r="C502" s="53"/>
      <c r="D502" s="32">
        <f>D503+D505+D507</f>
        <v>1677.6000000000001</v>
      </c>
      <c r="E502" s="32">
        <f>E503+E505+E507</f>
        <v>1107.5999999999999</v>
      </c>
      <c r="F502" s="129"/>
    </row>
    <row r="503" spans="1:20" s="34" customFormat="1" ht="76.5">
      <c r="A503" s="59" t="s">
        <v>343</v>
      </c>
      <c r="B503" s="53" t="s">
        <v>444</v>
      </c>
      <c r="C503" s="53" t="s">
        <v>369</v>
      </c>
      <c r="D503" s="32">
        <f>D504</f>
        <v>1138.6000000000001</v>
      </c>
      <c r="E503" s="32">
        <f>E504</f>
        <v>607.70000000000005</v>
      </c>
      <c r="F503" s="129"/>
    </row>
    <row r="504" spans="1:20" s="34" customFormat="1" ht="25.5">
      <c r="A504" s="59" t="s">
        <v>350</v>
      </c>
      <c r="B504" s="53" t="s">
        <v>444</v>
      </c>
      <c r="C504" s="53" t="s">
        <v>416</v>
      </c>
      <c r="D504" s="32">
        <f>'приложение 2'!G197</f>
        <v>1138.6000000000001</v>
      </c>
      <c r="E504" s="32">
        <f>'приложение 2'!H197</f>
        <v>607.70000000000005</v>
      </c>
      <c r="F504" s="129"/>
    </row>
    <row r="505" spans="1:20" s="34" customFormat="1" ht="25.5">
      <c r="A505" s="16" t="s">
        <v>257</v>
      </c>
      <c r="B505" s="39" t="s">
        <v>444</v>
      </c>
      <c r="C505" s="40">
        <v>200</v>
      </c>
      <c r="D505" s="32">
        <f>D506</f>
        <v>55</v>
      </c>
      <c r="E505" s="32">
        <f>E506</f>
        <v>15.9</v>
      </c>
      <c r="F505" s="26"/>
    </row>
    <row r="506" spans="1:20" s="34" customFormat="1" ht="25.5">
      <c r="A506" s="16" t="s">
        <v>339</v>
      </c>
      <c r="B506" s="39" t="s">
        <v>444</v>
      </c>
      <c r="C506" s="40">
        <v>240</v>
      </c>
      <c r="D506" s="32">
        <f>'приложение 2'!G199</f>
        <v>55</v>
      </c>
      <c r="E506" s="32">
        <f>'приложение 2'!H199</f>
        <v>15.9</v>
      </c>
      <c r="F506" s="26"/>
    </row>
    <row r="507" spans="1:20" s="96" customFormat="1">
      <c r="A507" s="17" t="s">
        <v>259</v>
      </c>
      <c r="B507" s="99" t="s">
        <v>444</v>
      </c>
      <c r="C507" s="83" t="s">
        <v>378</v>
      </c>
      <c r="D507" s="84">
        <f>D508</f>
        <v>484</v>
      </c>
      <c r="E507" s="84">
        <f>E508</f>
        <v>484</v>
      </c>
      <c r="F507" s="84"/>
      <c r="K507" s="214"/>
      <c r="L507" s="214"/>
      <c r="M507" s="214"/>
      <c r="N507" s="214"/>
      <c r="O507" s="214"/>
      <c r="P507" s="214"/>
      <c r="Q507" s="214"/>
      <c r="R507" s="214"/>
      <c r="S507" s="214"/>
      <c r="T507" s="214"/>
    </row>
    <row r="508" spans="1:20" s="96" customFormat="1">
      <c r="A508" s="17" t="s">
        <v>260</v>
      </c>
      <c r="B508" s="99" t="s">
        <v>444</v>
      </c>
      <c r="C508" s="83" t="s">
        <v>382</v>
      </c>
      <c r="D508" s="84">
        <f>'приложение 2'!G114</f>
        <v>484</v>
      </c>
      <c r="E508" s="84">
        <f>'приложение 2'!H114</f>
        <v>484</v>
      </c>
      <c r="F508" s="84"/>
      <c r="K508" s="214"/>
      <c r="L508" s="214"/>
      <c r="M508" s="214"/>
      <c r="N508" s="214"/>
      <c r="O508" s="214"/>
      <c r="P508" s="214"/>
      <c r="Q508" s="214"/>
      <c r="R508" s="214"/>
      <c r="S508" s="214"/>
      <c r="T508" s="214"/>
    </row>
    <row r="509" spans="1:20" s="34" customFormat="1" ht="89.25">
      <c r="A509" s="59" t="s">
        <v>439</v>
      </c>
      <c r="B509" s="53" t="s">
        <v>440</v>
      </c>
      <c r="C509" s="55"/>
      <c r="D509" s="32">
        <f>D510+D512</f>
        <v>4718.3</v>
      </c>
      <c r="E509" s="32">
        <f>E510+E512</f>
        <v>1672.6</v>
      </c>
      <c r="F509" s="129"/>
    </row>
    <row r="510" spans="1:20" s="34" customFormat="1" ht="76.5">
      <c r="A510" s="59" t="s">
        <v>343</v>
      </c>
      <c r="B510" s="53" t="s">
        <v>440</v>
      </c>
      <c r="C510" s="53" t="s">
        <v>369</v>
      </c>
      <c r="D510" s="32">
        <f>D511</f>
        <v>3939</v>
      </c>
      <c r="E510" s="32">
        <f>E511</f>
        <v>1363.6</v>
      </c>
      <c r="F510" s="129"/>
    </row>
    <row r="511" spans="1:20" s="34" customFormat="1" ht="25.5">
      <c r="A511" s="59" t="s">
        <v>350</v>
      </c>
      <c r="B511" s="53" t="s">
        <v>440</v>
      </c>
      <c r="C511" s="53" t="s">
        <v>416</v>
      </c>
      <c r="D511" s="32">
        <f>'приложение 2'!G202</f>
        <v>3939</v>
      </c>
      <c r="E511" s="32">
        <f>'приложение 2'!H202</f>
        <v>1363.6</v>
      </c>
      <c r="F511" s="129"/>
    </row>
    <row r="512" spans="1:20" s="34" customFormat="1" ht="38.25">
      <c r="A512" s="59" t="s">
        <v>441</v>
      </c>
      <c r="B512" s="53" t="s">
        <v>440</v>
      </c>
      <c r="C512" s="53" t="s">
        <v>428</v>
      </c>
      <c r="D512" s="32">
        <f>D513</f>
        <v>779.30000000000007</v>
      </c>
      <c r="E512" s="32">
        <f>E513</f>
        <v>309</v>
      </c>
      <c r="F512" s="129"/>
    </row>
    <row r="513" spans="1:6" s="34" customFormat="1">
      <c r="A513" s="59" t="s">
        <v>338</v>
      </c>
      <c r="B513" s="53" t="s">
        <v>440</v>
      </c>
      <c r="C513" s="53" t="s">
        <v>429</v>
      </c>
      <c r="D513" s="32">
        <f>'приложение 2'!G204</f>
        <v>779.30000000000007</v>
      </c>
      <c r="E513" s="32">
        <f>'приложение 2'!H204</f>
        <v>309</v>
      </c>
      <c r="F513" s="129"/>
    </row>
    <row r="514" spans="1:6" s="34" customFormat="1" ht="89.25">
      <c r="A514" s="59" t="s">
        <v>442</v>
      </c>
      <c r="B514" s="53" t="s">
        <v>443</v>
      </c>
      <c r="C514" s="55"/>
      <c r="D514" s="32">
        <f>D515</f>
        <v>2120.6999999999998</v>
      </c>
      <c r="E514" s="32">
        <f>E515</f>
        <v>931.09999999999991</v>
      </c>
      <c r="F514" s="129"/>
    </row>
    <row r="515" spans="1:6" s="34" customFormat="1" ht="76.5">
      <c r="A515" s="59" t="s">
        <v>343</v>
      </c>
      <c r="B515" s="53" t="s">
        <v>443</v>
      </c>
      <c r="C515" s="53" t="s">
        <v>369</v>
      </c>
      <c r="D515" s="32">
        <f>D516</f>
        <v>2120.6999999999998</v>
      </c>
      <c r="E515" s="32">
        <f>E516</f>
        <v>931.09999999999991</v>
      </c>
      <c r="F515" s="129"/>
    </row>
    <row r="516" spans="1:6" s="34" customFormat="1" ht="25.5">
      <c r="A516" s="59" t="s">
        <v>350</v>
      </c>
      <c r="B516" s="53" t="s">
        <v>443</v>
      </c>
      <c r="C516" s="53" t="s">
        <v>416</v>
      </c>
      <c r="D516" s="32">
        <f>'приложение 2'!G207</f>
        <v>2120.6999999999998</v>
      </c>
      <c r="E516" s="32">
        <f>'приложение 2'!H207</f>
        <v>931.09999999999991</v>
      </c>
      <c r="F516" s="129"/>
    </row>
    <row r="517" spans="1:6" s="34" customFormat="1" ht="191.25">
      <c r="A517" s="113" t="s">
        <v>235</v>
      </c>
      <c r="B517" s="83" t="s">
        <v>384</v>
      </c>
      <c r="C517" s="83"/>
      <c r="D517" s="32">
        <f>D518</f>
        <v>29.5</v>
      </c>
      <c r="E517" s="32">
        <f>E518</f>
        <v>0</v>
      </c>
      <c r="F517" s="129"/>
    </row>
    <row r="518" spans="1:6" s="34" customFormat="1" ht="25.5">
      <c r="A518" s="59" t="s">
        <v>372</v>
      </c>
      <c r="B518" s="83" t="s">
        <v>384</v>
      </c>
      <c r="C518" s="83" t="s">
        <v>373</v>
      </c>
      <c r="D518" s="32">
        <f>D519</f>
        <v>29.5</v>
      </c>
      <c r="E518" s="32">
        <f>E519</f>
        <v>0</v>
      </c>
      <c r="F518" s="129"/>
    </row>
    <row r="519" spans="1:6" s="34" customFormat="1" ht="38.25">
      <c r="A519" s="16" t="s">
        <v>258</v>
      </c>
      <c r="B519" s="83" t="s">
        <v>384</v>
      </c>
      <c r="C519" s="83" t="s">
        <v>374</v>
      </c>
      <c r="D519" s="32">
        <f>'приложение 2'!G54</f>
        <v>29.5</v>
      </c>
      <c r="E519" s="32">
        <f>'приложение 2'!H54</f>
        <v>0</v>
      </c>
      <c r="F519" s="129"/>
    </row>
    <row r="520" spans="1:6" s="34" customFormat="1" ht="229.5">
      <c r="A520" s="59" t="s">
        <v>525</v>
      </c>
      <c r="B520" s="53" t="s">
        <v>526</v>
      </c>
      <c r="C520" s="53"/>
      <c r="D520" s="32">
        <f>D521</f>
        <v>4.9000000000000004</v>
      </c>
      <c r="E520" s="32">
        <f>E521</f>
        <v>0</v>
      </c>
      <c r="F520" s="129"/>
    </row>
    <row r="521" spans="1:6" s="34" customFormat="1" ht="76.5">
      <c r="A521" s="59" t="s">
        <v>343</v>
      </c>
      <c r="B521" s="53" t="s">
        <v>526</v>
      </c>
      <c r="C521" s="53" t="s">
        <v>369</v>
      </c>
      <c r="D521" s="32">
        <f>D522</f>
        <v>4.9000000000000004</v>
      </c>
      <c r="E521" s="32">
        <f>E522</f>
        <v>0</v>
      </c>
      <c r="F521" s="129"/>
    </row>
    <row r="522" spans="1:6" s="34" customFormat="1" ht="25.5">
      <c r="A522" s="59" t="s">
        <v>256</v>
      </c>
      <c r="B522" s="53" t="s">
        <v>526</v>
      </c>
      <c r="C522" s="53" t="s">
        <v>370</v>
      </c>
      <c r="D522" s="32">
        <f>'приложение 2'!G445</f>
        <v>4.9000000000000004</v>
      </c>
      <c r="E522" s="32">
        <f>'приложение 2'!H445</f>
        <v>0</v>
      </c>
      <c r="F522" s="129"/>
    </row>
    <row r="523" spans="1:6" s="34" customFormat="1" ht="140.25">
      <c r="A523" s="37" t="s">
        <v>95</v>
      </c>
      <c r="B523" s="39" t="s">
        <v>676</v>
      </c>
      <c r="C523" s="40"/>
      <c r="D523" s="32">
        <f>D524+D526</f>
        <v>73879.600000000006</v>
      </c>
      <c r="E523" s="32">
        <f>E524+E526</f>
        <v>26205.7</v>
      </c>
      <c r="F523" s="129"/>
    </row>
    <row r="524" spans="1:6" s="34" customFormat="1" ht="25.5">
      <c r="A524" s="16" t="s">
        <v>257</v>
      </c>
      <c r="B524" s="39" t="s">
        <v>676</v>
      </c>
      <c r="C524" s="40">
        <v>200</v>
      </c>
      <c r="D524" s="32">
        <f>D525</f>
        <v>71299.600000000006</v>
      </c>
      <c r="E524" s="32">
        <f>E525</f>
        <v>26205.7</v>
      </c>
      <c r="F524" s="129"/>
    </row>
    <row r="525" spans="1:6" s="34" customFormat="1" ht="25.5">
      <c r="A525" s="16" t="s">
        <v>339</v>
      </c>
      <c r="B525" s="39" t="s">
        <v>676</v>
      </c>
      <c r="C525" s="40">
        <v>240</v>
      </c>
      <c r="D525" s="32">
        <f>'приложение 2'!G801</f>
        <v>71299.600000000006</v>
      </c>
      <c r="E525" s="32">
        <f>'приложение 2'!H801</f>
        <v>26205.7</v>
      </c>
      <c r="F525" s="129"/>
    </row>
    <row r="526" spans="1:6" s="34" customFormat="1" ht="25.5">
      <c r="A526" s="16" t="s">
        <v>340</v>
      </c>
      <c r="B526" s="39" t="s">
        <v>676</v>
      </c>
      <c r="C526" s="40">
        <v>300</v>
      </c>
      <c r="D526" s="32">
        <f>D527</f>
        <v>2580</v>
      </c>
      <c r="E526" s="32">
        <f>E527</f>
        <v>0</v>
      </c>
      <c r="F526" s="129"/>
    </row>
    <row r="527" spans="1:6" s="34" customFormat="1" ht="25.5">
      <c r="A527" s="16" t="s">
        <v>341</v>
      </c>
      <c r="B527" s="39" t="s">
        <v>676</v>
      </c>
      <c r="C527" s="40">
        <v>310</v>
      </c>
      <c r="D527" s="32">
        <f>'приложение 2'!G803</f>
        <v>2580</v>
      </c>
      <c r="E527" s="32">
        <f>'приложение 2'!H803</f>
        <v>0</v>
      </c>
      <c r="F527" s="129"/>
    </row>
    <row r="528" spans="1:6" s="34" customFormat="1" ht="89.25">
      <c r="A528" s="37" t="s">
        <v>3</v>
      </c>
      <c r="B528" s="39" t="s">
        <v>668</v>
      </c>
      <c r="C528" s="40"/>
      <c r="D528" s="32">
        <f>D529+D531+D533</f>
        <v>14500.000000000002</v>
      </c>
      <c r="E528" s="32">
        <f>E529+E531+E533</f>
        <v>5899.9</v>
      </c>
      <c r="F528" s="129"/>
    </row>
    <row r="529" spans="1:6" s="34" customFormat="1" ht="76.5">
      <c r="A529" s="16" t="s">
        <v>343</v>
      </c>
      <c r="B529" s="39" t="s">
        <v>668</v>
      </c>
      <c r="C529" s="40">
        <v>100</v>
      </c>
      <c r="D529" s="32">
        <f>D530</f>
        <v>12855.900000000001</v>
      </c>
      <c r="E529" s="32">
        <f>E530</f>
        <v>5632.5999999999995</v>
      </c>
      <c r="F529" s="129"/>
    </row>
    <row r="530" spans="1:6" s="34" customFormat="1" ht="25.5">
      <c r="A530" s="16" t="s">
        <v>256</v>
      </c>
      <c r="B530" s="39" t="s">
        <v>668</v>
      </c>
      <c r="C530" s="40">
        <v>120</v>
      </c>
      <c r="D530" s="32">
        <f>'приложение 2'!G813</f>
        <v>12855.900000000001</v>
      </c>
      <c r="E530" s="32">
        <f>'приложение 2'!H813</f>
        <v>5632.5999999999995</v>
      </c>
      <c r="F530" s="129"/>
    </row>
    <row r="531" spans="1:6" s="34" customFormat="1" ht="25.5">
      <c r="A531" s="16" t="s">
        <v>257</v>
      </c>
      <c r="B531" s="39" t="s">
        <v>668</v>
      </c>
      <c r="C531" s="40">
        <v>200</v>
      </c>
      <c r="D531" s="32">
        <f>D532</f>
        <v>1643.7</v>
      </c>
      <c r="E531" s="32">
        <f>E532</f>
        <v>267.29999999999995</v>
      </c>
      <c r="F531" s="129"/>
    </row>
    <row r="532" spans="1:6" s="34" customFormat="1" ht="25.5">
      <c r="A532" s="16" t="s">
        <v>339</v>
      </c>
      <c r="B532" s="39" t="s">
        <v>668</v>
      </c>
      <c r="C532" s="40">
        <v>240</v>
      </c>
      <c r="D532" s="32">
        <f>'приложение 2'!G815</f>
        <v>1643.7</v>
      </c>
      <c r="E532" s="32">
        <f>'приложение 2'!H815</f>
        <v>267.29999999999995</v>
      </c>
      <c r="F532" s="129"/>
    </row>
    <row r="533" spans="1:6" s="34" customFormat="1">
      <c r="A533" s="17" t="s">
        <v>259</v>
      </c>
      <c r="B533" s="39" t="s">
        <v>668</v>
      </c>
      <c r="C533" s="40">
        <v>800</v>
      </c>
      <c r="D533" s="32">
        <f>D534</f>
        <v>0.4</v>
      </c>
      <c r="E533" s="32">
        <f>E534</f>
        <v>0</v>
      </c>
      <c r="F533" s="129"/>
    </row>
    <row r="534" spans="1:6" s="34" customFormat="1">
      <c r="A534" s="17" t="s">
        <v>260</v>
      </c>
      <c r="B534" s="39" t="s">
        <v>668</v>
      </c>
      <c r="C534" s="40">
        <v>850</v>
      </c>
      <c r="D534" s="32">
        <f>'приложение 2'!G817</f>
        <v>0.4</v>
      </c>
      <c r="E534" s="32">
        <f>'приложение 2'!H817</f>
        <v>0</v>
      </c>
      <c r="F534" s="129"/>
    </row>
    <row r="535" spans="1:6" s="34" customFormat="1" ht="127.5">
      <c r="A535" s="37" t="s">
        <v>94</v>
      </c>
      <c r="B535" s="39" t="s">
        <v>677</v>
      </c>
      <c r="C535" s="40"/>
      <c r="D535" s="32">
        <f>D536+D538</f>
        <v>114.4</v>
      </c>
      <c r="E535" s="32">
        <f>E536+E538</f>
        <v>17.2</v>
      </c>
      <c r="F535" s="129"/>
    </row>
    <row r="536" spans="1:6" s="34" customFormat="1" ht="76.5">
      <c r="A536" s="16" t="s">
        <v>343</v>
      </c>
      <c r="B536" s="39" t="s">
        <v>677</v>
      </c>
      <c r="C536" s="40">
        <v>100</v>
      </c>
      <c r="D536" s="32">
        <f>D537</f>
        <v>99.5</v>
      </c>
      <c r="E536" s="32">
        <f>E537</f>
        <v>17.2</v>
      </c>
      <c r="F536" s="129"/>
    </row>
    <row r="537" spans="1:6" s="34" customFormat="1" ht="25.5">
      <c r="A537" s="16" t="s">
        <v>256</v>
      </c>
      <c r="B537" s="39" t="s">
        <v>677</v>
      </c>
      <c r="C537" s="40">
        <v>120</v>
      </c>
      <c r="D537" s="32">
        <f>'приложение 2'!G820</f>
        <v>99.5</v>
      </c>
      <c r="E537" s="32">
        <f>'приложение 2'!H820</f>
        <v>17.2</v>
      </c>
      <c r="F537" s="129"/>
    </row>
    <row r="538" spans="1:6" s="34" customFormat="1" ht="25.5">
      <c r="A538" s="16" t="s">
        <v>257</v>
      </c>
      <c r="B538" s="39" t="s">
        <v>677</v>
      </c>
      <c r="C538" s="40">
        <v>200</v>
      </c>
      <c r="D538" s="32">
        <f>D539</f>
        <v>14.9</v>
      </c>
      <c r="E538" s="32">
        <f>E539</f>
        <v>0</v>
      </c>
      <c r="F538" s="129"/>
    </row>
    <row r="539" spans="1:6" s="34" customFormat="1" ht="25.5">
      <c r="A539" s="16" t="s">
        <v>339</v>
      </c>
      <c r="B539" s="39" t="s">
        <v>677</v>
      </c>
      <c r="C539" s="40">
        <v>240</v>
      </c>
      <c r="D539" s="32">
        <f>'приложение 2'!G822</f>
        <v>14.9</v>
      </c>
      <c r="E539" s="32">
        <f>'приложение 2'!H822</f>
        <v>0</v>
      </c>
      <c r="F539" s="129"/>
    </row>
    <row r="540" spans="1:6" s="34" customFormat="1" ht="38.25">
      <c r="A540" s="37" t="s">
        <v>702</v>
      </c>
      <c r="B540" s="92" t="s">
        <v>703</v>
      </c>
      <c r="C540" s="40"/>
      <c r="D540" s="32">
        <f>D541+D544+D547+D550</f>
        <v>26465.200000000001</v>
      </c>
      <c r="E540" s="32">
        <f>E541+E544+E547+E550</f>
        <v>18931.599999999999</v>
      </c>
      <c r="F540" s="129"/>
    </row>
    <row r="541" spans="1:6" s="43" customFormat="1" ht="25.5">
      <c r="A541" s="59" t="s">
        <v>37</v>
      </c>
      <c r="B541" s="92" t="s">
        <v>704</v>
      </c>
      <c r="C541" s="53"/>
      <c r="D541" s="58">
        <f>D542</f>
        <v>8957.5</v>
      </c>
      <c r="E541" s="58">
        <f>E542</f>
        <v>1424</v>
      </c>
      <c r="F541" s="58"/>
    </row>
    <row r="542" spans="1:6" s="43" customFormat="1" ht="38.25">
      <c r="A542" s="59" t="s">
        <v>337</v>
      </c>
      <c r="B542" s="92" t="s">
        <v>704</v>
      </c>
      <c r="C542" s="53" t="s">
        <v>428</v>
      </c>
      <c r="D542" s="58">
        <f>D543</f>
        <v>8957.5</v>
      </c>
      <c r="E542" s="58">
        <f>E543</f>
        <v>1424</v>
      </c>
      <c r="F542" s="58"/>
    </row>
    <row r="543" spans="1:6" s="43" customFormat="1">
      <c r="A543" s="59" t="s">
        <v>342</v>
      </c>
      <c r="B543" s="92" t="s">
        <v>704</v>
      </c>
      <c r="C543" s="53" t="s">
        <v>432</v>
      </c>
      <c r="D543" s="58">
        <f>'приложение 2'!G298</f>
        <v>8957.5</v>
      </c>
      <c r="E543" s="58">
        <f>'приложение 2'!H298</f>
        <v>1424</v>
      </c>
      <c r="F543" s="58"/>
    </row>
    <row r="544" spans="1:6" s="34" customFormat="1" ht="127.5">
      <c r="A544" s="37" t="s">
        <v>193</v>
      </c>
      <c r="B544" s="39" t="s">
        <v>705</v>
      </c>
      <c r="C544" s="40"/>
      <c r="D544" s="32">
        <f>D545</f>
        <v>4886.6000000000004</v>
      </c>
      <c r="E544" s="32">
        <f>E545</f>
        <v>4886.6000000000004</v>
      </c>
      <c r="F544" s="129"/>
    </row>
    <row r="545" spans="1:6" s="34" customFormat="1" ht="38.25">
      <c r="A545" s="16" t="s">
        <v>337</v>
      </c>
      <c r="B545" s="39" t="s">
        <v>705</v>
      </c>
      <c r="C545" s="40">
        <v>600</v>
      </c>
      <c r="D545" s="32">
        <f>D546</f>
        <v>4886.6000000000004</v>
      </c>
      <c r="E545" s="32">
        <f>E546</f>
        <v>4886.6000000000004</v>
      </c>
      <c r="F545" s="129"/>
    </row>
    <row r="546" spans="1:6" s="34" customFormat="1">
      <c r="A546" s="16" t="s">
        <v>342</v>
      </c>
      <c r="B546" s="39" t="s">
        <v>705</v>
      </c>
      <c r="C546" s="40">
        <v>620</v>
      </c>
      <c r="D546" s="32">
        <f>'приложение 2'!G301</f>
        <v>4886.6000000000004</v>
      </c>
      <c r="E546" s="32">
        <f>'приложение 2'!H301</f>
        <v>4886.6000000000004</v>
      </c>
      <c r="F546" s="129"/>
    </row>
    <row r="547" spans="1:6" s="34" customFormat="1" ht="153">
      <c r="A547" s="37" t="s">
        <v>191</v>
      </c>
      <c r="B547" s="39" t="s">
        <v>707</v>
      </c>
      <c r="C547" s="40"/>
      <c r="D547" s="32">
        <f>D548</f>
        <v>543</v>
      </c>
      <c r="E547" s="32">
        <f>E548</f>
        <v>542.9</v>
      </c>
      <c r="F547" s="129"/>
    </row>
    <row r="548" spans="1:6" s="34" customFormat="1" ht="38.25">
      <c r="A548" s="16" t="s">
        <v>337</v>
      </c>
      <c r="B548" s="39" t="s">
        <v>707</v>
      </c>
      <c r="C548" s="40">
        <v>600</v>
      </c>
      <c r="D548" s="32">
        <f>D549</f>
        <v>543</v>
      </c>
      <c r="E548" s="32">
        <f>E549</f>
        <v>542.9</v>
      </c>
      <c r="F548" s="129"/>
    </row>
    <row r="549" spans="1:6" s="34" customFormat="1">
      <c r="A549" s="16" t="s">
        <v>342</v>
      </c>
      <c r="B549" s="39" t="s">
        <v>707</v>
      </c>
      <c r="C549" s="40">
        <v>620</v>
      </c>
      <c r="D549" s="32">
        <f>'приложение 2'!G307</f>
        <v>543</v>
      </c>
      <c r="E549" s="32">
        <f>'приложение 2'!H307</f>
        <v>542.9</v>
      </c>
      <c r="F549" s="129"/>
    </row>
    <row r="550" spans="1:6" s="34" customFormat="1" ht="140.25">
      <c r="A550" s="98" t="s">
        <v>192</v>
      </c>
      <c r="B550" s="99" t="s">
        <v>706</v>
      </c>
      <c r="C550" s="83"/>
      <c r="D550" s="32">
        <f>D551</f>
        <v>12078.1</v>
      </c>
      <c r="E550" s="32">
        <f>E551</f>
        <v>12078.1</v>
      </c>
      <c r="F550" s="129"/>
    </row>
    <row r="551" spans="1:6" s="34" customFormat="1" ht="38.25">
      <c r="A551" s="16" t="s">
        <v>337</v>
      </c>
      <c r="B551" s="99" t="s">
        <v>706</v>
      </c>
      <c r="C551" s="83" t="s">
        <v>428</v>
      </c>
      <c r="D551" s="32">
        <f>D552</f>
        <v>12078.1</v>
      </c>
      <c r="E551" s="32">
        <f>E552</f>
        <v>12078.1</v>
      </c>
      <c r="F551" s="129"/>
    </row>
    <row r="552" spans="1:6" s="34" customFormat="1">
      <c r="A552" s="16" t="s">
        <v>342</v>
      </c>
      <c r="B552" s="99" t="s">
        <v>706</v>
      </c>
      <c r="C552" s="83" t="s">
        <v>432</v>
      </c>
      <c r="D552" s="32">
        <f>'приложение 2'!G304</f>
        <v>12078.1</v>
      </c>
      <c r="E552" s="32">
        <f>'приложение 2'!H304</f>
        <v>12078.1</v>
      </c>
      <c r="F552" s="129"/>
    </row>
    <row r="553" spans="1:6" s="34" customFormat="1" ht="25.5">
      <c r="A553" s="59" t="s">
        <v>230</v>
      </c>
      <c r="B553" s="53" t="s">
        <v>404</v>
      </c>
      <c r="C553" s="53"/>
      <c r="D553" s="32">
        <f t="shared" ref="D553:E557" si="18">D554</f>
        <v>623.9</v>
      </c>
      <c r="E553" s="32">
        <f t="shared" si="18"/>
        <v>252.5</v>
      </c>
      <c r="F553" s="129"/>
    </row>
    <row r="554" spans="1:6" s="34" customFormat="1">
      <c r="A554" s="59" t="s">
        <v>21</v>
      </c>
      <c r="B554" s="53" t="s">
        <v>405</v>
      </c>
      <c r="C554" s="53"/>
      <c r="D554" s="32">
        <f>D555+D557</f>
        <v>623.9</v>
      </c>
      <c r="E554" s="32">
        <f>E555+E557</f>
        <v>252.5</v>
      </c>
      <c r="F554" s="129"/>
    </row>
    <row r="555" spans="1:6" s="107" customFormat="1" ht="91.5" customHeight="1">
      <c r="A555" s="103" t="s">
        <v>343</v>
      </c>
      <c r="B555" s="79" t="s">
        <v>405</v>
      </c>
      <c r="C555" s="79" t="s">
        <v>369</v>
      </c>
      <c r="D555" s="105">
        <f>D556</f>
        <v>54</v>
      </c>
      <c r="E555" s="105">
        <f>E556</f>
        <v>53.6</v>
      </c>
      <c r="F555" s="105"/>
    </row>
    <row r="556" spans="1:6" s="107" customFormat="1" ht="25.5">
      <c r="A556" s="103" t="s">
        <v>256</v>
      </c>
      <c r="B556" s="79" t="s">
        <v>405</v>
      </c>
      <c r="C556" s="79" t="s">
        <v>370</v>
      </c>
      <c r="D556" s="105">
        <f>'приложение 2'!G118</f>
        <v>54</v>
      </c>
      <c r="E556" s="105">
        <f>'приложение 2'!H118</f>
        <v>53.6</v>
      </c>
      <c r="F556" s="105"/>
    </row>
    <row r="557" spans="1:6" s="34" customFormat="1" ht="25.5">
      <c r="A557" s="59" t="s">
        <v>372</v>
      </c>
      <c r="B557" s="53" t="s">
        <v>405</v>
      </c>
      <c r="C557" s="53" t="s">
        <v>373</v>
      </c>
      <c r="D557" s="32">
        <f t="shared" si="18"/>
        <v>569.9</v>
      </c>
      <c r="E557" s="32">
        <f t="shared" si="18"/>
        <v>198.9</v>
      </c>
      <c r="F557" s="129"/>
    </row>
    <row r="558" spans="1:6" s="34" customFormat="1" ht="38.25">
      <c r="A558" s="59" t="s">
        <v>258</v>
      </c>
      <c r="B558" s="53" t="s">
        <v>405</v>
      </c>
      <c r="C558" s="53" t="s">
        <v>374</v>
      </c>
      <c r="D558" s="32">
        <f>'приложение 2'!G120</f>
        <v>569.9</v>
      </c>
      <c r="E558" s="32">
        <f>'приложение 2'!H120</f>
        <v>198.9</v>
      </c>
      <c r="F558" s="129"/>
    </row>
    <row r="559" spans="1:6" s="34" customFormat="1" ht="38.25">
      <c r="A559" s="59" t="s">
        <v>179</v>
      </c>
      <c r="B559" s="53" t="s">
        <v>406</v>
      </c>
      <c r="C559" s="53"/>
      <c r="D559" s="32">
        <f t="shared" ref="D559:E561" si="19">D560</f>
        <v>11698.4</v>
      </c>
      <c r="E559" s="32">
        <f t="shared" si="19"/>
        <v>5832.9</v>
      </c>
      <c r="F559" s="129"/>
    </row>
    <row r="560" spans="1:6" s="34" customFormat="1">
      <c r="A560" s="59" t="s">
        <v>21</v>
      </c>
      <c r="B560" s="53" t="s">
        <v>407</v>
      </c>
      <c r="C560" s="53"/>
      <c r="D560" s="32">
        <f t="shared" si="19"/>
        <v>11698.4</v>
      </c>
      <c r="E560" s="32">
        <f t="shared" si="19"/>
        <v>5832.9</v>
      </c>
      <c r="F560" s="129"/>
    </row>
    <row r="561" spans="1:6" s="34" customFormat="1" ht="25.5">
      <c r="A561" s="59" t="s">
        <v>372</v>
      </c>
      <c r="B561" s="53" t="s">
        <v>407</v>
      </c>
      <c r="C561" s="53" t="s">
        <v>373</v>
      </c>
      <c r="D561" s="32">
        <f t="shared" si="19"/>
        <v>11698.4</v>
      </c>
      <c r="E561" s="32">
        <f t="shared" si="19"/>
        <v>5832.9</v>
      </c>
      <c r="F561" s="129"/>
    </row>
    <row r="562" spans="1:6" s="34" customFormat="1" ht="38.25">
      <c r="A562" s="59" t="s">
        <v>258</v>
      </c>
      <c r="B562" s="53" t="s">
        <v>407</v>
      </c>
      <c r="C562" s="53" t="s">
        <v>374</v>
      </c>
      <c r="D562" s="32">
        <f>'приложение 2'!G124+'приложение 2'!G358</f>
        <v>11698.4</v>
      </c>
      <c r="E562" s="32">
        <f>'приложение 2'!H124+'приложение 2'!H358</f>
        <v>5832.9</v>
      </c>
      <c r="F562" s="129"/>
    </row>
    <row r="563" spans="1:6" s="34" customFormat="1" ht="38.25">
      <c r="A563" s="126" t="s">
        <v>169</v>
      </c>
      <c r="B563" s="127" t="s">
        <v>485</v>
      </c>
      <c r="C563" s="128"/>
      <c r="D563" s="31">
        <f>D564+D581+D585+D589</f>
        <v>92873</v>
      </c>
      <c r="E563" s="31">
        <f>E564+E581+E585+E589</f>
        <v>28996.900000000005</v>
      </c>
      <c r="F563" s="133">
        <f>E563/D563*100</f>
        <v>31.22209899540233</v>
      </c>
    </row>
    <row r="564" spans="1:6" s="34" customFormat="1" ht="38.25">
      <c r="A564" s="59" t="s">
        <v>189</v>
      </c>
      <c r="B564" s="92" t="s">
        <v>486</v>
      </c>
      <c r="C564" s="53"/>
      <c r="D564" s="32">
        <f>D565+D572+D575+D578</f>
        <v>58338.600000000006</v>
      </c>
      <c r="E564" s="32">
        <f>E565+E572+E575+E578</f>
        <v>26887.600000000006</v>
      </c>
      <c r="F564" s="129"/>
    </row>
    <row r="565" spans="1:6" s="34" customFormat="1" ht="25.5">
      <c r="A565" s="59" t="s">
        <v>37</v>
      </c>
      <c r="B565" s="92" t="s">
        <v>487</v>
      </c>
      <c r="C565" s="53"/>
      <c r="D565" s="32">
        <f>D566+D568+D570</f>
        <v>54410.400000000001</v>
      </c>
      <c r="E565" s="32">
        <f>E566+E568+E570</f>
        <v>26837.600000000006</v>
      </c>
      <c r="F565" s="129"/>
    </row>
    <row r="566" spans="1:6" s="34" customFormat="1" ht="76.5">
      <c r="A566" s="59" t="s">
        <v>343</v>
      </c>
      <c r="B566" s="92" t="s">
        <v>487</v>
      </c>
      <c r="C566" s="53" t="s">
        <v>369</v>
      </c>
      <c r="D566" s="32">
        <f>D567</f>
        <v>50247.8</v>
      </c>
      <c r="E566" s="32">
        <f>E567</f>
        <v>25133.700000000004</v>
      </c>
      <c r="F566" s="129"/>
    </row>
    <row r="567" spans="1:6" s="34" customFormat="1" ht="25.5">
      <c r="A567" s="59" t="s">
        <v>350</v>
      </c>
      <c r="B567" s="92" t="s">
        <v>487</v>
      </c>
      <c r="C567" s="53" t="s">
        <v>416</v>
      </c>
      <c r="D567" s="32">
        <f>'приложение 2'!G312</f>
        <v>50247.8</v>
      </c>
      <c r="E567" s="32">
        <f>'приложение 2'!H312</f>
        <v>25133.700000000004</v>
      </c>
      <c r="F567" s="129"/>
    </row>
    <row r="568" spans="1:6" s="34" customFormat="1" ht="25.5">
      <c r="A568" s="59" t="s">
        <v>372</v>
      </c>
      <c r="B568" s="92" t="s">
        <v>487</v>
      </c>
      <c r="C568" s="53" t="s">
        <v>373</v>
      </c>
      <c r="D568" s="32">
        <f>D569</f>
        <v>3880.5</v>
      </c>
      <c r="E568" s="32">
        <f>E569</f>
        <v>1638.1999999999998</v>
      </c>
      <c r="F568" s="129"/>
    </row>
    <row r="569" spans="1:6" s="34" customFormat="1" ht="38.25">
      <c r="A569" s="59" t="s">
        <v>258</v>
      </c>
      <c r="B569" s="92" t="s">
        <v>487</v>
      </c>
      <c r="C569" s="53" t="s">
        <v>374</v>
      </c>
      <c r="D569" s="32">
        <f>'приложение 2'!G314</f>
        <v>3880.5</v>
      </c>
      <c r="E569" s="32">
        <f>'приложение 2'!H314</f>
        <v>1638.1999999999998</v>
      </c>
      <c r="F569" s="129"/>
    </row>
    <row r="570" spans="1:6" s="34" customFormat="1">
      <c r="A570" s="76" t="s">
        <v>259</v>
      </c>
      <c r="B570" s="92" t="s">
        <v>487</v>
      </c>
      <c r="C570" s="53" t="s">
        <v>378</v>
      </c>
      <c r="D570" s="32">
        <f>D571</f>
        <v>282.10000000000002</v>
      </c>
      <c r="E570" s="32">
        <f>E571</f>
        <v>65.7</v>
      </c>
      <c r="F570" s="129"/>
    </row>
    <row r="571" spans="1:6" s="34" customFormat="1">
      <c r="A571" s="76" t="s">
        <v>260</v>
      </c>
      <c r="B571" s="92" t="s">
        <v>487</v>
      </c>
      <c r="C571" s="53" t="s">
        <v>382</v>
      </c>
      <c r="D571" s="32">
        <f>'приложение 2'!G316</f>
        <v>282.10000000000002</v>
      </c>
      <c r="E571" s="32">
        <f>'приложение 2'!H316</f>
        <v>65.7</v>
      </c>
      <c r="F571" s="129"/>
    </row>
    <row r="572" spans="1:6" s="34" customFormat="1">
      <c r="A572" s="59" t="s">
        <v>21</v>
      </c>
      <c r="B572" s="92" t="s">
        <v>488</v>
      </c>
      <c r="C572" s="53"/>
      <c r="D572" s="32">
        <f>D573</f>
        <v>424.3</v>
      </c>
      <c r="E572" s="32">
        <f>E573</f>
        <v>50</v>
      </c>
      <c r="F572" s="129"/>
    </row>
    <row r="573" spans="1:6" s="34" customFormat="1" ht="25.5">
      <c r="A573" s="59" t="s">
        <v>372</v>
      </c>
      <c r="B573" s="92" t="s">
        <v>488</v>
      </c>
      <c r="C573" s="53" t="s">
        <v>373</v>
      </c>
      <c r="D573" s="32">
        <f>D574</f>
        <v>424.3</v>
      </c>
      <c r="E573" s="32">
        <f>E574</f>
        <v>50</v>
      </c>
      <c r="F573" s="129"/>
    </row>
    <row r="574" spans="1:6" s="34" customFormat="1" ht="38.25">
      <c r="A574" s="59" t="s">
        <v>258</v>
      </c>
      <c r="B574" s="92" t="s">
        <v>488</v>
      </c>
      <c r="C574" s="53" t="s">
        <v>374</v>
      </c>
      <c r="D574" s="32">
        <f>'приложение 2'!G319</f>
        <v>424.3</v>
      </c>
      <c r="E574" s="32">
        <f>'приложение 2'!H319</f>
        <v>50</v>
      </c>
      <c r="F574" s="129"/>
    </row>
    <row r="575" spans="1:6" s="34" customFormat="1" ht="102">
      <c r="A575" s="103" t="s">
        <v>489</v>
      </c>
      <c r="B575" s="79" t="s">
        <v>490</v>
      </c>
      <c r="C575" s="79"/>
      <c r="D575" s="32">
        <f>D576</f>
        <v>3118.4</v>
      </c>
      <c r="E575" s="32">
        <f>E576</f>
        <v>0</v>
      </c>
      <c r="F575" s="129"/>
    </row>
    <row r="576" spans="1:6" s="34" customFormat="1" ht="25.5">
      <c r="A576" s="59" t="s">
        <v>372</v>
      </c>
      <c r="B576" s="79" t="s">
        <v>490</v>
      </c>
      <c r="C576" s="79" t="s">
        <v>373</v>
      </c>
      <c r="D576" s="32">
        <f>D577</f>
        <v>3118.4</v>
      </c>
      <c r="E576" s="32">
        <f>E577</f>
        <v>0</v>
      </c>
      <c r="F576" s="129"/>
    </row>
    <row r="577" spans="1:6" s="34" customFormat="1" ht="38.25">
      <c r="A577" s="103" t="s">
        <v>258</v>
      </c>
      <c r="B577" s="79" t="s">
        <v>490</v>
      </c>
      <c r="C577" s="79" t="s">
        <v>374</v>
      </c>
      <c r="D577" s="32">
        <f>'приложение 2'!G323</f>
        <v>3118.4</v>
      </c>
      <c r="E577" s="32">
        <f>'приложение 2'!H323</f>
        <v>0</v>
      </c>
      <c r="F577" s="129"/>
    </row>
    <row r="578" spans="1:6" s="34" customFormat="1" ht="140.25">
      <c r="A578" s="103" t="s">
        <v>491</v>
      </c>
      <c r="B578" s="79" t="s">
        <v>492</v>
      </c>
      <c r="C578" s="79"/>
      <c r="D578" s="32">
        <f>D579</f>
        <v>385.5</v>
      </c>
      <c r="E578" s="32">
        <f>E579</f>
        <v>0</v>
      </c>
      <c r="F578" s="129"/>
    </row>
    <row r="579" spans="1:6" s="34" customFormat="1" ht="25.5">
      <c r="A579" s="59" t="s">
        <v>372</v>
      </c>
      <c r="B579" s="79" t="s">
        <v>492</v>
      </c>
      <c r="C579" s="79" t="s">
        <v>373</v>
      </c>
      <c r="D579" s="32">
        <f>D580</f>
        <v>385.5</v>
      </c>
      <c r="E579" s="32">
        <f>E580</f>
        <v>0</v>
      </c>
      <c r="F579" s="129"/>
    </row>
    <row r="580" spans="1:6" s="34" customFormat="1" ht="38.25">
      <c r="A580" s="103" t="s">
        <v>258</v>
      </c>
      <c r="B580" s="79" t="s">
        <v>492</v>
      </c>
      <c r="C580" s="79" t="s">
        <v>374</v>
      </c>
      <c r="D580" s="32">
        <f>'приложение 2'!G327</f>
        <v>385.5</v>
      </c>
      <c r="E580" s="32">
        <f>'приложение 2'!H327</f>
        <v>0</v>
      </c>
      <c r="F580" s="129"/>
    </row>
    <row r="581" spans="1:6" s="34" customFormat="1" ht="25.5">
      <c r="A581" s="59" t="s">
        <v>187</v>
      </c>
      <c r="B581" s="92" t="s">
        <v>493</v>
      </c>
      <c r="C581" s="53"/>
      <c r="D581" s="32">
        <f t="shared" ref="D581:E583" si="20">D582</f>
        <v>1550</v>
      </c>
      <c r="E581" s="32">
        <f t="shared" si="20"/>
        <v>302.2</v>
      </c>
      <c r="F581" s="129"/>
    </row>
    <row r="582" spans="1:6" s="34" customFormat="1">
      <c r="A582" s="59" t="s">
        <v>21</v>
      </c>
      <c r="B582" s="92" t="s">
        <v>494</v>
      </c>
      <c r="C582" s="53"/>
      <c r="D582" s="32">
        <f t="shared" si="20"/>
        <v>1550</v>
      </c>
      <c r="E582" s="32">
        <f t="shared" si="20"/>
        <v>302.2</v>
      </c>
      <c r="F582" s="129"/>
    </row>
    <row r="583" spans="1:6" s="34" customFormat="1" ht="25.5">
      <c r="A583" s="59" t="s">
        <v>372</v>
      </c>
      <c r="B583" s="92" t="s">
        <v>494</v>
      </c>
      <c r="C583" s="53" t="s">
        <v>373</v>
      </c>
      <c r="D583" s="32">
        <f t="shared" si="20"/>
        <v>1550</v>
      </c>
      <c r="E583" s="32">
        <f t="shared" si="20"/>
        <v>302.2</v>
      </c>
      <c r="F583" s="129"/>
    </row>
    <row r="584" spans="1:6" s="34" customFormat="1" ht="38.25">
      <c r="A584" s="59" t="s">
        <v>258</v>
      </c>
      <c r="B584" s="92" t="s">
        <v>494</v>
      </c>
      <c r="C584" s="53" t="s">
        <v>374</v>
      </c>
      <c r="D584" s="32">
        <f>'приложение 2'!G331</f>
        <v>1550</v>
      </c>
      <c r="E584" s="32">
        <f>'приложение 2'!H331</f>
        <v>302.2</v>
      </c>
      <c r="F584" s="129"/>
    </row>
    <row r="585" spans="1:6" s="34" customFormat="1" ht="38.25">
      <c r="A585" s="59" t="s">
        <v>186</v>
      </c>
      <c r="B585" s="92" t="s">
        <v>495</v>
      </c>
      <c r="C585" s="53"/>
      <c r="D585" s="32">
        <f t="shared" ref="D585:E587" si="21">D586</f>
        <v>250</v>
      </c>
      <c r="E585" s="32">
        <f t="shared" si="21"/>
        <v>50</v>
      </c>
      <c r="F585" s="129"/>
    </row>
    <row r="586" spans="1:6" s="34" customFormat="1">
      <c r="A586" s="59" t="s">
        <v>21</v>
      </c>
      <c r="B586" s="92" t="s">
        <v>496</v>
      </c>
      <c r="C586" s="53"/>
      <c r="D586" s="32">
        <f t="shared" si="21"/>
        <v>250</v>
      </c>
      <c r="E586" s="32">
        <f t="shared" si="21"/>
        <v>50</v>
      </c>
      <c r="F586" s="129"/>
    </row>
    <row r="587" spans="1:6" s="34" customFormat="1" ht="25.5">
      <c r="A587" s="59" t="s">
        <v>372</v>
      </c>
      <c r="B587" s="92" t="s">
        <v>496</v>
      </c>
      <c r="C587" s="53" t="s">
        <v>373</v>
      </c>
      <c r="D587" s="32">
        <f t="shared" si="21"/>
        <v>250</v>
      </c>
      <c r="E587" s="32">
        <f t="shared" si="21"/>
        <v>50</v>
      </c>
      <c r="F587" s="129"/>
    </row>
    <row r="588" spans="1:6" s="34" customFormat="1" ht="38.25">
      <c r="A588" s="59" t="s">
        <v>258</v>
      </c>
      <c r="B588" s="92" t="s">
        <v>496</v>
      </c>
      <c r="C588" s="53" t="s">
        <v>374</v>
      </c>
      <c r="D588" s="32">
        <f>'приложение 2'!G335</f>
        <v>250</v>
      </c>
      <c r="E588" s="32">
        <f>'приложение 2'!H335</f>
        <v>50</v>
      </c>
      <c r="F588" s="129"/>
    </row>
    <row r="589" spans="1:6" s="34" customFormat="1" ht="25.5">
      <c r="A589" s="59" t="s">
        <v>168</v>
      </c>
      <c r="B589" s="53" t="s">
        <v>521</v>
      </c>
      <c r="C589" s="53"/>
      <c r="D589" s="32">
        <f>D590+D595+D598</f>
        <v>32734.399999999998</v>
      </c>
      <c r="E589" s="32">
        <f>E590+E595+E598</f>
        <v>1757.1000000000001</v>
      </c>
      <c r="F589" s="129"/>
    </row>
    <row r="590" spans="1:6" s="34" customFormat="1">
      <c r="A590" s="59" t="s">
        <v>21</v>
      </c>
      <c r="B590" s="53" t="s">
        <v>522</v>
      </c>
      <c r="C590" s="53"/>
      <c r="D590" s="32">
        <f>D591+D593</f>
        <v>30472.5</v>
      </c>
      <c r="E590" s="32">
        <f>E591+E593</f>
        <v>1757.1000000000001</v>
      </c>
      <c r="F590" s="129"/>
    </row>
    <row r="591" spans="1:6" s="34" customFormat="1" ht="25.5">
      <c r="A591" s="59" t="s">
        <v>372</v>
      </c>
      <c r="B591" s="53" t="s">
        <v>522</v>
      </c>
      <c r="C591" s="53" t="s">
        <v>373</v>
      </c>
      <c r="D591" s="32">
        <f>D592</f>
        <v>1315.4</v>
      </c>
      <c r="E591" s="32">
        <f>E592</f>
        <v>361.7</v>
      </c>
      <c r="F591" s="129"/>
    </row>
    <row r="592" spans="1:6" s="34" customFormat="1" ht="38.25">
      <c r="A592" s="59" t="s">
        <v>258</v>
      </c>
      <c r="B592" s="53" t="s">
        <v>522</v>
      </c>
      <c r="C592" s="53" t="s">
        <v>374</v>
      </c>
      <c r="D592" s="32">
        <f>'приложение 2'!G405</f>
        <v>1315.4</v>
      </c>
      <c r="E592" s="32">
        <f>'приложение 2'!H405</f>
        <v>361.7</v>
      </c>
      <c r="F592" s="129"/>
    </row>
    <row r="593" spans="1:6" s="34" customFormat="1" ht="38.25">
      <c r="A593" s="59" t="s">
        <v>351</v>
      </c>
      <c r="B593" s="53" t="s">
        <v>522</v>
      </c>
      <c r="C593" s="53" t="s">
        <v>466</v>
      </c>
      <c r="D593" s="32">
        <f>D594</f>
        <v>29157.1</v>
      </c>
      <c r="E593" s="32">
        <f>E594</f>
        <v>1395.4</v>
      </c>
      <c r="F593" s="129"/>
    </row>
    <row r="594" spans="1:6" s="34" customFormat="1">
      <c r="A594" s="59" t="s">
        <v>345</v>
      </c>
      <c r="B594" s="53" t="s">
        <v>522</v>
      </c>
      <c r="C594" s="53" t="s">
        <v>467</v>
      </c>
      <c r="D594" s="32">
        <f>'приложение 2'!G407</f>
        <v>29157.1</v>
      </c>
      <c r="E594" s="32">
        <f>'приложение 2'!H407</f>
        <v>1395.4</v>
      </c>
      <c r="F594" s="129"/>
    </row>
    <row r="595" spans="1:6" s="34" customFormat="1" ht="242.25">
      <c r="A595" s="59" t="s">
        <v>167</v>
      </c>
      <c r="B595" s="53" t="s">
        <v>523</v>
      </c>
      <c r="C595" s="53"/>
      <c r="D595" s="32">
        <f>D596</f>
        <v>2239.3000000000002</v>
      </c>
      <c r="E595" s="32">
        <f>E596</f>
        <v>0</v>
      </c>
      <c r="F595" s="129"/>
    </row>
    <row r="596" spans="1:6" s="34" customFormat="1" ht="38.25">
      <c r="A596" s="59" t="s">
        <v>351</v>
      </c>
      <c r="B596" s="53" t="s">
        <v>523</v>
      </c>
      <c r="C596" s="53" t="s">
        <v>466</v>
      </c>
      <c r="D596" s="32">
        <f>D597</f>
        <v>2239.3000000000002</v>
      </c>
      <c r="E596" s="32">
        <f>E597</f>
        <v>0</v>
      </c>
      <c r="F596" s="129"/>
    </row>
    <row r="597" spans="1:6" s="34" customFormat="1">
      <c r="A597" s="59" t="s">
        <v>345</v>
      </c>
      <c r="B597" s="53" t="s">
        <v>523</v>
      </c>
      <c r="C597" s="53" t="s">
        <v>467</v>
      </c>
      <c r="D597" s="32">
        <f>'приложение 2'!G410</f>
        <v>2239.3000000000002</v>
      </c>
      <c r="E597" s="32">
        <f>'приложение 2'!H410</f>
        <v>0</v>
      </c>
      <c r="F597" s="129"/>
    </row>
    <row r="598" spans="1:6" s="34" customFormat="1" ht="255">
      <c r="A598" s="59" t="s">
        <v>166</v>
      </c>
      <c r="B598" s="53" t="s">
        <v>524</v>
      </c>
      <c r="C598" s="53"/>
      <c r="D598" s="32">
        <f>D599</f>
        <v>22.6</v>
      </c>
      <c r="E598" s="32">
        <f>E599</f>
        <v>0</v>
      </c>
      <c r="F598" s="129"/>
    </row>
    <row r="599" spans="1:6" s="34" customFormat="1" ht="38.25">
      <c r="A599" s="59" t="s">
        <v>351</v>
      </c>
      <c r="B599" s="53" t="s">
        <v>524</v>
      </c>
      <c r="C599" s="53" t="s">
        <v>466</v>
      </c>
      <c r="D599" s="32">
        <f>D600</f>
        <v>22.6</v>
      </c>
      <c r="E599" s="32">
        <f>E600</f>
        <v>0</v>
      </c>
      <c r="F599" s="129"/>
    </row>
    <row r="600" spans="1:6" s="34" customFormat="1">
      <c r="A600" s="59" t="s">
        <v>345</v>
      </c>
      <c r="B600" s="53" t="s">
        <v>524</v>
      </c>
      <c r="C600" s="53" t="s">
        <v>467</v>
      </c>
      <c r="D600" s="32">
        <f>'приложение 2'!G413</f>
        <v>22.6</v>
      </c>
      <c r="E600" s="32">
        <f>'приложение 2'!H413</f>
        <v>0</v>
      </c>
      <c r="F600" s="129"/>
    </row>
    <row r="601" spans="1:6" s="34" customFormat="1" ht="25.5">
      <c r="A601" s="126" t="s">
        <v>42</v>
      </c>
      <c r="B601" s="127" t="s">
        <v>583</v>
      </c>
      <c r="C601" s="128"/>
      <c r="D601" s="31">
        <f>D602+D605</f>
        <v>18011.3</v>
      </c>
      <c r="E601" s="31">
        <f>E602+E605</f>
        <v>7888.2</v>
      </c>
      <c r="F601" s="133">
        <f>E601/D601*100</f>
        <v>43.795839278675054</v>
      </c>
    </row>
    <row r="602" spans="1:6" s="34" customFormat="1" ht="25.5">
      <c r="A602" s="130" t="s">
        <v>37</v>
      </c>
      <c r="B602" s="131" t="s">
        <v>588</v>
      </c>
      <c r="C602" s="132"/>
      <c r="D602" s="32">
        <f>D603</f>
        <v>14113.1</v>
      </c>
      <c r="E602" s="32">
        <f>E603</f>
        <v>6660.9</v>
      </c>
      <c r="F602" s="129"/>
    </row>
    <row r="603" spans="1:6" s="34" customFormat="1" ht="38.25">
      <c r="A603" s="59" t="s">
        <v>337</v>
      </c>
      <c r="B603" s="131" t="s">
        <v>588</v>
      </c>
      <c r="C603" s="132">
        <v>600</v>
      </c>
      <c r="D603" s="32">
        <f>D604</f>
        <v>14113.1</v>
      </c>
      <c r="E603" s="32">
        <f>E604</f>
        <v>6660.9</v>
      </c>
      <c r="F603" s="129"/>
    </row>
    <row r="604" spans="1:6" s="34" customFormat="1">
      <c r="A604" s="59" t="s">
        <v>338</v>
      </c>
      <c r="B604" s="131" t="s">
        <v>588</v>
      </c>
      <c r="C604" s="132">
        <v>610</v>
      </c>
      <c r="D604" s="32">
        <f>'приложение 2'!G617</f>
        <v>14113.1</v>
      </c>
      <c r="E604" s="32">
        <f>'приложение 2'!H617</f>
        <v>6660.9</v>
      </c>
      <c r="F604" s="129"/>
    </row>
    <row r="605" spans="1:6" s="34" customFormat="1">
      <c r="A605" s="130" t="s">
        <v>21</v>
      </c>
      <c r="B605" s="131" t="s">
        <v>584</v>
      </c>
      <c r="C605" s="132"/>
      <c r="D605" s="32">
        <f>D606+D608</f>
        <v>3898.2000000000003</v>
      </c>
      <c r="E605" s="32">
        <f>E606+E608</f>
        <v>1227.3</v>
      </c>
      <c r="F605" s="129"/>
    </row>
    <row r="606" spans="1:6" s="34" customFormat="1" ht="25.5">
      <c r="A606" s="59" t="s">
        <v>372</v>
      </c>
      <c r="B606" s="131" t="s">
        <v>584</v>
      </c>
      <c r="C606" s="132">
        <v>200</v>
      </c>
      <c r="D606" s="32">
        <f>D607</f>
        <v>302.5</v>
      </c>
      <c r="E606" s="32">
        <f>E607</f>
        <v>121</v>
      </c>
      <c r="F606" s="129"/>
    </row>
    <row r="607" spans="1:6" s="34" customFormat="1" ht="38.25">
      <c r="A607" s="59" t="s">
        <v>258</v>
      </c>
      <c r="B607" s="131" t="s">
        <v>584</v>
      </c>
      <c r="C607" s="132">
        <v>240</v>
      </c>
      <c r="D607" s="32">
        <f>'приложение 2'!G620</f>
        <v>302.5</v>
      </c>
      <c r="E607" s="32">
        <f>'приложение 2'!H620</f>
        <v>121</v>
      </c>
      <c r="F607" s="129"/>
    </row>
    <row r="608" spans="1:6" s="34" customFormat="1" ht="38.25">
      <c r="A608" s="59" t="s">
        <v>441</v>
      </c>
      <c r="B608" s="131" t="s">
        <v>584</v>
      </c>
      <c r="C608" s="132">
        <v>600</v>
      </c>
      <c r="D608" s="32">
        <f>D609+D610</f>
        <v>3595.7000000000003</v>
      </c>
      <c r="E608" s="32">
        <f>E609+E610</f>
        <v>1106.3</v>
      </c>
      <c r="F608" s="129"/>
    </row>
    <row r="609" spans="1:6" s="34" customFormat="1">
      <c r="A609" s="59" t="s">
        <v>338</v>
      </c>
      <c r="B609" s="131" t="s">
        <v>584</v>
      </c>
      <c r="C609" s="132">
        <v>610</v>
      </c>
      <c r="D609" s="32">
        <f>'приложение 2'!G622</f>
        <v>3398.9</v>
      </c>
      <c r="E609" s="32">
        <f>'приложение 2'!H622</f>
        <v>954.5</v>
      </c>
      <c r="F609" s="129"/>
    </row>
    <row r="610" spans="1:6" s="34" customFormat="1">
      <c r="A610" s="59" t="s">
        <v>342</v>
      </c>
      <c r="B610" s="131" t="s">
        <v>584</v>
      </c>
      <c r="C610" s="132">
        <v>620</v>
      </c>
      <c r="D610" s="32">
        <f>'приложение 2'!G623</f>
        <v>196.8</v>
      </c>
      <c r="E610" s="32">
        <f>'приложение 2'!H623</f>
        <v>151.80000000000001</v>
      </c>
      <c r="F610" s="129"/>
    </row>
    <row r="611" spans="1:6" s="34" customFormat="1" ht="51">
      <c r="A611" s="126" t="s">
        <v>157</v>
      </c>
      <c r="B611" s="127" t="s">
        <v>449</v>
      </c>
      <c r="C611" s="128"/>
      <c r="D611" s="31">
        <f>D612+D629</f>
        <v>175663.99999999997</v>
      </c>
      <c r="E611" s="31">
        <f>E612+E629</f>
        <v>77039.3</v>
      </c>
      <c r="F611" s="133">
        <f>E611/D611*100</f>
        <v>43.856054740868942</v>
      </c>
    </row>
    <row r="612" spans="1:6" s="34" customFormat="1" ht="51">
      <c r="A612" s="16" t="s">
        <v>156</v>
      </c>
      <c r="B612" s="83" t="s">
        <v>450</v>
      </c>
      <c r="C612" s="83"/>
      <c r="D612" s="32">
        <f>D613+D620+D626</f>
        <v>169071.69999999998</v>
      </c>
      <c r="E612" s="32">
        <f>E613+E620+E626</f>
        <v>75384.3</v>
      </c>
      <c r="F612" s="129"/>
    </row>
    <row r="613" spans="1:6" s="34" customFormat="1" ht="25.5">
      <c r="A613" s="76" t="s">
        <v>37</v>
      </c>
      <c r="B613" s="53" t="s">
        <v>527</v>
      </c>
      <c r="C613" s="53"/>
      <c r="D613" s="32">
        <f>D614+D616+D618</f>
        <v>21736.3</v>
      </c>
      <c r="E613" s="32">
        <f>E614+E616+E618</f>
        <v>10767.700000000003</v>
      </c>
      <c r="F613" s="129"/>
    </row>
    <row r="614" spans="1:6" s="34" customFormat="1" ht="76.5">
      <c r="A614" s="59" t="s">
        <v>343</v>
      </c>
      <c r="B614" s="53" t="s">
        <v>527</v>
      </c>
      <c r="C614" s="53" t="s">
        <v>369</v>
      </c>
      <c r="D614" s="32">
        <f>D615</f>
        <v>20379.900000000001</v>
      </c>
      <c r="E614" s="32">
        <f>E615</f>
        <v>10198.900000000001</v>
      </c>
      <c r="F614" s="129"/>
    </row>
    <row r="615" spans="1:6" s="34" customFormat="1" ht="25.5">
      <c r="A615" s="59" t="s">
        <v>350</v>
      </c>
      <c r="B615" s="53" t="s">
        <v>527</v>
      </c>
      <c r="C615" s="53" t="s">
        <v>416</v>
      </c>
      <c r="D615" s="32">
        <f>'приложение 2'!G450</f>
        <v>20379.900000000001</v>
      </c>
      <c r="E615" s="32">
        <f>'приложение 2'!H450</f>
        <v>10198.900000000001</v>
      </c>
      <c r="F615" s="129"/>
    </row>
    <row r="616" spans="1:6" s="34" customFormat="1" ht="25.5">
      <c r="A616" s="59" t="s">
        <v>372</v>
      </c>
      <c r="B616" s="53" t="s">
        <v>527</v>
      </c>
      <c r="C616" s="53" t="s">
        <v>373</v>
      </c>
      <c r="D616" s="32">
        <f>D617</f>
        <v>1328.1</v>
      </c>
      <c r="E616" s="32">
        <f>E617</f>
        <v>565.6</v>
      </c>
      <c r="F616" s="129"/>
    </row>
    <row r="617" spans="1:6" s="34" customFormat="1" ht="38.25">
      <c r="A617" s="59" t="s">
        <v>258</v>
      </c>
      <c r="B617" s="53" t="s">
        <v>527</v>
      </c>
      <c r="C617" s="53" t="s">
        <v>374</v>
      </c>
      <c r="D617" s="32">
        <f>'приложение 2'!G452</f>
        <v>1328.1</v>
      </c>
      <c r="E617" s="32">
        <f>'приложение 2'!H452</f>
        <v>565.6</v>
      </c>
      <c r="F617" s="129"/>
    </row>
    <row r="618" spans="1:6" s="34" customFormat="1">
      <c r="A618" s="76" t="s">
        <v>259</v>
      </c>
      <c r="B618" s="53" t="s">
        <v>527</v>
      </c>
      <c r="C618" s="53" t="s">
        <v>378</v>
      </c>
      <c r="D618" s="32">
        <f>D619</f>
        <v>28.3</v>
      </c>
      <c r="E618" s="32">
        <f>E619</f>
        <v>3.2</v>
      </c>
      <c r="F618" s="129"/>
    </row>
    <row r="619" spans="1:6" s="34" customFormat="1">
      <c r="A619" s="76" t="s">
        <v>260</v>
      </c>
      <c r="B619" s="53" t="s">
        <v>527</v>
      </c>
      <c r="C619" s="53" t="s">
        <v>382</v>
      </c>
      <c r="D619" s="32">
        <f>'приложение 2'!G454</f>
        <v>28.3</v>
      </c>
      <c r="E619" s="32">
        <f>'приложение 2'!H454</f>
        <v>3.2</v>
      </c>
      <c r="F619" s="129"/>
    </row>
    <row r="620" spans="1:6" s="34" customFormat="1">
      <c r="A620" s="16" t="s">
        <v>451</v>
      </c>
      <c r="B620" s="83" t="s">
        <v>452</v>
      </c>
      <c r="C620" s="83"/>
      <c r="D620" s="32">
        <f>D621+D624</f>
        <v>147049.4</v>
      </c>
      <c r="E620" s="32">
        <f>E621+E624</f>
        <v>64332.5</v>
      </c>
      <c r="F620" s="129"/>
    </row>
    <row r="621" spans="1:6" s="34" customFormat="1" ht="25.5">
      <c r="A621" s="59" t="s">
        <v>372</v>
      </c>
      <c r="B621" s="83" t="s">
        <v>452</v>
      </c>
      <c r="C621" s="83" t="s">
        <v>373</v>
      </c>
      <c r="D621" s="32">
        <f>D622</f>
        <v>145891.1</v>
      </c>
      <c r="E621" s="32">
        <f>E622</f>
        <v>63474.2</v>
      </c>
      <c r="F621" s="129"/>
    </row>
    <row r="622" spans="1:6" s="34" customFormat="1" ht="38.25">
      <c r="A622" s="16" t="s">
        <v>258</v>
      </c>
      <c r="B622" s="83" t="s">
        <v>452</v>
      </c>
      <c r="C622" s="83" t="s">
        <v>374</v>
      </c>
      <c r="D622" s="32">
        <f>'приложение 2'!G220+'приложение 2'!G255+'приложение 2'!G363+'приложение 2'!G418</f>
        <v>145891.1</v>
      </c>
      <c r="E622" s="32">
        <f>'приложение 2'!H220+'приложение 2'!H255+'приложение 2'!H363+'приложение 2'!H418</f>
        <v>63474.2</v>
      </c>
      <c r="F622" s="129"/>
    </row>
    <row r="623" spans="1:6" s="34" customFormat="1">
      <c r="A623" s="59" t="s">
        <v>469</v>
      </c>
      <c r="B623" s="83" t="s">
        <v>452</v>
      </c>
      <c r="C623" s="83" t="s">
        <v>374</v>
      </c>
      <c r="D623" s="32">
        <f>'приложение 2'!G256</f>
        <v>60164.6</v>
      </c>
      <c r="E623" s="32">
        <f>'приложение 2'!H256</f>
        <v>30557.3</v>
      </c>
      <c r="F623" s="129"/>
    </row>
    <row r="624" spans="1:6" s="34" customFormat="1">
      <c r="A624" s="103" t="s">
        <v>259</v>
      </c>
      <c r="B624" s="79" t="s">
        <v>452</v>
      </c>
      <c r="C624" s="79" t="s">
        <v>378</v>
      </c>
      <c r="D624" s="32">
        <f>D625</f>
        <v>1158.3</v>
      </c>
      <c r="E624" s="32">
        <f>E625</f>
        <v>858.3</v>
      </c>
      <c r="F624" s="129"/>
    </row>
    <row r="625" spans="1:6" s="34" customFormat="1" ht="63.75">
      <c r="A625" s="103" t="s">
        <v>160</v>
      </c>
      <c r="B625" s="79" t="s">
        <v>452</v>
      </c>
      <c r="C625" s="79" t="s">
        <v>159</v>
      </c>
      <c r="D625" s="32">
        <f>'приложение 2'!G365+'приложение 2'!G420</f>
        <v>1158.3</v>
      </c>
      <c r="E625" s="32">
        <f>'приложение 2'!H365+'приложение 2'!H420</f>
        <v>858.3</v>
      </c>
      <c r="F625" s="129"/>
    </row>
    <row r="626" spans="1:6" s="34" customFormat="1" ht="178.5">
      <c r="A626" s="16" t="s">
        <v>453</v>
      </c>
      <c r="B626" s="83" t="s">
        <v>454</v>
      </c>
      <c r="C626" s="83"/>
      <c r="D626" s="32">
        <f>D627</f>
        <v>286</v>
      </c>
      <c r="E626" s="32">
        <f>E627</f>
        <v>284.10000000000002</v>
      </c>
      <c r="F626" s="129"/>
    </row>
    <row r="627" spans="1:6" s="34" customFormat="1" ht="25.5">
      <c r="A627" s="59" t="s">
        <v>372</v>
      </c>
      <c r="B627" s="83" t="s">
        <v>454</v>
      </c>
      <c r="C627" s="83" t="s">
        <v>373</v>
      </c>
      <c r="D627" s="32">
        <f>D628</f>
        <v>286</v>
      </c>
      <c r="E627" s="32">
        <f>E628</f>
        <v>284.10000000000002</v>
      </c>
      <c r="F627" s="129"/>
    </row>
    <row r="628" spans="1:6" s="34" customFormat="1" ht="38.25">
      <c r="A628" s="16" t="s">
        <v>258</v>
      </c>
      <c r="B628" s="83" t="s">
        <v>454</v>
      </c>
      <c r="C628" s="83" t="s">
        <v>374</v>
      </c>
      <c r="D628" s="32">
        <f>'приложение 2'!G223</f>
        <v>286</v>
      </c>
      <c r="E628" s="32">
        <f>'приложение 2'!H223</f>
        <v>284.10000000000002</v>
      </c>
      <c r="F628" s="129"/>
    </row>
    <row r="629" spans="1:6" s="34" customFormat="1" ht="51">
      <c r="A629" s="76" t="s">
        <v>149</v>
      </c>
      <c r="B629" s="53" t="s">
        <v>508</v>
      </c>
      <c r="C629" s="53"/>
      <c r="D629" s="32">
        <f>D630+D633</f>
        <v>6592.3</v>
      </c>
      <c r="E629" s="32">
        <f>E630+E633</f>
        <v>1655</v>
      </c>
      <c r="F629" s="129"/>
    </row>
    <row r="630" spans="1:6" s="34" customFormat="1">
      <c r="A630" s="59" t="s">
        <v>21</v>
      </c>
      <c r="B630" s="53" t="s">
        <v>528</v>
      </c>
      <c r="C630" s="53"/>
      <c r="D630" s="32">
        <f>D631</f>
        <v>200</v>
      </c>
      <c r="E630" s="32">
        <f>E631</f>
        <v>90</v>
      </c>
      <c r="F630" s="129"/>
    </row>
    <row r="631" spans="1:6" s="34" customFormat="1" ht="25.5">
      <c r="A631" s="59" t="s">
        <v>372</v>
      </c>
      <c r="B631" s="53" t="s">
        <v>528</v>
      </c>
      <c r="C631" s="53" t="s">
        <v>373</v>
      </c>
      <c r="D631" s="32">
        <f>D632</f>
        <v>200</v>
      </c>
      <c r="E631" s="32">
        <f>E632</f>
        <v>90</v>
      </c>
      <c r="F631" s="129"/>
    </row>
    <row r="632" spans="1:6" s="34" customFormat="1" ht="38.25">
      <c r="A632" s="59" t="s">
        <v>258</v>
      </c>
      <c r="B632" s="53" t="s">
        <v>528</v>
      </c>
      <c r="C632" s="53" t="s">
        <v>374</v>
      </c>
      <c r="D632" s="32">
        <f>'приложение 2'!G458</f>
        <v>200</v>
      </c>
      <c r="E632" s="32">
        <f>'приложение 2'!H458</f>
        <v>90</v>
      </c>
      <c r="F632" s="129"/>
    </row>
    <row r="633" spans="1:6" s="34" customFormat="1" ht="204">
      <c r="A633" s="59" t="s">
        <v>509</v>
      </c>
      <c r="B633" s="53" t="s">
        <v>510</v>
      </c>
      <c r="C633" s="53"/>
      <c r="D633" s="32">
        <f>D634</f>
        <v>6392.3</v>
      </c>
      <c r="E633" s="32">
        <f>E634</f>
        <v>1565</v>
      </c>
      <c r="F633" s="129"/>
    </row>
    <row r="634" spans="1:6" s="34" customFormat="1">
      <c r="A634" s="59" t="s">
        <v>259</v>
      </c>
      <c r="B634" s="53" t="s">
        <v>510</v>
      </c>
      <c r="C634" s="53" t="s">
        <v>378</v>
      </c>
      <c r="D634" s="32">
        <f>D635</f>
        <v>6392.3</v>
      </c>
      <c r="E634" s="32">
        <f>E635</f>
        <v>1565</v>
      </c>
      <c r="F634" s="129"/>
    </row>
    <row r="635" spans="1:6" s="34" customFormat="1" ht="63.75">
      <c r="A635" s="59" t="s">
        <v>160</v>
      </c>
      <c r="B635" s="53" t="s">
        <v>510</v>
      </c>
      <c r="C635" s="53" t="s">
        <v>159</v>
      </c>
      <c r="D635" s="32">
        <f>'приложение 2'!G381</f>
        <v>6392.3</v>
      </c>
      <c r="E635" s="32">
        <f>'приложение 2'!H381</f>
        <v>1565</v>
      </c>
      <c r="F635" s="129"/>
    </row>
    <row r="636" spans="1:6" s="34" customFormat="1" ht="51">
      <c r="A636" s="126" t="s">
        <v>175</v>
      </c>
      <c r="B636" s="127" t="s">
        <v>511</v>
      </c>
      <c r="C636" s="128" t="s">
        <v>0</v>
      </c>
      <c r="D636" s="31">
        <f>D637+D642+D645+D648+D651</f>
        <v>29294.6</v>
      </c>
      <c r="E636" s="31">
        <f>E637+E642+E645+E648+E651</f>
        <v>11360.199999999999</v>
      </c>
      <c r="F636" s="133">
        <f>E636/D636*100</f>
        <v>38.77916066442279</v>
      </c>
    </row>
    <row r="637" spans="1:6" s="34" customFormat="1">
      <c r="A637" s="59" t="s">
        <v>21</v>
      </c>
      <c r="B637" s="83" t="s">
        <v>512</v>
      </c>
      <c r="C637" s="53"/>
      <c r="D637" s="32">
        <f>D638+D640</f>
        <v>4071.7</v>
      </c>
      <c r="E637" s="32">
        <f>E638+E640</f>
        <v>2878.7</v>
      </c>
      <c r="F637" s="129"/>
    </row>
    <row r="638" spans="1:6" s="34" customFormat="1" ht="25.5">
      <c r="A638" s="16" t="s">
        <v>257</v>
      </c>
      <c r="B638" s="39" t="s">
        <v>512</v>
      </c>
      <c r="C638" s="40">
        <v>200</v>
      </c>
      <c r="D638" s="32">
        <f>D639</f>
        <v>193.1</v>
      </c>
      <c r="E638" s="32">
        <f>E639</f>
        <v>89.5</v>
      </c>
      <c r="F638" s="26"/>
    </row>
    <row r="639" spans="1:6" s="34" customFormat="1" ht="25.5">
      <c r="A639" s="16" t="s">
        <v>339</v>
      </c>
      <c r="B639" s="39" t="s">
        <v>512</v>
      </c>
      <c r="C639" s="40">
        <v>240</v>
      </c>
      <c r="D639" s="32">
        <f>'приложение 2'!G385</f>
        <v>193.1</v>
      </c>
      <c r="E639" s="32">
        <f>'приложение 2'!H385</f>
        <v>89.5</v>
      </c>
      <c r="F639" s="26"/>
    </row>
    <row r="640" spans="1:6" s="34" customFormat="1" ht="38.25">
      <c r="A640" s="59" t="s">
        <v>351</v>
      </c>
      <c r="B640" s="83" t="s">
        <v>512</v>
      </c>
      <c r="C640" s="53" t="s">
        <v>466</v>
      </c>
      <c r="D640" s="32">
        <f>D641</f>
        <v>3878.6</v>
      </c>
      <c r="E640" s="32">
        <f>E641</f>
        <v>2789.2</v>
      </c>
      <c r="F640" s="129"/>
    </row>
    <row r="641" spans="1:6" s="34" customFormat="1">
      <c r="A641" s="59" t="s">
        <v>345</v>
      </c>
      <c r="B641" s="83" t="s">
        <v>512</v>
      </c>
      <c r="C641" s="53" t="s">
        <v>467</v>
      </c>
      <c r="D641" s="32">
        <f>'приложение 2'!G387</f>
        <v>3878.6</v>
      </c>
      <c r="E641" s="32">
        <f>'приложение 2'!H387</f>
        <v>2789.2</v>
      </c>
      <c r="F641" s="129"/>
    </row>
    <row r="642" spans="1:6" s="34" customFormat="1" ht="114.75">
      <c r="A642" s="59" t="s">
        <v>513</v>
      </c>
      <c r="B642" s="53" t="s">
        <v>514</v>
      </c>
      <c r="C642" s="53"/>
      <c r="D642" s="32">
        <f>D643</f>
        <v>16656</v>
      </c>
      <c r="E642" s="32">
        <f>E643</f>
        <v>6785.2</v>
      </c>
      <c r="F642" s="129"/>
    </row>
    <row r="643" spans="1:6" s="34" customFormat="1" ht="38.25">
      <c r="A643" s="59" t="s">
        <v>351</v>
      </c>
      <c r="B643" s="53" t="s">
        <v>514</v>
      </c>
      <c r="C643" s="53" t="s">
        <v>466</v>
      </c>
      <c r="D643" s="32">
        <f>D644</f>
        <v>16656</v>
      </c>
      <c r="E643" s="32">
        <f>E644</f>
        <v>6785.2</v>
      </c>
      <c r="F643" s="129"/>
    </row>
    <row r="644" spans="1:6" s="34" customFormat="1">
      <c r="A644" s="59" t="s">
        <v>345</v>
      </c>
      <c r="B644" s="53" t="s">
        <v>514</v>
      </c>
      <c r="C644" s="53" t="s">
        <v>467</v>
      </c>
      <c r="D644" s="32">
        <f>'приложение 2'!G390</f>
        <v>16656</v>
      </c>
      <c r="E644" s="32">
        <f>'приложение 2'!H390</f>
        <v>6785.2</v>
      </c>
      <c r="F644" s="129"/>
    </row>
    <row r="645" spans="1:6" s="34" customFormat="1" ht="221.25" customHeight="1">
      <c r="A645" s="59" t="s">
        <v>515</v>
      </c>
      <c r="B645" s="53" t="s">
        <v>516</v>
      </c>
      <c r="C645" s="53"/>
      <c r="D645" s="32">
        <f>D646</f>
        <v>4358.8999999999996</v>
      </c>
      <c r="E645" s="32">
        <f>E646</f>
        <v>0</v>
      </c>
      <c r="F645" s="129"/>
    </row>
    <row r="646" spans="1:6" s="34" customFormat="1" ht="38.25">
      <c r="A646" s="59" t="s">
        <v>351</v>
      </c>
      <c r="B646" s="53" t="s">
        <v>516</v>
      </c>
      <c r="C646" s="53" t="s">
        <v>466</v>
      </c>
      <c r="D646" s="32">
        <f>D647</f>
        <v>4358.8999999999996</v>
      </c>
      <c r="E646" s="32">
        <f>E647</f>
        <v>0</v>
      </c>
      <c r="F646" s="129"/>
    </row>
    <row r="647" spans="1:6" s="34" customFormat="1">
      <c r="A647" s="59" t="s">
        <v>345</v>
      </c>
      <c r="B647" s="53" t="s">
        <v>516</v>
      </c>
      <c r="C647" s="53" t="s">
        <v>467</v>
      </c>
      <c r="D647" s="32">
        <f>'приложение 2'!G393</f>
        <v>4358.8999999999996</v>
      </c>
      <c r="E647" s="32">
        <f>'приложение 2'!H393</f>
        <v>0</v>
      </c>
      <c r="F647" s="129"/>
    </row>
    <row r="648" spans="1:6" s="34" customFormat="1" ht="130.5" customHeight="1">
      <c r="A648" s="103" t="s">
        <v>517</v>
      </c>
      <c r="B648" s="79" t="s">
        <v>518</v>
      </c>
      <c r="C648" s="79"/>
      <c r="D648" s="32">
        <f>D649</f>
        <v>4164</v>
      </c>
      <c r="E648" s="32">
        <f>E649</f>
        <v>1696.3</v>
      </c>
      <c r="F648" s="129"/>
    </row>
    <row r="649" spans="1:6" s="34" customFormat="1" ht="38.25">
      <c r="A649" s="103" t="s">
        <v>351</v>
      </c>
      <c r="B649" s="79" t="s">
        <v>518</v>
      </c>
      <c r="C649" s="79" t="s">
        <v>466</v>
      </c>
      <c r="D649" s="32">
        <f>D650</f>
        <v>4164</v>
      </c>
      <c r="E649" s="32">
        <f>E650</f>
        <v>1696.3</v>
      </c>
      <c r="F649" s="129"/>
    </row>
    <row r="650" spans="1:6" s="34" customFormat="1">
      <c r="A650" s="103" t="s">
        <v>345</v>
      </c>
      <c r="B650" s="79" t="s">
        <v>518</v>
      </c>
      <c r="C650" s="79" t="s">
        <v>467</v>
      </c>
      <c r="D650" s="32">
        <f>'приложение 2'!G396</f>
        <v>4164</v>
      </c>
      <c r="E650" s="32">
        <f>'приложение 2'!H396</f>
        <v>1696.3</v>
      </c>
      <c r="F650" s="129"/>
    </row>
    <row r="651" spans="1:6" s="34" customFormat="1" ht="228.75" customHeight="1">
      <c r="A651" s="59" t="s">
        <v>519</v>
      </c>
      <c r="B651" s="53" t="s">
        <v>520</v>
      </c>
      <c r="C651" s="53"/>
      <c r="D651" s="32">
        <f>D652</f>
        <v>44</v>
      </c>
      <c r="E651" s="32">
        <f>E652</f>
        <v>0</v>
      </c>
      <c r="F651" s="129"/>
    </row>
    <row r="652" spans="1:6" s="34" customFormat="1" ht="38.25">
      <c r="A652" s="59" t="s">
        <v>351</v>
      </c>
      <c r="B652" s="53" t="s">
        <v>520</v>
      </c>
      <c r="C652" s="53" t="s">
        <v>466</v>
      </c>
      <c r="D652" s="32">
        <f>D653</f>
        <v>44</v>
      </c>
      <c r="E652" s="32">
        <f>E653</f>
        <v>0</v>
      </c>
      <c r="F652" s="129"/>
    </row>
    <row r="653" spans="1:6" s="34" customFormat="1">
      <c r="A653" s="59" t="s">
        <v>345</v>
      </c>
      <c r="B653" s="53" t="s">
        <v>520</v>
      </c>
      <c r="C653" s="53" t="s">
        <v>467</v>
      </c>
      <c r="D653" s="32">
        <f>'приложение 2'!G399</f>
        <v>44</v>
      </c>
      <c r="E653" s="32">
        <f>'приложение 2'!H399</f>
        <v>0</v>
      </c>
      <c r="F653" s="129"/>
    </row>
    <row r="654" spans="1:6" s="125" customFormat="1">
      <c r="A654" s="70" t="s">
        <v>656</v>
      </c>
      <c r="B654" s="143"/>
      <c r="C654" s="143"/>
      <c r="D654" s="31">
        <f>D11+D24+D121+D230+D248+D255+D288+D308+D349+D365+D372+D401+D413+D436+D453+D563+D601+D611+D636</f>
        <v>3169337.9</v>
      </c>
      <c r="E654" s="31">
        <f>E11+E24+E121+E230+E248+E255+E288+E308+E349+E365+E372+E401+E413+E436+E453+E563+E601+E611+E636</f>
        <v>1478120.9000000001</v>
      </c>
      <c r="F654" s="133">
        <f>E654/D654*100</f>
        <v>46.638160607614608</v>
      </c>
    </row>
    <row r="655" spans="1:6">
      <c r="A655" s="2"/>
      <c r="B655" s="2"/>
      <c r="C655" s="4"/>
      <c r="D655" s="2"/>
      <c r="E655" s="20"/>
    </row>
    <row r="656" spans="1:6">
      <c r="A656" s="2"/>
      <c r="B656" s="2"/>
      <c r="C656" s="2"/>
      <c r="D656" s="2"/>
      <c r="E656" s="2"/>
    </row>
  </sheetData>
  <mergeCells count="4">
    <mergeCell ref="A6:F6"/>
    <mergeCell ref="B7:C7"/>
    <mergeCell ref="E1:F1"/>
    <mergeCell ref="C2:F2"/>
  </mergeCells>
  <pageMargins left="0.31496062992125984" right="0.31496062992125984" top="0.55118110236220474" bottom="0.55118110236220474" header="0.31496062992125984" footer="0.31496062992125984"/>
  <pageSetup paperSize="9" scale="95" fitToHeight="3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opLeftCell="A32" workbookViewId="0">
      <selection activeCell="J48" sqref="J48"/>
    </sheetView>
  </sheetViews>
  <sheetFormatPr defaultColWidth="9.140625" defaultRowHeight="12.75"/>
  <cols>
    <col min="1" max="1" width="4.42578125" style="1" customWidth="1"/>
    <col min="2" max="2" width="34.5703125" style="1" customWidth="1"/>
    <col min="3" max="3" width="4.7109375" style="1" customWidth="1"/>
    <col min="4" max="4" width="6" style="1" customWidth="1"/>
    <col min="5" max="5" width="14.5703125" style="1" customWidth="1"/>
    <col min="6" max="6" width="17.7109375" style="1" customWidth="1"/>
    <col min="7" max="7" width="14.140625" style="1" customWidth="1"/>
    <col min="8" max="244" width="9.140625" style="1" customWidth="1"/>
    <col min="245" max="16384" width="9.140625" style="1"/>
  </cols>
  <sheetData>
    <row r="1" spans="1:7" ht="13.5" customHeight="1">
      <c r="B1" s="2"/>
      <c r="C1" s="2"/>
      <c r="D1" s="2"/>
      <c r="E1" s="151"/>
      <c r="F1" s="356" t="s">
        <v>682</v>
      </c>
      <c r="G1" s="356"/>
    </row>
    <row r="2" spans="1:7" ht="15.75" customHeight="1">
      <c r="B2" s="3"/>
      <c r="C2" s="3"/>
      <c r="D2" s="3"/>
      <c r="E2" s="356" t="s">
        <v>1087</v>
      </c>
      <c r="F2" s="358"/>
      <c r="G2" s="358"/>
    </row>
    <row r="3" spans="1:7" ht="12.75" customHeight="1">
      <c r="B3" s="20"/>
      <c r="C3" s="20"/>
      <c r="D3" s="20"/>
      <c r="E3" s="152"/>
      <c r="F3" s="356" t="s">
        <v>1091</v>
      </c>
      <c r="G3" s="356"/>
    </row>
    <row r="4" spans="1:7" ht="12" customHeight="1">
      <c r="B4" s="20"/>
      <c r="C4" s="20"/>
      <c r="D4" s="20"/>
      <c r="E4" s="20"/>
      <c r="F4" s="20"/>
      <c r="G4" s="20"/>
    </row>
    <row r="5" spans="1:7" ht="12.75" customHeight="1">
      <c r="B5" s="22"/>
      <c r="C5" s="357"/>
      <c r="D5" s="357"/>
      <c r="E5" s="357"/>
      <c r="F5" s="357"/>
      <c r="G5" s="357"/>
    </row>
    <row r="6" spans="1:7" ht="12" customHeight="1">
      <c r="A6" s="354" t="s">
        <v>681</v>
      </c>
      <c r="B6" s="354"/>
      <c r="C6" s="354"/>
      <c r="D6" s="354"/>
      <c r="E6" s="354"/>
      <c r="F6" s="354"/>
      <c r="G6" s="354"/>
    </row>
    <row r="7" spans="1:7" ht="12.75" customHeight="1">
      <c r="A7" s="354" t="s">
        <v>718</v>
      </c>
      <c r="B7" s="354"/>
      <c r="C7" s="354"/>
      <c r="D7" s="354"/>
      <c r="E7" s="354"/>
      <c r="F7" s="354"/>
      <c r="G7" s="354"/>
    </row>
    <row r="8" spans="1:7" ht="20.25" customHeight="1">
      <c r="B8" s="5"/>
      <c r="C8" s="5"/>
      <c r="D8" s="5"/>
      <c r="E8" s="5"/>
      <c r="F8" s="5"/>
      <c r="G8" s="153" t="s">
        <v>252</v>
      </c>
    </row>
    <row r="9" spans="1:7" ht="25.5">
      <c r="A9" s="25" t="s">
        <v>254</v>
      </c>
      <c r="B9" s="9"/>
      <c r="C9" s="9" t="s">
        <v>249</v>
      </c>
      <c r="D9" s="9" t="s">
        <v>248</v>
      </c>
      <c r="E9" s="10" t="s">
        <v>245</v>
      </c>
      <c r="F9" s="10" t="s">
        <v>719</v>
      </c>
      <c r="G9" s="10" t="s">
        <v>679</v>
      </c>
    </row>
    <row r="10" spans="1:7" s="154" customFormat="1" ht="11.25">
      <c r="A10" s="155">
        <v>1</v>
      </c>
      <c r="B10" s="12">
        <v>2</v>
      </c>
      <c r="C10" s="12">
        <v>3</v>
      </c>
      <c r="D10" s="12">
        <v>4</v>
      </c>
      <c r="E10" s="13">
        <v>5</v>
      </c>
      <c r="F10" s="13">
        <v>6</v>
      </c>
      <c r="G10" s="13">
        <v>7</v>
      </c>
    </row>
    <row r="11" spans="1:7">
      <c r="A11" s="366" t="s">
        <v>255</v>
      </c>
      <c r="B11" s="23" t="s">
        <v>82</v>
      </c>
      <c r="C11" s="367">
        <v>1</v>
      </c>
      <c r="D11" s="367">
        <v>0</v>
      </c>
      <c r="E11" s="7">
        <f>E12+E13+E14+E15+E16+E17+E18+E19</f>
        <v>269097.5</v>
      </c>
      <c r="F11" s="7">
        <f>F12+F13+F14+F15+F16+F17+F18+F19</f>
        <v>139131.20000000001</v>
      </c>
      <c r="G11" s="122">
        <f>F11/E11*100</f>
        <v>51.702895790559189</v>
      </c>
    </row>
    <row r="12" spans="1:7" ht="51">
      <c r="A12" s="11" t="s">
        <v>285</v>
      </c>
      <c r="B12" s="24" t="s">
        <v>240</v>
      </c>
      <c r="C12" s="368">
        <v>1</v>
      </c>
      <c r="D12" s="368">
        <v>2</v>
      </c>
      <c r="E12" s="6">
        <f>'приложение 2'!G14</f>
        <v>21430.300000000003</v>
      </c>
      <c r="F12" s="6">
        <f>'приложение 2'!H14</f>
        <v>12952.899999999998</v>
      </c>
      <c r="G12" s="121">
        <f>F12/E12*100</f>
        <v>60.441991012724962</v>
      </c>
    </row>
    <row r="13" spans="1:7" ht="63.75">
      <c r="A13" s="11" t="s">
        <v>286</v>
      </c>
      <c r="B13" s="24" t="s">
        <v>244</v>
      </c>
      <c r="C13" s="368">
        <v>1</v>
      </c>
      <c r="D13" s="368">
        <v>3</v>
      </c>
      <c r="E13" s="6">
        <f>'приложение 2'!G25</f>
        <v>13274.2</v>
      </c>
      <c r="F13" s="6">
        <f>'приложение 2'!H25</f>
        <v>8163.4999999999991</v>
      </c>
      <c r="G13" s="121">
        <f t="shared" ref="G13:G60" si="0">F13/E13*100</f>
        <v>61.498998056380039</v>
      </c>
    </row>
    <row r="14" spans="1:7" ht="64.5" customHeight="1">
      <c r="A14" s="11" t="s">
        <v>287</v>
      </c>
      <c r="B14" s="24" t="s">
        <v>239</v>
      </c>
      <c r="C14" s="368">
        <v>1</v>
      </c>
      <c r="D14" s="368">
        <v>4</v>
      </c>
      <c r="E14" s="6">
        <f>'приложение 2'!G39</f>
        <v>172562.59999999998</v>
      </c>
      <c r="F14" s="6">
        <f>'приложение 2'!H39</f>
        <v>92035.5</v>
      </c>
      <c r="G14" s="121">
        <f t="shared" si="0"/>
        <v>53.334558009673017</v>
      </c>
    </row>
    <row r="15" spans="1:7">
      <c r="A15" s="11" t="s">
        <v>288</v>
      </c>
      <c r="B15" s="24" t="s">
        <v>236</v>
      </c>
      <c r="C15" s="368">
        <v>1</v>
      </c>
      <c r="D15" s="368">
        <v>5</v>
      </c>
      <c r="E15" s="6">
        <f>'приложение 2'!G49</f>
        <v>29.5</v>
      </c>
      <c r="F15" s="6">
        <f>'приложение 2'!H49</f>
        <v>0</v>
      </c>
      <c r="G15" s="121">
        <f t="shared" si="0"/>
        <v>0</v>
      </c>
    </row>
    <row r="16" spans="1:7" ht="51">
      <c r="A16" s="11" t="s">
        <v>289</v>
      </c>
      <c r="B16" s="24" t="s">
        <v>81</v>
      </c>
      <c r="C16" s="368">
        <v>1</v>
      </c>
      <c r="D16" s="368">
        <v>6</v>
      </c>
      <c r="E16" s="6">
        <f>'приложение 2'!G55</f>
        <v>41667.599999999999</v>
      </c>
      <c r="F16" s="6">
        <f>'приложение 2'!H55</f>
        <v>20764.099999999999</v>
      </c>
      <c r="G16" s="121">
        <f t="shared" si="0"/>
        <v>49.832723746988066</v>
      </c>
    </row>
    <row r="17" spans="1:7" ht="25.5">
      <c r="A17" s="11" t="s">
        <v>290</v>
      </c>
      <c r="B17" s="24" t="s">
        <v>234</v>
      </c>
      <c r="C17" s="368">
        <v>1</v>
      </c>
      <c r="D17" s="368">
        <v>7</v>
      </c>
      <c r="E17" s="6">
        <f>'приложение 2'!G77</f>
        <v>4950</v>
      </c>
      <c r="F17" s="6">
        <f>'приложение 2'!H77</f>
        <v>0</v>
      </c>
      <c r="G17" s="121">
        <f t="shared" si="0"/>
        <v>0</v>
      </c>
    </row>
    <row r="18" spans="1:7">
      <c r="A18" s="11" t="s">
        <v>291</v>
      </c>
      <c r="B18" s="24" t="s">
        <v>79</v>
      </c>
      <c r="C18" s="368">
        <v>1</v>
      </c>
      <c r="D18" s="368">
        <v>11</v>
      </c>
      <c r="E18" s="6">
        <f>'приложение 2'!G83</f>
        <v>2066</v>
      </c>
      <c r="F18" s="6">
        <f>'приложение 2'!H83</f>
        <v>0</v>
      </c>
      <c r="G18" s="121">
        <f t="shared" si="0"/>
        <v>0</v>
      </c>
    </row>
    <row r="19" spans="1:7">
      <c r="A19" s="11" t="s">
        <v>332</v>
      </c>
      <c r="B19" s="24" t="s">
        <v>233</v>
      </c>
      <c r="C19" s="368">
        <v>1</v>
      </c>
      <c r="D19" s="368">
        <v>13</v>
      </c>
      <c r="E19" s="6">
        <f>'приложение 2'!G89</f>
        <v>13117.3</v>
      </c>
      <c r="F19" s="6">
        <f>'приложение 2'!H89</f>
        <v>5215.2</v>
      </c>
      <c r="G19" s="121">
        <f t="shared" si="0"/>
        <v>39.758181942930335</v>
      </c>
    </row>
    <row r="20" spans="1:7" ht="25.5">
      <c r="A20" s="366" t="s">
        <v>292</v>
      </c>
      <c r="B20" s="23" t="s">
        <v>69</v>
      </c>
      <c r="C20" s="367">
        <v>3</v>
      </c>
      <c r="D20" s="367">
        <v>0</v>
      </c>
      <c r="E20" s="7">
        <f>SUM(E21:E23)</f>
        <v>39095.699999999997</v>
      </c>
      <c r="F20" s="7">
        <f>SUM(F21:F23)</f>
        <v>13248.5</v>
      </c>
      <c r="G20" s="122">
        <f t="shared" si="0"/>
        <v>33.887358456300824</v>
      </c>
    </row>
    <row r="21" spans="1:7">
      <c r="A21" s="11" t="s">
        <v>293</v>
      </c>
      <c r="B21" s="24" t="s">
        <v>229</v>
      </c>
      <c r="C21" s="368">
        <v>3</v>
      </c>
      <c r="D21" s="368">
        <v>4</v>
      </c>
      <c r="E21" s="6">
        <f>'приложение 2'!G126</f>
        <v>5920.5</v>
      </c>
      <c r="F21" s="6">
        <f>'приложение 2'!H126</f>
        <v>2400.4</v>
      </c>
      <c r="G21" s="121">
        <f t="shared" si="0"/>
        <v>40.543872983700702</v>
      </c>
    </row>
    <row r="22" spans="1:7" ht="51">
      <c r="A22" s="11" t="s">
        <v>294</v>
      </c>
      <c r="B22" s="24" t="s">
        <v>226</v>
      </c>
      <c r="C22" s="368">
        <v>3</v>
      </c>
      <c r="D22" s="368">
        <v>9</v>
      </c>
      <c r="E22" s="6">
        <f>'приложение 2'!G137</f>
        <v>23320.2</v>
      </c>
      <c r="F22" s="6">
        <f>'приложение 2'!H137</f>
        <v>10356.1</v>
      </c>
      <c r="G22" s="121">
        <f t="shared" si="0"/>
        <v>44.408281232579483</v>
      </c>
    </row>
    <row r="23" spans="1:7" ht="38.25">
      <c r="A23" s="11" t="s">
        <v>295</v>
      </c>
      <c r="B23" s="24" t="s">
        <v>68</v>
      </c>
      <c r="C23" s="368">
        <v>3</v>
      </c>
      <c r="D23" s="368">
        <v>14</v>
      </c>
      <c r="E23" s="6">
        <f>'приложение 2'!G150</f>
        <v>9855</v>
      </c>
      <c r="F23" s="6">
        <f>'приложение 2'!H150</f>
        <v>492</v>
      </c>
      <c r="G23" s="121">
        <f t="shared" si="0"/>
        <v>4.9923896499238962</v>
      </c>
    </row>
    <row r="24" spans="1:7">
      <c r="A24" s="366" t="s">
        <v>296</v>
      </c>
      <c r="B24" s="23" t="s">
        <v>62</v>
      </c>
      <c r="C24" s="367">
        <v>4</v>
      </c>
      <c r="D24" s="367">
        <v>0</v>
      </c>
      <c r="E24" s="7">
        <f>E25+E26+E27+E28+E30+E31</f>
        <v>258146.5</v>
      </c>
      <c r="F24" s="7">
        <f>F25+F26+F27+F28+F30+F31</f>
        <v>104777.80000000002</v>
      </c>
      <c r="G24" s="122">
        <f t="shared" si="0"/>
        <v>40.588503039940505</v>
      </c>
    </row>
    <row r="25" spans="1:7">
      <c r="A25" s="11" t="s">
        <v>297</v>
      </c>
      <c r="B25" s="24" t="s">
        <v>216</v>
      </c>
      <c r="C25" s="368">
        <v>4</v>
      </c>
      <c r="D25" s="368">
        <v>1</v>
      </c>
      <c r="E25" s="6">
        <f>'приложение 2'!G192</f>
        <v>8032.6</v>
      </c>
      <c r="F25" s="6">
        <f>'приложение 2'!H192</f>
        <v>3227.2999999999997</v>
      </c>
      <c r="G25" s="121">
        <f t="shared" si="0"/>
        <v>40.177526579189795</v>
      </c>
    </row>
    <row r="26" spans="1:7">
      <c r="A26" s="11" t="s">
        <v>298</v>
      </c>
      <c r="B26" s="24" t="s">
        <v>213</v>
      </c>
      <c r="C26" s="368">
        <v>4</v>
      </c>
      <c r="D26" s="368">
        <v>5</v>
      </c>
      <c r="E26" s="6">
        <f>'приложение 2'!G208</f>
        <v>35574.1</v>
      </c>
      <c r="F26" s="6">
        <f>'приложение 2'!H208</f>
        <v>17057.699999999997</v>
      </c>
      <c r="G26" s="121">
        <f t="shared" si="0"/>
        <v>47.949772446808204</v>
      </c>
    </row>
    <row r="27" spans="1:7">
      <c r="A27" s="11" t="s">
        <v>299</v>
      </c>
      <c r="B27" s="24" t="s">
        <v>209</v>
      </c>
      <c r="C27" s="368">
        <v>4</v>
      </c>
      <c r="D27" s="368">
        <v>8</v>
      </c>
      <c r="E27" s="6">
        <f>'приложение 2'!G224</f>
        <v>11013.2</v>
      </c>
      <c r="F27" s="6">
        <f>'приложение 2'!H224</f>
        <v>3563.9</v>
      </c>
      <c r="G27" s="121">
        <f t="shared" si="0"/>
        <v>32.360258598772376</v>
      </c>
    </row>
    <row r="28" spans="1:7">
      <c r="A28" s="11" t="s">
        <v>300</v>
      </c>
      <c r="B28" s="24" t="s">
        <v>207</v>
      </c>
      <c r="C28" s="368">
        <v>4</v>
      </c>
      <c r="D28" s="368">
        <v>9</v>
      </c>
      <c r="E28" s="6">
        <f>'приложение 2'!G230</f>
        <v>107818.1</v>
      </c>
      <c r="F28" s="6">
        <f>'приложение 2'!H230</f>
        <v>33641.9</v>
      </c>
      <c r="G28" s="121">
        <f t="shared" si="0"/>
        <v>31.202460440315676</v>
      </c>
    </row>
    <row r="29" spans="1:7">
      <c r="A29" s="11" t="s">
        <v>301</v>
      </c>
      <c r="B29" s="24" t="s">
        <v>302</v>
      </c>
      <c r="C29" s="368">
        <v>4</v>
      </c>
      <c r="D29" s="368">
        <v>9</v>
      </c>
      <c r="E29" s="6">
        <f>'приложение 2'!G231</f>
        <v>90198.399999999994</v>
      </c>
      <c r="F29" s="6">
        <f>'приложение 2'!H231</f>
        <v>30557.3</v>
      </c>
      <c r="G29" s="121">
        <f t="shared" si="0"/>
        <v>33.877873665164792</v>
      </c>
    </row>
    <row r="30" spans="1:7">
      <c r="A30" s="11" t="s">
        <v>303</v>
      </c>
      <c r="B30" s="24" t="s">
        <v>61</v>
      </c>
      <c r="C30" s="368">
        <v>4</v>
      </c>
      <c r="D30" s="368">
        <v>10</v>
      </c>
      <c r="E30" s="6">
        <f>'приложение 2'!G257</f>
        <v>1926</v>
      </c>
      <c r="F30" s="6">
        <f>'приложение 2'!H257</f>
        <v>739.90000000000009</v>
      </c>
      <c r="G30" s="121">
        <f t="shared" si="0"/>
        <v>38.416407061266881</v>
      </c>
    </row>
    <row r="31" spans="1:7" ht="25.5">
      <c r="A31" s="11" t="s">
        <v>304</v>
      </c>
      <c r="B31" s="24" t="s">
        <v>200</v>
      </c>
      <c r="C31" s="368">
        <v>4</v>
      </c>
      <c r="D31" s="368">
        <v>12</v>
      </c>
      <c r="E31" s="6">
        <f>'приложение 2'!G267</f>
        <v>93782.5</v>
      </c>
      <c r="F31" s="6">
        <f>'приложение 2'!H267</f>
        <v>46547.100000000006</v>
      </c>
      <c r="G31" s="121">
        <f t="shared" si="0"/>
        <v>49.633033881587721</v>
      </c>
    </row>
    <row r="32" spans="1:7">
      <c r="A32" s="366" t="s">
        <v>305</v>
      </c>
      <c r="B32" s="23" t="s">
        <v>185</v>
      </c>
      <c r="C32" s="367">
        <v>5</v>
      </c>
      <c r="D32" s="367">
        <v>0</v>
      </c>
      <c r="E32" s="7">
        <f>E33+E34+E35+E36</f>
        <v>482921.39999999997</v>
      </c>
      <c r="F32" s="7">
        <f>F33+F34+F35+F36</f>
        <v>166993.90000000002</v>
      </c>
      <c r="G32" s="122">
        <f t="shared" si="0"/>
        <v>34.579933711780022</v>
      </c>
    </row>
    <row r="33" spans="1:7">
      <c r="A33" s="11" t="s">
        <v>306</v>
      </c>
      <c r="B33" s="24" t="s">
        <v>184</v>
      </c>
      <c r="C33" s="368">
        <v>5</v>
      </c>
      <c r="D33" s="368">
        <v>1</v>
      </c>
      <c r="E33" s="6">
        <f>'приложение 2'!G337</f>
        <v>169856.5</v>
      </c>
      <c r="F33" s="6">
        <f>'приложение 2'!H337</f>
        <v>50437.3</v>
      </c>
      <c r="G33" s="121">
        <f t="shared" si="0"/>
        <v>29.694065284519581</v>
      </c>
    </row>
    <row r="34" spans="1:7">
      <c r="A34" s="11" t="s">
        <v>307</v>
      </c>
      <c r="B34" s="24" t="s">
        <v>178</v>
      </c>
      <c r="C34" s="368">
        <v>5</v>
      </c>
      <c r="D34" s="368">
        <v>2</v>
      </c>
      <c r="E34" s="6">
        <f>'приложение 2'!G366</f>
        <v>57677.899999999994</v>
      </c>
      <c r="F34" s="6">
        <f>'приложение 2'!H366</f>
        <v>12925.199999999999</v>
      </c>
      <c r="G34" s="121">
        <f t="shared" si="0"/>
        <v>22.409276343278794</v>
      </c>
    </row>
    <row r="35" spans="1:7">
      <c r="A35" s="11" t="s">
        <v>308</v>
      </c>
      <c r="B35" s="24" t="s">
        <v>170</v>
      </c>
      <c r="C35" s="368">
        <v>5</v>
      </c>
      <c r="D35" s="368">
        <v>3</v>
      </c>
      <c r="E35" s="6">
        <f>'приложение 2'!G400</f>
        <v>94502.9</v>
      </c>
      <c r="F35" s="6">
        <f>'приложение 2'!H400</f>
        <v>29636.199999999997</v>
      </c>
      <c r="G35" s="121">
        <f t="shared" si="0"/>
        <v>31.360095827747088</v>
      </c>
    </row>
    <row r="36" spans="1:7" ht="25.5">
      <c r="A36" s="11" t="s">
        <v>309</v>
      </c>
      <c r="B36" s="24" t="s">
        <v>165</v>
      </c>
      <c r="C36" s="368">
        <v>5</v>
      </c>
      <c r="D36" s="368">
        <v>5</v>
      </c>
      <c r="E36" s="6">
        <f>'приложение 2'!G421</f>
        <v>160884.09999999998</v>
      </c>
      <c r="F36" s="6">
        <f>'приложение 2'!H421</f>
        <v>73995.200000000012</v>
      </c>
      <c r="G36" s="121">
        <f t="shared" si="0"/>
        <v>45.992860699099552</v>
      </c>
    </row>
    <row r="37" spans="1:7">
      <c r="A37" s="366" t="s">
        <v>310</v>
      </c>
      <c r="B37" s="23" t="s">
        <v>148</v>
      </c>
      <c r="C37" s="367">
        <v>6</v>
      </c>
      <c r="D37" s="367">
        <v>0</v>
      </c>
      <c r="E37" s="7">
        <f>E38</f>
        <v>4447.0999999999995</v>
      </c>
      <c r="F37" s="7">
        <f>F38</f>
        <v>250</v>
      </c>
      <c r="G37" s="122">
        <f t="shared" si="0"/>
        <v>5.6216410694609973</v>
      </c>
    </row>
    <row r="38" spans="1:7" ht="25.5">
      <c r="A38" s="11" t="s">
        <v>311</v>
      </c>
      <c r="B38" s="24" t="s">
        <v>147</v>
      </c>
      <c r="C38" s="368">
        <v>6</v>
      </c>
      <c r="D38" s="368">
        <v>5</v>
      </c>
      <c r="E38" s="6">
        <f>'приложение 2'!G460</f>
        <v>4447.0999999999995</v>
      </c>
      <c r="F38" s="6">
        <f>'приложение 2'!H460</f>
        <v>250</v>
      </c>
      <c r="G38" s="121">
        <f t="shared" si="0"/>
        <v>5.6216410694609973</v>
      </c>
    </row>
    <row r="39" spans="1:7">
      <c r="A39" s="366" t="s">
        <v>312</v>
      </c>
      <c r="B39" s="23" t="s">
        <v>59</v>
      </c>
      <c r="C39" s="367">
        <v>7</v>
      </c>
      <c r="D39" s="367">
        <v>0</v>
      </c>
      <c r="E39" s="7">
        <f>E40+E41+E42+E43</f>
        <v>1565218.5</v>
      </c>
      <c r="F39" s="7">
        <f>F40+F41+F42+F43</f>
        <v>722194.1</v>
      </c>
      <c r="G39" s="122">
        <f t="shared" si="0"/>
        <v>46.140145928507742</v>
      </c>
    </row>
    <row r="40" spans="1:7">
      <c r="A40" s="11" t="s">
        <v>313</v>
      </c>
      <c r="B40" s="24" t="s">
        <v>58</v>
      </c>
      <c r="C40" s="368">
        <v>7</v>
      </c>
      <c r="D40" s="368">
        <v>1</v>
      </c>
      <c r="E40" s="6">
        <f>'приложение 2'!G469</f>
        <v>642022.30000000005</v>
      </c>
      <c r="F40" s="6">
        <f>'приложение 2'!H469</f>
        <v>248302</v>
      </c>
      <c r="G40" s="121">
        <f t="shared" si="0"/>
        <v>38.674980604256262</v>
      </c>
    </row>
    <row r="41" spans="1:7">
      <c r="A41" s="11" t="s">
        <v>314</v>
      </c>
      <c r="B41" s="24" t="s">
        <v>56</v>
      </c>
      <c r="C41" s="368">
        <v>7</v>
      </c>
      <c r="D41" s="368">
        <v>2</v>
      </c>
      <c r="E41" s="6">
        <f>'приложение 2'!G499</f>
        <v>841504.8</v>
      </c>
      <c r="F41" s="6">
        <f>'приложение 2'!H499</f>
        <v>433092.50000000006</v>
      </c>
      <c r="G41" s="121">
        <f t="shared" si="0"/>
        <v>51.466432514704621</v>
      </c>
    </row>
    <row r="42" spans="1:7" ht="25.5">
      <c r="A42" s="11" t="s">
        <v>315</v>
      </c>
      <c r="B42" s="24" t="s">
        <v>49</v>
      </c>
      <c r="C42" s="368">
        <v>7</v>
      </c>
      <c r="D42" s="368">
        <v>7</v>
      </c>
      <c r="E42" s="6">
        <f>'приложение 2'!G587</f>
        <v>36343.899999999994</v>
      </c>
      <c r="F42" s="6">
        <f>'приложение 2'!H587</f>
        <v>18869.599999999999</v>
      </c>
      <c r="G42" s="121">
        <f t="shared" si="0"/>
        <v>51.919579351693137</v>
      </c>
    </row>
    <row r="43" spans="1:7">
      <c r="A43" s="11" t="s">
        <v>316</v>
      </c>
      <c r="B43" s="24" t="s">
        <v>39</v>
      </c>
      <c r="C43" s="368">
        <v>7</v>
      </c>
      <c r="D43" s="368">
        <v>9</v>
      </c>
      <c r="E43" s="6">
        <f>'приложение 2'!G624</f>
        <v>45347.5</v>
      </c>
      <c r="F43" s="6">
        <f>'приложение 2'!H624</f>
        <v>21929.999999999996</v>
      </c>
      <c r="G43" s="121">
        <f t="shared" si="0"/>
        <v>48.359887535145255</v>
      </c>
    </row>
    <row r="44" spans="1:7">
      <c r="A44" s="366" t="s">
        <v>317</v>
      </c>
      <c r="B44" s="23" t="s">
        <v>139</v>
      </c>
      <c r="C44" s="367">
        <v>8</v>
      </c>
      <c r="D44" s="367">
        <v>0</v>
      </c>
      <c r="E44" s="7">
        <f>E45+E46</f>
        <v>306754.5</v>
      </c>
      <c r="F44" s="7">
        <f>F45+F46</f>
        <v>224811.00000000003</v>
      </c>
      <c r="G44" s="122">
        <f t="shared" si="0"/>
        <v>73.28694444580276</v>
      </c>
    </row>
    <row r="45" spans="1:7">
      <c r="A45" s="11" t="s">
        <v>318</v>
      </c>
      <c r="B45" s="24" t="s">
        <v>138</v>
      </c>
      <c r="C45" s="368">
        <v>8</v>
      </c>
      <c r="D45" s="368">
        <v>1</v>
      </c>
      <c r="E45" s="6">
        <f>'приложение 2'!G658</f>
        <v>306501.90000000002</v>
      </c>
      <c r="F45" s="6">
        <f>'приложение 2'!H658</f>
        <v>224811.00000000003</v>
      </c>
      <c r="G45" s="121">
        <f t="shared" si="0"/>
        <v>73.347343034415118</v>
      </c>
    </row>
    <row r="46" spans="1:7" ht="25.5">
      <c r="A46" s="11" t="s">
        <v>319</v>
      </c>
      <c r="B46" s="24" t="s">
        <v>117</v>
      </c>
      <c r="C46" s="368">
        <v>8</v>
      </c>
      <c r="D46" s="368">
        <v>4</v>
      </c>
      <c r="E46" s="6">
        <f>'приложение 2'!G741</f>
        <v>252.6</v>
      </c>
      <c r="F46" s="6">
        <f>'приложение 2'!H741</f>
        <v>0</v>
      </c>
      <c r="G46" s="121">
        <f t="shared" si="0"/>
        <v>0</v>
      </c>
    </row>
    <row r="47" spans="1:7">
      <c r="A47" s="366" t="s">
        <v>1094</v>
      </c>
      <c r="B47" s="23" t="s">
        <v>115</v>
      </c>
      <c r="C47" s="367">
        <v>9</v>
      </c>
      <c r="D47" s="367">
        <v>0</v>
      </c>
      <c r="E47" s="7">
        <f>E48</f>
        <v>11627</v>
      </c>
      <c r="F47" s="7">
        <f>F48</f>
        <v>8872.4</v>
      </c>
      <c r="G47" s="122">
        <f t="shared" si="0"/>
        <v>76.308592070181476</v>
      </c>
    </row>
    <row r="48" spans="1:7" ht="25.5">
      <c r="A48" s="11" t="s">
        <v>320</v>
      </c>
      <c r="B48" s="24" t="s">
        <v>114</v>
      </c>
      <c r="C48" s="368">
        <v>9</v>
      </c>
      <c r="D48" s="368">
        <v>9</v>
      </c>
      <c r="E48" s="6">
        <f>'приложение 2'!G747</f>
        <v>11627</v>
      </c>
      <c r="F48" s="6">
        <f>'приложение 2'!H747</f>
        <v>8872.4</v>
      </c>
      <c r="G48" s="121">
        <f t="shared" si="0"/>
        <v>76.308592070181476</v>
      </c>
    </row>
    <row r="49" spans="1:7">
      <c r="A49" s="366" t="s">
        <v>321</v>
      </c>
      <c r="B49" s="23" t="s">
        <v>14</v>
      </c>
      <c r="C49" s="367">
        <v>10</v>
      </c>
      <c r="D49" s="367">
        <v>0</v>
      </c>
      <c r="E49" s="7">
        <f>E50+E51+E52+E53</f>
        <v>207598.69999999998</v>
      </c>
      <c r="F49" s="7">
        <f>F50+F51+F52+F53</f>
        <v>90419.7</v>
      </c>
      <c r="G49" s="122">
        <f t="shared" si="0"/>
        <v>43.555041529643489</v>
      </c>
    </row>
    <row r="50" spans="1:7">
      <c r="A50" s="11" t="s">
        <v>322</v>
      </c>
      <c r="B50" s="24" t="s">
        <v>109</v>
      </c>
      <c r="C50" s="368">
        <v>10</v>
      </c>
      <c r="D50" s="368">
        <v>1</v>
      </c>
      <c r="E50" s="6">
        <f>'приложение 2'!G763</f>
        <v>3521.8</v>
      </c>
      <c r="F50" s="6">
        <f>'приложение 2'!H763</f>
        <v>1674.8</v>
      </c>
      <c r="G50" s="121">
        <f t="shared" si="0"/>
        <v>47.55522744051337</v>
      </c>
    </row>
    <row r="51" spans="1:7">
      <c r="A51" s="11" t="s">
        <v>323</v>
      </c>
      <c r="B51" s="24" t="s">
        <v>105</v>
      </c>
      <c r="C51" s="368">
        <v>10</v>
      </c>
      <c r="D51" s="368">
        <v>3</v>
      </c>
      <c r="E51" s="6">
        <f>'приложение 2'!G769</f>
        <v>47209.2</v>
      </c>
      <c r="F51" s="6">
        <f>'приложение 2'!H769</f>
        <v>32591.4</v>
      </c>
      <c r="G51" s="121">
        <f t="shared" si="0"/>
        <v>69.036120078289827</v>
      </c>
    </row>
    <row r="52" spans="1:7">
      <c r="A52" s="11" t="s">
        <v>324</v>
      </c>
      <c r="B52" s="24" t="s">
        <v>13</v>
      </c>
      <c r="C52" s="368">
        <v>10</v>
      </c>
      <c r="D52" s="368">
        <v>4</v>
      </c>
      <c r="E52" s="6">
        <f>'приложение 2'!G786</f>
        <v>137069.29999999999</v>
      </c>
      <c r="F52" s="6">
        <f>'приложение 2'!H786</f>
        <v>47351.3</v>
      </c>
      <c r="G52" s="121">
        <f t="shared" si="0"/>
        <v>34.54551821596813</v>
      </c>
    </row>
    <row r="53" spans="1:7" ht="25.5">
      <c r="A53" s="11" t="s">
        <v>325</v>
      </c>
      <c r="B53" s="24" t="s">
        <v>6</v>
      </c>
      <c r="C53" s="368">
        <v>10</v>
      </c>
      <c r="D53" s="368">
        <v>6</v>
      </c>
      <c r="E53" s="6">
        <f>'приложение 2'!G804</f>
        <v>19798.400000000001</v>
      </c>
      <c r="F53" s="6">
        <f>'приложение 2'!H804</f>
        <v>8802.1999999999989</v>
      </c>
      <c r="G53" s="121">
        <f t="shared" si="0"/>
        <v>44.459148213997082</v>
      </c>
    </row>
    <row r="54" spans="1:7">
      <c r="A54" s="366" t="s">
        <v>326</v>
      </c>
      <c r="B54" s="23" t="s">
        <v>93</v>
      </c>
      <c r="C54" s="367">
        <v>11</v>
      </c>
      <c r="D54" s="367">
        <v>0</v>
      </c>
      <c r="E54" s="7">
        <f>E55</f>
        <v>6306.9</v>
      </c>
      <c r="F54" s="7">
        <f>F55</f>
        <v>1428.9</v>
      </c>
      <c r="G54" s="122">
        <f t="shared" si="0"/>
        <v>22.65613851495981</v>
      </c>
    </row>
    <row r="55" spans="1:7">
      <c r="A55" s="11" t="s">
        <v>327</v>
      </c>
      <c r="B55" s="24" t="s">
        <v>92</v>
      </c>
      <c r="C55" s="368">
        <v>11</v>
      </c>
      <c r="D55" s="368">
        <v>2</v>
      </c>
      <c r="E55" s="6">
        <f>'приложение 2'!G824</f>
        <v>6306.9</v>
      </c>
      <c r="F55" s="6">
        <f>'приложение 2'!H824</f>
        <v>1428.9</v>
      </c>
      <c r="G55" s="121">
        <f t="shared" si="0"/>
        <v>22.65613851495981</v>
      </c>
    </row>
    <row r="56" spans="1:7" ht="25.5">
      <c r="A56" s="366" t="s">
        <v>328</v>
      </c>
      <c r="B56" s="23" t="s">
        <v>84</v>
      </c>
      <c r="C56" s="367">
        <v>12</v>
      </c>
      <c r="D56" s="367">
        <v>0</v>
      </c>
      <c r="E56" s="7">
        <f>E57</f>
        <v>13246.3</v>
      </c>
      <c r="F56" s="7">
        <f>F57</f>
        <v>5993.4</v>
      </c>
      <c r="G56" s="122">
        <f t="shared" si="0"/>
        <v>45.245842235190203</v>
      </c>
    </row>
    <row r="57" spans="1:7">
      <c r="A57" s="11" t="s">
        <v>329</v>
      </c>
      <c r="B57" s="24" t="s">
        <v>83</v>
      </c>
      <c r="C57" s="368">
        <v>12</v>
      </c>
      <c r="D57" s="368">
        <v>2</v>
      </c>
      <c r="E57" s="6">
        <f>'приложение 2'!G839</f>
        <v>13246.3</v>
      </c>
      <c r="F57" s="6">
        <f>'приложение 2'!H839</f>
        <v>5993.4</v>
      </c>
      <c r="G57" s="121">
        <f t="shared" si="0"/>
        <v>45.245842235190203</v>
      </c>
    </row>
    <row r="58" spans="1:7" ht="38.25">
      <c r="A58" s="366" t="s">
        <v>330</v>
      </c>
      <c r="B58" s="23" t="s">
        <v>76</v>
      </c>
      <c r="C58" s="367">
        <v>13</v>
      </c>
      <c r="D58" s="367">
        <v>0</v>
      </c>
      <c r="E58" s="7">
        <f>E59</f>
        <v>4877.8</v>
      </c>
      <c r="F58" s="7">
        <f>F59</f>
        <v>0</v>
      </c>
      <c r="G58" s="122">
        <f t="shared" si="0"/>
        <v>0</v>
      </c>
    </row>
    <row r="59" spans="1:7" ht="25.5">
      <c r="A59" s="11" t="s">
        <v>331</v>
      </c>
      <c r="B59" s="24" t="s">
        <v>75</v>
      </c>
      <c r="C59" s="368">
        <v>13</v>
      </c>
      <c r="D59" s="368">
        <v>1</v>
      </c>
      <c r="E59" s="6">
        <f>'приложение 2'!G845</f>
        <v>4877.8</v>
      </c>
      <c r="F59" s="6">
        <f>'приложение 2'!H845</f>
        <v>0</v>
      </c>
      <c r="G59" s="121">
        <f t="shared" si="0"/>
        <v>0</v>
      </c>
    </row>
    <row r="60" spans="1:7" ht="21" customHeight="1">
      <c r="A60" s="11"/>
      <c r="B60" s="70" t="s">
        <v>656</v>
      </c>
      <c r="C60" s="369"/>
      <c r="D60" s="369"/>
      <c r="E60" s="7">
        <f>E11+E20+E24+E32+E37+E39+E44+E47+E49+E54+E56+E58</f>
        <v>3169337.9</v>
      </c>
      <c r="F60" s="7">
        <f>F11+F20+F24+F32+F37+F39+F44+F47+F49+F54+F56+F58</f>
        <v>1478120.8999999997</v>
      </c>
      <c r="G60" s="122">
        <f t="shared" si="0"/>
        <v>46.638160607614601</v>
      </c>
    </row>
    <row r="61" spans="1:7" ht="12.75" customHeight="1">
      <c r="B61" s="2"/>
      <c r="C61" s="2"/>
      <c r="D61" s="2"/>
      <c r="E61" s="2"/>
      <c r="F61" s="2"/>
      <c r="G61" s="2"/>
    </row>
    <row r="62" spans="1:7" ht="11.25" customHeight="1">
      <c r="B62" s="355"/>
      <c r="C62" s="355"/>
      <c r="D62" s="355"/>
      <c r="E62" s="355"/>
      <c r="F62" s="355"/>
      <c r="G62" s="355"/>
    </row>
    <row r="63" spans="1:7" ht="11.25" customHeight="1">
      <c r="B63" s="20"/>
      <c r="C63" s="20"/>
      <c r="D63" s="20"/>
      <c r="E63" s="20"/>
      <c r="F63" s="20"/>
      <c r="G63" s="2"/>
    </row>
    <row r="64" spans="1:7" ht="11.25" customHeight="1">
      <c r="B64" s="19"/>
      <c r="C64" s="19"/>
      <c r="D64" s="19"/>
      <c r="E64" s="19"/>
      <c r="F64" s="19"/>
      <c r="G64" s="19"/>
    </row>
    <row r="65" spans="2:7" ht="11.25" customHeight="1">
      <c r="B65" s="20"/>
      <c r="C65" s="20"/>
      <c r="D65" s="20"/>
      <c r="E65" s="20"/>
      <c r="F65" s="2"/>
      <c r="G65" s="2"/>
    </row>
    <row r="66" spans="2:7" ht="11.25" customHeight="1">
      <c r="B66" s="20"/>
      <c r="C66" s="20"/>
      <c r="D66" s="20"/>
      <c r="E66" s="20"/>
      <c r="F66" s="20"/>
      <c r="G66" s="20"/>
    </row>
    <row r="67" spans="2:7" ht="2.85" customHeight="1">
      <c r="B67" s="2"/>
      <c r="C67" s="2"/>
      <c r="D67" s="2"/>
      <c r="E67" s="2"/>
      <c r="F67" s="2"/>
      <c r="G67" s="2"/>
    </row>
  </sheetData>
  <mergeCells count="7">
    <mergeCell ref="A6:G6"/>
    <mergeCell ref="A7:G7"/>
    <mergeCell ref="B62:G62"/>
    <mergeCell ref="F1:G1"/>
    <mergeCell ref="F3:G3"/>
    <mergeCell ref="C5:G5"/>
    <mergeCell ref="E2:G2"/>
  </mergeCells>
  <pageMargins left="0.31496062992125984" right="0.31496062992125984" top="0.55118110236220474" bottom="0.55118110236220474" header="0.31496062992125984" footer="0.31496062992125984"/>
  <pageSetup paperSize="9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T1237"/>
  <sheetViews>
    <sheetView showGridLines="0" tabSelected="1" zoomScale="80" zoomScaleNormal="80" workbookViewId="0">
      <pane xSplit="7" ySplit="11" topLeftCell="H1206" activePane="bottomRight" state="frozen"/>
      <selection pane="topRight" activeCell="H1" sqref="H1"/>
      <selection pane="bottomLeft" activeCell="A17" sqref="A17"/>
      <selection pane="bottomRight" activeCell="K1221" sqref="K1221"/>
    </sheetView>
  </sheetViews>
  <sheetFormatPr defaultColWidth="9.140625" defaultRowHeight="12.75"/>
  <cols>
    <col min="1" max="1" width="4.42578125" style="125" customWidth="1"/>
    <col min="2" max="2" width="42.85546875" style="125" customWidth="1"/>
    <col min="3" max="3" width="5.5703125" style="125" customWidth="1"/>
    <col min="4" max="4" width="5.5703125" style="156" customWidth="1"/>
    <col min="5" max="5" width="6.140625" style="156" customWidth="1"/>
    <col min="6" max="6" width="14" style="156" customWidth="1"/>
    <col min="7" max="7" width="6.140625" style="156" customWidth="1"/>
    <col min="8" max="8" width="14" style="125" customWidth="1"/>
    <col min="9" max="9" width="15.5703125" style="125" customWidth="1"/>
    <col min="10" max="10" width="12.7109375" style="125" customWidth="1"/>
    <col min="11" max="208" width="9.140625" style="125" customWidth="1"/>
    <col min="209" max="16384" width="9.140625" style="125"/>
  </cols>
  <sheetData>
    <row r="1" spans="1:10" s="34" customFormat="1" ht="15.75">
      <c r="D1" s="169"/>
      <c r="E1" s="169"/>
      <c r="F1" s="169"/>
      <c r="G1" s="169"/>
      <c r="H1" s="123"/>
      <c r="J1" s="170" t="s">
        <v>680</v>
      </c>
    </row>
    <row r="2" spans="1:10" s="34" customFormat="1" ht="15.75">
      <c r="D2" s="169"/>
      <c r="E2" s="169"/>
      <c r="F2" s="169"/>
      <c r="G2" s="169"/>
      <c r="H2" s="123"/>
      <c r="J2" s="170" t="s">
        <v>1087</v>
      </c>
    </row>
    <row r="3" spans="1:10" s="34" customFormat="1" ht="15.75">
      <c r="D3" s="169"/>
      <c r="E3" s="169"/>
      <c r="F3" s="169"/>
      <c r="G3" s="169"/>
      <c r="H3" s="123"/>
      <c r="J3" s="170" t="s">
        <v>1092</v>
      </c>
    </row>
    <row r="4" spans="1:10" s="34" customFormat="1">
      <c r="D4" s="169"/>
      <c r="E4" s="169"/>
      <c r="F4" s="169"/>
      <c r="G4" s="169"/>
    </row>
    <row r="5" spans="1:10" s="34" customFormat="1">
      <c r="D5" s="169"/>
      <c r="E5" s="169"/>
      <c r="F5" s="169"/>
      <c r="G5" s="169"/>
    </row>
    <row r="6" spans="1:10" s="34" customFormat="1" ht="12.75" customHeight="1">
      <c r="A6" s="359" t="s">
        <v>683</v>
      </c>
      <c r="B6" s="360"/>
      <c r="C6" s="360"/>
      <c r="D6" s="360"/>
      <c r="E6" s="360"/>
      <c r="F6" s="360"/>
      <c r="G6" s="360"/>
      <c r="H6" s="360"/>
      <c r="I6" s="360"/>
      <c r="J6" s="360"/>
    </row>
    <row r="7" spans="1:10" s="34" customFormat="1" ht="12" customHeight="1">
      <c r="B7" s="171"/>
      <c r="C7" s="171"/>
      <c r="D7" s="172"/>
      <c r="E7" s="172"/>
      <c r="F7" s="172"/>
      <c r="G7" s="172"/>
      <c r="H7" s="173"/>
      <c r="I7" s="174"/>
    </row>
    <row r="8" spans="1:10" s="34" customFormat="1" ht="12.75" customHeight="1">
      <c r="B8" s="361"/>
      <c r="C8" s="361"/>
      <c r="D8" s="361"/>
      <c r="E8" s="361"/>
      <c r="F8" s="361"/>
      <c r="G8" s="361"/>
      <c r="H8" s="361"/>
      <c r="I8" s="361"/>
    </row>
    <row r="9" spans="1:10" s="34" customFormat="1" ht="11.25" customHeight="1">
      <c r="B9" s="175"/>
      <c r="C9" s="175"/>
      <c r="D9" s="172"/>
      <c r="E9" s="172"/>
      <c r="F9" s="176"/>
      <c r="G9" s="172"/>
      <c r="H9" s="174"/>
      <c r="J9" s="177" t="s">
        <v>252</v>
      </c>
    </row>
    <row r="10" spans="1:10" s="34" customFormat="1" ht="44.25" customHeight="1">
      <c r="A10" s="178" t="s">
        <v>254</v>
      </c>
      <c r="B10" s="179" t="s">
        <v>251</v>
      </c>
      <c r="C10" s="179" t="s">
        <v>250</v>
      </c>
      <c r="D10" s="179" t="s">
        <v>249</v>
      </c>
      <c r="E10" s="179" t="s">
        <v>248</v>
      </c>
      <c r="F10" s="179" t="s">
        <v>247</v>
      </c>
      <c r="G10" s="179" t="s">
        <v>246</v>
      </c>
      <c r="H10" s="180" t="s">
        <v>245</v>
      </c>
      <c r="I10" s="180" t="s">
        <v>684</v>
      </c>
      <c r="J10" s="144" t="s">
        <v>253</v>
      </c>
    </row>
    <row r="11" spans="1:10" s="34" customFormat="1">
      <c r="A11" s="181">
        <v>1</v>
      </c>
      <c r="B11" s="182">
        <v>2</v>
      </c>
      <c r="C11" s="182">
        <v>3</v>
      </c>
      <c r="D11" s="182">
        <v>4</v>
      </c>
      <c r="E11" s="182">
        <v>5</v>
      </c>
      <c r="F11" s="182">
        <v>6</v>
      </c>
      <c r="G11" s="182">
        <v>7</v>
      </c>
      <c r="H11" s="183">
        <v>8</v>
      </c>
      <c r="I11" s="183">
        <v>9</v>
      </c>
      <c r="J11" s="14">
        <v>10</v>
      </c>
    </row>
    <row r="12" spans="1:10" s="36" customFormat="1">
      <c r="A12" s="184" t="s">
        <v>255</v>
      </c>
      <c r="B12" s="27" t="s">
        <v>353</v>
      </c>
      <c r="C12" s="27">
        <v>11</v>
      </c>
      <c r="D12" s="28"/>
      <c r="E12" s="28"/>
      <c r="F12" s="29"/>
      <c r="G12" s="30"/>
      <c r="H12" s="31">
        <f>H13</f>
        <v>22470.9</v>
      </c>
      <c r="I12" s="31">
        <f>I13</f>
        <v>12401.1</v>
      </c>
      <c r="J12" s="33">
        <f>I12/H12*100</f>
        <v>55.187375672536476</v>
      </c>
    </row>
    <row r="13" spans="1:10" s="36" customFormat="1">
      <c r="A13" s="35"/>
      <c r="B13" s="27" t="s">
        <v>82</v>
      </c>
      <c r="C13" s="27"/>
      <c r="D13" s="28">
        <v>1</v>
      </c>
      <c r="E13" s="28">
        <v>0</v>
      </c>
      <c r="F13" s="29"/>
      <c r="G13" s="30"/>
      <c r="H13" s="31">
        <f>H14+H35+H48</f>
        <v>22470.9</v>
      </c>
      <c r="I13" s="31">
        <f>I14+I35+I48</f>
        <v>12401.1</v>
      </c>
      <c r="J13" s="33">
        <f>I13/H13*100</f>
        <v>55.187375672536476</v>
      </c>
    </row>
    <row r="14" spans="1:10" s="36" customFormat="1" ht="70.5" customHeight="1">
      <c r="A14" s="35"/>
      <c r="B14" s="27" t="s">
        <v>244</v>
      </c>
      <c r="C14" s="27"/>
      <c r="D14" s="28">
        <v>1</v>
      </c>
      <c r="E14" s="28">
        <v>3</v>
      </c>
      <c r="F14" s="29"/>
      <c r="G14" s="30"/>
      <c r="H14" s="31">
        <f>H15</f>
        <v>13274.2</v>
      </c>
      <c r="I14" s="31">
        <f>I15</f>
        <v>8163.4999999999991</v>
      </c>
      <c r="J14" s="33">
        <f>I14/H14*100</f>
        <v>61.498998056380039</v>
      </c>
    </row>
    <row r="15" spans="1:10" s="34" customFormat="1" ht="54" customHeight="1">
      <c r="A15" s="26"/>
      <c r="B15" s="37" t="s">
        <v>354</v>
      </c>
      <c r="C15" s="37"/>
      <c r="D15" s="38">
        <v>1</v>
      </c>
      <c r="E15" s="38">
        <v>3</v>
      </c>
      <c r="F15" s="39" t="s">
        <v>365</v>
      </c>
      <c r="G15" s="40"/>
      <c r="H15" s="32">
        <f>H16</f>
        <v>13274.2</v>
      </c>
      <c r="I15" s="32">
        <f>I16</f>
        <v>8163.4999999999991</v>
      </c>
      <c r="J15" s="26"/>
    </row>
    <row r="16" spans="1:10" s="34" customFormat="1" ht="38.25">
      <c r="A16" s="26"/>
      <c r="B16" s="37" t="s">
        <v>4</v>
      </c>
      <c r="C16" s="37"/>
      <c r="D16" s="38">
        <v>1</v>
      </c>
      <c r="E16" s="38">
        <v>3</v>
      </c>
      <c r="F16" s="39" t="s">
        <v>367</v>
      </c>
      <c r="G16" s="40"/>
      <c r="H16" s="32">
        <f>H17+H25+H30</f>
        <v>13274.2</v>
      </c>
      <c r="I16" s="32">
        <f>I17+I25+I30</f>
        <v>8163.4999999999991</v>
      </c>
      <c r="J16" s="26"/>
    </row>
    <row r="17" spans="1:10" s="34" customFormat="1" ht="25.5">
      <c r="A17" s="26"/>
      <c r="B17" s="37" t="s">
        <v>34</v>
      </c>
      <c r="C17" s="37"/>
      <c r="D17" s="38">
        <v>1</v>
      </c>
      <c r="E17" s="38">
        <v>3</v>
      </c>
      <c r="F17" s="39" t="s">
        <v>371</v>
      </c>
      <c r="G17" s="40"/>
      <c r="H17" s="32">
        <f>H18+H22</f>
        <v>6081.3</v>
      </c>
      <c r="I17" s="32">
        <f>I18+I22</f>
        <v>4597.3999999999996</v>
      </c>
      <c r="J17" s="26"/>
    </row>
    <row r="18" spans="1:10" s="34" customFormat="1" ht="25.5">
      <c r="A18" s="26"/>
      <c r="B18" s="16" t="s">
        <v>256</v>
      </c>
      <c r="C18" s="37"/>
      <c r="D18" s="38">
        <v>1</v>
      </c>
      <c r="E18" s="38">
        <v>3</v>
      </c>
      <c r="F18" s="39" t="s">
        <v>371</v>
      </c>
      <c r="G18" s="40">
        <v>120</v>
      </c>
      <c r="H18" s="32">
        <f>H19+H20+H21</f>
        <v>6061.3</v>
      </c>
      <c r="I18" s="32">
        <f>I19+I20+I21</f>
        <v>4578.3999999999996</v>
      </c>
      <c r="J18" s="26"/>
    </row>
    <row r="19" spans="1:10" s="34" customFormat="1" ht="25.5">
      <c r="A19" s="26"/>
      <c r="B19" s="37" t="s">
        <v>27</v>
      </c>
      <c r="C19" s="37"/>
      <c r="D19" s="38">
        <v>1</v>
      </c>
      <c r="E19" s="38">
        <v>3</v>
      </c>
      <c r="F19" s="39" t="s">
        <v>371</v>
      </c>
      <c r="G19" s="40" t="s">
        <v>26</v>
      </c>
      <c r="H19" s="32">
        <v>4261.6000000000004</v>
      </c>
      <c r="I19" s="32">
        <v>3353.5</v>
      </c>
      <c r="J19" s="26"/>
    </row>
    <row r="20" spans="1:10" s="34" customFormat="1" ht="38.25">
      <c r="A20" s="26"/>
      <c r="B20" s="37" t="s">
        <v>33</v>
      </c>
      <c r="C20" s="37"/>
      <c r="D20" s="38">
        <v>1</v>
      </c>
      <c r="E20" s="38">
        <v>3</v>
      </c>
      <c r="F20" s="39" t="s">
        <v>371</v>
      </c>
      <c r="G20" s="40" t="s">
        <v>32</v>
      </c>
      <c r="H20" s="32">
        <v>581.70000000000005</v>
      </c>
      <c r="I20" s="32">
        <v>380.5</v>
      </c>
      <c r="J20" s="26"/>
    </row>
    <row r="21" spans="1:10" s="34" customFormat="1" ht="51">
      <c r="A21" s="26"/>
      <c r="B21" s="37" t="s">
        <v>25</v>
      </c>
      <c r="C21" s="37"/>
      <c r="D21" s="38">
        <v>1</v>
      </c>
      <c r="E21" s="38">
        <v>3</v>
      </c>
      <c r="F21" s="39" t="s">
        <v>371</v>
      </c>
      <c r="G21" s="40" t="s">
        <v>24</v>
      </c>
      <c r="H21" s="32">
        <v>1218</v>
      </c>
      <c r="I21" s="32">
        <v>844.4</v>
      </c>
      <c r="J21" s="26"/>
    </row>
    <row r="22" spans="1:10" s="34" customFormat="1">
      <c r="A22" s="26"/>
      <c r="B22" s="17" t="s">
        <v>259</v>
      </c>
      <c r="C22" s="37"/>
      <c r="D22" s="38">
        <v>1</v>
      </c>
      <c r="E22" s="38">
        <v>3</v>
      </c>
      <c r="F22" s="39" t="s">
        <v>371</v>
      </c>
      <c r="G22" s="40">
        <v>800</v>
      </c>
      <c r="H22" s="32">
        <f>H23</f>
        <v>20</v>
      </c>
      <c r="I22" s="32">
        <f>I23</f>
        <v>19</v>
      </c>
      <c r="J22" s="26"/>
    </row>
    <row r="23" spans="1:10" s="34" customFormat="1">
      <c r="A23" s="26"/>
      <c r="B23" s="17" t="s">
        <v>260</v>
      </c>
      <c r="C23" s="37"/>
      <c r="D23" s="38">
        <v>1</v>
      </c>
      <c r="E23" s="38">
        <v>3</v>
      </c>
      <c r="F23" s="39" t="s">
        <v>371</v>
      </c>
      <c r="G23" s="40">
        <v>850</v>
      </c>
      <c r="H23" s="32">
        <f>H24</f>
        <v>20</v>
      </c>
      <c r="I23" s="32">
        <f>I24</f>
        <v>19</v>
      </c>
      <c r="J23" s="26"/>
    </row>
    <row r="24" spans="1:10" s="34" customFormat="1">
      <c r="A24" s="26"/>
      <c r="B24" s="37" t="s">
        <v>238</v>
      </c>
      <c r="C24" s="37"/>
      <c r="D24" s="38">
        <v>1</v>
      </c>
      <c r="E24" s="38">
        <v>3</v>
      </c>
      <c r="F24" s="39" t="s">
        <v>371</v>
      </c>
      <c r="G24" s="40">
        <v>853</v>
      </c>
      <c r="H24" s="32">
        <v>20</v>
      </c>
      <c r="I24" s="32">
        <v>19</v>
      </c>
      <c r="J24" s="26"/>
    </row>
    <row r="25" spans="1:10" s="34" customFormat="1" ht="25.5">
      <c r="A25" s="26"/>
      <c r="B25" s="37" t="s">
        <v>243</v>
      </c>
      <c r="C25" s="37"/>
      <c r="D25" s="38">
        <v>1</v>
      </c>
      <c r="E25" s="38">
        <v>3</v>
      </c>
      <c r="F25" s="39" t="s">
        <v>375</v>
      </c>
      <c r="G25" s="40"/>
      <c r="H25" s="32">
        <f>H26</f>
        <v>4214.6000000000004</v>
      </c>
      <c r="I25" s="32">
        <f>I26</f>
        <v>2035.9</v>
      </c>
      <c r="J25" s="26"/>
    </row>
    <row r="26" spans="1:10" s="34" customFormat="1" ht="25.5">
      <c r="A26" s="26"/>
      <c r="B26" s="16" t="s">
        <v>256</v>
      </c>
      <c r="C26" s="37"/>
      <c r="D26" s="38">
        <v>1</v>
      </c>
      <c r="E26" s="38">
        <v>3</v>
      </c>
      <c r="F26" s="39" t="s">
        <v>375</v>
      </c>
      <c r="G26" s="40">
        <v>120</v>
      </c>
      <c r="H26" s="32">
        <f>H27+H28+H29</f>
        <v>4214.6000000000004</v>
      </c>
      <c r="I26" s="32">
        <f>I27+I28+I29</f>
        <v>2035.9</v>
      </c>
      <c r="J26" s="26"/>
    </row>
    <row r="27" spans="1:10" s="34" customFormat="1" ht="25.5">
      <c r="A27" s="26"/>
      <c r="B27" s="37" t="s">
        <v>27</v>
      </c>
      <c r="C27" s="37"/>
      <c r="D27" s="38">
        <v>1</v>
      </c>
      <c r="E27" s="38">
        <v>3</v>
      </c>
      <c r="F27" s="39" t="s">
        <v>375</v>
      </c>
      <c r="G27" s="40" t="s">
        <v>26</v>
      </c>
      <c r="H27" s="32">
        <v>3436.1</v>
      </c>
      <c r="I27" s="32">
        <v>1659.3</v>
      </c>
      <c r="J27" s="26"/>
    </row>
    <row r="28" spans="1:10" s="34" customFormat="1" ht="38.25">
      <c r="A28" s="26"/>
      <c r="B28" s="37" t="s">
        <v>33</v>
      </c>
      <c r="C28" s="37"/>
      <c r="D28" s="38">
        <v>1</v>
      </c>
      <c r="E28" s="38">
        <v>3</v>
      </c>
      <c r="F28" s="39" t="s">
        <v>375</v>
      </c>
      <c r="G28" s="40" t="s">
        <v>32</v>
      </c>
      <c r="H28" s="32">
        <v>132</v>
      </c>
      <c r="I28" s="32">
        <v>0</v>
      </c>
      <c r="J28" s="26"/>
    </row>
    <row r="29" spans="1:10" s="34" customFormat="1" ht="51">
      <c r="A29" s="26"/>
      <c r="B29" s="37" t="s">
        <v>25</v>
      </c>
      <c r="C29" s="37"/>
      <c r="D29" s="38">
        <v>1</v>
      </c>
      <c r="E29" s="38">
        <v>3</v>
      </c>
      <c r="F29" s="39" t="s">
        <v>375</v>
      </c>
      <c r="G29" s="40" t="s">
        <v>24</v>
      </c>
      <c r="H29" s="32">
        <v>646.5</v>
      </c>
      <c r="I29" s="32">
        <v>376.6</v>
      </c>
      <c r="J29" s="26"/>
    </row>
    <row r="30" spans="1:10" s="34" customFormat="1" ht="25.5">
      <c r="A30" s="26"/>
      <c r="B30" s="37" t="s">
        <v>242</v>
      </c>
      <c r="C30" s="37"/>
      <c r="D30" s="38">
        <v>1</v>
      </c>
      <c r="E30" s="38">
        <v>3</v>
      </c>
      <c r="F30" s="39" t="s">
        <v>379</v>
      </c>
      <c r="G30" s="40"/>
      <c r="H30" s="32">
        <f>H31</f>
        <v>2978.3</v>
      </c>
      <c r="I30" s="32">
        <f>I31</f>
        <v>1530.1999999999998</v>
      </c>
      <c r="J30" s="26"/>
    </row>
    <row r="31" spans="1:10" s="34" customFormat="1" ht="25.5">
      <c r="A31" s="26"/>
      <c r="B31" s="16" t="s">
        <v>256</v>
      </c>
      <c r="C31" s="37"/>
      <c r="D31" s="38">
        <v>1</v>
      </c>
      <c r="E31" s="38">
        <v>3</v>
      </c>
      <c r="F31" s="39" t="s">
        <v>379</v>
      </c>
      <c r="G31" s="40">
        <v>120</v>
      </c>
      <c r="H31" s="32">
        <f>H32+H33+H34</f>
        <v>2978.3</v>
      </c>
      <c r="I31" s="32">
        <f>I32+I33+I34</f>
        <v>1530.1999999999998</v>
      </c>
      <c r="J31" s="26"/>
    </row>
    <row r="32" spans="1:10" s="34" customFormat="1" ht="25.5">
      <c r="A32" s="26"/>
      <c r="B32" s="37" t="s">
        <v>27</v>
      </c>
      <c r="C32" s="37"/>
      <c r="D32" s="38">
        <v>1</v>
      </c>
      <c r="E32" s="38">
        <v>3</v>
      </c>
      <c r="F32" s="39" t="s">
        <v>379</v>
      </c>
      <c r="G32" s="40" t="s">
        <v>26</v>
      </c>
      <c r="H32" s="32">
        <v>2366.4</v>
      </c>
      <c r="I32" s="32">
        <v>1212.0999999999999</v>
      </c>
      <c r="J32" s="26"/>
    </row>
    <row r="33" spans="1:10" s="34" customFormat="1" ht="38.25">
      <c r="A33" s="26"/>
      <c r="B33" s="37" t="s">
        <v>33</v>
      </c>
      <c r="C33" s="37"/>
      <c r="D33" s="38">
        <v>1</v>
      </c>
      <c r="E33" s="38">
        <v>3</v>
      </c>
      <c r="F33" s="39" t="s">
        <v>379</v>
      </c>
      <c r="G33" s="40" t="s">
        <v>32</v>
      </c>
      <c r="H33" s="32">
        <v>100</v>
      </c>
      <c r="I33" s="32">
        <v>0</v>
      </c>
      <c r="J33" s="26"/>
    </row>
    <row r="34" spans="1:10" s="34" customFormat="1" ht="51">
      <c r="A34" s="26"/>
      <c r="B34" s="37" t="s">
        <v>25</v>
      </c>
      <c r="C34" s="37"/>
      <c r="D34" s="38">
        <v>1</v>
      </c>
      <c r="E34" s="38">
        <v>3</v>
      </c>
      <c r="F34" s="39" t="s">
        <v>379</v>
      </c>
      <c r="G34" s="40" t="s">
        <v>24</v>
      </c>
      <c r="H34" s="32">
        <v>511.9</v>
      </c>
      <c r="I34" s="32">
        <v>318.10000000000002</v>
      </c>
      <c r="J34" s="26"/>
    </row>
    <row r="35" spans="1:10" s="36" customFormat="1" ht="56.25" customHeight="1">
      <c r="A35" s="35"/>
      <c r="B35" s="27" t="s">
        <v>81</v>
      </c>
      <c r="C35" s="27"/>
      <c r="D35" s="28">
        <v>1</v>
      </c>
      <c r="E35" s="28">
        <v>6</v>
      </c>
      <c r="F35" s="29"/>
      <c r="G35" s="30"/>
      <c r="H35" s="31">
        <f>H36</f>
        <v>9138.7000000000007</v>
      </c>
      <c r="I35" s="31">
        <f>I36</f>
        <v>4184</v>
      </c>
      <c r="J35" s="33">
        <f>I35/H35*100</f>
        <v>45.783317101994811</v>
      </c>
    </row>
    <row r="36" spans="1:10" s="34" customFormat="1" ht="56.25" customHeight="1">
      <c r="A36" s="26"/>
      <c r="B36" s="37" t="s">
        <v>5</v>
      </c>
      <c r="C36" s="37"/>
      <c r="D36" s="38">
        <v>1</v>
      </c>
      <c r="E36" s="38">
        <v>6</v>
      </c>
      <c r="F36" s="39" t="s">
        <v>365</v>
      </c>
      <c r="G36" s="40"/>
      <c r="H36" s="32">
        <f>H37</f>
        <v>9138.7000000000007</v>
      </c>
      <c r="I36" s="32">
        <f>I37</f>
        <v>4184</v>
      </c>
      <c r="J36" s="26"/>
    </row>
    <row r="37" spans="1:10" s="34" customFormat="1" ht="38.25">
      <c r="A37" s="26"/>
      <c r="B37" s="37" t="s">
        <v>4</v>
      </c>
      <c r="C37" s="37"/>
      <c r="D37" s="38">
        <v>1</v>
      </c>
      <c r="E37" s="38">
        <v>6</v>
      </c>
      <c r="F37" s="39" t="s">
        <v>367</v>
      </c>
      <c r="G37" s="40"/>
      <c r="H37" s="32">
        <f>H38+H43</f>
        <v>9138.7000000000007</v>
      </c>
      <c r="I37" s="32">
        <f>I38+I43</f>
        <v>4184</v>
      </c>
      <c r="J37" s="26"/>
    </row>
    <row r="38" spans="1:10" s="34" customFormat="1" ht="25.5">
      <c r="A38" s="26"/>
      <c r="B38" s="37" t="s">
        <v>34</v>
      </c>
      <c r="C38" s="37"/>
      <c r="D38" s="38">
        <v>1</v>
      </c>
      <c r="E38" s="38">
        <v>6</v>
      </c>
      <c r="F38" s="39" t="s">
        <v>371</v>
      </c>
      <c r="G38" s="40"/>
      <c r="H38" s="32">
        <f>H39</f>
        <v>5097</v>
      </c>
      <c r="I38" s="32">
        <f>I39</f>
        <v>2957</v>
      </c>
      <c r="J38" s="26"/>
    </row>
    <row r="39" spans="1:10" s="34" customFormat="1" ht="25.5">
      <c r="A39" s="26"/>
      <c r="B39" s="16" t="s">
        <v>256</v>
      </c>
      <c r="C39" s="37"/>
      <c r="D39" s="38">
        <v>1</v>
      </c>
      <c r="E39" s="38">
        <v>6</v>
      </c>
      <c r="F39" s="39" t="s">
        <v>371</v>
      </c>
      <c r="G39" s="40">
        <v>120</v>
      </c>
      <c r="H39" s="32">
        <f>H40+H41+H42</f>
        <v>5097</v>
      </c>
      <c r="I39" s="32">
        <f>I40+I41+I42</f>
        <v>2957</v>
      </c>
      <c r="J39" s="26"/>
    </row>
    <row r="40" spans="1:10" s="34" customFormat="1" ht="25.5">
      <c r="A40" s="26"/>
      <c r="B40" s="37" t="s">
        <v>27</v>
      </c>
      <c r="C40" s="37"/>
      <c r="D40" s="38">
        <v>1</v>
      </c>
      <c r="E40" s="38">
        <v>6</v>
      </c>
      <c r="F40" s="39" t="s">
        <v>371</v>
      </c>
      <c r="G40" s="40" t="s">
        <v>26</v>
      </c>
      <c r="H40" s="32">
        <v>3599.4</v>
      </c>
      <c r="I40" s="32">
        <v>2170.9</v>
      </c>
      <c r="J40" s="26"/>
    </row>
    <row r="41" spans="1:10" s="34" customFormat="1" ht="38.25">
      <c r="A41" s="26"/>
      <c r="B41" s="37" t="s">
        <v>33</v>
      </c>
      <c r="C41" s="37"/>
      <c r="D41" s="38">
        <v>1</v>
      </c>
      <c r="E41" s="38">
        <v>6</v>
      </c>
      <c r="F41" s="39" t="s">
        <v>371</v>
      </c>
      <c r="G41" s="40" t="s">
        <v>32</v>
      </c>
      <c r="H41" s="32">
        <v>544.4</v>
      </c>
      <c r="I41" s="32">
        <v>187.7</v>
      </c>
      <c r="J41" s="26"/>
    </row>
    <row r="42" spans="1:10" s="34" customFormat="1" ht="51">
      <c r="A42" s="26"/>
      <c r="B42" s="37" t="s">
        <v>25</v>
      </c>
      <c r="C42" s="37"/>
      <c r="D42" s="38">
        <v>1</v>
      </c>
      <c r="E42" s="38">
        <v>6</v>
      </c>
      <c r="F42" s="39" t="s">
        <v>371</v>
      </c>
      <c r="G42" s="40" t="s">
        <v>24</v>
      </c>
      <c r="H42" s="32">
        <v>953.2</v>
      </c>
      <c r="I42" s="32">
        <v>598.4</v>
      </c>
      <c r="J42" s="26"/>
    </row>
    <row r="43" spans="1:10" s="34" customFormat="1" ht="25.5">
      <c r="A43" s="26"/>
      <c r="B43" s="37" t="s">
        <v>241</v>
      </c>
      <c r="C43" s="37"/>
      <c r="D43" s="38">
        <v>1</v>
      </c>
      <c r="E43" s="38">
        <v>6</v>
      </c>
      <c r="F43" s="39" t="s">
        <v>392</v>
      </c>
      <c r="G43" s="40"/>
      <c r="H43" s="74">
        <f>H44</f>
        <v>4041.7000000000003</v>
      </c>
      <c r="I43" s="32">
        <f>I44</f>
        <v>1227</v>
      </c>
      <c r="J43" s="26"/>
    </row>
    <row r="44" spans="1:10" s="34" customFormat="1" ht="25.5">
      <c r="A44" s="26"/>
      <c r="B44" s="16" t="s">
        <v>256</v>
      </c>
      <c r="C44" s="37"/>
      <c r="D44" s="38">
        <v>1</v>
      </c>
      <c r="E44" s="38">
        <v>6</v>
      </c>
      <c r="F44" s="39" t="s">
        <v>392</v>
      </c>
      <c r="G44" s="40">
        <v>120</v>
      </c>
      <c r="H44" s="32">
        <f>H45+H46+H47</f>
        <v>4041.7000000000003</v>
      </c>
      <c r="I44" s="32">
        <f>I45+I46+I47</f>
        <v>1227</v>
      </c>
      <c r="J44" s="26"/>
    </row>
    <row r="45" spans="1:10" s="34" customFormat="1" ht="25.5">
      <c r="A45" s="26"/>
      <c r="B45" s="37" t="s">
        <v>27</v>
      </c>
      <c r="C45" s="37"/>
      <c r="D45" s="38">
        <v>1</v>
      </c>
      <c r="E45" s="38">
        <v>6</v>
      </c>
      <c r="F45" s="39" t="s">
        <v>392</v>
      </c>
      <c r="G45" s="40" t="s">
        <v>26</v>
      </c>
      <c r="H45" s="32">
        <v>3134.8</v>
      </c>
      <c r="I45" s="32">
        <v>964</v>
      </c>
      <c r="J45" s="26"/>
    </row>
    <row r="46" spans="1:10" s="34" customFormat="1" ht="38.25">
      <c r="A46" s="26"/>
      <c r="B46" s="37" t="s">
        <v>33</v>
      </c>
      <c r="C46" s="37"/>
      <c r="D46" s="38">
        <v>1</v>
      </c>
      <c r="E46" s="38">
        <v>6</v>
      </c>
      <c r="F46" s="39" t="s">
        <v>392</v>
      </c>
      <c r="G46" s="40" t="s">
        <v>32</v>
      </c>
      <c r="H46" s="32">
        <v>200</v>
      </c>
      <c r="I46" s="32">
        <v>0</v>
      </c>
      <c r="J46" s="26"/>
    </row>
    <row r="47" spans="1:10" s="34" customFormat="1" ht="51">
      <c r="A47" s="26"/>
      <c r="B47" s="37" t="s">
        <v>25</v>
      </c>
      <c r="C47" s="37"/>
      <c r="D47" s="38">
        <v>1</v>
      </c>
      <c r="E47" s="38">
        <v>6</v>
      </c>
      <c r="F47" s="39" t="s">
        <v>392</v>
      </c>
      <c r="G47" s="40" t="s">
        <v>24</v>
      </c>
      <c r="H47" s="32">
        <v>706.9</v>
      </c>
      <c r="I47" s="32">
        <v>263</v>
      </c>
      <c r="J47" s="26"/>
    </row>
    <row r="48" spans="1:10" s="96" customFormat="1">
      <c r="A48" s="162"/>
      <c r="B48" s="163" t="s">
        <v>233</v>
      </c>
      <c r="C48" s="163"/>
      <c r="D48" s="164" t="s">
        <v>361</v>
      </c>
      <c r="E48" s="164" t="s">
        <v>396</v>
      </c>
      <c r="F48" s="164"/>
      <c r="G48" s="164"/>
      <c r="H48" s="165">
        <f>H49</f>
        <v>58</v>
      </c>
      <c r="I48" s="165">
        <f t="shared" ref="I48:I56" si="0">I49</f>
        <v>53.6</v>
      </c>
      <c r="J48" s="165">
        <f>I48/H48*100</f>
        <v>92.413793103448285</v>
      </c>
    </row>
    <row r="49" spans="1:10" s="96" customFormat="1" ht="38.25">
      <c r="A49" s="162"/>
      <c r="B49" s="103" t="s">
        <v>5</v>
      </c>
      <c r="C49" s="163"/>
      <c r="D49" s="104" t="s">
        <v>361</v>
      </c>
      <c r="E49" s="104" t="s">
        <v>396</v>
      </c>
      <c r="F49" s="104" t="s">
        <v>365</v>
      </c>
      <c r="G49" s="164"/>
      <c r="H49" s="165">
        <f>H50</f>
        <v>58</v>
      </c>
      <c r="I49" s="105">
        <f t="shared" si="0"/>
        <v>53.6</v>
      </c>
      <c r="J49" s="105"/>
    </row>
    <row r="50" spans="1:10" s="107" customFormat="1" ht="36.75" customHeight="1">
      <c r="A50" s="102"/>
      <c r="B50" s="103" t="s">
        <v>230</v>
      </c>
      <c r="C50" s="166"/>
      <c r="D50" s="79" t="s">
        <v>361</v>
      </c>
      <c r="E50" s="79" t="s">
        <v>396</v>
      </c>
      <c r="F50" s="79" t="s">
        <v>404</v>
      </c>
      <c r="G50" s="79"/>
      <c r="H50" s="165">
        <f>H51</f>
        <v>58</v>
      </c>
      <c r="I50" s="105">
        <f t="shared" si="0"/>
        <v>53.6</v>
      </c>
      <c r="J50" s="105"/>
    </row>
    <row r="51" spans="1:10" s="107" customFormat="1">
      <c r="A51" s="102"/>
      <c r="B51" s="103" t="s">
        <v>451</v>
      </c>
      <c r="C51" s="166"/>
      <c r="D51" s="79" t="s">
        <v>361</v>
      </c>
      <c r="E51" s="79" t="s">
        <v>396</v>
      </c>
      <c r="F51" s="79" t="s">
        <v>405</v>
      </c>
      <c r="G51" s="79"/>
      <c r="H51" s="165">
        <f>H52+H55</f>
        <v>58</v>
      </c>
      <c r="I51" s="105">
        <f>I52+I55</f>
        <v>53.6</v>
      </c>
      <c r="J51" s="105"/>
    </row>
    <row r="52" spans="1:10" s="107" customFormat="1" ht="91.5" customHeight="1">
      <c r="A52" s="167"/>
      <c r="B52" s="103" t="s">
        <v>343</v>
      </c>
      <c r="C52" s="103"/>
      <c r="D52" s="104" t="s">
        <v>361</v>
      </c>
      <c r="E52" s="104" t="s">
        <v>396</v>
      </c>
      <c r="F52" s="79" t="s">
        <v>405</v>
      </c>
      <c r="G52" s="79" t="s">
        <v>369</v>
      </c>
      <c r="H52" s="165">
        <f>H53</f>
        <v>54</v>
      </c>
      <c r="I52" s="105">
        <f>I53</f>
        <v>53.6</v>
      </c>
      <c r="J52" s="105"/>
    </row>
    <row r="53" spans="1:10" s="107" customFormat="1" ht="25.5">
      <c r="A53" s="167"/>
      <c r="B53" s="103" t="s">
        <v>256</v>
      </c>
      <c r="C53" s="103"/>
      <c r="D53" s="104" t="s">
        <v>361</v>
      </c>
      <c r="E53" s="104" t="s">
        <v>396</v>
      </c>
      <c r="F53" s="79" t="s">
        <v>405</v>
      </c>
      <c r="G53" s="79" t="s">
        <v>370</v>
      </c>
      <c r="H53" s="165">
        <f>H54</f>
        <v>54</v>
      </c>
      <c r="I53" s="105">
        <f>I54</f>
        <v>53.6</v>
      </c>
      <c r="J53" s="105"/>
    </row>
    <row r="54" spans="1:10" s="107" customFormat="1" ht="38.25">
      <c r="A54" s="167"/>
      <c r="B54" s="103" t="s">
        <v>33</v>
      </c>
      <c r="C54" s="103"/>
      <c r="D54" s="104" t="s">
        <v>361</v>
      </c>
      <c r="E54" s="104" t="s">
        <v>396</v>
      </c>
      <c r="F54" s="79" t="s">
        <v>405</v>
      </c>
      <c r="G54" s="79" t="s">
        <v>32</v>
      </c>
      <c r="H54" s="165">
        <v>54</v>
      </c>
      <c r="I54" s="105">
        <v>53.6</v>
      </c>
      <c r="J54" s="105"/>
    </row>
    <row r="55" spans="1:10" s="107" customFormat="1" ht="25.5">
      <c r="A55" s="102"/>
      <c r="B55" s="103" t="s">
        <v>257</v>
      </c>
      <c r="C55" s="168"/>
      <c r="D55" s="79" t="s">
        <v>361</v>
      </c>
      <c r="E55" s="79" t="s">
        <v>396</v>
      </c>
      <c r="F55" s="79" t="s">
        <v>405</v>
      </c>
      <c r="G55" s="79" t="s">
        <v>373</v>
      </c>
      <c r="H55" s="165">
        <f>H56</f>
        <v>4</v>
      </c>
      <c r="I55" s="105">
        <f t="shared" si="0"/>
        <v>0</v>
      </c>
      <c r="J55" s="105"/>
    </row>
    <row r="56" spans="1:10" s="107" customFormat="1" ht="42.75" customHeight="1">
      <c r="A56" s="102"/>
      <c r="B56" s="103" t="s">
        <v>258</v>
      </c>
      <c r="C56" s="168"/>
      <c r="D56" s="79" t="s">
        <v>361</v>
      </c>
      <c r="E56" s="79" t="s">
        <v>396</v>
      </c>
      <c r="F56" s="79" t="s">
        <v>405</v>
      </c>
      <c r="G56" s="79" t="s">
        <v>374</v>
      </c>
      <c r="H56" s="165">
        <f>H57</f>
        <v>4</v>
      </c>
      <c r="I56" s="105">
        <f t="shared" si="0"/>
        <v>0</v>
      </c>
      <c r="J56" s="105"/>
    </row>
    <row r="57" spans="1:10" s="107" customFormat="1" ht="53.25" customHeight="1">
      <c r="A57" s="102"/>
      <c r="B57" s="103" t="s">
        <v>19</v>
      </c>
      <c r="C57" s="168"/>
      <c r="D57" s="79" t="s">
        <v>361</v>
      </c>
      <c r="E57" s="79" t="s">
        <v>396</v>
      </c>
      <c r="F57" s="79" t="s">
        <v>405</v>
      </c>
      <c r="G57" s="79" t="s">
        <v>18</v>
      </c>
      <c r="H57" s="165">
        <v>4</v>
      </c>
      <c r="I57" s="105">
        <v>0</v>
      </c>
      <c r="J57" s="105"/>
    </row>
    <row r="58" spans="1:10" s="36" customFormat="1">
      <c r="A58" s="35" t="s">
        <v>292</v>
      </c>
      <c r="B58" s="27" t="s">
        <v>334</v>
      </c>
      <c r="C58" s="27">
        <v>40</v>
      </c>
      <c r="D58" s="28"/>
      <c r="E58" s="28"/>
      <c r="F58" s="29"/>
      <c r="G58" s="30"/>
      <c r="H58" s="31">
        <f>H59+H159+H255+H450+H611+H623+H742+H856+H875+H948+H966</f>
        <v>1814910.5</v>
      </c>
      <c r="I58" s="31">
        <f>I59+I159+I255+I450+I611+I623+I742+I856+I875+I948+I966</f>
        <v>819428.00000000012</v>
      </c>
      <c r="J58" s="33">
        <f>I58/H58*100</f>
        <v>45.149774603210467</v>
      </c>
    </row>
    <row r="59" spans="1:10" s="36" customFormat="1">
      <c r="A59" s="35"/>
      <c r="B59" s="27" t="s">
        <v>82</v>
      </c>
      <c r="C59" s="27"/>
      <c r="D59" s="28">
        <v>1</v>
      </c>
      <c r="E59" s="28">
        <v>0</v>
      </c>
      <c r="F59" s="29"/>
      <c r="G59" s="30"/>
      <c r="H59" s="31">
        <f>H60+H78+H96+H103+H110</f>
        <v>212027.29999999996</v>
      </c>
      <c r="I59" s="31">
        <f>I60+I78+I96+I103+I110</f>
        <v>110150</v>
      </c>
      <c r="J59" s="33">
        <f>I59/H59*100</f>
        <v>51.950857271681542</v>
      </c>
    </row>
    <row r="60" spans="1:10" s="36" customFormat="1" ht="38.25">
      <c r="A60" s="35"/>
      <c r="B60" s="27" t="s">
        <v>240</v>
      </c>
      <c r="C60" s="27"/>
      <c r="D60" s="28">
        <v>1</v>
      </c>
      <c r="E60" s="28">
        <v>2</v>
      </c>
      <c r="F60" s="29"/>
      <c r="G60" s="30"/>
      <c r="H60" s="31">
        <f>H61</f>
        <v>21430.300000000003</v>
      </c>
      <c r="I60" s="31">
        <f>I61</f>
        <v>12952.899999999998</v>
      </c>
      <c r="J60" s="33">
        <f>I60/H60*100</f>
        <v>60.441991012724962</v>
      </c>
    </row>
    <row r="61" spans="1:10" s="34" customFormat="1" ht="59.25" customHeight="1">
      <c r="A61" s="26"/>
      <c r="B61" s="37" t="s">
        <v>5</v>
      </c>
      <c r="C61" s="37"/>
      <c r="D61" s="38">
        <v>1</v>
      </c>
      <c r="E61" s="38">
        <v>2</v>
      </c>
      <c r="F61" s="39" t="s">
        <v>365</v>
      </c>
      <c r="G61" s="40"/>
      <c r="H61" s="32">
        <f>H62</f>
        <v>21430.300000000003</v>
      </c>
      <c r="I61" s="32">
        <f>I62</f>
        <v>12952.899999999998</v>
      </c>
      <c r="J61" s="26"/>
    </row>
    <row r="62" spans="1:10" s="34" customFormat="1" ht="38.25">
      <c r="A62" s="26"/>
      <c r="B62" s="37" t="s">
        <v>4</v>
      </c>
      <c r="C62" s="37"/>
      <c r="D62" s="38">
        <v>1</v>
      </c>
      <c r="E62" s="38">
        <v>2</v>
      </c>
      <c r="F62" s="39" t="s">
        <v>367</v>
      </c>
      <c r="G62" s="40"/>
      <c r="H62" s="32">
        <f>H63+H69</f>
        <v>21430.300000000003</v>
      </c>
      <c r="I62" s="32">
        <f>I63+I69</f>
        <v>12952.899999999998</v>
      </c>
      <c r="J62" s="26"/>
    </row>
    <row r="63" spans="1:10" s="34" customFormat="1">
      <c r="A63" s="26"/>
      <c r="B63" s="37" t="s">
        <v>108</v>
      </c>
      <c r="C63" s="37"/>
      <c r="D63" s="38">
        <v>1</v>
      </c>
      <c r="E63" s="38">
        <v>2</v>
      </c>
      <c r="F63" s="39" t="s">
        <v>368</v>
      </c>
      <c r="G63" s="40"/>
      <c r="H63" s="74">
        <f>H64</f>
        <v>4221.3999999999996</v>
      </c>
      <c r="I63" s="74">
        <f>I64</f>
        <v>1938.4</v>
      </c>
      <c r="J63" s="26"/>
    </row>
    <row r="64" spans="1:10" s="34" customFormat="1" ht="63.75">
      <c r="A64" s="26"/>
      <c r="B64" s="16" t="s">
        <v>343</v>
      </c>
      <c r="C64" s="37"/>
      <c r="D64" s="38">
        <v>1</v>
      </c>
      <c r="E64" s="38">
        <v>2</v>
      </c>
      <c r="F64" s="39" t="s">
        <v>368</v>
      </c>
      <c r="G64" s="40">
        <v>100</v>
      </c>
      <c r="H64" s="32">
        <f>H65</f>
        <v>4221.3999999999996</v>
      </c>
      <c r="I64" s="32">
        <f>I65</f>
        <v>1938.4</v>
      </c>
      <c r="J64" s="26"/>
    </row>
    <row r="65" spans="1:10" s="34" customFormat="1" ht="25.5">
      <c r="A65" s="26"/>
      <c r="B65" s="16" t="s">
        <v>256</v>
      </c>
      <c r="C65" s="37"/>
      <c r="D65" s="38">
        <v>1</v>
      </c>
      <c r="E65" s="38">
        <v>2</v>
      </c>
      <c r="F65" s="39" t="s">
        <v>368</v>
      </c>
      <c r="G65" s="40">
        <v>120</v>
      </c>
      <c r="H65" s="32">
        <f>H66+H67+H68</f>
        <v>4221.3999999999996</v>
      </c>
      <c r="I65" s="32">
        <f>I66+I67+I68</f>
        <v>1938.4</v>
      </c>
      <c r="J65" s="26"/>
    </row>
    <row r="66" spans="1:10" s="34" customFormat="1" ht="25.5">
      <c r="A66" s="26"/>
      <c r="B66" s="37" t="s">
        <v>27</v>
      </c>
      <c r="C66" s="37"/>
      <c r="D66" s="38">
        <v>1</v>
      </c>
      <c r="E66" s="38">
        <v>2</v>
      </c>
      <c r="F66" s="39" t="s">
        <v>368</v>
      </c>
      <c r="G66" s="40" t="s">
        <v>26</v>
      </c>
      <c r="H66" s="32">
        <v>3371</v>
      </c>
      <c r="I66" s="32">
        <v>1666.5</v>
      </c>
      <c r="J66" s="26"/>
    </row>
    <row r="67" spans="1:10" s="34" customFormat="1" ht="38.25">
      <c r="A67" s="26"/>
      <c r="B67" s="37" t="s">
        <v>33</v>
      </c>
      <c r="C67" s="37"/>
      <c r="D67" s="38">
        <v>1</v>
      </c>
      <c r="E67" s="38">
        <v>2</v>
      </c>
      <c r="F67" s="39" t="s">
        <v>368</v>
      </c>
      <c r="G67" s="40" t="s">
        <v>32</v>
      </c>
      <c r="H67" s="32">
        <v>110</v>
      </c>
      <c r="I67" s="32">
        <v>0</v>
      </c>
      <c r="J67" s="26"/>
    </row>
    <row r="68" spans="1:10" s="34" customFormat="1" ht="51">
      <c r="A68" s="26"/>
      <c r="B68" s="37" t="s">
        <v>25</v>
      </c>
      <c r="C68" s="37"/>
      <c r="D68" s="38">
        <v>1</v>
      </c>
      <c r="E68" s="38">
        <v>2</v>
      </c>
      <c r="F68" s="39" t="s">
        <v>368</v>
      </c>
      <c r="G68" s="40" t="s">
        <v>24</v>
      </c>
      <c r="H68" s="32">
        <v>740.4</v>
      </c>
      <c r="I68" s="32">
        <v>271.89999999999998</v>
      </c>
      <c r="J68" s="26"/>
    </row>
    <row r="69" spans="1:10" s="34" customFormat="1" ht="25.5">
      <c r="A69" s="26"/>
      <c r="B69" s="37" t="s">
        <v>34</v>
      </c>
      <c r="C69" s="37"/>
      <c r="D69" s="38">
        <v>1</v>
      </c>
      <c r="E69" s="38">
        <v>2</v>
      </c>
      <c r="F69" s="39" t="s">
        <v>371</v>
      </c>
      <c r="G69" s="40"/>
      <c r="H69" s="32">
        <f>H70+H75</f>
        <v>17208.900000000001</v>
      </c>
      <c r="I69" s="32">
        <f>I70+I75</f>
        <v>11014.499999999998</v>
      </c>
      <c r="J69" s="26"/>
    </row>
    <row r="70" spans="1:10" s="34" customFormat="1" ht="63.75">
      <c r="A70" s="26"/>
      <c r="B70" s="16" t="s">
        <v>343</v>
      </c>
      <c r="C70" s="37"/>
      <c r="D70" s="38">
        <v>1</v>
      </c>
      <c r="E70" s="38">
        <v>2</v>
      </c>
      <c r="F70" s="39" t="s">
        <v>371</v>
      </c>
      <c r="G70" s="40">
        <v>100</v>
      </c>
      <c r="H70" s="32">
        <f>H71</f>
        <v>17128.900000000001</v>
      </c>
      <c r="I70" s="32">
        <f>I71</f>
        <v>10979.499999999998</v>
      </c>
      <c r="J70" s="26"/>
    </row>
    <row r="71" spans="1:10" s="34" customFormat="1" ht="25.5">
      <c r="A71" s="26"/>
      <c r="B71" s="16" t="s">
        <v>256</v>
      </c>
      <c r="C71" s="37"/>
      <c r="D71" s="38">
        <v>1</v>
      </c>
      <c r="E71" s="38">
        <v>2</v>
      </c>
      <c r="F71" s="39" t="s">
        <v>371</v>
      </c>
      <c r="G71" s="40">
        <v>120</v>
      </c>
      <c r="H71" s="32">
        <f>H72+H73+H74</f>
        <v>17128.900000000001</v>
      </c>
      <c r="I71" s="32">
        <f>I72+I73+I74</f>
        <v>10979.499999999998</v>
      </c>
      <c r="J71" s="26"/>
    </row>
    <row r="72" spans="1:10" s="34" customFormat="1" ht="25.5">
      <c r="A72" s="26"/>
      <c r="B72" s="37" t="s">
        <v>27</v>
      </c>
      <c r="C72" s="37"/>
      <c r="D72" s="38">
        <v>1</v>
      </c>
      <c r="E72" s="38">
        <v>2</v>
      </c>
      <c r="F72" s="39" t="s">
        <v>371</v>
      </c>
      <c r="G72" s="40" t="s">
        <v>26</v>
      </c>
      <c r="H72" s="32">
        <v>13495</v>
      </c>
      <c r="I72" s="32">
        <v>8731.2999999999993</v>
      </c>
      <c r="J72" s="26"/>
    </row>
    <row r="73" spans="1:10" s="34" customFormat="1" ht="38.25">
      <c r="A73" s="26"/>
      <c r="B73" s="37" t="s">
        <v>33</v>
      </c>
      <c r="C73" s="37"/>
      <c r="D73" s="38">
        <v>1</v>
      </c>
      <c r="E73" s="38">
        <v>2</v>
      </c>
      <c r="F73" s="39" t="s">
        <v>371</v>
      </c>
      <c r="G73" s="40" t="s">
        <v>32</v>
      </c>
      <c r="H73" s="32">
        <v>1100</v>
      </c>
      <c r="I73" s="32">
        <v>435.3</v>
      </c>
      <c r="J73" s="26"/>
    </row>
    <row r="74" spans="1:10" s="34" customFormat="1" ht="51">
      <c r="A74" s="26"/>
      <c r="B74" s="37" t="s">
        <v>25</v>
      </c>
      <c r="C74" s="37"/>
      <c r="D74" s="38">
        <v>1</v>
      </c>
      <c r="E74" s="38">
        <v>2</v>
      </c>
      <c r="F74" s="39" t="s">
        <v>371</v>
      </c>
      <c r="G74" s="40" t="s">
        <v>24</v>
      </c>
      <c r="H74" s="32">
        <v>2533.9</v>
      </c>
      <c r="I74" s="32">
        <v>1812.9</v>
      </c>
      <c r="J74" s="26"/>
    </row>
    <row r="75" spans="1:10" s="34" customFormat="1" ht="25.5">
      <c r="A75" s="26"/>
      <c r="B75" s="16" t="s">
        <v>257</v>
      </c>
      <c r="C75" s="37"/>
      <c r="D75" s="38">
        <v>1</v>
      </c>
      <c r="E75" s="38">
        <v>2</v>
      </c>
      <c r="F75" s="39" t="s">
        <v>371</v>
      </c>
      <c r="G75" s="40">
        <v>200</v>
      </c>
      <c r="H75" s="32">
        <f>H76</f>
        <v>80</v>
      </c>
      <c r="I75" s="32">
        <f>I76</f>
        <v>35</v>
      </c>
      <c r="J75" s="26"/>
    </row>
    <row r="76" spans="1:10" s="34" customFormat="1" ht="25.5">
      <c r="A76" s="26"/>
      <c r="B76" s="16" t="s">
        <v>339</v>
      </c>
      <c r="C76" s="37"/>
      <c r="D76" s="38">
        <v>1</v>
      </c>
      <c r="E76" s="38">
        <v>2</v>
      </c>
      <c r="F76" s="39" t="s">
        <v>371</v>
      </c>
      <c r="G76" s="40">
        <v>240</v>
      </c>
      <c r="H76" s="32">
        <f>H77</f>
        <v>80</v>
      </c>
      <c r="I76" s="32">
        <f>I77</f>
        <v>35</v>
      </c>
      <c r="J76" s="26"/>
    </row>
    <row r="77" spans="1:10" s="34" customFormat="1" ht="25.5">
      <c r="A77" s="26"/>
      <c r="B77" s="37" t="s">
        <v>2</v>
      </c>
      <c r="C77" s="37"/>
      <c r="D77" s="38">
        <v>1</v>
      </c>
      <c r="E77" s="38">
        <v>2</v>
      </c>
      <c r="F77" s="39" t="s">
        <v>371</v>
      </c>
      <c r="G77" s="40" t="s">
        <v>1</v>
      </c>
      <c r="H77" s="32">
        <v>80</v>
      </c>
      <c r="I77" s="32">
        <v>35</v>
      </c>
      <c r="J77" s="26"/>
    </row>
    <row r="78" spans="1:10" s="36" customFormat="1" ht="73.5" customHeight="1">
      <c r="A78" s="35"/>
      <c r="B78" s="27" t="s">
        <v>239</v>
      </c>
      <c r="C78" s="27"/>
      <c r="D78" s="28">
        <v>1</v>
      </c>
      <c r="E78" s="28">
        <v>4</v>
      </c>
      <c r="F78" s="29"/>
      <c r="G78" s="30"/>
      <c r="H78" s="31">
        <f t="shared" ref="H78:I80" si="1">H79</f>
        <v>172562.59999999998</v>
      </c>
      <c r="I78" s="31">
        <f t="shared" si="1"/>
        <v>92035.5</v>
      </c>
      <c r="J78" s="33">
        <f>I78/H78*100</f>
        <v>53.334558009673017</v>
      </c>
    </row>
    <row r="79" spans="1:10" s="34" customFormat="1" ht="63" customHeight="1">
      <c r="A79" s="26"/>
      <c r="B79" s="37" t="s">
        <v>5</v>
      </c>
      <c r="C79" s="37"/>
      <c r="D79" s="38">
        <v>1</v>
      </c>
      <c r="E79" s="38">
        <v>4</v>
      </c>
      <c r="F79" s="39" t="s">
        <v>365</v>
      </c>
      <c r="G79" s="40"/>
      <c r="H79" s="32">
        <f t="shared" si="1"/>
        <v>172562.59999999998</v>
      </c>
      <c r="I79" s="32">
        <f t="shared" si="1"/>
        <v>92035.5</v>
      </c>
      <c r="J79" s="26"/>
    </row>
    <row r="80" spans="1:10" s="34" customFormat="1" ht="38.25">
      <c r="A80" s="26"/>
      <c r="B80" s="37" t="s">
        <v>4</v>
      </c>
      <c r="C80" s="37"/>
      <c r="D80" s="38">
        <v>1</v>
      </c>
      <c r="E80" s="38">
        <v>4</v>
      </c>
      <c r="F80" s="39" t="s">
        <v>367</v>
      </c>
      <c r="G80" s="40"/>
      <c r="H80" s="32">
        <f t="shared" si="1"/>
        <v>172562.59999999998</v>
      </c>
      <c r="I80" s="32">
        <f t="shared" si="1"/>
        <v>92035.5</v>
      </c>
      <c r="J80" s="26"/>
    </row>
    <row r="81" spans="1:10" s="34" customFormat="1" ht="25.5">
      <c r="A81" s="26"/>
      <c r="B81" s="37" t="s">
        <v>34</v>
      </c>
      <c r="C81" s="37"/>
      <c r="D81" s="38">
        <v>1</v>
      </c>
      <c r="E81" s="38">
        <v>4</v>
      </c>
      <c r="F81" s="39" t="s">
        <v>371</v>
      </c>
      <c r="G81" s="40"/>
      <c r="H81" s="32">
        <f>H82+H87+H91</f>
        <v>172562.59999999998</v>
      </c>
      <c r="I81" s="32">
        <f>I82+I87+I91</f>
        <v>92035.5</v>
      </c>
      <c r="J81" s="26"/>
    </row>
    <row r="82" spans="1:10" s="34" customFormat="1" ht="63.75">
      <c r="A82" s="26"/>
      <c r="B82" s="16" t="s">
        <v>343</v>
      </c>
      <c r="C82" s="37"/>
      <c r="D82" s="38">
        <v>1</v>
      </c>
      <c r="E82" s="38">
        <v>4</v>
      </c>
      <c r="F82" s="39" t="s">
        <v>371</v>
      </c>
      <c r="G82" s="40">
        <v>100</v>
      </c>
      <c r="H82" s="32">
        <f>H83</f>
        <v>161232.79999999999</v>
      </c>
      <c r="I82" s="32">
        <f>I83</f>
        <v>87973.5</v>
      </c>
      <c r="J82" s="26"/>
    </row>
    <row r="83" spans="1:10" s="34" customFormat="1" ht="25.5">
      <c r="A83" s="26"/>
      <c r="B83" s="16" t="s">
        <v>256</v>
      </c>
      <c r="C83" s="37"/>
      <c r="D83" s="38">
        <v>1</v>
      </c>
      <c r="E83" s="38">
        <v>4</v>
      </c>
      <c r="F83" s="39" t="s">
        <v>371</v>
      </c>
      <c r="G83" s="40">
        <v>120</v>
      </c>
      <c r="H83" s="32">
        <f>H84+H85+H86</f>
        <v>161232.79999999999</v>
      </c>
      <c r="I83" s="32">
        <f>I84+I85+I86</f>
        <v>87973.5</v>
      </c>
      <c r="J83" s="26"/>
    </row>
    <row r="84" spans="1:10" s="34" customFormat="1" ht="25.5">
      <c r="A84" s="26"/>
      <c r="B84" s="37" t="s">
        <v>27</v>
      </c>
      <c r="C84" s="37"/>
      <c r="D84" s="38">
        <v>1</v>
      </c>
      <c r="E84" s="38">
        <v>4</v>
      </c>
      <c r="F84" s="39" t="s">
        <v>371</v>
      </c>
      <c r="G84" s="40" t="s">
        <v>26</v>
      </c>
      <c r="H84" s="32">
        <v>122221.2</v>
      </c>
      <c r="I84" s="32">
        <v>67542.100000000006</v>
      </c>
      <c r="J84" s="26"/>
    </row>
    <row r="85" spans="1:10" s="34" customFormat="1" ht="38.25">
      <c r="A85" s="26"/>
      <c r="B85" s="37" t="s">
        <v>33</v>
      </c>
      <c r="C85" s="37"/>
      <c r="D85" s="38">
        <v>1</v>
      </c>
      <c r="E85" s="38">
        <v>4</v>
      </c>
      <c r="F85" s="39" t="s">
        <v>371</v>
      </c>
      <c r="G85" s="40" t="s">
        <v>32</v>
      </c>
      <c r="H85" s="32">
        <v>6679.9</v>
      </c>
      <c r="I85" s="32">
        <v>1972.5</v>
      </c>
      <c r="J85" s="26"/>
    </row>
    <row r="86" spans="1:10" s="34" customFormat="1" ht="51">
      <c r="A86" s="26"/>
      <c r="B86" s="37" t="s">
        <v>25</v>
      </c>
      <c r="C86" s="37"/>
      <c r="D86" s="38">
        <v>1</v>
      </c>
      <c r="E86" s="38">
        <v>4</v>
      </c>
      <c r="F86" s="39" t="s">
        <v>371</v>
      </c>
      <c r="G86" s="40" t="s">
        <v>24</v>
      </c>
      <c r="H86" s="32">
        <v>32331.7</v>
      </c>
      <c r="I86" s="32">
        <v>18458.900000000001</v>
      </c>
      <c r="J86" s="26"/>
    </row>
    <row r="87" spans="1:10" s="34" customFormat="1" ht="25.5">
      <c r="A87" s="26"/>
      <c r="B87" s="16" t="s">
        <v>257</v>
      </c>
      <c r="C87" s="37"/>
      <c r="D87" s="38">
        <v>1</v>
      </c>
      <c r="E87" s="38">
        <v>4</v>
      </c>
      <c r="F87" s="39" t="s">
        <v>371</v>
      </c>
      <c r="G87" s="40">
        <v>200</v>
      </c>
      <c r="H87" s="32">
        <f>H88</f>
        <v>10973.4</v>
      </c>
      <c r="I87" s="32">
        <f>I88</f>
        <v>3785.3999999999996</v>
      </c>
      <c r="J87" s="26"/>
    </row>
    <row r="88" spans="1:10" s="34" customFormat="1" ht="25.5">
      <c r="A88" s="26"/>
      <c r="B88" s="16" t="s">
        <v>339</v>
      </c>
      <c r="C88" s="37"/>
      <c r="D88" s="38">
        <v>1</v>
      </c>
      <c r="E88" s="38">
        <v>4</v>
      </c>
      <c r="F88" s="39" t="s">
        <v>371</v>
      </c>
      <c r="G88" s="40">
        <v>240</v>
      </c>
      <c r="H88" s="32">
        <f>H89+H90</f>
        <v>10973.4</v>
      </c>
      <c r="I88" s="32">
        <f>I89+I90</f>
        <v>3785.3999999999996</v>
      </c>
      <c r="J88" s="26"/>
    </row>
    <row r="89" spans="1:10" s="34" customFormat="1" ht="25.5">
      <c r="A89" s="26"/>
      <c r="B89" s="37" t="s">
        <v>2</v>
      </c>
      <c r="C89" s="37"/>
      <c r="D89" s="38">
        <v>1</v>
      </c>
      <c r="E89" s="38">
        <v>4</v>
      </c>
      <c r="F89" s="39" t="s">
        <v>371</v>
      </c>
      <c r="G89" s="40" t="s">
        <v>1</v>
      </c>
      <c r="H89" s="32">
        <v>3248.9</v>
      </c>
      <c r="I89" s="32">
        <v>1196.3</v>
      </c>
      <c r="J89" s="26"/>
    </row>
    <row r="90" spans="1:10" s="34" customFormat="1" ht="38.25">
      <c r="A90" s="26"/>
      <c r="B90" s="37" t="s">
        <v>19</v>
      </c>
      <c r="C90" s="37"/>
      <c r="D90" s="38">
        <v>1</v>
      </c>
      <c r="E90" s="38">
        <v>4</v>
      </c>
      <c r="F90" s="39" t="s">
        <v>371</v>
      </c>
      <c r="G90" s="40" t="s">
        <v>18</v>
      </c>
      <c r="H90" s="32">
        <v>7724.5</v>
      </c>
      <c r="I90" s="32">
        <v>2589.1</v>
      </c>
      <c r="J90" s="26"/>
    </row>
    <row r="91" spans="1:10" s="34" customFormat="1">
      <c r="A91" s="26"/>
      <c r="B91" s="17" t="s">
        <v>259</v>
      </c>
      <c r="C91" s="37"/>
      <c r="D91" s="38">
        <v>1</v>
      </c>
      <c r="E91" s="38">
        <v>4</v>
      </c>
      <c r="F91" s="39" t="s">
        <v>371</v>
      </c>
      <c r="G91" s="40">
        <v>800</v>
      </c>
      <c r="H91" s="32">
        <f>H92</f>
        <v>356.4</v>
      </c>
      <c r="I91" s="32">
        <f>I92</f>
        <v>276.60000000000002</v>
      </c>
      <c r="J91" s="26"/>
    </row>
    <row r="92" spans="1:10" s="34" customFormat="1">
      <c r="A92" s="26"/>
      <c r="B92" s="17" t="s">
        <v>260</v>
      </c>
      <c r="C92" s="37"/>
      <c r="D92" s="38">
        <v>1</v>
      </c>
      <c r="E92" s="38">
        <v>4</v>
      </c>
      <c r="F92" s="39" t="s">
        <v>371</v>
      </c>
      <c r="G92" s="40">
        <v>850</v>
      </c>
      <c r="H92" s="32">
        <f>H93+H94+H95</f>
        <v>356.4</v>
      </c>
      <c r="I92" s="32">
        <f>I93+I94+I95</f>
        <v>276.60000000000002</v>
      </c>
      <c r="J92" s="26"/>
    </row>
    <row r="93" spans="1:10" s="34" customFormat="1" ht="25.5">
      <c r="A93" s="26"/>
      <c r="B93" s="37" t="s">
        <v>31</v>
      </c>
      <c r="C93" s="37"/>
      <c r="D93" s="38">
        <v>1</v>
      </c>
      <c r="E93" s="38">
        <v>4</v>
      </c>
      <c r="F93" s="39" t="s">
        <v>371</v>
      </c>
      <c r="G93" s="40" t="s">
        <v>30</v>
      </c>
      <c r="H93" s="32">
        <v>60</v>
      </c>
      <c r="I93" s="32">
        <v>15.4</v>
      </c>
      <c r="J93" s="26"/>
    </row>
    <row r="94" spans="1:10" s="34" customFormat="1">
      <c r="A94" s="26"/>
      <c r="B94" s="37" t="s">
        <v>29</v>
      </c>
      <c r="C94" s="37"/>
      <c r="D94" s="38">
        <v>1</v>
      </c>
      <c r="E94" s="38">
        <v>4</v>
      </c>
      <c r="F94" s="39" t="s">
        <v>371</v>
      </c>
      <c r="G94" s="40" t="s">
        <v>28</v>
      </c>
      <c r="H94" s="32">
        <v>70.400000000000006</v>
      </c>
      <c r="I94" s="32">
        <v>35.200000000000003</v>
      </c>
      <c r="J94" s="26"/>
    </row>
    <row r="95" spans="1:10" s="34" customFormat="1">
      <c r="A95" s="26"/>
      <c r="B95" s="37" t="s">
        <v>238</v>
      </c>
      <c r="C95" s="37"/>
      <c r="D95" s="38">
        <v>1</v>
      </c>
      <c r="E95" s="38">
        <v>4</v>
      </c>
      <c r="F95" s="39" t="s">
        <v>371</v>
      </c>
      <c r="G95" s="40" t="s">
        <v>237</v>
      </c>
      <c r="H95" s="32">
        <v>226</v>
      </c>
      <c r="I95" s="32">
        <v>226</v>
      </c>
      <c r="J95" s="26"/>
    </row>
    <row r="96" spans="1:10" s="36" customFormat="1">
      <c r="A96" s="35"/>
      <c r="B96" s="27" t="s">
        <v>236</v>
      </c>
      <c r="C96" s="27"/>
      <c r="D96" s="28">
        <v>1</v>
      </c>
      <c r="E96" s="28">
        <v>5</v>
      </c>
      <c r="F96" s="29"/>
      <c r="G96" s="30"/>
      <c r="H96" s="31">
        <f t="shared" ref="H96:I101" si="2">H97</f>
        <v>29.5</v>
      </c>
      <c r="I96" s="31">
        <f t="shared" si="2"/>
        <v>0</v>
      </c>
      <c r="J96" s="33">
        <f>I96/H96*100</f>
        <v>0</v>
      </c>
    </row>
    <row r="97" spans="1:10" s="34" customFormat="1" ht="57" customHeight="1">
      <c r="A97" s="26"/>
      <c r="B97" s="37" t="s">
        <v>5</v>
      </c>
      <c r="C97" s="37"/>
      <c r="D97" s="38">
        <v>1</v>
      </c>
      <c r="E97" s="38">
        <v>5</v>
      </c>
      <c r="F97" s="39" t="s">
        <v>365</v>
      </c>
      <c r="G97" s="40"/>
      <c r="H97" s="32">
        <f t="shared" si="2"/>
        <v>29.5</v>
      </c>
      <c r="I97" s="32">
        <f t="shared" si="2"/>
        <v>0</v>
      </c>
      <c r="J97" s="26"/>
    </row>
    <row r="98" spans="1:10" s="34" customFormat="1" ht="38.25">
      <c r="A98" s="26"/>
      <c r="B98" s="37" t="s">
        <v>4</v>
      </c>
      <c r="C98" s="37"/>
      <c r="D98" s="38">
        <v>1</v>
      </c>
      <c r="E98" s="38">
        <v>5</v>
      </c>
      <c r="F98" s="39" t="s">
        <v>367</v>
      </c>
      <c r="G98" s="40"/>
      <c r="H98" s="32">
        <f>H99</f>
        <v>29.5</v>
      </c>
      <c r="I98" s="32">
        <f>I99</f>
        <v>0</v>
      </c>
      <c r="J98" s="26"/>
    </row>
    <row r="99" spans="1:10" s="34" customFormat="1" ht="197.25" customHeight="1">
      <c r="A99" s="26"/>
      <c r="B99" s="37" t="s">
        <v>235</v>
      </c>
      <c r="C99" s="37"/>
      <c r="D99" s="38">
        <v>1</v>
      </c>
      <c r="E99" s="38">
        <v>5</v>
      </c>
      <c r="F99" s="39" t="s">
        <v>384</v>
      </c>
      <c r="G99" s="40"/>
      <c r="H99" s="32">
        <f t="shared" si="2"/>
        <v>29.5</v>
      </c>
      <c r="I99" s="32">
        <f t="shared" si="2"/>
        <v>0</v>
      </c>
      <c r="J99" s="26"/>
    </row>
    <row r="100" spans="1:10" s="34" customFormat="1" ht="25.5">
      <c r="A100" s="26"/>
      <c r="B100" s="16" t="s">
        <v>257</v>
      </c>
      <c r="C100" s="37"/>
      <c r="D100" s="38">
        <v>1</v>
      </c>
      <c r="E100" s="38">
        <v>5</v>
      </c>
      <c r="F100" s="39" t="s">
        <v>384</v>
      </c>
      <c r="G100" s="40">
        <v>200</v>
      </c>
      <c r="H100" s="32">
        <f t="shared" si="2"/>
        <v>29.5</v>
      </c>
      <c r="I100" s="32">
        <f t="shared" si="2"/>
        <v>0</v>
      </c>
      <c r="J100" s="26"/>
    </row>
    <row r="101" spans="1:10" s="34" customFormat="1" ht="25.5">
      <c r="A101" s="26"/>
      <c r="B101" s="16" t="s">
        <v>339</v>
      </c>
      <c r="C101" s="37"/>
      <c r="D101" s="38">
        <v>1</v>
      </c>
      <c r="E101" s="38">
        <v>5</v>
      </c>
      <c r="F101" s="39" t="s">
        <v>384</v>
      </c>
      <c r="G101" s="40">
        <v>240</v>
      </c>
      <c r="H101" s="32">
        <f t="shared" si="2"/>
        <v>29.5</v>
      </c>
      <c r="I101" s="32">
        <f t="shared" si="2"/>
        <v>0</v>
      </c>
      <c r="J101" s="26"/>
    </row>
    <row r="102" spans="1:10" s="34" customFormat="1" ht="38.25">
      <c r="A102" s="26"/>
      <c r="B102" s="37" t="s">
        <v>19</v>
      </c>
      <c r="C102" s="37"/>
      <c r="D102" s="38">
        <v>1</v>
      </c>
      <c r="E102" s="38">
        <v>5</v>
      </c>
      <c r="F102" s="39" t="s">
        <v>384</v>
      </c>
      <c r="G102" s="40" t="s">
        <v>18</v>
      </c>
      <c r="H102" s="32">
        <v>29.5</v>
      </c>
      <c r="I102" s="32">
        <v>0</v>
      </c>
      <c r="J102" s="26"/>
    </row>
    <row r="103" spans="1:10" s="36" customFormat="1" ht="25.5">
      <c r="A103" s="35"/>
      <c r="B103" s="27" t="s">
        <v>234</v>
      </c>
      <c r="C103" s="27"/>
      <c r="D103" s="28">
        <v>1</v>
      </c>
      <c r="E103" s="28">
        <v>7</v>
      </c>
      <c r="F103" s="29"/>
      <c r="G103" s="30"/>
      <c r="H103" s="31">
        <f t="shared" ref="H103:I108" si="3">H104</f>
        <v>4950</v>
      </c>
      <c r="I103" s="31">
        <f t="shared" si="3"/>
        <v>0</v>
      </c>
      <c r="J103" s="33">
        <f>I103/H103*100</f>
        <v>0</v>
      </c>
    </row>
    <row r="104" spans="1:10" s="34" customFormat="1" ht="59.25" customHeight="1">
      <c r="A104" s="26"/>
      <c r="B104" s="37" t="s">
        <v>5</v>
      </c>
      <c r="C104" s="37"/>
      <c r="D104" s="38">
        <v>1</v>
      </c>
      <c r="E104" s="38">
        <v>7</v>
      </c>
      <c r="F104" s="39" t="s">
        <v>365</v>
      </c>
      <c r="G104" s="40"/>
      <c r="H104" s="32">
        <f t="shared" si="3"/>
        <v>4950</v>
      </c>
      <c r="I104" s="32">
        <f t="shared" si="3"/>
        <v>0</v>
      </c>
      <c r="J104" s="26"/>
    </row>
    <row r="105" spans="1:10" s="34" customFormat="1" ht="38.25">
      <c r="A105" s="26"/>
      <c r="B105" s="37" t="s">
        <v>4</v>
      </c>
      <c r="C105" s="37"/>
      <c r="D105" s="38">
        <v>1</v>
      </c>
      <c r="E105" s="38">
        <v>7</v>
      </c>
      <c r="F105" s="39" t="s">
        <v>367</v>
      </c>
      <c r="G105" s="40"/>
      <c r="H105" s="32">
        <f>H106</f>
        <v>4950</v>
      </c>
      <c r="I105" s="32">
        <f>I106</f>
        <v>0</v>
      </c>
      <c r="J105" s="26"/>
    </row>
    <row r="106" spans="1:10" s="34" customFormat="1" ht="25.5">
      <c r="A106" s="26"/>
      <c r="B106" s="37" t="s">
        <v>72</v>
      </c>
      <c r="C106" s="37"/>
      <c r="D106" s="38">
        <v>1</v>
      </c>
      <c r="E106" s="38">
        <v>7</v>
      </c>
      <c r="F106" s="39" t="s">
        <v>371</v>
      </c>
      <c r="G106" s="40"/>
      <c r="H106" s="32">
        <f t="shared" si="3"/>
        <v>4950</v>
      </c>
      <c r="I106" s="32">
        <f t="shared" si="3"/>
        <v>0</v>
      </c>
      <c r="J106" s="26"/>
    </row>
    <row r="107" spans="1:10" s="34" customFormat="1" ht="25.5">
      <c r="A107" s="26"/>
      <c r="B107" s="16" t="s">
        <v>257</v>
      </c>
      <c r="C107" s="37"/>
      <c r="D107" s="38">
        <v>1</v>
      </c>
      <c r="E107" s="38">
        <v>7</v>
      </c>
      <c r="F107" s="39" t="s">
        <v>371</v>
      </c>
      <c r="G107" s="40">
        <v>200</v>
      </c>
      <c r="H107" s="32">
        <f t="shared" si="3"/>
        <v>4950</v>
      </c>
      <c r="I107" s="32">
        <f t="shared" si="3"/>
        <v>0</v>
      </c>
      <c r="J107" s="26"/>
    </row>
    <row r="108" spans="1:10" s="34" customFormat="1" ht="25.5">
      <c r="A108" s="26"/>
      <c r="B108" s="16" t="s">
        <v>339</v>
      </c>
      <c r="C108" s="37"/>
      <c r="D108" s="38">
        <v>1</v>
      </c>
      <c r="E108" s="38">
        <v>7</v>
      </c>
      <c r="F108" s="39" t="s">
        <v>371</v>
      </c>
      <c r="G108" s="40">
        <v>240</v>
      </c>
      <c r="H108" s="32">
        <f t="shared" si="3"/>
        <v>4950</v>
      </c>
      <c r="I108" s="32">
        <f t="shared" si="3"/>
        <v>0</v>
      </c>
      <c r="J108" s="26"/>
    </row>
    <row r="109" spans="1:10" s="34" customFormat="1" ht="38.25">
      <c r="A109" s="26"/>
      <c r="B109" s="37" t="s">
        <v>19</v>
      </c>
      <c r="C109" s="37"/>
      <c r="D109" s="38">
        <v>1</v>
      </c>
      <c r="E109" s="38">
        <v>7</v>
      </c>
      <c r="F109" s="39" t="s">
        <v>371</v>
      </c>
      <c r="G109" s="40" t="s">
        <v>18</v>
      </c>
      <c r="H109" s="32">
        <v>4950</v>
      </c>
      <c r="I109" s="32">
        <v>0</v>
      </c>
      <c r="J109" s="26"/>
    </row>
    <row r="110" spans="1:10" s="36" customFormat="1">
      <c r="A110" s="35"/>
      <c r="B110" s="27" t="s">
        <v>233</v>
      </c>
      <c r="C110" s="27"/>
      <c r="D110" s="28">
        <v>1</v>
      </c>
      <c r="E110" s="28">
        <v>13</v>
      </c>
      <c r="F110" s="29"/>
      <c r="G110" s="30"/>
      <c r="H110" s="31">
        <f>H111+H139+H133</f>
        <v>13054.9</v>
      </c>
      <c r="I110" s="31">
        <f>I111+I139+I133</f>
        <v>5161.6000000000004</v>
      </c>
      <c r="J110" s="33">
        <f>I110/H110*100</f>
        <v>39.5376448689764</v>
      </c>
    </row>
    <row r="111" spans="1:10" s="34" customFormat="1" ht="38.25">
      <c r="A111" s="26"/>
      <c r="B111" s="37" t="s">
        <v>67</v>
      </c>
      <c r="C111" s="37"/>
      <c r="D111" s="38">
        <v>1</v>
      </c>
      <c r="E111" s="38">
        <v>13</v>
      </c>
      <c r="F111" s="39" t="s">
        <v>397</v>
      </c>
      <c r="G111" s="40"/>
      <c r="H111" s="32">
        <f>H112</f>
        <v>8325.5</v>
      </c>
      <c r="I111" s="32">
        <f>I112</f>
        <v>3728.7</v>
      </c>
      <c r="J111" s="26"/>
    </row>
    <row r="112" spans="1:10" s="34" customFormat="1" ht="33" customHeight="1">
      <c r="A112" s="26"/>
      <c r="B112" s="37" t="s">
        <v>66</v>
      </c>
      <c r="C112" s="37"/>
      <c r="D112" s="38">
        <v>1</v>
      </c>
      <c r="E112" s="38">
        <v>13</v>
      </c>
      <c r="F112" s="39" t="s">
        <v>398</v>
      </c>
      <c r="G112" s="40"/>
      <c r="H112" s="32">
        <f>H113+H123</f>
        <v>8325.5</v>
      </c>
      <c r="I112" s="32">
        <f>I113+I123</f>
        <v>3728.7</v>
      </c>
      <c r="J112" s="26"/>
    </row>
    <row r="113" spans="1:10" s="34" customFormat="1" ht="188.25" customHeight="1">
      <c r="A113" s="26"/>
      <c r="B113" s="37" t="s">
        <v>232</v>
      </c>
      <c r="C113" s="37"/>
      <c r="D113" s="38">
        <v>1</v>
      </c>
      <c r="E113" s="38">
        <v>13</v>
      </c>
      <c r="F113" s="39" t="s">
        <v>400</v>
      </c>
      <c r="G113" s="40"/>
      <c r="H113" s="32">
        <f>H114+H119</f>
        <v>1559.2</v>
      </c>
      <c r="I113" s="32">
        <f>I114+I119</f>
        <v>900.40000000000009</v>
      </c>
      <c r="J113" s="26"/>
    </row>
    <row r="114" spans="1:10" s="34" customFormat="1" ht="63.75">
      <c r="A114" s="26"/>
      <c r="B114" s="16" t="s">
        <v>343</v>
      </c>
      <c r="C114" s="37"/>
      <c r="D114" s="38">
        <v>1</v>
      </c>
      <c r="E114" s="38">
        <v>13</v>
      </c>
      <c r="F114" s="39" t="s">
        <v>400</v>
      </c>
      <c r="G114" s="40">
        <v>100</v>
      </c>
      <c r="H114" s="32">
        <f>H115</f>
        <v>1542.7</v>
      </c>
      <c r="I114" s="32">
        <f>I115</f>
        <v>886.90000000000009</v>
      </c>
      <c r="J114" s="26"/>
    </row>
    <row r="115" spans="1:10" s="34" customFormat="1" ht="25.5">
      <c r="A115" s="26"/>
      <c r="B115" s="16" t="s">
        <v>256</v>
      </c>
      <c r="C115" s="37"/>
      <c r="D115" s="38">
        <v>1</v>
      </c>
      <c r="E115" s="38">
        <v>13</v>
      </c>
      <c r="F115" s="39" t="s">
        <v>400</v>
      </c>
      <c r="G115" s="40">
        <v>120</v>
      </c>
      <c r="H115" s="32">
        <f>H116+H117+H118</f>
        <v>1542.7</v>
      </c>
      <c r="I115" s="32">
        <f>I116+I117+I118</f>
        <v>886.90000000000009</v>
      </c>
      <c r="J115" s="26"/>
    </row>
    <row r="116" spans="1:10" s="34" customFormat="1" ht="25.5">
      <c r="A116" s="26"/>
      <c r="B116" s="37" t="s">
        <v>27</v>
      </c>
      <c r="C116" s="37"/>
      <c r="D116" s="38">
        <v>1</v>
      </c>
      <c r="E116" s="38">
        <v>13</v>
      </c>
      <c r="F116" s="39" t="s">
        <v>400</v>
      </c>
      <c r="G116" s="40" t="s">
        <v>26</v>
      </c>
      <c r="H116" s="32">
        <v>1101</v>
      </c>
      <c r="I116" s="32">
        <v>681.2</v>
      </c>
      <c r="J116" s="26"/>
    </row>
    <row r="117" spans="1:10" s="34" customFormat="1" ht="38.25">
      <c r="A117" s="26"/>
      <c r="B117" s="37" t="s">
        <v>33</v>
      </c>
      <c r="C117" s="37"/>
      <c r="D117" s="38">
        <v>1</v>
      </c>
      <c r="E117" s="38">
        <v>13</v>
      </c>
      <c r="F117" s="39" t="s">
        <v>400</v>
      </c>
      <c r="G117" s="40" t="s">
        <v>32</v>
      </c>
      <c r="H117" s="32">
        <v>167.5</v>
      </c>
      <c r="I117" s="32">
        <v>0</v>
      </c>
      <c r="J117" s="26"/>
    </row>
    <row r="118" spans="1:10" s="34" customFormat="1" ht="51">
      <c r="A118" s="26"/>
      <c r="B118" s="37" t="s">
        <v>25</v>
      </c>
      <c r="C118" s="37"/>
      <c r="D118" s="38">
        <v>1</v>
      </c>
      <c r="E118" s="38">
        <v>13</v>
      </c>
      <c r="F118" s="39" t="s">
        <v>400</v>
      </c>
      <c r="G118" s="40" t="s">
        <v>24</v>
      </c>
      <c r="H118" s="32">
        <v>274.2</v>
      </c>
      <c r="I118" s="32">
        <v>205.7</v>
      </c>
      <c r="J118" s="26"/>
    </row>
    <row r="119" spans="1:10" s="34" customFormat="1" ht="25.5">
      <c r="A119" s="26"/>
      <c r="B119" s="16" t="s">
        <v>257</v>
      </c>
      <c r="C119" s="37"/>
      <c r="D119" s="38">
        <v>1</v>
      </c>
      <c r="E119" s="38">
        <v>13</v>
      </c>
      <c r="F119" s="39" t="s">
        <v>400</v>
      </c>
      <c r="G119" s="40">
        <v>200</v>
      </c>
      <c r="H119" s="32">
        <f>H120</f>
        <v>16.5</v>
      </c>
      <c r="I119" s="32">
        <f>I120</f>
        <v>13.5</v>
      </c>
      <c r="J119" s="26"/>
    </row>
    <row r="120" spans="1:10" s="34" customFormat="1" ht="25.5">
      <c r="A120" s="26"/>
      <c r="B120" s="16" t="s">
        <v>339</v>
      </c>
      <c r="C120" s="37"/>
      <c r="D120" s="38">
        <v>1</v>
      </c>
      <c r="E120" s="38">
        <v>13</v>
      </c>
      <c r="F120" s="39" t="s">
        <v>400</v>
      </c>
      <c r="G120" s="40">
        <v>240</v>
      </c>
      <c r="H120" s="32">
        <f>H121+H122</f>
        <v>16.5</v>
      </c>
      <c r="I120" s="32">
        <f>I121+I122</f>
        <v>13.5</v>
      </c>
      <c r="J120" s="26"/>
    </row>
    <row r="121" spans="1:10" s="34" customFormat="1" ht="25.5">
      <c r="A121" s="26"/>
      <c r="B121" s="37" t="s">
        <v>2</v>
      </c>
      <c r="C121" s="37"/>
      <c r="D121" s="38">
        <v>1</v>
      </c>
      <c r="E121" s="38">
        <v>13</v>
      </c>
      <c r="F121" s="39" t="s">
        <v>400</v>
      </c>
      <c r="G121" s="40" t="s">
        <v>1</v>
      </c>
      <c r="H121" s="32">
        <v>15.9</v>
      </c>
      <c r="I121" s="32">
        <v>12.9</v>
      </c>
      <c r="J121" s="26"/>
    </row>
    <row r="122" spans="1:10" s="34" customFormat="1" ht="38.25">
      <c r="A122" s="26"/>
      <c r="B122" s="37" t="s">
        <v>19</v>
      </c>
      <c r="C122" s="37"/>
      <c r="D122" s="38">
        <v>1</v>
      </c>
      <c r="E122" s="38">
        <v>13</v>
      </c>
      <c r="F122" s="39" t="s">
        <v>400</v>
      </c>
      <c r="G122" s="40" t="s">
        <v>18</v>
      </c>
      <c r="H122" s="32">
        <v>0.6</v>
      </c>
      <c r="I122" s="32">
        <v>0.6</v>
      </c>
      <c r="J122" s="26"/>
    </row>
    <row r="123" spans="1:10" s="34" customFormat="1" ht="111.75" customHeight="1">
      <c r="A123" s="26"/>
      <c r="B123" s="37" t="s">
        <v>231</v>
      </c>
      <c r="C123" s="37"/>
      <c r="D123" s="38">
        <v>1</v>
      </c>
      <c r="E123" s="38">
        <v>13</v>
      </c>
      <c r="F123" s="39" t="s">
        <v>402</v>
      </c>
      <c r="G123" s="40"/>
      <c r="H123" s="32">
        <f>H124+H129</f>
        <v>6766.3</v>
      </c>
      <c r="I123" s="32">
        <f>I124+I129</f>
        <v>2828.2999999999997</v>
      </c>
      <c r="J123" s="26"/>
    </row>
    <row r="124" spans="1:10" s="34" customFormat="1" ht="81" customHeight="1">
      <c r="A124" s="26"/>
      <c r="B124" s="16" t="s">
        <v>343</v>
      </c>
      <c r="C124" s="37"/>
      <c r="D124" s="38">
        <v>1</v>
      </c>
      <c r="E124" s="38">
        <v>13</v>
      </c>
      <c r="F124" s="39" t="s">
        <v>402</v>
      </c>
      <c r="G124" s="40">
        <v>100</v>
      </c>
      <c r="H124" s="32">
        <f>H125</f>
        <v>5878.5</v>
      </c>
      <c r="I124" s="32">
        <f>I125</f>
        <v>2540.6999999999998</v>
      </c>
      <c r="J124" s="26"/>
    </row>
    <row r="125" spans="1:10" s="34" customFormat="1" ht="25.5">
      <c r="A125" s="26"/>
      <c r="B125" s="16" t="s">
        <v>256</v>
      </c>
      <c r="C125" s="37"/>
      <c r="D125" s="38">
        <v>1</v>
      </c>
      <c r="E125" s="38">
        <v>13</v>
      </c>
      <c r="F125" s="39" t="s">
        <v>402</v>
      </c>
      <c r="G125" s="40">
        <v>120</v>
      </c>
      <c r="H125" s="32">
        <f>H126+H127+H128</f>
        <v>5878.5</v>
      </c>
      <c r="I125" s="32">
        <f>I126+I127+I128</f>
        <v>2540.6999999999998</v>
      </c>
      <c r="J125" s="26"/>
    </row>
    <row r="126" spans="1:10" s="34" customFormat="1" ht="25.5">
      <c r="A126" s="26"/>
      <c r="B126" s="37" t="s">
        <v>27</v>
      </c>
      <c r="C126" s="37"/>
      <c r="D126" s="38">
        <v>1</v>
      </c>
      <c r="E126" s="38">
        <v>13</v>
      </c>
      <c r="F126" s="39" t="s">
        <v>402</v>
      </c>
      <c r="G126" s="40" t="s">
        <v>26</v>
      </c>
      <c r="H126" s="32">
        <v>4006.7</v>
      </c>
      <c r="I126" s="32">
        <v>1803.3</v>
      </c>
      <c r="J126" s="26"/>
    </row>
    <row r="127" spans="1:10" s="34" customFormat="1" ht="38.25">
      <c r="A127" s="26"/>
      <c r="B127" s="37" t="s">
        <v>33</v>
      </c>
      <c r="C127" s="37"/>
      <c r="D127" s="38">
        <v>1</v>
      </c>
      <c r="E127" s="38">
        <v>13</v>
      </c>
      <c r="F127" s="39" t="s">
        <v>402</v>
      </c>
      <c r="G127" s="40" t="s">
        <v>32</v>
      </c>
      <c r="H127" s="32">
        <v>506</v>
      </c>
      <c r="I127" s="32">
        <v>72.400000000000006</v>
      </c>
      <c r="J127" s="26"/>
    </row>
    <row r="128" spans="1:10" s="34" customFormat="1" ht="51">
      <c r="A128" s="26"/>
      <c r="B128" s="37" t="s">
        <v>25</v>
      </c>
      <c r="C128" s="37"/>
      <c r="D128" s="38">
        <v>1</v>
      </c>
      <c r="E128" s="38">
        <v>13</v>
      </c>
      <c r="F128" s="39" t="s">
        <v>402</v>
      </c>
      <c r="G128" s="40" t="s">
        <v>24</v>
      </c>
      <c r="H128" s="32">
        <v>1365.8</v>
      </c>
      <c r="I128" s="32">
        <v>665</v>
      </c>
      <c r="J128" s="26"/>
    </row>
    <row r="129" spans="1:10" s="34" customFormat="1" ht="25.5">
      <c r="A129" s="26"/>
      <c r="B129" s="16" t="s">
        <v>257</v>
      </c>
      <c r="C129" s="37"/>
      <c r="D129" s="38">
        <v>1</v>
      </c>
      <c r="E129" s="38">
        <v>13</v>
      </c>
      <c r="F129" s="39" t="s">
        <v>402</v>
      </c>
      <c r="G129" s="40">
        <v>200</v>
      </c>
      <c r="H129" s="32">
        <f>H130</f>
        <v>887.8</v>
      </c>
      <c r="I129" s="32">
        <f>I130</f>
        <v>287.60000000000002</v>
      </c>
      <c r="J129" s="26"/>
    </row>
    <row r="130" spans="1:10" s="34" customFormat="1" ht="25.5">
      <c r="A130" s="26"/>
      <c r="B130" s="16" t="s">
        <v>339</v>
      </c>
      <c r="C130" s="37"/>
      <c r="D130" s="38">
        <v>1</v>
      </c>
      <c r="E130" s="38">
        <v>13</v>
      </c>
      <c r="F130" s="39" t="s">
        <v>402</v>
      </c>
      <c r="G130" s="40">
        <v>240</v>
      </c>
      <c r="H130" s="32">
        <f>H131+H132</f>
        <v>887.8</v>
      </c>
      <c r="I130" s="32">
        <f>I131+I132</f>
        <v>287.60000000000002</v>
      </c>
      <c r="J130" s="26"/>
    </row>
    <row r="131" spans="1:10" s="34" customFormat="1" ht="25.5">
      <c r="A131" s="26"/>
      <c r="B131" s="37" t="s">
        <v>2</v>
      </c>
      <c r="C131" s="37"/>
      <c r="D131" s="38">
        <v>1</v>
      </c>
      <c r="E131" s="38">
        <v>13</v>
      </c>
      <c r="F131" s="39" t="s">
        <v>402</v>
      </c>
      <c r="G131" s="40" t="s">
        <v>1</v>
      </c>
      <c r="H131" s="32">
        <v>78.400000000000006</v>
      </c>
      <c r="I131" s="32">
        <v>35</v>
      </c>
      <c r="J131" s="26"/>
    </row>
    <row r="132" spans="1:10" s="34" customFormat="1" ht="38.25">
      <c r="A132" s="26"/>
      <c r="B132" s="37" t="s">
        <v>19</v>
      </c>
      <c r="C132" s="37"/>
      <c r="D132" s="38">
        <v>1</v>
      </c>
      <c r="E132" s="38">
        <v>13</v>
      </c>
      <c r="F132" s="39" t="s">
        <v>402</v>
      </c>
      <c r="G132" s="40" t="s">
        <v>18</v>
      </c>
      <c r="H132" s="32">
        <v>809.4</v>
      </c>
      <c r="I132" s="32">
        <v>252.6</v>
      </c>
      <c r="J132" s="26"/>
    </row>
    <row r="133" spans="1:10" s="34" customFormat="1" ht="63.75">
      <c r="A133" s="26"/>
      <c r="B133" s="37" t="s">
        <v>199</v>
      </c>
      <c r="C133" s="37"/>
      <c r="D133" s="38">
        <v>1</v>
      </c>
      <c r="E133" s="38">
        <v>13</v>
      </c>
      <c r="F133" s="39" t="s">
        <v>445</v>
      </c>
      <c r="G133" s="40"/>
      <c r="H133" s="32">
        <f t="shared" ref="H133:I137" si="4">H134</f>
        <v>242.5</v>
      </c>
      <c r="I133" s="32">
        <f t="shared" si="4"/>
        <v>0</v>
      </c>
      <c r="J133" s="26"/>
    </row>
    <row r="134" spans="1:10" s="34" customFormat="1" ht="25.5">
      <c r="A134" s="26"/>
      <c r="B134" s="37" t="s">
        <v>194</v>
      </c>
      <c r="C134" s="37"/>
      <c r="D134" s="38">
        <v>1</v>
      </c>
      <c r="E134" s="38">
        <v>13</v>
      </c>
      <c r="F134" s="39" t="s">
        <v>446</v>
      </c>
      <c r="G134" s="40"/>
      <c r="H134" s="32">
        <f t="shared" si="4"/>
        <v>242.5</v>
      </c>
      <c r="I134" s="32">
        <f t="shared" si="4"/>
        <v>0</v>
      </c>
      <c r="J134" s="26"/>
    </row>
    <row r="135" spans="1:10" s="34" customFormat="1" ht="25.5">
      <c r="A135" s="26"/>
      <c r="B135" s="37" t="s">
        <v>711</v>
      </c>
      <c r="C135" s="37"/>
      <c r="D135" s="38">
        <v>1</v>
      </c>
      <c r="E135" s="38">
        <v>13</v>
      </c>
      <c r="F135" s="39" t="s">
        <v>712</v>
      </c>
      <c r="G135" s="40"/>
      <c r="H135" s="32">
        <f t="shared" si="4"/>
        <v>242.5</v>
      </c>
      <c r="I135" s="32">
        <f t="shared" si="4"/>
        <v>0</v>
      </c>
      <c r="J135" s="26"/>
    </row>
    <row r="136" spans="1:10" s="34" customFormat="1" ht="25.5">
      <c r="A136" s="26"/>
      <c r="B136" s="16" t="s">
        <v>257</v>
      </c>
      <c r="C136" s="37"/>
      <c r="D136" s="38">
        <v>1</v>
      </c>
      <c r="E136" s="38">
        <v>13</v>
      </c>
      <c r="F136" s="39" t="s">
        <v>712</v>
      </c>
      <c r="G136" s="40">
        <v>200</v>
      </c>
      <c r="H136" s="32">
        <f t="shared" si="4"/>
        <v>242.5</v>
      </c>
      <c r="I136" s="32">
        <f t="shared" si="4"/>
        <v>0</v>
      </c>
      <c r="J136" s="26"/>
    </row>
    <row r="137" spans="1:10" s="34" customFormat="1" ht="25.5">
      <c r="A137" s="26"/>
      <c r="B137" s="16" t="s">
        <v>339</v>
      </c>
      <c r="C137" s="37"/>
      <c r="D137" s="38">
        <v>1</v>
      </c>
      <c r="E137" s="38">
        <v>13</v>
      </c>
      <c r="F137" s="39" t="s">
        <v>712</v>
      </c>
      <c r="G137" s="40">
        <v>240</v>
      </c>
      <c r="H137" s="32">
        <f t="shared" si="4"/>
        <v>242.5</v>
      </c>
      <c r="I137" s="32">
        <f t="shared" si="4"/>
        <v>0</v>
      </c>
      <c r="J137" s="26"/>
    </row>
    <row r="138" spans="1:10" s="34" customFormat="1" ht="38.25">
      <c r="A138" s="26"/>
      <c r="B138" s="37" t="s">
        <v>19</v>
      </c>
      <c r="C138" s="37"/>
      <c r="D138" s="38">
        <v>1</v>
      </c>
      <c r="E138" s="38">
        <v>13</v>
      </c>
      <c r="F138" s="39" t="s">
        <v>712</v>
      </c>
      <c r="G138" s="40" t="s">
        <v>18</v>
      </c>
      <c r="H138" s="32">
        <v>242.5</v>
      </c>
      <c r="I138" s="32">
        <v>0</v>
      </c>
      <c r="J138" s="26"/>
    </row>
    <row r="139" spans="1:10" s="34" customFormat="1" ht="57.75" customHeight="1">
      <c r="A139" s="26"/>
      <c r="B139" s="37" t="s">
        <v>5</v>
      </c>
      <c r="C139" s="37"/>
      <c r="D139" s="38">
        <v>1</v>
      </c>
      <c r="E139" s="38">
        <v>13</v>
      </c>
      <c r="F139" s="39" t="s">
        <v>365</v>
      </c>
      <c r="G139" s="40"/>
      <c r="H139" s="32">
        <f>H140+H149+H154</f>
        <v>4486.8999999999996</v>
      </c>
      <c r="I139" s="32">
        <f>I140+I149+I154</f>
        <v>1432.9</v>
      </c>
      <c r="J139" s="26"/>
    </row>
    <row r="140" spans="1:10" s="34" customFormat="1" ht="38.25">
      <c r="A140" s="26"/>
      <c r="B140" s="37" t="s">
        <v>4</v>
      </c>
      <c r="C140" s="37"/>
      <c r="D140" s="38">
        <v>1</v>
      </c>
      <c r="E140" s="38">
        <v>13</v>
      </c>
      <c r="F140" s="39" t="s">
        <v>367</v>
      </c>
      <c r="G140" s="40"/>
      <c r="H140" s="32">
        <f>H141+H145</f>
        <v>742.9</v>
      </c>
      <c r="I140" s="32">
        <f>I141+I145</f>
        <v>595</v>
      </c>
      <c r="J140" s="26"/>
    </row>
    <row r="141" spans="1:10" s="34" customFormat="1" ht="25.5">
      <c r="A141" s="26"/>
      <c r="B141" s="37" t="s">
        <v>72</v>
      </c>
      <c r="C141" s="37"/>
      <c r="D141" s="38">
        <v>1</v>
      </c>
      <c r="E141" s="38">
        <v>13</v>
      </c>
      <c r="F141" s="39" t="s">
        <v>394</v>
      </c>
      <c r="G141" s="40"/>
      <c r="H141" s="32">
        <f t="shared" ref="H141:I143" si="5">H142</f>
        <v>258.89999999999998</v>
      </c>
      <c r="I141" s="32">
        <f t="shared" si="5"/>
        <v>111</v>
      </c>
      <c r="J141" s="26"/>
    </row>
    <row r="142" spans="1:10" s="34" customFormat="1" ht="25.5">
      <c r="A142" s="26"/>
      <c r="B142" s="16" t="s">
        <v>257</v>
      </c>
      <c r="C142" s="37"/>
      <c r="D142" s="38">
        <v>1</v>
      </c>
      <c r="E142" s="38">
        <v>13</v>
      </c>
      <c r="F142" s="39" t="s">
        <v>394</v>
      </c>
      <c r="G142" s="40">
        <v>200</v>
      </c>
      <c r="H142" s="32">
        <f t="shared" si="5"/>
        <v>258.89999999999998</v>
      </c>
      <c r="I142" s="32">
        <f t="shared" si="5"/>
        <v>111</v>
      </c>
      <c r="J142" s="26"/>
    </row>
    <row r="143" spans="1:10" s="34" customFormat="1" ht="25.5">
      <c r="A143" s="26"/>
      <c r="B143" s="16" t="s">
        <v>339</v>
      </c>
      <c r="C143" s="37"/>
      <c r="D143" s="38">
        <v>1</v>
      </c>
      <c r="E143" s="38">
        <v>13</v>
      </c>
      <c r="F143" s="39" t="s">
        <v>394</v>
      </c>
      <c r="G143" s="40">
        <v>240</v>
      </c>
      <c r="H143" s="32">
        <f t="shared" si="5"/>
        <v>258.89999999999998</v>
      </c>
      <c r="I143" s="32">
        <f t="shared" si="5"/>
        <v>111</v>
      </c>
      <c r="J143" s="26"/>
    </row>
    <row r="144" spans="1:10" s="34" customFormat="1" ht="38.25">
      <c r="A144" s="26"/>
      <c r="B144" s="37" t="s">
        <v>19</v>
      </c>
      <c r="C144" s="37"/>
      <c r="D144" s="38">
        <v>1</v>
      </c>
      <c r="E144" s="38">
        <v>13</v>
      </c>
      <c r="F144" s="39" t="s">
        <v>394</v>
      </c>
      <c r="G144" s="40" t="s">
        <v>18</v>
      </c>
      <c r="H144" s="32">
        <v>258.89999999999998</v>
      </c>
      <c r="I144" s="32">
        <v>111</v>
      </c>
      <c r="J144" s="26"/>
    </row>
    <row r="145" spans="1:20" s="100" customFormat="1">
      <c r="A145" s="109"/>
      <c r="B145" s="16" t="s">
        <v>21</v>
      </c>
      <c r="C145" s="16"/>
      <c r="D145" s="83" t="s">
        <v>361</v>
      </c>
      <c r="E145" s="83" t="s">
        <v>396</v>
      </c>
      <c r="F145" s="99" t="s">
        <v>444</v>
      </c>
      <c r="G145" s="114"/>
      <c r="H145" s="84">
        <f t="shared" ref="H145:I147" si="6">H146</f>
        <v>484</v>
      </c>
      <c r="I145" s="84">
        <f t="shared" si="6"/>
        <v>484</v>
      </c>
      <c r="J145" s="84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</row>
    <row r="146" spans="1:20" s="96" customFormat="1">
      <c r="A146" s="82"/>
      <c r="B146" s="17" t="s">
        <v>259</v>
      </c>
      <c r="C146" s="199"/>
      <c r="D146" s="83" t="s">
        <v>361</v>
      </c>
      <c r="E146" s="83" t="s">
        <v>396</v>
      </c>
      <c r="F146" s="99" t="s">
        <v>444</v>
      </c>
      <c r="G146" s="83" t="s">
        <v>378</v>
      </c>
      <c r="H146" s="84">
        <f t="shared" si="6"/>
        <v>484</v>
      </c>
      <c r="I146" s="84">
        <f t="shared" si="6"/>
        <v>484</v>
      </c>
      <c r="J146" s="84"/>
      <c r="K146" s="214"/>
      <c r="L146" s="214"/>
      <c r="M146" s="214"/>
      <c r="N146" s="214"/>
      <c r="O146" s="214"/>
      <c r="P146" s="214"/>
      <c r="Q146" s="214"/>
      <c r="R146" s="214"/>
      <c r="S146" s="214"/>
      <c r="T146" s="214"/>
    </row>
    <row r="147" spans="1:20" s="96" customFormat="1">
      <c r="A147" s="82"/>
      <c r="B147" s="17" t="s">
        <v>260</v>
      </c>
      <c r="C147" s="199"/>
      <c r="D147" s="83" t="s">
        <v>361</v>
      </c>
      <c r="E147" s="83" t="s">
        <v>396</v>
      </c>
      <c r="F147" s="99" t="s">
        <v>444</v>
      </c>
      <c r="G147" s="83" t="s">
        <v>382</v>
      </c>
      <c r="H147" s="84">
        <f t="shared" si="6"/>
        <v>484</v>
      </c>
      <c r="I147" s="84">
        <f t="shared" si="6"/>
        <v>484</v>
      </c>
      <c r="J147" s="84"/>
      <c r="K147" s="214"/>
      <c r="L147" s="214"/>
      <c r="M147" s="214"/>
      <c r="N147" s="214"/>
      <c r="O147" s="214"/>
      <c r="P147" s="214"/>
      <c r="Q147" s="214"/>
      <c r="R147" s="214"/>
      <c r="S147" s="214"/>
      <c r="T147" s="214"/>
    </row>
    <row r="148" spans="1:20" s="96" customFormat="1">
      <c r="A148" s="82"/>
      <c r="B148" s="17" t="s">
        <v>238</v>
      </c>
      <c r="C148" s="199"/>
      <c r="D148" s="83" t="s">
        <v>361</v>
      </c>
      <c r="E148" s="83" t="s">
        <v>396</v>
      </c>
      <c r="F148" s="99" t="s">
        <v>444</v>
      </c>
      <c r="G148" s="83" t="s">
        <v>237</v>
      </c>
      <c r="H148" s="84">
        <v>484</v>
      </c>
      <c r="I148" s="84">
        <v>484</v>
      </c>
      <c r="J148" s="198"/>
      <c r="K148" s="214"/>
      <c r="L148" s="214"/>
      <c r="M148" s="214"/>
      <c r="N148" s="214"/>
      <c r="O148" s="214"/>
      <c r="P148" s="214"/>
      <c r="Q148" s="214"/>
      <c r="R148" s="214"/>
      <c r="S148" s="214"/>
      <c r="T148" s="214"/>
    </row>
    <row r="149" spans="1:20" s="34" customFormat="1" ht="25.5">
      <c r="A149" s="26"/>
      <c r="B149" s="37" t="s">
        <v>230</v>
      </c>
      <c r="C149" s="37"/>
      <c r="D149" s="38">
        <v>1</v>
      </c>
      <c r="E149" s="38">
        <v>13</v>
      </c>
      <c r="F149" s="39" t="s">
        <v>404</v>
      </c>
      <c r="G149" s="40"/>
      <c r="H149" s="32">
        <f>H150</f>
        <v>561.5</v>
      </c>
      <c r="I149" s="32">
        <f>I150</f>
        <v>198.9</v>
      </c>
      <c r="J149" s="26"/>
    </row>
    <row r="150" spans="1:20" s="34" customFormat="1">
      <c r="A150" s="26"/>
      <c r="B150" s="37" t="s">
        <v>21</v>
      </c>
      <c r="C150" s="37"/>
      <c r="D150" s="38">
        <v>1</v>
      </c>
      <c r="E150" s="38">
        <v>13</v>
      </c>
      <c r="F150" s="39" t="s">
        <v>405</v>
      </c>
      <c r="G150" s="40"/>
      <c r="H150" s="32">
        <f t="shared" ref="H150:I152" si="7">H151</f>
        <v>561.5</v>
      </c>
      <c r="I150" s="32">
        <f t="shared" si="7"/>
        <v>198.9</v>
      </c>
      <c r="J150" s="26"/>
    </row>
    <row r="151" spans="1:20" s="34" customFormat="1" ht="25.5">
      <c r="A151" s="26"/>
      <c r="B151" s="16" t="s">
        <v>257</v>
      </c>
      <c r="C151" s="37"/>
      <c r="D151" s="38">
        <v>1</v>
      </c>
      <c r="E151" s="38">
        <v>13</v>
      </c>
      <c r="F151" s="39" t="s">
        <v>405</v>
      </c>
      <c r="G151" s="40">
        <v>200</v>
      </c>
      <c r="H151" s="32">
        <f t="shared" si="7"/>
        <v>561.5</v>
      </c>
      <c r="I151" s="32">
        <f t="shared" si="7"/>
        <v>198.9</v>
      </c>
      <c r="J151" s="26"/>
    </row>
    <row r="152" spans="1:20" s="34" customFormat="1" ht="25.5">
      <c r="A152" s="26"/>
      <c r="B152" s="16" t="s">
        <v>339</v>
      </c>
      <c r="C152" s="37"/>
      <c r="D152" s="38">
        <v>1</v>
      </c>
      <c r="E152" s="38">
        <v>13</v>
      </c>
      <c r="F152" s="39" t="s">
        <v>405</v>
      </c>
      <c r="G152" s="40">
        <v>240</v>
      </c>
      <c r="H152" s="32">
        <f t="shared" si="7"/>
        <v>561.5</v>
      </c>
      <c r="I152" s="32">
        <f t="shared" si="7"/>
        <v>198.9</v>
      </c>
      <c r="J152" s="26"/>
    </row>
    <row r="153" spans="1:20" s="34" customFormat="1" ht="38.25">
      <c r="A153" s="26"/>
      <c r="B153" s="37" t="s">
        <v>19</v>
      </c>
      <c r="C153" s="37"/>
      <c r="D153" s="38">
        <v>1</v>
      </c>
      <c r="E153" s="38">
        <v>13</v>
      </c>
      <c r="F153" s="39" t="s">
        <v>405</v>
      </c>
      <c r="G153" s="40" t="s">
        <v>18</v>
      </c>
      <c r="H153" s="32">
        <v>561.5</v>
      </c>
      <c r="I153" s="32">
        <v>198.9</v>
      </c>
      <c r="J153" s="26"/>
    </row>
    <row r="154" spans="1:20" s="34" customFormat="1" ht="38.25">
      <c r="A154" s="26"/>
      <c r="B154" s="37" t="s">
        <v>179</v>
      </c>
      <c r="C154" s="37"/>
      <c r="D154" s="38">
        <v>1</v>
      </c>
      <c r="E154" s="38">
        <v>13</v>
      </c>
      <c r="F154" s="39" t="s">
        <v>406</v>
      </c>
      <c r="G154" s="40"/>
      <c r="H154" s="32">
        <f>H155</f>
        <v>3182.5</v>
      </c>
      <c r="I154" s="32">
        <f>I155</f>
        <v>639</v>
      </c>
      <c r="J154" s="26"/>
    </row>
    <row r="155" spans="1:20" s="34" customFormat="1">
      <c r="A155" s="26"/>
      <c r="B155" s="37" t="s">
        <v>21</v>
      </c>
      <c r="C155" s="37"/>
      <c r="D155" s="38">
        <v>1</v>
      </c>
      <c r="E155" s="38">
        <v>13</v>
      </c>
      <c r="F155" s="39" t="s">
        <v>407</v>
      </c>
      <c r="G155" s="40"/>
      <c r="H155" s="32">
        <f t="shared" ref="H155:I157" si="8">H156</f>
        <v>3182.5</v>
      </c>
      <c r="I155" s="32">
        <f t="shared" si="8"/>
        <v>639</v>
      </c>
      <c r="J155" s="26"/>
    </row>
    <row r="156" spans="1:20" s="34" customFormat="1" ht="25.5">
      <c r="A156" s="26"/>
      <c r="B156" s="16" t="s">
        <v>257</v>
      </c>
      <c r="C156" s="37"/>
      <c r="D156" s="38">
        <v>1</v>
      </c>
      <c r="E156" s="38">
        <v>13</v>
      </c>
      <c r="F156" s="39" t="s">
        <v>407</v>
      </c>
      <c r="G156" s="40">
        <v>200</v>
      </c>
      <c r="H156" s="32">
        <f t="shared" si="8"/>
        <v>3182.5</v>
      </c>
      <c r="I156" s="32">
        <f t="shared" si="8"/>
        <v>639</v>
      </c>
      <c r="J156" s="26"/>
    </row>
    <row r="157" spans="1:20" s="34" customFormat="1" ht="38.25">
      <c r="A157" s="26"/>
      <c r="B157" s="16" t="s">
        <v>258</v>
      </c>
      <c r="C157" s="37"/>
      <c r="D157" s="38">
        <v>1</v>
      </c>
      <c r="E157" s="38">
        <v>13</v>
      </c>
      <c r="F157" s="39" t="s">
        <v>407</v>
      </c>
      <c r="G157" s="40">
        <v>240</v>
      </c>
      <c r="H157" s="32">
        <f t="shared" si="8"/>
        <v>3182.5</v>
      </c>
      <c r="I157" s="32">
        <f t="shared" si="8"/>
        <v>639</v>
      </c>
      <c r="J157" s="26"/>
    </row>
    <row r="158" spans="1:20" s="34" customFormat="1" ht="38.25">
      <c r="A158" s="26"/>
      <c r="B158" s="37" t="s">
        <v>19</v>
      </c>
      <c r="C158" s="37"/>
      <c r="D158" s="38">
        <v>1</v>
      </c>
      <c r="E158" s="38">
        <v>13</v>
      </c>
      <c r="F158" s="39" t="s">
        <v>407</v>
      </c>
      <c r="G158" s="40" t="s">
        <v>18</v>
      </c>
      <c r="H158" s="32">
        <v>3182.5</v>
      </c>
      <c r="I158" s="32">
        <v>639</v>
      </c>
      <c r="J158" s="26"/>
    </row>
    <row r="159" spans="1:20" s="36" customFormat="1" ht="25.5">
      <c r="A159" s="35"/>
      <c r="B159" s="27" t="s">
        <v>69</v>
      </c>
      <c r="C159" s="27"/>
      <c r="D159" s="28">
        <v>3</v>
      </c>
      <c r="E159" s="28">
        <v>0</v>
      </c>
      <c r="F159" s="29"/>
      <c r="G159" s="30"/>
      <c r="H159" s="31">
        <f>H160+H179+H200</f>
        <v>39028.699999999997</v>
      </c>
      <c r="I159" s="31">
        <f>I160+I179+I200</f>
        <v>13248.5</v>
      </c>
      <c r="J159" s="33">
        <f>I159/H159*100</f>
        <v>33.945532390266649</v>
      </c>
    </row>
    <row r="160" spans="1:20" s="36" customFormat="1">
      <c r="A160" s="35"/>
      <c r="B160" s="27" t="s">
        <v>229</v>
      </c>
      <c r="C160" s="27"/>
      <c r="D160" s="28">
        <v>3</v>
      </c>
      <c r="E160" s="28">
        <v>4</v>
      </c>
      <c r="F160" s="29"/>
      <c r="G160" s="30"/>
      <c r="H160" s="31">
        <f>H161</f>
        <v>5920.5</v>
      </c>
      <c r="I160" s="31">
        <f>I161</f>
        <v>2400.4</v>
      </c>
      <c r="J160" s="33">
        <f>I160/H160*100</f>
        <v>40.543872983700702</v>
      </c>
    </row>
    <row r="161" spans="1:10" s="34" customFormat="1" ht="52.5" customHeight="1">
      <c r="A161" s="26"/>
      <c r="B161" s="37" t="s">
        <v>5</v>
      </c>
      <c r="C161" s="37"/>
      <c r="D161" s="38">
        <v>3</v>
      </c>
      <c r="E161" s="38">
        <v>4</v>
      </c>
      <c r="F161" s="39" t="s">
        <v>365</v>
      </c>
      <c r="G161" s="40"/>
      <c r="H161" s="32">
        <f>H162</f>
        <v>5920.5</v>
      </c>
      <c r="I161" s="32">
        <f>I162</f>
        <v>2400.4</v>
      </c>
      <c r="J161" s="26"/>
    </row>
    <row r="162" spans="1:10" s="34" customFormat="1" ht="49.5" customHeight="1">
      <c r="A162" s="26"/>
      <c r="B162" s="37" t="s">
        <v>4</v>
      </c>
      <c r="C162" s="37"/>
      <c r="D162" s="38">
        <v>3</v>
      </c>
      <c r="E162" s="38">
        <v>4</v>
      </c>
      <c r="F162" s="39" t="s">
        <v>367</v>
      </c>
      <c r="G162" s="40"/>
      <c r="H162" s="32">
        <f>H163+H169</f>
        <v>5920.5</v>
      </c>
      <c r="I162" s="32">
        <f>I163+I169</f>
        <v>2400.4</v>
      </c>
      <c r="J162" s="26"/>
    </row>
    <row r="163" spans="1:10" s="34" customFormat="1" ht="292.5" customHeight="1">
      <c r="A163" s="26"/>
      <c r="B163" s="37" t="s">
        <v>228</v>
      </c>
      <c r="C163" s="37"/>
      <c r="D163" s="38">
        <v>3</v>
      </c>
      <c r="E163" s="38">
        <v>4</v>
      </c>
      <c r="F163" s="39" t="s">
        <v>409</v>
      </c>
      <c r="G163" s="40"/>
      <c r="H163" s="32">
        <f>H164</f>
        <v>4664</v>
      </c>
      <c r="I163" s="32">
        <f>I164</f>
        <v>1827.7</v>
      </c>
      <c r="J163" s="26"/>
    </row>
    <row r="164" spans="1:10" s="34" customFormat="1" ht="63.75">
      <c r="A164" s="26"/>
      <c r="B164" s="16" t="s">
        <v>343</v>
      </c>
      <c r="C164" s="37"/>
      <c r="D164" s="38">
        <v>3</v>
      </c>
      <c r="E164" s="38">
        <v>4</v>
      </c>
      <c r="F164" s="39" t="s">
        <v>409</v>
      </c>
      <c r="G164" s="40">
        <v>100</v>
      </c>
      <c r="H164" s="32">
        <f>H165</f>
        <v>4664</v>
      </c>
      <c r="I164" s="32">
        <f>I165</f>
        <v>1827.7</v>
      </c>
      <c r="J164" s="26"/>
    </row>
    <row r="165" spans="1:10" s="34" customFormat="1" ht="25.5">
      <c r="A165" s="26"/>
      <c r="B165" s="16" t="s">
        <v>256</v>
      </c>
      <c r="C165" s="37"/>
      <c r="D165" s="38">
        <v>3</v>
      </c>
      <c r="E165" s="38">
        <v>4</v>
      </c>
      <c r="F165" s="39" t="s">
        <v>409</v>
      </c>
      <c r="G165" s="40">
        <v>120</v>
      </c>
      <c r="H165" s="32">
        <f>H166+H167+H168</f>
        <v>4664</v>
      </c>
      <c r="I165" s="32">
        <f>I166+I167+I168</f>
        <v>1827.7</v>
      </c>
      <c r="J165" s="26"/>
    </row>
    <row r="166" spans="1:10" s="34" customFormat="1" ht="25.5">
      <c r="A166" s="26"/>
      <c r="B166" s="37" t="s">
        <v>27</v>
      </c>
      <c r="C166" s="37"/>
      <c r="D166" s="38">
        <v>3</v>
      </c>
      <c r="E166" s="38">
        <v>4</v>
      </c>
      <c r="F166" s="39" t="s">
        <v>409</v>
      </c>
      <c r="G166" s="40" t="s">
        <v>26</v>
      </c>
      <c r="H166" s="32">
        <v>3364.5</v>
      </c>
      <c r="I166" s="32">
        <v>1544.5</v>
      </c>
      <c r="J166" s="26"/>
    </row>
    <row r="167" spans="1:10" s="34" customFormat="1" ht="38.25">
      <c r="A167" s="26"/>
      <c r="B167" s="37" t="s">
        <v>33</v>
      </c>
      <c r="C167" s="37"/>
      <c r="D167" s="38">
        <v>3</v>
      </c>
      <c r="E167" s="38">
        <v>4</v>
      </c>
      <c r="F167" s="39" t="s">
        <v>409</v>
      </c>
      <c r="G167" s="40" t="s">
        <v>32</v>
      </c>
      <c r="H167" s="32">
        <v>385</v>
      </c>
      <c r="I167" s="32">
        <v>2</v>
      </c>
      <c r="J167" s="26"/>
    </row>
    <row r="168" spans="1:10" s="34" customFormat="1" ht="51">
      <c r="A168" s="26"/>
      <c r="B168" s="37" t="s">
        <v>25</v>
      </c>
      <c r="C168" s="37"/>
      <c r="D168" s="38">
        <v>3</v>
      </c>
      <c r="E168" s="38">
        <v>4</v>
      </c>
      <c r="F168" s="39" t="s">
        <v>409</v>
      </c>
      <c r="G168" s="40" t="s">
        <v>24</v>
      </c>
      <c r="H168" s="32">
        <v>914.5</v>
      </c>
      <c r="I168" s="32">
        <v>281.2</v>
      </c>
      <c r="J168" s="26"/>
    </row>
    <row r="169" spans="1:10" s="34" customFormat="1" ht="290.25" customHeight="1">
      <c r="A169" s="26"/>
      <c r="B169" s="37" t="s">
        <v>227</v>
      </c>
      <c r="C169" s="37"/>
      <c r="D169" s="38">
        <v>3</v>
      </c>
      <c r="E169" s="38">
        <v>4</v>
      </c>
      <c r="F169" s="39" t="s">
        <v>411</v>
      </c>
      <c r="G169" s="40"/>
      <c r="H169" s="32">
        <f>H170+H175</f>
        <v>1256.5</v>
      </c>
      <c r="I169" s="32">
        <f>I170+I175</f>
        <v>572.70000000000005</v>
      </c>
      <c r="J169" s="26"/>
    </row>
    <row r="170" spans="1:10" s="34" customFormat="1" ht="63.75">
      <c r="A170" s="26"/>
      <c r="B170" s="16" t="s">
        <v>343</v>
      </c>
      <c r="C170" s="37"/>
      <c r="D170" s="38">
        <v>3</v>
      </c>
      <c r="E170" s="38">
        <v>4</v>
      </c>
      <c r="F170" s="39" t="s">
        <v>411</v>
      </c>
      <c r="G170" s="40">
        <v>100</v>
      </c>
      <c r="H170" s="32">
        <f>H171</f>
        <v>780.1</v>
      </c>
      <c r="I170" s="32">
        <f>I171</f>
        <v>470.7</v>
      </c>
      <c r="J170" s="26"/>
    </row>
    <row r="171" spans="1:10" s="34" customFormat="1" ht="25.5">
      <c r="A171" s="26"/>
      <c r="B171" s="16" t="s">
        <v>256</v>
      </c>
      <c r="C171" s="37"/>
      <c r="D171" s="38">
        <v>3</v>
      </c>
      <c r="E171" s="38">
        <v>4</v>
      </c>
      <c r="F171" s="39" t="s">
        <v>411</v>
      </c>
      <c r="G171" s="40">
        <v>120</v>
      </c>
      <c r="H171" s="32">
        <f>H172+H174+H173</f>
        <v>780.1</v>
      </c>
      <c r="I171" s="32">
        <f>I172+I174+I173</f>
        <v>470.7</v>
      </c>
      <c r="J171" s="26"/>
    </row>
    <row r="172" spans="1:10" s="34" customFormat="1" ht="25.5">
      <c r="A172" s="26"/>
      <c r="B172" s="37" t="s">
        <v>27</v>
      </c>
      <c r="C172" s="37"/>
      <c r="D172" s="38">
        <v>3</v>
      </c>
      <c r="E172" s="38">
        <v>4</v>
      </c>
      <c r="F172" s="39" t="s">
        <v>411</v>
      </c>
      <c r="G172" s="40" t="s">
        <v>26</v>
      </c>
      <c r="H172" s="32">
        <v>500</v>
      </c>
      <c r="I172" s="32">
        <v>319.7</v>
      </c>
      <c r="J172" s="26"/>
    </row>
    <row r="173" spans="1:10" s="34" customFormat="1" ht="38.25">
      <c r="A173" s="26"/>
      <c r="B173" s="37" t="s">
        <v>33</v>
      </c>
      <c r="C173" s="37"/>
      <c r="D173" s="38">
        <v>3</v>
      </c>
      <c r="E173" s="38">
        <v>4</v>
      </c>
      <c r="F173" s="39" t="s">
        <v>411</v>
      </c>
      <c r="G173" s="40">
        <v>122</v>
      </c>
      <c r="H173" s="32">
        <v>129.1</v>
      </c>
      <c r="I173" s="32">
        <v>0</v>
      </c>
      <c r="J173" s="26"/>
    </row>
    <row r="174" spans="1:10" s="34" customFormat="1" ht="51">
      <c r="A174" s="26"/>
      <c r="B174" s="37" t="s">
        <v>25</v>
      </c>
      <c r="C174" s="37"/>
      <c r="D174" s="38">
        <v>3</v>
      </c>
      <c r="E174" s="38">
        <v>4</v>
      </c>
      <c r="F174" s="39" t="s">
        <v>411</v>
      </c>
      <c r="G174" s="40" t="s">
        <v>24</v>
      </c>
      <c r="H174" s="32">
        <v>151</v>
      </c>
      <c r="I174" s="32">
        <v>151</v>
      </c>
      <c r="J174" s="26"/>
    </row>
    <row r="175" spans="1:10" s="34" customFormat="1" ht="25.5">
      <c r="A175" s="26"/>
      <c r="B175" s="16" t="s">
        <v>257</v>
      </c>
      <c r="C175" s="37"/>
      <c r="D175" s="38">
        <v>3</v>
      </c>
      <c r="E175" s="38">
        <v>4</v>
      </c>
      <c r="F175" s="39" t="s">
        <v>411</v>
      </c>
      <c r="G175" s="40">
        <v>200</v>
      </c>
      <c r="H175" s="32">
        <f>H176</f>
        <v>476.4</v>
      </c>
      <c r="I175" s="32">
        <f>I176</f>
        <v>102</v>
      </c>
      <c r="J175" s="26"/>
    </row>
    <row r="176" spans="1:10" s="34" customFormat="1" ht="25.5">
      <c r="A176" s="26"/>
      <c r="B176" s="16" t="s">
        <v>339</v>
      </c>
      <c r="C176" s="37"/>
      <c r="D176" s="38">
        <v>3</v>
      </c>
      <c r="E176" s="38">
        <v>4</v>
      </c>
      <c r="F176" s="39" t="s">
        <v>411</v>
      </c>
      <c r="G176" s="40">
        <v>240</v>
      </c>
      <c r="H176" s="32">
        <f>H177+H178</f>
        <v>476.4</v>
      </c>
      <c r="I176" s="32">
        <f>I177+I178</f>
        <v>102</v>
      </c>
      <c r="J176" s="26"/>
    </row>
    <row r="177" spans="1:10" s="34" customFormat="1" ht="25.5">
      <c r="A177" s="26"/>
      <c r="B177" s="37" t="s">
        <v>2</v>
      </c>
      <c r="C177" s="37"/>
      <c r="D177" s="38">
        <v>3</v>
      </c>
      <c r="E177" s="38">
        <v>4</v>
      </c>
      <c r="F177" s="39" t="s">
        <v>411</v>
      </c>
      <c r="G177" s="40" t="s">
        <v>1</v>
      </c>
      <c r="H177" s="32">
        <v>37</v>
      </c>
      <c r="I177" s="32">
        <v>15</v>
      </c>
      <c r="J177" s="26"/>
    </row>
    <row r="178" spans="1:10" s="34" customFormat="1" ht="38.25">
      <c r="A178" s="26"/>
      <c r="B178" s="37" t="s">
        <v>19</v>
      </c>
      <c r="C178" s="37"/>
      <c r="D178" s="38">
        <v>3</v>
      </c>
      <c r="E178" s="38">
        <v>4</v>
      </c>
      <c r="F178" s="39" t="s">
        <v>411</v>
      </c>
      <c r="G178" s="40" t="s">
        <v>18</v>
      </c>
      <c r="H178" s="32">
        <v>439.4</v>
      </c>
      <c r="I178" s="32">
        <v>87</v>
      </c>
      <c r="J178" s="26"/>
    </row>
    <row r="179" spans="1:10" s="36" customFormat="1" ht="52.5" customHeight="1">
      <c r="A179" s="35"/>
      <c r="B179" s="27" t="s">
        <v>226</v>
      </c>
      <c r="C179" s="27"/>
      <c r="D179" s="28">
        <v>3</v>
      </c>
      <c r="E179" s="28">
        <v>9</v>
      </c>
      <c r="F179" s="29"/>
      <c r="G179" s="30"/>
      <c r="H179" s="31">
        <f>H180</f>
        <v>23320.2</v>
      </c>
      <c r="I179" s="31">
        <f>I180</f>
        <v>10356.1</v>
      </c>
      <c r="J179" s="33">
        <f>I179/H179*100</f>
        <v>44.408281232579483</v>
      </c>
    </row>
    <row r="180" spans="1:10" s="34" customFormat="1" ht="51">
      <c r="A180" s="26"/>
      <c r="B180" s="37" t="s">
        <v>219</v>
      </c>
      <c r="C180" s="37"/>
      <c r="D180" s="38">
        <v>3</v>
      </c>
      <c r="E180" s="38">
        <v>9</v>
      </c>
      <c r="F180" s="39" t="s">
        <v>413</v>
      </c>
      <c r="G180" s="40"/>
      <c r="H180" s="32">
        <f>H181</f>
        <v>23320.2</v>
      </c>
      <c r="I180" s="32">
        <f>I181</f>
        <v>10356.1</v>
      </c>
      <c r="J180" s="26"/>
    </row>
    <row r="181" spans="1:10" s="34" customFormat="1" ht="51">
      <c r="A181" s="26"/>
      <c r="B181" s="37" t="s">
        <v>218</v>
      </c>
      <c r="C181" s="37"/>
      <c r="D181" s="38">
        <v>3</v>
      </c>
      <c r="E181" s="38">
        <v>9</v>
      </c>
      <c r="F181" s="39" t="s">
        <v>414</v>
      </c>
      <c r="G181" s="40"/>
      <c r="H181" s="32">
        <f>H182+H196</f>
        <v>23320.2</v>
      </c>
      <c r="I181" s="32">
        <f>I182+I196</f>
        <v>10356.1</v>
      </c>
      <c r="J181" s="26"/>
    </row>
    <row r="182" spans="1:10" s="34" customFormat="1" ht="25.5">
      <c r="A182" s="26"/>
      <c r="B182" s="37" t="s">
        <v>37</v>
      </c>
      <c r="C182" s="37"/>
      <c r="D182" s="38">
        <v>3</v>
      </c>
      <c r="E182" s="38">
        <v>9</v>
      </c>
      <c r="F182" s="39" t="s">
        <v>415</v>
      </c>
      <c r="G182" s="40"/>
      <c r="H182" s="32">
        <f>H183+H188+H192</f>
        <v>23094.7</v>
      </c>
      <c r="I182" s="32">
        <f>I183+I188+I192</f>
        <v>10353.9</v>
      </c>
      <c r="J182" s="26"/>
    </row>
    <row r="183" spans="1:10" s="34" customFormat="1" ht="75.75" customHeight="1">
      <c r="A183" s="26"/>
      <c r="B183" s="16" t="s">
        <v>343</v>
      </c>
      <c r="C183" s="37"/>
      <c r="D183" s="38">
        <v>3</v>
      </c>
      <c r="E183" s="38">
        <v>9</v>
      </c>
      <c r="F183" s="39" t="s">
        <v>415</v>
      </c>
      <c r="G183" s="40">
        <v>100</v>
      </c>
      <c r="H183" s="32">
        <f>H184</f>
        <v>20024.3</v>
      </c>
      <c r="I183" s="32">
        <f>I184</f>
        <v>9455.9</v>
      </c>
      <c r="J183" s="26"/>
    </row>
    <row r="184" spans="1:10" s="34" customFormat="1" ht="25.5">
      <c r="A184" s="26"/>
      <c r="B184" s="16" t="s">
        <v>350</v>
      </c>
      <c r="C184" s="37"/>
      <c r="D184" s="38">
        <v>3</v>
      </c>
      <c r="E184" s="38">
        <v>9</v>
      </c>
      <c r="F184" s="39" t="s">
        <v>415</v>
      </c>
      <c r="G184" s="40">
        <v>110</v>
      </c>
      <c r="H184" s="32">
        <f>H185+H186+H187</f>
        <v>20024.3</v>
      </c>
      <c r="I184" s="32">
        <f>I185+I186+I187</f>
        <v>9455.9</v>
      </c>
      <c r="J184" s="26"/>
    </row>
    <row r="185" spans="1:10" s="34" customFormat="1">
      <c r="A185" s="26"/>
      <c r="B185" s="37" t="s">
        <v>155</v>
      </c>
      <c r="C185" s="37"/>
      <c r="D185" s="38">
        <v>3</v>
      </c>
      <c r="E185" s="38">
        <v>9</v>
      </c>
      <c r="F185" s="39" t="s">
        <v>415</v>
      </c>
      <c r="G185" s="40" t="s">
        <v>154</v>
      </c>
      <c r="H185" s="32">
        <v>15000.2</v>
      </c>
      <c r="I185" s="32">
        <v>7289.8</v>
      </c>
      <c r="J185" s="26"/>
    </row>
    <row r="186" spans="1:10" s="34" customFormat="1" ht="25.5">
      <c r="A186" s="26"/>
      <c r="B186" s="37" t="s">
        <v>153</v>
      </c>
      <c r="C186" s="37"/>
      <c r="D186" s="38">
        <v>3</v>
      </c>
      <c r="E186" s="38">
        <v>9</v>
      </c>
      <c r="F186" s="39" t="s">
        <v>415</v>
      </c>
      <c r="G186" s="40" t="s">
        <v>152</v>
      </c>
      <c r="H186" s="32">
        <v>643.4</v>
      </c>
      <c r="I186" s="32">
        <v>231.7</v>
      </c>
      <c r="J186" s="26"/>
    </row>
    <row r="187" spans="1:10" s="34" customFormat="1" ht="51">
      <c r="A187" s="26"/>
      <c r="B187" s="37" t="s">
        <v>151</v>
      </c>
      <c r="C187" s="37"/>
      <c r="D187" s="38">
        <v>3</v>
      </c>
      <c r="E187" s="38">
        <v>9</v>
      </c>
      <c r="F187" s="39" t="s">
        <v>415</v>
      </c>
      <c r="G187" s="40" t="s">
        <v>150</v>
      </c>
      <c r="H187" s="32">
        <v>4380.7</v>
      </c>
      <c r="I187" s="32">
        <v>1934.4</v>
      </c>
      <c r="J187" s="26"/>
    </row>
    <row r="188" spans="1:10" s="34" customFormat="1" ht="25.5">
      <c r="A188" s="26"/>
      <c r="B188" s="16" t="s">
        <v>257</v>
      </c>
      <c r="C188" s="37"/>
      <c r="D188" s="38">
        <v>3</v>
      </c>
      <c r="E188" s="38">
        <v>9</v>
      </c>
      <c r="F188" s="39" t="s">
        <v>415</v>
      </c>
      <c r="G188" s="40">
        <v>200</v>
      </c>
      <c r="H188" s="32">
        <f>H189</f>
        <v>2991.4</v>
      </c>
      <c r="I188" s="32">
        <f>I189</f>
        <v>859.40000000000009</v>
      </c>
      <c r="J188" s="26"/>
    </row>
    <row r="189" spans="1:10" s="34" customFormat="1" ht="25.5">
      <c r="A189" s="26"/>
      <c r="B189" s="16" t="s">
        <v>339</v>
      </c>
      <c r="C189" s="37"/>
      <c r="D189" s="38">
        <v>3</v>
      </c>
      <c r="E189" s="38">
        <v>9</v>
      </c>
      <c r="F189" s="39" t="s">
        <v>415</v>
      </c>
      <c r="G189" s="40">
        <v>240</v>
      </c>
      <c r="H189" s="32">
        <f>H190+H191</f>
        <v>2991.4</v>
      </c>
      <c r="I189" s="32">
        <f>I190+I191</f>
        <v>859.40000000000009</v>
      </c>
      <c r="J189" s="26"/>
    </row>
    <row r="190" spans="1:10" s="34" customFormat="1" ht="25.5">
      <c r="A190" s="26"/>
      <c r="B190" s="37" t="s">
        <v>2</v>
      </c>
      <c r="C190" s="37"/>
      <c r="D190" s="38">
        <v>3</v>
      </c>
      <c r="E190" s="38">
        <v>9</v>
      </c>
      <c r="F190" s="39" t="s">
        <v>415</v>
      </c>
      <c r="G190" s="40" t="s">
        <v>1</v>
      </c>
      <c r="H190" s="32">
        <v>937.6</v>
      </c>
      <c r="I190" s="32">
        <v>374.8</v>
      </c>
      <c r="J190" s="26"/>
    </row>
    <row r="191" spans="1:10" s="34" customFormat="1" ht="38.25">
      <c r="A191" s="26"/>
      <c r="B191" s="37" t="s">
        <v>19</v>
      </c>
      <c r="C191" s="37"/>
      <c r="D191" s="38">
        <v>3</v>
      </c>
      <c r="E191" s="38">
        <v>9</v>
      </c>
      <c r="F191" s="39" t="s">
        <v>415</v>
      </c>
      <c r="G191" s="40" t="s">
        <v>18</v>
      </c>
      <c r="H191" s="32">
        <v>2053.8000000000002</v>
      </c>
      <c r="I191" s="32">
        <v>484.6</v>
      </c>
      <c r="J191" s="26"/>
    </row>
    <row r="192" spans="1:10" s="34" customFormat="1">
      <c r="A192" s="26"/>
      <c r="B192" s="17" t="s">
        <v>259</v>
      </c>
      <c r="C192" s="37"/>
      <c r="D192" s="38">
        <v>3</v>
      </c>
      <c r="E192" s="38">
        <v>9</v>
      </c>
      <c r="F192" s="39" t="s">
        <v>415</v>
      </c>
      <c r="G192" s="40">
        <v>800</v>
      </c>
      <c r="H192" s="32">
        <f>H193</f>
        <v>79</v>
      </c>
      <c r="I192" s="32">
        <f>I193</f>
        <v>38.6</v>
      </c>
      <c r="J192" s="26"/>
    </row>
    <row r="193" spans="1:10" s="34" customFormat="1">
      <c r="A193" s="26"/>
      <c r="B193" s="17" t="s">
        <v>260</v>
      </c>
      <c r="C193" s="37"/>
      <c r="D193" s="38">
        <v>3</v>
      </c>
      <c r="E193" s="38">
        <v>9</v>
      </c>
      <c r="F193" s="39" t="s">
        <v>415</v>
      </c>
      <c r="G193" s="40">
        <v>850</v>
      </c>
      <c r="H193" s="32">
        <f>H194+H195</f>
        <v>79</v>
      </c>
      <c r="I193" s="32">
        <f>I194+I195</f>
        <v>38.6</v>
      </c>
      <c r="J193" s="26"/>
    </row>
    <row r="194" spans="1:10" s="34" customFormat="1" ht="25.5">
      <c r="A194" s="26"/>
      <c r="B194" s="37" t="s">
        <v>31</v>
      </c>
      <c r="C194" s="37"/>
      <c r="D194" s="38">
        <v>3</v>
      </c>
      <c r="E194" s="38">
        <v>9</v>
      </c>
      <c r="F194" s="39" t="s">
        <v>415</v>
      </c>
      <c r="G194" s="40" t="s">
        <v>30</v>
      </c>
      <c r="H194" s="32">
        <v>59</v>
      </c>
      <c r="I194" s="32">
        <v>24.8</v>
      </c>
      <c r="J194" s="26"/>
    </row>
    <row r="195" spans="1:10" s="34" customFormat="1">
      <c r="A195" s="26"/>
      <c r="B195" s="37" t="s">
        <v>29</v>
      </c>
      <c r="C195" s="37"/>
      <c r="D195" s="38">
        <v>3</v>
      </c>
      <c r="E195" s="38">
        <v>9</v>
      </c>
      <c r="F195" s="39" t="s">
        <v>415</v>
      </c>
      <c r="G195" s="40" t="s">
        <v>28</v>
      </c>
      <c r="H195" s="32">
        <v>20</v>
      </c>
      <c r="I195" s="32">
        <v>13.8</v>
      </c>
      <c r="J195" s="26"/>
    </row>
    <row r="196" spans="1:10" s="34" customFormat="1">
      <c r="A196" s="26"/>
      <c r="B196" s="37" t="s">
        <v>65</v>
      </c>
      <c r="C196" s="37"/>
      <c r="D196" s="38">
        <v>3</v>
      </c>
      <c r="E196" s="38">
        <v>9</v>
      </c>
      <c r="F196" s="39" t="s">
        <v>417</v>
      </c>
      <c r="G196" s="40"/>
      <c r="H196" s="32">
        <f t="shared" ref="H196:I198" si="9">H197</f>
        <v>225.5</v>
      </c>
      <c r="I196" s="32">
        <f t="shared" si="9"/>
        <v>2.2000000000000002</v>
      </c>
      <c r="J196" s="26"/>
    </row>
    <row r="197" spans="1:10" s="34" customFormat="1" ht="25.5">
      <c r="A197" s="26"/>
      <c r="B197" s="16" t="s">
        <v>257</v>
      </c>
      <c r="C197" s="37"/>
      <c r="D197" s="38">
        <v>3</v>
      </c>
      <c r="E197" s="38">
        <v>9</v>
      </c>
      <c r="F197" s="39" t="s">
        <v>417</v>
      </c>
      <c r="G197" s="40">
        <v>200</v>
      </c>
      <c r="H197" s="32">
        <f t="shared" si="9"/>
        <v>225.5</v>
      </c>
      <c r="I197" s="32">
        <f t="shared" si="9"/>
        <v>2.2000000000000002</v>
      </c>
      <c r="J197" s="26"/>
    </row>
    <row r="198" spans="1:10" s="34" customFormat="1" ht="25.5">
      <c r="A198" s="26"/>
      <c r="B198" s="16" t="s">
        <v>339</v>
      </c>
      <c r="C198" s="37"/>
      <c r="D198" s="38">
        <v>3</v>
      </c>
      <c r="E198" s="38">
        <v>9</v>
      </c>
      <c r="F198" s="39" t="s">
        <v>417</v>
      </c>
      <c r="G198" s="40">
        <v>240</v>
      </c>
      <c r="H198" s="32">
        <f t="shared" si="9"/>
        <v>225.5</v>
      </c>
      <c r="I198" s="32">
        <f t="shared" si="9"/>
        <v>2.2000000000000002</v>
      </c>
      <c r="J198" s="26"/>
    </row>
    <row r="199" spans="1:10" s="34" customFormat="1" ht="38.25">
      <c r="A199" s="26"/>
      <c r="B199" s="37" t="s">
        <v>19</v>
      </c>
      <c r="C199" s="37"/>
      <c r="D199" s="38">
        <v>3</v>
      </c>
      <c r="E199" s="38">
        <v>9</v>
      </c>
      <c r="F199" s="39" t="s">
        <v>417</v>
      </c>
      <c r="G199" s="40" t="s">
        <v>18</v>
      </c>
      <c r="H199" s="32">
        <v>225.5</v>
      </c>
      <c r="I199" s="32">
        <v>2.2000000000000002</v>
      </c>
      <c r="J199" s="26"/>
    </row>
    <row r="200" spans="1:10" s="36" customFormat="1" ht="43.5" customHeight="1">
      <c r="A200" s="35"/>
      <c r="B200" s="27" t="s">
        <v>68</v>
      </c>
      <c r="C200" s="27"/>
      <c r="D200" s="28">
        <v>3</v>
      </c>
      <c r="E200" s="28">
        <v>14</v>
      </c>
      <c r="F200" s="29"/>
      <c r="G200" s="30"/>
      <c r="H200" s="31">
        <f>H201+H244</f>
        <v>9788</v>
      </c>
      <c r="I200" s="31">
        <f>I201+I244</f>
        <v>492</v>
      </c>
      <c r="J200" s="33">
        <f>I200/H200*100</f>
        <v>5.026563138536984</v>
      </c>
    </row>
    <row r="201" spans="1:10" s="34" customFormat="1" ht="38.25">
      <c r="A201" s="26"/>
      <c r="B201" s="37" t="s">
        <v>67</v>
      </c>
      <c r="C201" s="37"/>
      <c r="D201" s="38">
        <v>3</v>
      </c>
      <c r="E201" s="38">
        <v>14</v>
      </c>
      <c r="F201" s="39" t="s">
        <v>397</v>
      </c>
      <c r="G201" s="40"/>
      <c r="H201" s="32">
        <f>H202+H227+H234</f>
        <v>4633.8</v>
      </c>
      <c r="I201" s="32">
        <f>I202+I227+I234</f>
        <v>404.6</v>
      </c>
      <c r="J201" s="32"/>
    </row>
    <row r="202" spans="1:10" s="34" customFormat="1" ht="25.5">
      <c r="A202" s="26"/>
      <c r="B202" s="37" t="s">
        <v>66</v>
      </c>
      <c r="C202" s="37"/>
      <c r="D202" s="38">
        <v>3</v>
      </c>
      <c r="E202" s="38">
        <v>14</v>
      </c>
      <c r="F202" s="39" t="s">
        <v>398</v>
      </c>
      <c r="G202" s="40"/>
      <c r="H202" s="32">
        <f>H203+H207+H211+H215+H219</f>
        <v>2120.8000000000002</v>
      </c>
      <c r="I202" s="32">
        <f>I203+I207+I211+I215+I219</f>
        <v>391.6</v>
      </c>
      <c r="J202" s="26"/>
    </row>
    <row r="203" spans="1:10" s="34" customFormat="1" ht="178.5" customHeight="1">
      <c r="A203" s="26"/>
      <c r="B203" s="37" t="s">
        <v>225</v>
      </c>
      <c r="C203" s="37"/>
      <c r="D203" s="38">
        <v>3</v>
      </c>
      <c r="E203" s="38">
        <v>14</v>
      </c>
      <c r="F203" s="39" t="s">
        <v>420</v>
      </c>
      <c r="G203" s="40"/>
      <c r="H203" s="32">
        <f t="shared" ref="H203:I205" si="10">H204</f>
        <v>89.8</v>
      </c>
      <c r="I203" s="32">
        <f t="shared" si="10"/>
        <v>29.4</v>
      </c>
      <c r="J203" s="26"/>
    </row>
    <row r="204" spans="1:10" s="34" customFormat="1" ht="63.75">
      <c r="A204" s="26"/>
      <c r="B204" s="16" t="s">
        <v>343</v>
      </c>
      <c r="C204" s="37"/>
      <c r="D204" s="38">
        <v>3</v>
      </c>
      <c r="E204" s="38">
        <v>14</v>
      </c>
      <c r="F204" s="39" t="s">
        <v>420</v>
      </c>
      <c r="G204" s="40">
        <v>100</v>
      </c>
      <c r="H204" s="32">
        <f t="shared" si="10"/>
        <v>89.8</v>
      </c>
      <c r="I204" s="32">
        <f t="shared" si="10"/>
        <v>29.4</v>
      </c>
      <c r="J204" s="26"/>
    </row>
    <row r="205" spans="1:10" s="34" customFormat="1" ht="25.5">
      <c r="A205" s="26"/>
      <c r="B205" s="16" t="s">
        <v>256</v>
      </c>
      <c r="C205" s="37"/>
      <c r="D205" s="38">
        <v>3</v>
      </c>
      <c r="E205" s="38">
        <v>14</v>
      </c>
      <c r="F205" s="39" t="s">
        <v>420</v>
      </c>
      <c r="G205" s="40">
        <v>120</v>
      </c>
      <c r="H205" s="32">
        <f t="shared" si="10"/>
        <v>89.8</v>
      </c>
      <c r="I205" s="32">
        <f t="shared" si="10"/>
        <v>29.4</v>
      </c>
      <c r="J205" s="26"/>
    </row>
    <row r="206" spans="1:10" s="34" customFormat="1" ht="75" customHeight="1">
      <c r="A206" s="26"/>
      <c r="B206" s="37" t="s">
        <v>223</v>
      </c>
      <c r="C206" s="37"/>
      <c r="D206" s="38">
        <v>3</v>
      </c>
      <c r="E206" s="38">
        <v>14</v>
      </c>
      <c r="F206" s="39" t="s">
        <v>420</v>
      </c>
      <c r="G206" s="40" t="s">
        <v>222</v>
      </c>
      <c r="H206" s="32">
        <v>89.8</v>
      </c>
      <c r="I206" s="32">
        <v>29.4</v>
      </c>
      <c r="J206" s="26"/>
    </row>
    <row r="207" spans="1:10" s="34" customFormat="1" ht="184.5" customHeight="1">
      <c r="A207" s="26"/>
      <c r="B207" s="37" t="s">
        <v>224</v>
      </c>
      <c r="C207" s="37"/>
      <c r="D207" s="38">
        <v>3</v>
      </c>
      <c r="E207" s="38">
        <v>14</v>
      </c>
      <c r="F207" s="39" t="s">
        <v>422</v>
      </c>
      <c r="G207" s="40"/>
      <c r="H207" s="32">
        <f t="shared" ref="H207:I209" si="11">H208</f>
        <v>38.5</v>
      </c>
      <c r="I207" s="32">
        <f t="shared" si="11"/>
        <v>12.6</v>
      </c>
      <c r="J207" s="26"/>
    </row>
    <row r="208" spans="1:10" s="34" customFormat="1" ht="85.5" customHeight="1">
      <c r="A208" s="26"/>
      <c r="B208" s="16" t="s">
        <v>343</v>
      </c>
      <c r="C208" s="37"/>
      <c r="D208" s="38">
        <v>3</v>
      </c>
      <c r="E208" s="38">
        <v>14</v>
      </c>
      <c r="F208" s="39" t="s">
        <v>422</v>
      </c>
      <c r="G208" s="40">
        <v>100</v>
      </c>
      <c r="H208" s="32">
        <f t="shared" si="11"/>
        <v>38.5</v>
      </c>
      <c r="I208" s="32">
        <f t="shared" si="11"/>
        <v>12.6</v>
      </c>
      <c r="J208" s="26"/>
    </row>
    <row r="209" spans="1:10" s="34" customFormat="1" ht="25.5">
      <c r="A209" s="26"/>
      <c r="B209" s="16" t="s">
        <v>256</v>
      </c>
      <c r="C209" s="37"/>
      <c r="D209" s="38">
        <v>3</v>
      </c>
      <c r="E209" s="38">
        <v>14</v>
      </c>
      <c r="F209" s="39" t="s">
        <v>422</v>
      </c>
      <c r="G209" s="40">
        <v>120</v>
      </c>
      <c r="H209" s="32">
        <f t="shared" si="11"/>
        <v>38.5</v>
      </c>
      <c r="I209" s="32">
        <f t="shared" si="11"/>
        <v>12.6</v>
      </c>
      <c r="J209" s="26"/>
    </row>
    <row r="210" spans="1:10" s="34" customFormat="1" ht="65.25" customHeight="1">
      <c r="A210" s="26"/>
      <c r="B210" s="37" t="s">
        <v>223</v>
      </c>
      <c r="C210" s="37"/>
      <c r="D210" s="38">
        <v>3</v>
      </c>
      <c r="E210" s="38">
        <v>14</v>
      </c>
      <c r="F210" s="39" t="s">
        <v>422</v>
      </c>
      <c r="G210" s="40" t="s">
        <v>222</v>
      </c>
      <c r="H210" s="32">
        <v>38.5</v>
      </c>
      <c r="I210" s="32">
        <v>12.6</v>
      </c>
      <c r="J210" s="26"/>
    </row>
    <row r="211" spans="1:10" s="34" customFormat="1" ht="222.75" customHeight="1">
      <c r="A211" s="26"/>
      <c r="B211" s="37" t="s">
        <v>221</v>
      </c>
      <c r="C211" s="37"/>
      <c r="D211" s="38">
        <v>3</v>
      </c>
      <c r="E211" s="38">
        <v>14</v>
      </c>
      <c r="F211" s="39" t="s">
        <v>424</v>
      </c>
      <c r="G211" s="40"/>
      <c r="H211" s="32">
        <f t="shared" ref="H211:I213" si="12">H212</f>
        <v>350</v>
      </c>
      <c r="I211" s="32">
        <f t="shared" si="12"/>
        <v>0</v>
      </c>
      <c r="J211" s="26"/>
    </row>
    <row r="212" spans="1:10" s="34" customFormat="1" ht="25.5">
      <c r="A212" s="26"/>
      <c r="B212" s="16" t="s">
        <v>257</v>
      </c>
      <c r="C212" s="37"/>
      <c r="D212" s="38">
        <v>3</v>
      </c>
      <c r="E212" s="38">
        <v>14</v>
      </c>
      <c r="F212" s="39" t="s">
        <v>424</v>
      </c>
      <c r="G212" s="40">
        <v>200</v>
      </c>
      <c r="H212" s="32">
        <f t="shared" si="12"/>
        <v>350</v>
      </c>
      <c r="I212" s="32">
        <f t="shared" si="12"/>
        <v>0</v>
      </c>
      <c r="J212" s="26"/>
    </row>
    <row r="213" spans="1:10" s="34" customFormat="1" ht="25.5">
      <c r="A213" s="26"/>
      <c r="B213" s="16" t="s">
        <v>339</v>
      </c>
      <c r="C213" s="37"/>
      <c r="D213" s="38">
        <v>3</v>
      </c>
      <c r="E213" s="38">
        <v>14</v>
      </c>
      <c r="F213" s="39" t="s">
        <v>424</v>
      </c>
      <c r="G213" s="40">
        <v>240</v>
      </c>
      <c r="H213" s="32">
        <f t="shared" si="12"/>
        <v>350</v>
      </c>
      <c r="I213" s="32">
        <f t="shared" si="12"/>
        <v>0</v>
      </c>
      <c r="J213" s="26"/>
    </row>
    <row r="214" spans="1:10" s="34" customFormat="1" ht="38.25">
      <c r="A214" s="26"/>
      <c r="B214" s="37" t="s">
        <v>19</v>
      </c>
      <c r="C214" s="37"/>
      <c r="D214" s="38">
        <v>3</v>
      </c>
      <c r="E214" s="38">
        <v>14</v>
      </c>
      <c r="F214" s="39" t="s">
        <v>424</v>
      </c>
      <c r="G214" s="40" t="s">
        <v>18</v>
      </c>
      <c r="H214" s="32">
        <v>350</v>
      </c>
      <c r="I214" s="32">
        <v>0</v>
      </c>
      <c r="J214" s="26"/>
    </row>
    <row r="215" spans="1:10" s="34" customFormat="1" ht="232.5" customHeight="1">
      <c r="A215" s="26"/>
      <c r="B215" s="37" t="s">
        <v>220</v>
      </c>
      <c r="C215" s="37"/>
      <c r="D215" s="38">
        <v>3</v>
      </c>
      <c r="E215" s="38">
        <v>14</v>
      </c>
      <c r="F215" s="39" t="s">
        <v>426</v>
      </c>
      <c r="G215" s="40"/>
      <c r="H215" s="32">
        <f t="shared" ref="H215:I217" si="13">H216</f>
        <v>87.5</v>
      </c>
      <c r="I215" s="32">
        <f t="shared" si="13"/>
        <v>0</v>
      </c>
      <c r="J215" s="26"/>
    </row>
    <row r="216" spans="1:10" s="34" customFormat="1" ht="25.5">
      <c r="A216" s="26"/>
      <c r="B216" s="16" t="s">
        <v>257</v>
      </c>
      <c r="C216" s="37"/>
      <c r="D216" s="38">
        <v>3</v>
      </c>
      <c r="E216" s="38">
        <v>14</v>
      </c>
      <c r="F216" s="39" t="s">
        <v>426</v>
      </c>
      <c r="G216" s="40">
        <v>200</v>
      </c>
      <c r="H216" s="32">
        <f t="shared" si="13"/>
        <v>87.5</v>
      </c>
      <c r="I216" s="32">
        <f t="shared" si="13"/>
        <v>0</v>
      </c>
      <c r="J216" s="26"/>
    </row>
    <row r="217" spans="1:10" s="34" customFormat="1" ht="25.5">
      <c r="A217" s="26"/>
      <c r="B217" s="16" t="s">
        <v>339</v>
      </c>
      <c r="C217" s="37"/>
      <c r="D217" s="38">
        <v>3</v>
      </c>
      <c r="E217" s="38">
        <v>14</v>
      </c>
      <c r="F217" s="39" t="s">
        <v>426</v>
      </c>
      <c r="G217" s="40">
        <v>240</v>
      </c>
      <c r="H217" s="32">
        <f t="shared" si="13"/>
        <v>87.5</v>
      </c>
      <c r="I217" s="32">
        <f t="shared" si="13"/>
        <v>0</v>
      </c>
      <c r="J217" s="26"/>
    </row>
    <row r="218" spans="1:10" s="34" customFormat="1" ht="25.5">
      <c r="A218" s="26"/>
      <c r="B218" s="37" t="s">
        <v>2</v>
      </c>
      <c r="C218" s="37"/>
      <c r="D218" s="38">
        <v>3</v>
      </c>
      <c r="E218" s="38">
        <v>14</v>
      </c>
      <c r="F218" s="39" t="s">
        <v>426</v>
      </c>
      <c r="G218" s="40" t="s">
        <v>1</v>
      </c>
      <c r="H218" s="32">
        <v>87.5</v>
      </c>
      <c r="I218" s="32">
        <v>0</v>
      </c>
      <c r="J218" s="26"/>
    </row>
    <row r="219" spans="1:10" s="34" customFormat="1">
      <c r="A219" s="26"/>
      <c r="B219" s="37" t="s">
        <v>65</v>
      </c>
      <c r="C219" s="37"/>
      <c r="D219" s="38">
        <v>3</v>
      </c>
      <c r="E219" s="38">
        <v>14</v>
      </c>
      <c r="F219" s="39" t="s">
        <v>427</v>
      </c>
      <c r="G219" s="40"/>
      <c r="H219" s="32">
        <f>H220+H224</f>
        <v>1555</v>
      </c>
      <c r="I219" s="32">
        <f>I220+I224</f>
        <v>349.6</v>
      </c>
      <c r="J219" s="26"/>
    </row>
    <row r="220" spans="1:10" s="34" customFormat="1" ht="25.5">
      <c r="A220" s="26"/>
      <c r="B220" s="16" t="s">
        <v>257</v>
      </c>
      <c r="C220" s="37"/>
      <c r="D220" s="38">
        <v>3</v>
      </c>
      <c r="E220" s="38">
        <v>14</v>
      </c>
      <c r="F220" s="39" t="s">
        <v>427</v>
      </c>
      <c r="G220" s="40">
        <v>200</v>
      </c>
      <c r="H220" s="32">
        <f>H221</f>
        <v>1475</v>
      </c>
      <c r="I220" s="32">
        <f>I221</f>
        <v>349.6</v>
      </c>
      <c r="J220" s="26"/>
    </row>
    <row r="221" spans="1:10" s="34" customFormat="1" ht="25.5">
      <c r="A221" s="26"/>
      <c r="B221" s="16" t="s">
        <v>339</v>
      </c>
      <c r="C221" s="37"/>
      <c r="D221" s="38">
        <v>3</v>
      </c>
      <c r="E221" s="38">
        <v>14</v>
      </c>
      <c r="F221" s="39" t="s">
        <v>427</v>
      </c>
      <c r="G221" s="40">
        <v>240</v>
      </c>
      <c r="H221" s="32">
        <f>H222+H223</f>
        <v>1475</v>
      </c>
      <c r="I221" s="32">
        <f>I222+I223</f>
        <v>349.6</v>
      </c>
      <c r="J221" s="26"/>
    </row>
    <row r="222" spans="1:10" s="34" customFormat="1" ht="25.5">
      <c r="A222" s="26"/>
      <c r="B222" s="37" t="s">
        <v>2</v>
      </c>
      <c r="C222" s="37"/>
      <c r="D222" s="38">
        <v>3</v>
      </c>
      <c r="E222" s="38">
        <v>14</v>
      </c>
      <c r="F222" s="39" t="s">
        <v>427</v>
      </c>
      <c r="G222" s="40" t="s">
        <v>1</v>
      </c>
      <c r="H222" s="32">
        <v>90</v>
      </c>
      <c r="I222" s="32">
        <v>90</v>
      </c>
      <c r="J222" s="26"/>
    </row>
    <row r="223" spans="1:10" s="34" customFormat="1" ht="38.25">
      <c r="A223" s="26"/>
      <c r="B223" s="37" t="s">
        <v>19</v>
      </c>
      <c r="C223" s="37"/>
      <c r="D223" s="38">
        <v>3</v>
      </c>
      <c r="E223" s="38">
        <v>14</v>
      </c>
      <c r="F223" s="39" t="s">
        <v>427</v>
      </c>
      <c r="G223" s="40" t="s">
        <v>18</v>
      </c>
      <c r="H223" s="32">
        <v>1385</v>
      </c>
      <c r="I223" s="32">
        <v>259.60000000000002</v>
      </c>
      <c r="J223" s="26"/>
    </row>
    <row r="224" spans="1:10" s="34" customFormat="1" ht="38.25">
      <c r="A224" s="26"/>
      <c r="B224" s="16" t="s">
        <v>352</v>
      </c>
      <c r="C224" s="37"/>
      <c r="D224" s="38">
        <v>3</v>
      </c>
      <c r="E224" s="38">
        <v>14</v>
      </c>
      <c r="F224" s="39" t="s">
        <v>427</v>
      </c>
      <c r="G224" s="40">
        <v>600</v>
      </c>
      <c r="H224" s="32">
        <f>H225</f>
        <v>80</v>
      </c>
      <c r="I224" s="32">
        <f>I225</f>
        <v>0</v>
      </c>
      <c r="J224" s="26"/>
    </row>
    <row r="225" spans="1:10" s="34" customFormat="1">
      <c r="A225" s="26"/>
      <c r="B225" s="16" t="s">
        <v>338</v>
      </c>
      <c r="C225" s="37"/>
      <c r="D225" s="38">
        <v>3</v>
      </c>
      <c r="E225" s="38">
        <v>14</v>
      </c>
      <c r="F225" s="39" t="s">
        <v>427</v>
      </c>
      <c r="G225" s="40">
        <v>610</v>
      </c>
      <c r="H225" s="32">
        <f>H226</f>
        <v>80</v>
      </c>
      <c r="I225" s="32">
        <f>I226</f>
        <v>0</v>
      </c>
      <c r="J225" s="26"/>
    </row>
    <row r="226" spans="1:10" s="34" customFormat="1">
      <c r="A226" s="26"/>
      <c r="B226" s="37" t="s">
        <v>41</v>
      </c>
      <c r="C226" s="37"/>
      <c r="D226" s="38">
        <v>3</v>
      </c>
      <c r="E226" s="38">
        <v>14</v>
      </c>
      <c r="F226" s="39" t="s">
        <v>427</v>
      </c>
      <c r="G226" s="40" t="s">
        <v>40</v>
      </c>
      <c r="H226" s="32">
        <v>80</v>
      </c>
      <c r="I226" s="32">
        <v>0</v>
      </c>
      <c r="J226" s="26"/>
    </row>
    <row r="227" spans="1:10" s="34" customFormat="1" ht="38.25">
      <c r="A227" s="26"/>
      <c r="B227" s="37" t="s">
        <v>64</v>
      </c>
      <c r="C227" s="37"/>
      <c r="D227" s="38">
        <v>3</v>
      </c>
      <c r="E227" s="38">
        <v>14</v>
      </c>
      <c r="F227" s="39" t="s">
        <v>430</v>
      </c>
      <c r="G227" s="40"/>
      <c r="H227" s="32">
        <f>H228</f>
        <v>33</v>
      </c>
      <c r="I227" s="32">
        <f>I228</f>
        <v>13</v>
      </c>
      <c r="J227" s="26"/>
    </row>
    <row r="228" spans="1:10" s="34" customFormat="1">
      <c r="A228" s="26"/>
      <c r="B228" s="37" t="s">
        <v>21</v>
      </c>
      <c r="C228" s="37"/>
      <c r="D228" s="38">
        <v>3</v>
      </c>
      <c r="E228" s="38">
        <v>14</v>
      </c>
      <c r="F228" s="39" t="s">
        <v>431</v>
      </c>
      <c r="G228" s="40"/>
      <c r="H228" s="32">
        <f>H229</f>
        <v>33</v>
      </c>
      <c r="I228" s="32">
        <f>I229</f>
        <v>13</v>
      </c>
      <c r="J228" s="26"/>
    </row>
    <row r="229" spans="1:10" s="34" customFormat="1" ht="38.25">
      <c r="A229" s="26"/>
      <c r="B229" s="16" t="s">
        <v>352</v>
      </c>
      <c r="C229" s="37"/>
      <c r="D229" s="38">
        <v>3</v>
      </c>
      <c r="E229" s="38">
        <v>14</v>
      </c>
      <c r="F229" s="39" t="s">
        <v>431</v>
      </c>
      <c r="G229" s="40">
        <v>600</v>
      </c>
      <c r="H229" s="32">
        <f>H230+H232</f>
        <v>33</v>
      </c>
      <c r="I229" s="32">
        <f>I230+I232</f>
        <v>13</v>
      </c>
      <c r="J229" s="26"/>
    </row>
    <row r="230" spans="1:10" s="34" customFormat="1">
      <c r="A230" s="26"/>
      <c r="B230" s="16" t="s">
        <v>338</v>
      </c>
      <c r="C230" s="37"/>
      <c r="D230" s="38">
        <v>3</v>
      </c>
      <c r="E230" s="38">
        <v>14</v>
      </c>
      <c r="F230" s="39" t="s">
        <v>431</v>
      </c>
      <c r="G230" s="40">
        <v>610</v>
      </c>
      <c r="H230" s="32">
        <f>H231</f>
        <v>20</v>
      </c>
      <c r="I230" s="32">
        <f>I231</f>
        <v>0</v>
      </c>
      <c r="J230" s="26"/>
    </row>
    <row r="231" spans="1:10" s="34" customFormat="1">
      <c r="A231" s="26"/>
      <c r="B231" s="37" t="s">
        <v>41</v>
      </c>
      <c r="C231" s="37"/>
      <c r="D231" s="38">
        <v>3</v>
      </c>
      <c r="E231" s="38">
        <v>14</v>
      </c>
      <c r="F231" s="39" t="s">
        <v>431</v>
      </c>
      <c r="G231" s="40" t="s">
        <v>40</v>
      </c>
      <c r="H231" s="32">
        <v>20</v>
      </c>
      <c r="I231" s="32">
        <v>0</v>
      </c>
      <c r="J231" s="26"/>
    </row>
    <row r="232" spans="1:10" s="34" customFormat="1">
      <c r="A232" s="26"/>
      <c r="B232" s="16" t="s">
        <v>342</v>
      </c>
      <c r="C232" s="37"/>
      <c r="D232" s="38">
        <v>3</v>
      </c>
      <c r="E232" s="38">
        <v>14</v>
      </c>
      <c r="F232" s="39" t="s">
        <v>431</v>
      </c>
      <c r="G232" s="40">
        <v>620</v>
      </c>
      <c r="H232" s="32">
        <f>H233</f>
        <v>13</v>
      </c>
      <c r="I232" s="32">
        <f>I233</f>
        <v>13</v>
      </c>
      <c r="J232" s="26"/>
    </row>
    <row r="233" spans="1:10" s="34" customFormat="1" ht="25.5">
      <c r="A233" s="26"/>
      <c r="B233" s="37" t="s">
        <v>16</v>
      </c>
      <c r="C233" s="37"/>
      <c r="D233" s="38">
        <v>3</v>
      </c>
      <c r="E233" s="38">
        <v>14</v>
      </c>
      <c r="F233" s="39" t="s">
        <v>431</v>
      </c>
      <c r="G233" s="40" t="s">
        <v>15</v>
      </c>
      <c r="H233" s="32">
        <v>13</v>
      </c>
      <c r="I233" s="32">
        <v>13</v>
      </c>
      <c r="J233" s="26"/>
    </row>
    <row r="234" spans="1:10" s="34" customFormat="1" ht="25.5">
      <c r="A234" s="26"/>
      <c r="B234" s="37" t="s">
        <v>63</v>
      </c>
      <c r="C234" s="37"/>
      <c r="D234" s="38">
        <v>3</v>
      </c>
      <c r="E234" s="38">
        <v>14</v>
      </c>
      <c r="F234" s="39" t="s">
        <v>433</v>
      </c>
      <c r="G234" s="40"/>
      <c r="H234" s="32">
        <f>H235</f>
        <v>2480</v>
      </c>
      <c r="I234" s="32">
        <f>I235</f>
        <v>0</v>
      </c>
      <c r="J234" s="26"/>
    </row>
    <row r="235" spans="1:10" s="34" customFormat="1">
      <c r="A235" s="26"/>
      <c r="B235" s="37" t="s">
        <v>21</v>
      </c>
      <c r="C235" s="37"/>
      <c r="D235" s="38">
        <v>3</v>
      </c>
      <c r="E235" s="38">
        <v>14</v>
      </c>
      <c r="F235" s="39" t="s">
        <v>434</v>
      </c>
      <c r="G235" s="40"/>
      <c r="H235" s="32">
        <f>H236+H239</f>
        <v>2480</v>
      </c>
      <c r="I235" s="32">
        <f>I239</f>
        <v>0</v>
      </c>
      <c r="J235" s="26"/>
    </row>
    <row r="236" spans="1:10" s="34" customFormat="1" ht="25.5">
      <c r="A236" s="26"/>
      <c r="B236" s="16" t="s">
        <v>257</v>
      </c>
      <c r="C236" s="37"/>
      <c r="D236" s="38">
        <v>3</v>
      </c>
      <c r="E236" s="38">
        <v>14</v>
      </c>
      <c r="F236" s="39" t="s">
        <v>434</v>
      </c>
      <c r="G236" s="40">
        <v>200</v>
      </c>
      <c r="H236" s="32">
        <f>H237</f>
        <v>2450</v>
      </c>
      <c r="I236" s="32">
        <f>I237</f>
        <v>0</v>
      </c>
      <c r="J236" s="26"/>
    </row>
    <row r="237" spans="1:10" s="34" customFormat="1" ht="25.5">
      <c r="A237" s="26"/>
      <c r="B237" s="16" t="s">
        <v>339</v>
      </c>
      <c r="C237" s="37"/>
      <c r="D237" s="38">
        <v>3</v>
      </c>
      <c r="E237" s="38">
        <v>14</v>
      </c>
      <c r="F237" s="39" t="s">
        <v>434</v>
      </c>
      <c r="G237" s="40">
        <v>240</v>
      </c>
      <c r="H237" s="32">
        <f>H238</f>
        <v>2450</v>
      </c>
      <c r="I237" s="32">
        <f>I238</f>
        <v>0</v>
      </c>
      <c r="J237" s="26"/>
    </row>
    <row r="238" spans="1:10" s="34" customFormat="1" ht="38.25">
      <c r="A238" s="26"/>
      <c r="B238" s="37" t="s">
        <v>19</v>
      </c>
      <c r="C238" s="37"/>
      <c r="D238" s="38">
        <v>3</v>
      </c>
      <c r="E238" s="38">
        <v>14</v>
      </c>
      <c r="F238" s="39" t="s">
        <v>434</v>
      </c>
      <c r="G238" s="40" t="s">
        <v>18</v>
      </c>
      <c r="H238" s="32">
        <v>2450</v>
      </c>
      <c r="I238" s="32">
        <v>0</v>
      </c>
      <c r="J238" s="26"/>
    </row>
    <row r="239" spans="1:10" s="34" customFormat="1" ht="38.25">
      <c r="A239" s="26"/>
      <c r="B239" s="16" t="s">
        <v>352</v>
      </c>
      <c r="C239" s="37"/>
      <c r="D239" s="38">
        <v>3</v>
      </c>
      <c r="E239" s="38">
        <v>14</v>
      </c>
      <c r="F239" s="39" t="s">
        <v>434</v>
      </c>
      <c r="G239" s="40">
        <v>600</v>
      </c>
      <c r="H239" s="32">
        <f>H240+H242</f>
        <v>30</v>
      </c>
      <c r="I239" s="32">
        <f>I240+I242</f>
        <v>0</v>
      </c>
      <c r="J239" s="26"/>
    </row>
    <row r="240" spans="1:10" s="34" customFormat="1">
      <c r="A240" s="26"/>
      <c r="B240" s="16" t="s">
        <v>338</v>
      </c>
      <c r="C240" s="37"/>
      <c r="D240" s="38">
        <v>3</v>
      </c>
      <c r="E240" s="38">
        <v>14</v>
      </c>
      <c r="F240" s="39" t="s">
        <v>434</v>
      </c>
      <c r="G240" s="40">
        <v>610</v>
      </c>
      <c r="H240" s="32">
        <f>H241</f>
        <v>5</v>
      </c>
      <c r="I240" s="32">
        <f>I241</f>
        <v>0</v>
      </c>
      <c r="J240" s="26"/>
    </row>
    <row r="241" spans="1:10" s="34" customFormat="1" ht="27.75" customHeight="1">
      <c r="A241" s="26"/>
      <c r="B241" s="37" t="s">
        <v>41</v>
      </c>
      <c r="C241" s="37"/>
      <c r="D241" s="38">
        <v>3</v>
      </c>
      <c r="E241" s="38">
        <v>14</v>
      </c>
      <c r="F241" s="39" t="s">
        <v>434</v>
      </c>
      <c r="G241" s="40" t="s">
        <v>40</v>
      </c>
      <c r="H241" s="32">
        <v>5</v>
      </c>
      <c r="I241" s="32">
        <v>0</v>
      </c>
      <c r="J241" s="26"/>
    </row>
    <row r="242" spans="1:10" s="34" customFormat="1">
      <c r="A242" s="26"/>
      <c r="B242" s="16" t="s">
        <v>342</v>
      </c>
      <c r="C242" s="37"/>
      <c r="D242" s="38">
        <v>3</v>
      </c>
      <c r="E242" s="38">
        <v>14</v>
      </c>
      <c r="F242" s="39" t="s">
        <v>434</v>
      </c>
      <c r="G242" s="40">
        <v>620</v>
      </c>
      <c r="H242" s="32">
        <f>H243</f>
        <v>25</v>
      </c>
      <c r="I242" s="32">
        <f>I243</f>
        <v>0</v>
      </c>
      <c r="J242" s="26"/>
    </row>
    <row r="243" spans="1:10" s="34" customFormat="1" ht="25.5">
      <c r="A243" s="26"/>
      <c r="B243" s="37" t="s">
        <v>16</v>
      </c>
      <c r="C243" s="37"/>
      <c r="D243" s="38">
        <v>3</v>
      </c>
      <c r="E243" s="38">
        <v>14</v>
      </c>
      <c r="F243" s="39" t="s">
        <v>434</v>
      </c>
      <c r="G243" s="40" t="s">
        <v>15</v>
      </c>
      <c r="H243" s="32">
        <v>25</v>
      </c>
      <c r="I243" s="32">
        <v>0</v>
      </c>
      <c r="J243" s="26"/>
    </row>
    <row r="244" spans="1:10" s="34" customFormat="1" ht="51">
      <c r="A244" s="26"/>
      <c r="B244" s="37" t="s">
        <v>219</v>
      </c>
      <c r="C244" s="37"/>
      <c r="D244" s="38">
        <v>3</v>
      </c>
      <c r="E244" s="38">
        <v>14</v>
      </c>
      <c r="F244" s="39" t="s">
        <v>413</v>
      </c>
      <c r="G244" s="40"/>
      <c r="H244" s="32">
        <f>H245+H250</f>
        <v>5154.2000000000007</v>
      </c>
      <c r="I244" s="32">
        <f>I245+I250</f>
        <v>87.4</v>
      </c>
      <c r="J244" s="26"/>
    </row>
    <row r="245" spans="1:10" s="34" customFormat="1" ht="51">
      <c r="A245" s="26"/>
      <c r="B245" s="37" t="s">
        <v>218</v>
      </c>
      <c r="C245" s="37"/>
      <c r="D245" s="38">
        <v>3</v>
      </c>
      <c r="E245" s="38">
        <v>14</v>
      </c>
      <c r="F245" s="39" t="s">
        <v>414</v>
      </c>
      <c r="G245" s="40"/>
      <c r="H245" s="32">
        <f>H246</f>
        <v>4571.6000000000004</v>
      </c>
      <c r="I245" s="32">
        <f>I246</f>
        <v>0</v>
      </c>
      <c r="J245" s="26"/>
    </row>
    <row r="246" spans="1:10" s="34" customFormat="1">
      <c r="A246" s="26"/>
      <c r="B246" s="37" t="s">
        <v>65</v>
      </c>
      <c r="C246" s="37"/>
      <c r="D246" s="38">
        <v>3</v>
      </c>
      <c r="E246" s="38">
        <v>14</v>
      </c>
      <c r="F246" s="39" t="s">
        <v>417</v>
      </c>
      <c r="G246" s="40"/>
      <c r="H246" s="32">
        <f t="shared" ref="H246:I248" si="14">H247</f>
        <v>4571.6000000000004</v>
      </c>
      <c r="I246" s="32">
        <f t="shared" si="14"/>
        <v>0</v>
      </c>
      <c r="J246" s="26"/>
    </row>
    <row r="247" spans="1:10" s="34" customFormat="1" ht="25.5">
      <c r="A247" s="26"/>
      <c r="B247" s="16" t="s">
        <v>257</v>
      </c>
      <c r="C247" s="37"/>
      <c r="D247" s="38">
        <v>3</v>
      </c>
      <c r="E247" s="38">
        <v>14</v>
      </c>
      <c r="F247" s="39" t="s">
        <v>417</v>
      </c>
      <c r="G247" s="40">
        <v>200</v>
      </c>
      <c r="H247" s="32">
        <f t="shared" si="14"/>
        <v>4571.6000000000004</v>
      </c>
      <c r="I247" s="32">
        <f t="shared" si="14"/>
        <v>0</v>
      </c>
      <c r="J247" s="26"/>
    </row>
    <row r="248" spans="1:10" s="34" customFormat="1" ht="25.5">
      <c r="A248" s="26"/>
      <c r="B248" s="16" t="s">
        <v>339</v>
      </c>
      <c r="C248" s="37"/>
      <c r="D248" s="38">
        <v>3</v>
      </c>
      <c r="E248" s="38">
        <v>14</v>
      </c>
      <c r="F248" s="39" t="s">
        <v>417</v>
      </c>
      <c r="G248" s="40">
        <v>240</v>
      </c>
      <c r="H248" s="32">
        <f t="shared" si="14"/>
        <v>4571.6000000000004</v>
      </c>
      <c r="I248" s="32">
        <f t="shared" si="14"/>
        <v>0</v>
      </c>
      <c r="J248" s="26"/>
    </row>
    <row r="249" spans="1:10" s="34" customFormat="1" ht="38.25">
      <c r="A249" s="26"/>
      <c r="B249" s="37" t="s">
        <v>19</v>
      </c>
      <c r="C249" s="37"/>
      <c r="D249" s="38">
        <v>3</v>
      </c>
      <c r="E249" s="38">
        <v>14</v>
      </c>
      <c r="F249" s="39" t="s">
        <v>417</v>
      </c>
      <c r="G249" s="40" t="s">
        <v>18</v>
      </c>
      <c r="H249" s="32">
        <v>4571.6000000000004</v>
      </c>
      <c r="I249" s="32">
        <v>0</v>
      </c>
      <c r="J249" s="26"/>
    </row>
    <row r="250" spans="1:10" s="34" customFormat="1" ht="38.25">
      <c r="A250" s="26"/>
      <c r="B250" s="37" t="s">
        <v>217</v>
      </c>
      <c r="C250" s="37"/>
      <c r="D250" s="38">
        <v>3</v>
      </c>
      <c r="E250" s="38">
        <v>14</v>
      </c>
      <c r="F250" s="39" t="s">
        <v>436</v>
      </c>
      <c r="G250" s="40"/>
      <c r="H250" s="32">
        <f t="shared" ref="H250:I253" si="15">H251</f>
        <v>582.6</v>
      </c>
      <c r="I250" s="32">
        <f t="shared" si="15"/>
        <v>87.4</v>
      </c>
      <c r="J250" s="26"/>
    </row>
    <row r="251" spans="1:10" s="34" customFormat="1">
      <c r="A251" s="26"/>
      <c r="B251" s="37" t="s">
        <v>21</v>
      </c>
      <c r="C251" s="37"/>
      <c r="D251" s="38">
        <v>3</v>
      </c>
      <c r="E251" s="38">
        <v>14</v>
      </c>
      <c r="F251" s="39" t="s">
        <v>437</v>
      </c>
      <c r="G251" s="40"/>
      <c r="H251" s="32">
        <f t="shared" si="15"/>
        <v>582.6</v>
      </c>
      <c r="I251" s="32">
        <f t="shared" si="15"/>
        <v>87.4</v>
      </c>
      <c r="J251" s="26"/>
    </row>
    <row r="252" spans="1:10" s="34" customFormat="1" ht="25.5">
      <c r="A252" s="26"/>
      <c r="B252" s="16" t="s">
        <v>257</v>
      </c>
      <c r="C252" s="37"/>
      <c r="D252" s="38">
        <v>3</v>
      </c>
      <c r="E252" s="38">
        <v>14</v>
      </c>
      <c r="F252" s="39" t="s">
        <v>437</v>
      </c>
      <c r="G252" s="40">
        <v>200</v>
      </c>
      <c r="H252" s="32">
        <f t="shared" si="15"/>
        <v>582.6</v>
      </c>
      <c r="I252" s="32">
        <f t="shared" si="15"/>
        <v>87.4</v>
      </c>
      <c r="J252" s="26"/>
    </row>
    <row r="253" spans="1:10" s="34" customFormat="1" ht="25.5">
      <c r="A253" s="26"/>
      <c r="B253" s="16" t="s">
        <v>339</v>
      </c>
      <c r="C253" s="37"/>
      <c r="D253" s="38">
        <v>3</v>
      </c>
      <c r="E253" s="38">
        <v>14</v>
      </c>
      <c r="F253" s="39" t="s">
        <v>437</v>
      </c>
      <c r="G253" s="40">
        <v>240</v>
      </c>
      <c r="H253" s="32">
        <f t="shared" si="15"/>
        <v>582.6</v>
      </c>
      <c r="I253" s="32">
        <f t="shared" si="15"/>
        <v>87.4</v>
      </c>
      <c r="J253" s="26"/>
    </row>
    <row r="254" spans="1:10" s="34" customFormat="1" ht="38.25">
      <c r="A254" s="26"/>
      <c r="B254" s="37" t="s">
        <v>19</v>
      </c>
      <c r="C254" s="37"/>
      <c r="D254" s="38">
        <v>3</v>
      </c>
      <c r="E254" s="38">
        <v>14</v>
      </c>
      <c r="F254" s="39" t="s">
        <v>437</v>
      </c>
      <c r="G254" s="40" t="s">
        <v>18</v>
      </c>
      <c r="H254" s="32">
        <v>582.6</v>
      </c>
      <c r="I254" s="32">
        <v>87.4</v>
      </c>
      <c r="J254" s="26"/>
    </row>
    <row r="255" spans="1:10" s="36" customFormat="1">
      <c r="A255" s="35"/>
      <c r="B255" s="27" t="s">
        <v>62</v>
      </c>
      <c r="C255" s="27"/>
      <c r="D255" s="28">
        <v>4</v>
      </c>
      <c r="E255" s="28">
        <v>0</v>
      </c>
      <c r="F255" s="29"/>
      <c r="G255" s="30"/>
      <c r="H255" s="31">
        <f>H256+H281+H302+H308+H341+H355</f>
        <v>257773.8</v>
      </c>
      <c r="I255" s="31">
        <f>I256+I281+I302+I308+I341+I355</f>
        <v>104652.80000000002</v>
      </c>
      <c r="J255" s="33">
        <f>I255/H255*100</f>
        <v>40.598695445386625</v>
      </c>
    </row>
    <row r="256" spans="1:10" s="36" customFormat="1">
      <c r="A256" s="35"/>
      <c r="B256" s="27" t="s">
        <v>216</v>
      </c>
      <c r="C256" s="27"/>
      <c r="D256" s="28">
        <v>4</v>
      </c>
      <c r="E256" s="28">
        <v>1</v>
      </c>
      <c r="F256" s="29"/>
      <c r="G256" s="30"/>
      <c r="H256" s="31">
        <f>H257</f>
        <v>7959.9000000000005</v>
      </c>
      <c r="I256" s="31">
        <f>I257</f>
        <v>3227.2999999999997</v>
      </c>
      <c r="J256" s="33">
        <f>I256/H256*100</f>
        <v>40.544479202000019</v>
      </c>
    </row>
    <row r="257" spans="1:10" s="34" customFormat="1" ht="38.25">
      <c r="A257" s="26"/>
      <c r="B257" s="37" t="s">
        <v>5</v>
      </c>
      <c r="C257" s="37"/>
      <c r="D257" s="38">
        <v>4</v>
      </c>
      <c r="E257" s="38">
        <v>1</v>
      </c>
      <c r="F257" s="39" t="s">
        <v>365</v>
      </c>
      <c r="G257" s="40"/>
      <c r="H257" s="32">
        <f>H258</f>
        <v>7959.9000000000005</v>
      </c>
      <c r="I257" s="32">
        <f>I258</f>
        <v>3227.2999999999997</v>
      </c>
      <c r="J257" s="26"/>
    </row>
    <row r="258" spans="1:10" s="34" customFormat="1" ht="38.25">
      <c r="A258" s="26"/>
      <c r="B258" s="37" t="s">
        <v>4</v>
      </c>
      <c r="C258" s="37"/>
      <c r="D258" s="38">
        <v>4</v>
      </c>
      <c r="E258" s="38">
        <v>1</v>
      </c>
      <c r="F258" s="39" t="s">
        <v>367</v>
      </c>
      <c r="G258" s="40"/>
      <c r="H258" s="32">
        <f>H259+H268+H276</f>
        <v>7959.9000000000005</v>
      </c>
      <c r="I258" s="32">
        <f>I259+I268+I276</f>
        <v>3227.2999999999997</v>
      </c>
      <c r="J258" s="26"/>
    </row>
    <row r="259" spans="1:10" s="34" customFormat="1">
      <c r="A259" s="26"/>
      <c r="B259" s="37" t="s">
        <v>21</v>
      </c>
      <c r="C259" s="37"/>
      <c r="D259" s="38">
        <v>4</v>
      </c>
      <c r="E259" s="38">
        <v>1</v>
      </c>
      <c r="F259" s="39" t="s">
        <v>444</v>
      </c>
      <c r="G259" s="40"/>
      <c r="H259" s="32">
        <f>H260+H265</f>
        <v>1193.6000000000001</v>
      </c>
      <c r="I259" s="32">
        <f>I260+I265</f>
        <v>623.6</v>
      </c>
      <c r="J259" s="26"/>
    </row>
    <row r="260" spans="1:10" s="34" customFormat="1" ht="63.75">
      <c r="A260" s="26"/>
      <c r="B260" s="16" t="s">
        <v>343</v>
      </c>
      <c r="C260" s="37"/>
      <c r="D260" s="38">
        <v>4</v>
      </c>
      <c r="E260" s="38">
        <v>1</v>
      </c>
      <c r="F260" s="39" t="s">
        <v>444</v>
      </c>
      <c r="G260" s="40">
        <v>100</v>
      </c>
      <c r="H260" s="32">
        <f>H261</f>
        <v>1138.6000000000001</v>
      </c>
      <c r="I260" s="32">
        <f>I261</f>
        <v>607.70000000000005</v>
      </c>
      <c r="J260" s="26"/>
    </row>
    <row r="261" spans="1:10" s="34" customFormat="1" ht="25.5">
      <c r="A261" s="26"/>
      <c r="B261" s="16" t="s">
        <v>350</v>
      </c>
      <c r="C261" s="37"/>
      <c r="D261" s="38">
        <v>4</v>
      </c>
      <c r="E261" s="38">
        <v>1</v>
      </c>
      <c r="F261" s="39" t="s">
        <v>444</v>
      </c>
      <c r="G261" s="40">
        <v>110</v>
      </c>
      <c r="H261" s="32">
        <f>H262+H263+H264</f>
        <v>1138.6000000000001</v>
      </c>
      <c r="I261" s="32">
        <f>I262+I263+I264</f>
        <v>607.70000000000005</v>
      </c>
      <c r="J261" s="26"/>
    </row>
    <row r="262" spans="1:10" s="34" customFormat="1">
      <c r="A262" s="26"/>
      <c r="B262" s="37" t="s">
        <v>155</v>
      </c>
      <c r="C262" s="37"/>
      <c r="D262" s="38">
        <v>4</v>
      </c>
      <c r="E262" s="38">
        <v>1</v>
      </c>
      <c r="F262" s="39" t="s">
        <v>444</v>
      </c>
      <c r="G262" s="40" t="s">
        <v>154</v>
      </c>
      <c r="H262" s="32">
        <v>567.1</v>
      </c>
      <c r="I262" s="32">
        <v>323.60000000000002</v>
      </c>
      <c r="J262" s="26"/>
    </row>
    <row r="263" spans="1:10" s="34" customFormat="1" ht="25.5">
      <c r="A263" s="26"/>
      <c r="B263" s="37" t="s">
        <v>153</v>
      </c>
      <c r="C263" s="37"/>
      <c r="D263" s="38">
        <v>4</v>
      </c>
      <c r="E263" s="38">
        <v>1</v>
      </c>
      <c r="F263" s="39" t="s">
        <v>444</v>
      </c>
      <c r="G263" s="40" t="s">
        <v>152</v>
      </c>
      <c r="H263" s="32">
        <v>379.3</v>
      </c>
      <c r="I263" s="32">
        <v>205.9</v>
      </c>
      <c r="J263" s="26"/>
    </row>
    <row r="264" spans="1:10" s="34" customFormat="1" ht="51">
      <c r="A264" s="26"/>
      <c r="B264" s="37" t="s">
        <v>151</v>
      </c>
      <c r="C264" s="37"/>
      <c r="D264" s="38">
        <v>4</v>
      </c>
      <c r="E264" s="38">
        <v>1</v>
      </c>
      <c r="F264" s="39" t="s">
        <v>444</v>
      </c>
      <c r="G264" s="40" t="s">
        <v>150</v>
      </c>
      <c r="H264" s="32">
        <v>192.2</v>
      </c>
      <c r="I264" s="32">
        <v>78.2</v>
      </c>
      <c r="J264" s="26"/>
    </row>
    <row r="265" spans="1:10" s="34" customFormat="1" ht="25.5">
      <c r="A265" s="26"/>
      <c r="B265" s="16" t="s">
        <v>257</v>
      </c>
      <c r="C265" s="37"/>
      <c r="D265" s="38">
        <v>4</v>
      </c>
      <c r="E265" s="38">
        <v>1</v>
      </c>
      <c r="F265" s="39" t="s">
        <v>444</v>
      </c>
      <c r="G265" s="40">
        <v>200</v>
      </c>
      <c r="H265" s="32">
        <f t="shared" ref="H265:I266" si="16">H266</f>
        <v>55</v>
      </c>
      <c r="I265" s="32">
        <f t="shared" si="16"/>
        <v>15.9</v>
      </c>
      <c r="J265" s="26"/>
    </row>
    <row r="266" spans="1:10" s="34" customFormat="1" ht="25.5">
      <c r="A266" s="26"/>
      <c r="B266" s="16" t="s">
        <v>339</v>
      </c>
      <c r="C266" s="37"/>
      <c r="D266" s="38">
        <v>4</v>
      </c>
      <c r="E266" s="38">
        <v>1</v>
      </c>
      <c r="F266" s="39" t="s">
        <v>444</v>
      </c>
      <c r="G266" s="40">
        <v>240</v>
      </c>
      <c r="H266" s="32">
        <f t="shared" si="16"/>
        <v>55</v>
      </c>
      <c r="I266" s="32">
        <f t="shared" si="16"/>
        <v>15.9</v>
      </c>
      <c r="J266" s="26"/>
    </row>
    <row r="267" spans="1:10" s="34" customFormat="1" ht="38.25">
      <c r="A267" s="26"/>
      <c r="B267" s="37" t="s">
        <v>19</v>
      </c>
      <c r="C267" s="37"/>
      <c r="D267" s="38">
        <v>4</v>
      </c>
      <c r="E267" s="38">
        <v>1</v>
      </c>
      <c r="F267" s="39" t="s">
        <v>444</v>
      </c>
      <c r="G267" s="40" t="s">
        <v>18</v>
      </c>
      <c r="H267" s="32">
        <v>55</v>
      </c>
      <c r="I267" s="32">
        <v>15.9</v>
      </c>
      <c r="J267" s="26"/>
    </row>
    <row r="268" spans="1:10" s="34" customFormat="1" ht="89.25">
      <c r="A268" s="26"/>
      <c r="B268" s="37" t="s">
        <v>215</v>
      </c>
      <c r="C268" s="37"/>
      <c r="D268" s="38">
        <v>4</v>
      </c>
      <c r="E268" s="38">
        <v>1</v>
      </c>
      <c r="F268" s="39" t="s">
        <v>440</v>
      </c>
      <c r="G268" s="40"/>
      <c r="H268" s="32">
        <f>H269+H273</f>
        <v>4645.6000000000004</v>
      </c>
      <c r="I268" s="32">
        <f>I269+I273</f>
        <v>1672.6</v>
      </c>
      <c r="J268" s="26"/>
    </row>
    <row r="269" spans="1:10" s="34" customFormat="1" ht="63.75">
      <c r="A269" s="26"/>
      <c r="B269" s="16" t="s">
        <v>343</v>
      </c>
      <c r="C269" s="37"/>
      <c r="D269" s="38">
        <v>4</v>
      </c>
      <c r="E269" s="38">
        <v>1</v>
      </c>
      <c r="F269" s="39" t="s">
        <v>440</v>
      </c>
      <c r="G269" s="40">
        <v>100</v>
      </c>
      <c r="H269" s="32">
        <f>H270</f>
        <v>3939</v>
      </c>
      <c r="I269" s="32">
        <f>I270</f>
        <v>1363.6</v>
      </c>
      <c r="J269" s="26"/>
    </row>
    <row r="270" spans="1:10" s="34" customFormat="1" ht="25.5">
      <c r="A270" s="26"/>
      <c r="B270" s="16" t="s">
        <v>350</v>
      </c>
      <c r="C270" s="37"/>
      <c r="D270" s="38">
        <v>4</v>
      </c>
      <c r="E270" s="38">
        <v>1</v>
      </c>
      <c r="F270" s="39" t="s">
        <v>440</v>
      </c>
      <c r="G270" s="40">
        <v>110</v>
      </c>
      <c r="H270" s="32">
        <f>H271+H272</f>
        <v>3939</v>
      </c>
      <c r="I270" s="32">
        <f>I271+I272</f>
        <v>1363.6</v>
      </c>
      <c r="J270" s="26"/>
    </row>
    <row r="271" spans="1:10" s="34" customFormat="1">
      <c r="A271" s="26"/>
      <c r="B271" s="37" t="s">
        <v>155</v>
      </c>
      <c r="C271" s="37"/>
      <c r="D271" s="38">
        <v>4</v>
      </c>
      <c r="E271" s="38">
        <v>1</v>
      </c>
      <c r="F271" s="39" t="s">
        <v>440</v>
      </c>
      <c r="G271" s="40" t="s">
        <v>154</v>
      </c>
      <c r="H271" s="32">
        <v>3025.3</v>
      </c>
      <c r="I271" s="32">
        <v>1075</v>
      </c>
      <c r="J271" s="26"/>
    </row>
    <row r="272" spans="1:10" s="34" customFormat="1" ht="51">
      <c r="A272" s="26"/>
      <c r="B272" s="37" t="s">
        <v>151</v>
      </c>
      <c r="C272" s="37"/>
      <c r="D272" s="38">
        <v>4</v>
      </c>
      <c r="E272" s="38">
        <v>1</v>
      </c>
      <c r="F272" s="39" t="s">
        <v>440</v>
      </c>
      <c r="G272" s="40" t="s">
        <v>150</v>
      </c>
      <c r="H272" s="32">
        <v>913.7</v>
      </c>
      <c r="I272" s="32">
        <v>288.60000000000002</v>
      </c>
      <c r="J272" s="26"/>
    </row>
    <row r="273" spans="1:10" s="34" customFormat="1" ht="38.25">
      <c r="A273" s="26"/>
      <c r="B273" s="16" t="s">
        <v>352</v>
      </c>
      <c r="C273" s="37"/>
      <c r="D273" s="38">
        <v>4</v>
      </c>
      <c r="E273" s="38">
        <v>1</v>
      </c>
      <c r="F273" s="39" t="s">
        <v>440</v>
      </c>
      <c r="G273" s="40">
        <v>600</v>
      </c>
      <c r="H273" s="32">
        <f>H274</f>
        <v>706.6</v>
      </c>
      <c r="I273" s="32">
        <f>I274</f>
        <v>309</v>
      </c>
      <c r="J273" s="26"/>
    </row>
    <row r="274" spans="1:10" s="34" customFormat="1">
      <c r="A274" s="26"/>
      <c r="B274" s="16" t="s">
        <v>338</v>
      </c>
      <c r="C274" s="37"/>
      <c r="D274" s="38">
        <v>4</v>
      </c>
      <c r="E274" s="38">
        <v>1</v>
      </c>
      <c r="F274" s="39" t="s">
        <v>440</v>
      </c>
      <c r="G274" s="40">
        <v>610</v>
      </c>
      <c r="H274" s="32">
        <f>H275</f>
        <v>706.6</v>
      </c>
      <c r="I274" s="32">
        <f>I275</f>
        <v>309</v>
      </c>
      <c r="J274" s="26"/>
    </row>
    <row r="275" spans="1:10" s="34" customFormat="1">
      <c r="A275" s="26"/>
      <c r="B275" s="37" t="s">
        <v>41</v>
      </c>
      <c r="C275" s="37"/>
      <c r="D275" s="38">
        <v>4</v>
      </c>
      <c r="E275" s="38">
        <v>1</v>
      </c>
      <c r="F275" s="39" t="s">
        <v>440</v>
      </c>
      <c r="G275" s="40" t="s">
        <v>40</v>
      </c>
      <c r="H275" s="32">
        <v>706.6</v>
      </c>
      <c r="I275" s="32">
        <v>309</v>
      </c>
      <c r="J275" s="26"/>
    </row>
    <row r="276" spans="1:10" s="34" customFormat="1" ht="89.25">
      <c r="A276" s="26"/>
      <c r="B276" s="37" t="s">
        <v>214</v>
      </c>
      <c r="C276" s="37"/>
      <c r="D276" s="38">
        <v>4</v>
      </c>
      <c r="E276" s="38">
        <v>1</v>
      </c>
      <c r="F276" s="39" t="s">
        <v>443</v>
      </c>
      <c r="G276" s="40"/>
      <c r="H276" s="32">
        <f>H277</f>
        <v>2120.6999999999998</v>
      </c>
      <c r="I276" s="32">
        <f>I277</f>
        <v>931.09999999999991</v>
      </c>
      <c r="J276" s="26"/>
    </row>
    <row r="277" spans="1:10" s="34" customFormat="1" ht="63.75">
      <c r="A277" s="26"/>
      <c r="B277" s="16" t="s">
        <v>343</v>
      </c>
      <c r="C277" s="37"/>
      <c r="D277" s="38">
        <v>4</v>
      </c>
      <c r="E277" s="38">
        <v>1</v>
      </c>
      <c r="F277" s="39" t="s">
        <v>443</v>
      </c>
      <c r="G277" s="40">
        <v>100</v>
      </c>
      <c r="H277" s="32">
        <f>H278</f>
        <v>2120.6999999999998</v>
      </c>
      <c r="I277" s="32">
        <f>I278</f>
        <v>931.09999999999991</v>
      </c>
      <c r="J277" s="26"/>
    </row>
    <row r="278" spans="1:10" s="34" customFormat="1" ht="25.5">
      <c r="A278" s="26"/>
      <c r="B278" s="16" t="s">
        <v>350</v>
      </c>
      <c r="C278" s="37"/>
      <c r="D278" s="38">
        <v>4</v>
      </c>
      <c r="E278" s="38">
        <v>1</v>
      </c>
      <c r="F278" s="39" t="s">
        <v>443</v>
      </c>
      <c r="G278" s="40">
        <v>110</v>
      </c>
      <c r="H278" s="32">
        <f>H279+H280</f>
        <v>2120.6999999999998</v>
      </c>
      <c r="I278" s="32">
        <f>I279+I280</f>
        <v>931.09999999999991</v>
      </c>
      <c r="J278" s="26"/>
    </row>
    <row r="279" spans="1:10" s="34" customFormat="1">
      <c r="A279" s="26"/>
      <c r="B279" s="37" t="s">
        <v>155</v>
      </c>
      <c r="C279" s="37"/>
      <c r="D279" s="38">
        <v>4</v>
      </c>
      <c r="E279" s="38">
        <v>1</v>
      </c>
      <c r="F279" s="39" t="s">
        <v>443</v>
      </c>
      <c r="G279" s="40" t="s">
        <v>154</v>
      </c>
      <c r="H279" s="32">
        <v>1628.8</v>
      </c>
      <c r="I279" s="32">
        <v>725.4</v>
      </c>
      <c r="J279" s="26"/>
    </row>
    <row r="280" spans="1:10" s="34" customFormat="1" ht="51">
      <c r="A280" s="26"/>
      <c r="B280" s="37" t="s">
        <v>151</v>
      </c>
      <c r="C280" s="37"/>
      <c r="D280" s="38">
        <v>4</v>
      </c>
      <c r="E280" s="38">
        <v>1</v>
      </c>
      <c r="F280" s="39" t="s">
        <v>443</v>
      </c>
      <c r="G280" s="40" t="s">
        <v>150</v>
      </c>
      <c r="H280" s="32">
        <v>491.9</v>
      </c>
      <c r="I280" s="32">
        <v>205.7</v>
      </c>
      <c r="J280" s="26"/>
    </row>
    <row r="281" spans="1:10" s="36" customFormat="1">
      <c r="A281" s="35"/>
      <c r="B281" s="27" t="s">
        <v>213</v>
      </c>
      <c r="C281" s="27"/>
      <c r="D281" s="28">
        <v>4</v>
      </c>
      <c r="E281" s="28">
        <v>5</v>
      </c>
      <c r="F281" s="29"/>
      <c r="G281" s="30"/>
      <c r="H281" s="31">
        <f>H282+H291</f>
        <v>35574.1</v>
      </c>
      <c r="I281" s="31">
        <f>I282+I291</f>
        <v>17057.699999999997</v>
      </c>
      <c r="J281" s="33">
        <f>I281/H281*100</f>
        <v>47.949772446808204</v>
      </c>
    </row>
    <row r="282" spans="1:10" s="34" customFormat="1" ht="63.75">
      <c r="A282" s="26"/>
      <c r="B282" s="37" t="s">
        <v>199</v>
      </c>
      <c r="C282" s="37"/>
      <c r="D282" s="38">
        <v>4</v>
      </c>
      <c r="E282" s="38">
        <v>5</v>
      </c>
      <c r="F282" s="39" t="s">
        <v>445</v>
      </c>
      <c r="G282" s="40"/>
      <c r="H282" s="32">
        <f t="shared" ref="H282:I289" si="17">H283</f>
        <v>34413</v>
      </c>
      <c r="I282" s="32">
        <f t="shared" si="17"/>
        <v>16773.599999999999</v>
      </c>
      <c r="J282" s="26"/>
    </row>
    <row r="283" spans="1:10" s="34" customFormat="1" ht="25.5">
      <c r="A283" s="26"/>
      <c r="B283" s="37" t="s">
        <v>194</v>
      </c>
      <c r="C283" s="37"/>
      <c r="D283" s="38">
        <v>4</v>
      </c>
      <c r="E283" s="38">
        <v>5</v>
      </c>
      <c r="F283" s="39" t="s">
        <v>446</v>
      </c>
      <c r="G283" s="40"/>
      <c r="H283" s="32">
        <f>H284</f>
        <v>34413</v>
      </c>
      <c r="I283" s="32">
        <f>I284</f>
        <v>16773.599999999999</v>
      </c>
      <c r="J283" s="26"/>
    </row>
    <row r="284" spans="1:10" s="34" customFormat="1" ht="114.75">
      <c r="A284" s="26"/>
      <c r="B284" s="37" t="s">
        <v>212</v>
      </c>
      <c r="C284" s="37"/>
      <c r="D284" s="38">
        <v>4</v>
      </c>
      <c r="E284" s="38">
        <v>5</v>
      </c>
      <c r="F284" s="39" t="s">
        <v>448</v>
      </c>
      <c r="G284" s="40"/>
      <c r="H284" s="32">
        <f>H285+H289</f>
        <v>34413</v>
      </c>
      <c r="I284" s="32">
        <f>I285+I289</f>
        <v>16773.599999999999</v>
      </c>
      <c r="J284" s="26"/>
    </row>
    <row r="285" spans="1:10" s="34" customFormat="1" ht="63.75">
      <c r="A285" s="26"/>
      <c r="B285" s="16" t="s">
        <v>343</v>
      </c>
      <c r="C285" s="37"/>
      <c r="D285" s="38">
        <v>4</v>
      </c>
      <c r="E285" s="38">
        <v>5</v>
      </c>
      <c r="F285" s="39" t="s">
        <v>448</v>
      </c>
      <c r="G285" s="40">
        <v>100</v>
      </c>
      <c r="H285" s="32">
        <f>H286</f>
        <v>51</v>
      </c>
      <c r="I285" s="32">
        <f>I286</f>
        <v>51</v>
      </c>
      <c r="J285" s="26"/>
    </row>
    <row r="286" spans="1:10" s="34" customFormat="1" ht="25.5">
      <c r="A286" s="26"/>
      <c r="B286" s="16" t="s">
        <v>256</v>
      </c>
      <c r="C286" s="37"/>
      <c r="D286" s="38">
        <v>4</v>
      </c>
      <c r="E286" s="38">
        <v>5</v>
      </c>
      <c r="F286" s="39" t="s">
        <v>448</v>
      </c>
      <c r="G286" s="40">
        <v>120</v>
      </c>
      <c r="H286" s="32">
        <f>H287+H288</f>
        <v>51</v>
      </c>
      <c r="I286" s="32">
        <f>I287+I288</f>
        <v>51</v>
      </c>
      <c r="J286" s="26"/>
    </row>
    <row r="287" spans="1:10" s="34" customFormat="1" ht="25.5">
      <c r="A287" s="26"/>
      <c r="B287" s="37" t="s">
        <v>27</v>
      </c>
      <c r="C287" s="37"/>
      <c r="D287" s="38">
        <v>4</v>
      </c>
      <c r="E287" s="38">
        <v>5</v>
      </c>
      <c r="F287" s="39" t="s">
        <v>448</v>
      </c>
      <c r="G287" s="40" t="s">
        <v>26</v>
      </c>
      <c r="H287" s="32">
        <v>40</v>
      </c>
      <c r="I287" s="32">
        <v>40</v>
      </c>
      <c r="J287" s="26"/>
    </row>
    <row r="288" spans="1:10" s="34" customFormat="1" ht="51">
      <c r="A288" s="26"/>
      <c r="B288" s="37" t="s">
        <v>25</v>
      </c>
      <c r="C288" s="37"/>
      <c r="D288" s="38">
        <v>4</v>
      </c>
      <c r="E288" s="38">
        <v>5</v>
      </c>
      <c r="F288" s="39" t="s">
        <v>448</v>
      </c>
      <c r="G288" s="40" t="s">
        <v>24</v>
      </c>
      <c r="H288" s="32">
        <v>11</v>
      </c>
      <c r="I288" s="32">
        <v>11</v>
      </c>
      <c r="J288" s="26"/>
    </row>
    <row r="289" spans="1:10" s="34" customFormat="1">
      <c r="A289" s="26"/>
      <c r="B289" s="16" t="s">
        <v>259</v>
      </c>
      <c r="C289" s="37"/>
      <c r="D289" s="38">
        <v>4</v>
      </c>
      <c r="E289" s="38">
        <v>5</v>
      </c>
      <c r="F289" s="39" t="s">
        <v>448</v>
      </c>
      <c r="G289" s="40">
        <v>800</v>
      </c>
      <c r="H289" s="32">
        <f t="shared" si="17"/>
        <v>34362</v>
      </c>
      <c r="I289" s="32">
        <f t="shared" si="17"/>
        <v>16722.599999999999</v>
      </c>
      <c r="J289" s="26"/>
    </row>
    <row r="290" spans="1:10" s="34" customFormat="1" ht="51">
      <c r="A290" s="26"/>
      <c r="B290" s="37" t="s">
        <v>160</v>
      </c>
      <c r="C290" s="37"/>
      <c r="D290" s="38">
        <v>4</v>
      </c>
      <c r="E290" s="38">
        <v>5</v>
      </c>
      <c r="F290" s="39" t="s">
        <v>448</v>
      </c>
      <c r="G290" s="40" t="s">
        <v>159</v>
      </c>
      <c r="H290" s="32">
        <v>34362</v>
      </c>
      <c r="I290" s="32">
        <v>16722.599999999999</v>
      </c>
      <c r="J290" s="26"/>
    </row>
    <row r="291" spans="1:10" s="34" customFormat="1" ht="51">
      <c r="A291" s="26"/>
      <c r="B291" s="37" t="s">
        <v>157</v>
      </c>
      <c r="C291" s="37"/>
      <c r="D291" s="38">
        <v>4</v>
      </c>
      <c r="E291" s="38">
        <v>5</v>
      </c>
      <c r="F291" s="39" t="s">
        <v>449</v>
      </c>
      <c r="G291" s="40"/>
      <c r="H291" s="32">
        <f>H292</f>
        <v>1161.0999999999999</v>
      </c>
      <c r="I291" s="32">
        <f>I292</f>
        <v>284.10000000000002</v>
      </c>
      <c r="J291" s="26"/>
    </row>
    <row r="292" spans="1:10" s="34" customFormat="1" ht="51">
      <c r="A292" s="26"/>
      <c r="B292" s="37" t="s">
        <v>156</v>
      </c>
      <c r="C292" s="37"/>
      <c r="D292" s="38">
        <v>4</v>
      </c>
      <c r="E292" s="38">
        <v>5</v>
      </c>
      <c r="F292" s="39" t="s">
        <v>450</v>
      </c>
      <c r="G292" s="40"/>
      <c r="H292" s="32">
        <f>H293+H298</f>
        <v>1161.0999999999999</v>
      </c>
      <c r="I292" s="32">
        <f>I293+I298</f>
        <v>284.10000000000002</v>
      </c>
      <c r="J292" s="26"/>
    </row>
    <row r="293" spans="1:10" s="34" customFormat="1">
      <c r="A293" s="26"/>
      <c r="B293" s="37" t="s">
        <v>21</v>
      </c>
      <c r="C293" s="37"/>
      <c r="D293" s="38">
        <v>4</v>
      </c>
      <c r="E293" s="38">
        <v>5</v>
      </c>
      <c r="F293" s="39" t="s">
        <v>452</v>
      </c>
      <c r="G293" s="40"/>
      <c r="H293" s="32">
        <f t="shared" ref="H293:I295" si="18">H294</f>
        <v>875.1</v>
      </c>
      <c r="I293" s="32">
        <f t="shared" si="18"/>
        <v>0</v>
      </c>
      <c r="J293" s="26"/>
    </row>
    <row r="294" spans="1:10" s="34" customFormat="1" ht="25.5">
      <c r="A294" s="26"/>
      <c r="B294" s="16" t="s">
        <v>257</v>
      </c>
      <c r="C294" s="37"/>
      <c r="D294" s="38">
        <v>4</v>
      </c>
      <c r="E294" s="38">
        <v>5</v>
      </c>
      <c r="F294" s="39" t="s">
        <v>452</v>
      </c>
      <c r="G294" s="40">
        <v>200</v>
      </c>
      <c r="H294" s="32">
        <f t="shared" si="18"/>
        <v>875.1</v>
      </c>
      <c r="I294" s="32">
        <f t="shared" si="18"/>
        <v>0</v>
      </c>
      <c r="J294" s="26"/>
    </row>
    <row r="295" spans="1:10" s="34" customFormat="1" ht="25.5">
      <c r="A295" s="26"/>
      <c r="B295" s="16" t="s">
        <v>339</v>
      </c>
      <c r="C295" s="37"/>
      <c r="D295" s="38">
        <v>4</v>
      </c>
      <c r="E295" s="38">
        <v>5</v>
      </c>
      <c r="F295" s="39" t="s">
        <v>452</v>
      </c>
      <c r="G295" s="40">
        <v>240</v>
      </c>
      <c r="H295" s="32">
        <f t="shared" si="18"/>
        <v>875.1</v>
      </c>
      <c r="I295" s="32">
        <f t="shared" si="18"/>
        <v>0</v>
      </c>
      <c r="J295" s="26"/>
    </row>
    <row r="296" spans="1:10" s="34" customFormat="1" ht="38.25">
      <c r="A296" s="26"/>
      <c r="B296" s="37" t="s">
        <v>19</v>
      </c>
      <c r="C296" s="37"/>
      <c r="D296" s="38">
        <v>4</v>
      </c>
      <c r="E296" s="38">
        <v>5</v>
      </c>
      <c r="F296" s="39" t="s">
        <v>452</v>
      </c>
      <c r="G296" s="40" t="s">
        <v>18</v>
      </c>
      <c r="H296" s="32">
        <v>875.1</v>
      </c>
      <c r="I296" s="32">
        <v>0</v>
      </c>
      <c r="J296" s="26"/>
    </row>
    <row r="297" spans="1:10" s="34" customFormat="1" ht="25.5">
      <c r="A297" s="26"/>
      <c r="B297" s="37" t="s">
        <v>211</v>
      </c>
      <c r="C297" s="37"/>
      <c r="D297" s="38">
        <v>4</v>
      </c>
      <c r="E297" s="38">
        <v>5</v>
      </c>
      <c r="F297" s="39" t="s">
        <v>662</v>
      </c>
      <c r="G297" s="40"/>
      <c r="H297" s="32">
        <f t="shared" ref="H297:I300" si="19">H298</f>
        <v>286</v>
      </c>
      <c r="I297" s="32">
        <f t="shared" si="19"/>
        <v>284.10000000000002</v>
      </c>
      <c r="J297" s="26"/>
    </row>
    <row r="298" spans="1:10" s="34" customFormat="1" ht="165.75">
      <c r="A298" s="26"/>
      <c r="B298" s="37" t="s">
        <v>210</v>
      </c>
      <c r="C298" s="37"/>
      <c r="D298" s="38">
        <v>4</v>
      </c>
      <c r="E298" s="38">
        <v>5</v>
      </c>
      <c r="F298" s="39" t="s">
        <v>454</v>
      </c>
      <c r="G298" s="40"/>
      <c r="H298" s="32">
        <f t="shared" si="19"/>
        <v>286</v>
      </c>
      <c r="I298" s="32">
        <f t="shared" si="19"/>
        <v>284.10000000000002</v>
      </c>
      <c r="J298" s="26"/>
    </row>
    <row r="299" spans="1:10" s="34" customFormat="1" ht="25.5">
      <c r="A299" s="26"/>
      <c r="B299" s="16" t="s">
        <v>257</v>
      </c>
      <c r="C299" s="37"/>
      <c r="D299" s="38">
        <v>4</v>
      </c>
      <c r="E299" s="38">
        <v>5</v>
      </c>
      <c r="F299" s="39" t="s">
        <v>454</v>
      </c>
      <c r="G299" s="40">
        <v>200</v>
      </c>
      <c r="H299" s="32">
        <f t="shared" si="19"/>
        <v>286</v>
      </c>
      <c r="I299" s="32">
        <f t="shared" si="19"/>
        <v>284.10000000000002</v>
      </c>
      <c r="J299" s="26"/>
    </row>
    <row r="300" spans="1:10" s="34" customFormat="1" ht="25.5">
      <c r="A300" s="26"/>
      <c r="B300" s="16" t="s">
        <v>339</v>
      </c>
      <c r="C300" s="37"/>
      <c r="D300" s="38">
        <v>4</v>
      </c>
      <c r="E300" s="38">
        <v>5</v>
      </c>
      <c r="F300" s="39" t="s">
        <v>454</v>
      </c>
      <c r="G300" s="40">
        <v>240</v>
      </c>
      <c r="H300" s="32">
        <f t="shared" si="19"/>
        <v>286</v>
      </c>
      <c r="I300" s="32">
        <f t="shared" si="19"/>
        <v>284.10000000000002</v>
      </c>
      <c r="J300" s="26"/>
    </row>
    <row r="301" spans="1:10" s="34" customFormat="1" ht="38.25">
      <c r="A301" s="26"/>
      <c r="B301" s="37" t="s">
        <v>19</v>
      </c>
      <c r="C301" s="37"/>
      <c r="D301" s="38">
        <v>4</v>
      </c>
      <c r="E301" s="38">
        <v>5</v>
      </c>
      <c r="F301" s="39" t="s">
        <v>454</v>
      </c>
      <c r="G301" s="40" t="s">
        <v>18</v>
      </c>
      <c r="H301" s="32">
        <v>286</v>
      </c>
      <c r="I301" s="32">
        <v>284.10000000000002</v>
      </c>
      <c r="J301" s="26"/>
    </row>
    <row r="302" spans="1:10" s="36" customFormat="1">
      <c r="A302" s="35"/>
      <c r="B302" s="27" t="s">
        <v>209</v>
      </c>
      <c r="C302" s="27"/>
      <c r="D302" s="28">
        <v>4</v>
      </c>
      <c r="E302" s="28">
        <v>8</v>
      </c>
      <c r="F302" s="29"/>
      <c r="G302" s="30"/>
      <c r="H302" s="31">
        <f t="shared" ref="H302:I306" si="20">H303</f>
        <v>11013.2</v>
      </c>
      <c r="I302" s="31">
        <f t="shared" si="20"/>
        <v>3563.9</v>
      </c>
      <c r="J302" s="33">
        <f>I302/H302*100</f>
        <v>32.360258598772376</v>
      </c>
    </row>
    <row r="303" spans="1:10" s="34" customFormat="1" ht="38.25">
      <c r="A303" s="26"/>
      <c r="B303" s="37" t="s">
        <v>206</v>
      </c>
      <c r="C303" s="37"/>
      <c r="D303" s="38">
        <v>4</v>
      </c>
      <c r="E303" s="38">
        <v>8</v>
      </c>
      <c r="F303" s="39" t="s">
        <v>457</v>
      </c>
      <c r="G303" s="40"/>
      <c r="H303" s="32">
        <f t="shared" si="20"/>
        <v>11013.2</v>
      </c>
      <c r="I303" s="32">
        <f t="shared" si="20"/>
        <v>3563.9</v>
      </c>
      <c r="J303" s="26"/>
    </row>
    <row r="304" spans="1:10" s="34" customFormat="1">
      <c r="A304" s="26"/>
      <c r="B304" s="37" t="s">
        <v>208</v>
      </c>
      <c r="C304" s="37"/>
      <c r="D304" s="38">
        <v>4</v>
      </c>
      <c r="E304" s="38">
        <v>8</v>
      </c>
      <c r="F304" s="39" t="s">
        <v>458</v>
      </c>
      <c r="G304" s="40"/>
      <c r="H304" s="32">
        <f t="shared" si="20"/>
        <v>11013.2</v>
      </c>
      <c r="I304" s="32">
        <f t="shared" si="20"/>
        <v>3563.9</v>
      </c>
      <c r="J304" s="26"/>
    </row>
    <row r="305" spans="1:10" s="34" customFormat="1">
      <c r="A305" s="26"/>
      <c r="B305" s="37" t="s">
        <v>21</v>
      </c>
      <c r="C305" s="37"/>
      <c r="D305" s="38">
        <v>4</v>
      </c>
      <c r="E305" s="38">
        <v>8</v>
      </c>
      <c r="F305" s="39" t="s">
        <v>459</v>
      </c>
      <c r="G305" s="40"/>
      <c r="H305" s="32">
        <f t="shared" si="20"/>
        <v>11013.2</v>
      </c>
      <c r="I305" s="32">
        <f t="shared" si="20"/>
        <v>3563.9</v>
      </c>
      <c r="J305" s="26"/>
    </row>
    <row r="306" spans="1:10" s="34" customFormat="1">
      <c r="A306" s="26"/>
      <c r="B306" s="17" t="s">
        <v>259</v>
      </c>
      <c r="C306" s="37"/>
      <c r="D306" s="38">
        <v>4</v>
      </c>
      <c r="E306" s="38">
        <v>8</v>
      </c>
      <c r="F306" s="39" t="s">
        <v>459</v>
      </c>
      <c r="G306" s="40">
        <v>800</v>
      </c>
      <c r="H306" s="32">
        <f t="shared" si="20"/>
        <v>11013.2</v>
      </c>
      <c r="I306" s="32">
        <f t="shared" si="20"/>
        <v>3563.9</v>
      </c>
      <c r="J306" s="26"/>
    </row>
    <row r="307" spans="1:10" s="34" customFormat="1" ht="51">
      <c r="A307" s="26"/>
      <c r="B307" s="37" t="s">
        <v>160</v>
      </c>
      <c r="C307" s="37"/>
      <c r="D307" s="38">
        <v>4</v>
      </c>
      <c r="E307" s="38">
        <v>8</v>
      </c>
      <c r="F307" s="39" t="s">
        <v>459</v>
      </c>
      <c r="G307" s="40" t="s">
        <v>159</v>
      </c>
      <c r="H307" s="32">
        <v>11013.2</v>
      </c>
      <c r="I307" s="32">
        <v>3563.9</v>
      </c>
      <c r="J307" s="26"/>
    </row>
    <row r="308" spans="1:10" s="36" customFormat="1">
      <c r="A308" s="35"/>
      <c r="B308" s="27" t="s">
        <v>207</v>
      </c>
      <c r="C308" s="27"/>
      <c r="D308" s="28">
        <v>4</v>
      </c>
      <c r="E308" s="28">
        <v>9</v>
      </c>
      <c r="F308" s="29"/>
      <c r="G308" s="30"/>
      <c r="H308" s="31">
        <f>H310+H334</f>
        <v>107818.1</v>
      </c>
      <c r="I308" s="31">
        <f>I310+I334</f>
        <v>33641.9</v>
      </c>
      <c r="J308" s="33">
        <f>I308/H308*100</f>
        <v>31.202460440315676</v>
      </c>
    </row>
    <row r="309" spans="1:10" s="36" customFormat="1">
      <c r="A309" s="35"/>
      <c r="B309" s="59" t="s">
        <v>469</v>
      </c>
      <c r="C309" s="27"/>
      <c r="D309" s="38">
        <v>4</v>
      </c>
      <c r="E309" s="38">
        <v>9</v>
      </c>
      <c r="F309" s="39"/>
      <c r="G309" s="40"/>
      <c r="H309" s="32">
        <f>H329+H340</f>
        <v>90198.399999999994</v>
      </c>
      <c r="I309" s="32">
        <f>I329+I340</f>
        <v>30557.3</v>
      </c>
      <c r="J309" s="212"/>
    </row>
    <row r="310" spans="1:10" s="34" customFormat="1" ht="38.25">
      <c r="A310" s="26"/>
      <c r="B310" s="37" t="s">
        <v>206</v>
      </c>
      <c r="C310" s="37"/>
      <c r="D310" s="38">
        <v>4</v>
      </c>
      <c r="E310" s="38">
        <v>9</v>
      </c>
      <c r="F310" s="39" t="s">
        <v>457</v>
      </c>
      <c r="G310" s="40"/>
      <c r="H310" s="32">
        <f>H311</f>
        <v>35232.5</v>
      </c>
      <c r="I310" s="32">
        <f>I311</f>
        <v>1125.4000000000001</v>
      </c>
      <c r="J310" s="26"/>
    </row>
    <row r="311" spans="1:10" s="34" customFormat="1">
      <c r="A311" s="26"/>
      <c r="B311" s="37" t="s">
        <v>205</v>
      </c>
      <c r="C311" s="37"/>
      <c r="D311" s="38">
        <v>4</v>
      </c>
      <c r="E311" s="38">
        <v>9</v>
      </c>
      <c r="F311" s="39" t="s">
        <v>463</v>
      </c>
      <c r="G311" s="40"/>
      <c r="H311" s="32">
        <f>H312+H317</f>
        <v>35232.5</v>
      </c>
      <c r="I311" s="32">
        <f>I312+I317</f>
        <v>1125.4000000000001</v>
      </c>
      <c r="J311" s="26"/>
    </row>
    <row r="312" spans="1:10" s="34" customFormat="1" ht="25.5">
      <c r="A312" s="26"/>
      <c r="B312" s="37" t="s">
        <v>204</v>
      </c>
      <c r="C312" s="37"/>
      <c r="D312" s="38">
        <v>4</v>
      </c>
      <c r="E312" s="38">
        <v>9</v>
      </c>
      <c r="F312" s="39" t="s">
        <v>464</v>
      </c>
      <c r="G312" s="40"/>
      <c r="H312" s="32">
        <f>H313</f>
        <v>99</v>
      </c>
      <c r="I312" s="32">
        <f>I313</f>
        <v>0</v>
      </c>
      <c r="J312" s="26"/>
    </row>
    <row r="313" spans="1:10" s="34" customFormat="1">
      <c r="A313" s="26"/>
      <c r="B313" s="37" t="s">
        <v>21</v>
      </c>
      <c r="C313" s="37"/>
      <c r="D313" s="38">
        <v>4</v>
      </c>
      <c r="E313" s="38">
        <v>9</v>
      </c>
      <c r="F313" s="39" t="s">
        <v>465</v>
      </c>
      <c r="G313" s="40"/>
      <c r="H313" s="32">
        <f t="shared" ref="H313:I315" si="21">H314</f>
        <v>99</v>
      </c>
      <c r="I313" s="32">
        <f t="shared" si="21"/>
        <v>0</v>
      </c>
      <c r="J313" s="26"/>
    </row>
    <row r="314" spans="1:10" s="34" customFormat="1" ht="25.5">
      <c r="A314" s="26"/>
      <c r="B314" s="16" t="s">
        <v>351</v>
      </c>
      <c r="C314" s="37"/>
      <c r="D314" s="38">
        <v>4</v>
      </c>
      <c r="E314" s="38">
        <v>9</v>
      </c>
      <c r="F314" s="39" t="s">
        <v>465</v>
      </c>
      <c r="G314" s="40">
        <v>400</v>
      </c>
      <c r="H314" s="32">
        <f t="shared" si="21"/>
        <v>99</v>
      </c>
      <c r="I314" s="32">
        <f t="shared" si="21"/>
        <v>0</v>
      </c>
      <c r="J314" s="26"/>
    </row>
    <row r="315" spans="1:10" s="34" customFormat="1">
      <c r="A315" s="26"/>
      <c r="B315" s="16" t="s">
        <v>345</v>
      </c>
      <c r="C315" s="37"/>
      <c r="D315" s="38">
        <v>4</v>
      </c>
      <c r="E315" s="38">
        <v>9</v>
      </c>
      <c r="F315" s="39" t="s">
        <v>465</v>
      </c>
      <c r="G315" s="40">
        <v>410</v>
      </c>
      <c r="H315" s="32">
        <f t="shared" si="21"/>
        <v>99</v>
      </c>
      <c r="I315" s="32">
        <f t="shared" si="21"/>
        <v>0</v>
      </c>
      <c r="J315" s="26"/>
    </row>
    <row r="316" spans="1:10" s="34" customFormat="1" ht="38.25">
      <c r="A316" s="26"/>
      <c r="B316" s="37" t="s">
        <v>89</v>
      </c>
      <c r="C316" s="37"/>
      <c r="D316" s="38">
        <v>4</v>
      </c>
      <c r="E316" s="38">
        <v>9</v>
      </c>
      <c r="F316" s="39" t="s">
        <v>465</v>
      </c>
      <c r="G316" s="40" t="s">
        <v>88</v>
      </c>
      <c r="H316" s="32">
        <v>99</v>
      </c>
      <c r="I316" s="32">
        <v>0</v>
      </c>
      <c r="J316" s="26"/>
    </row>
    <row r="317" spans="1:10" s="34" customFormat="1" ht="25.5">
      <c r="A317" s="26"/>
      <c r="B317" s="37" t="s">
        <v>203</v>
      </c>
      <c r="C317" s="37"/>
      <c r="D317" s="38">
        <v>4</v>
      </c>
      <c r="E317" s="38">
        <v>9</v>
      </c>
      <c r="F317" s="39" t="s">
        <v>470</v>
      </c>
      <c r="G317" s="40"/>
      <c r="H317" s="32">
        <f>H318+H325+H330</f>
        <v>35133.5</v>
      </c>
      <c r="I317" s="32">
        <f>I318+I325+I330</f>
        <v>1125.4000000000001</v>
      </c>
      <c r="J317" s="26"/>
    </row>
    <row r="318" spans="1:10" s="34" customFormat="1">
      <c r="A318" s="26"/>
      <c r="B318" s="37" t="s">
        <v>21</v>
      </c>
      <c r="C318" s="37"/>
      <c r="D318" s="38">
        <v>4</v>
      </c>
      <c r="E318" s="38">
        <v>9</v>
      </c>
      <c r="F318" s="39" t="s">
        <v>471</v>
      </c>
      <c r="G318" s="40"/>
      <c r="H318" s="32">
        <f>H319+H322</f>
        <v>3519</v>
      </c>
      <c r="I318" s="32">
        <f>I319+I322</f>
        <v>1125.4000000000001</v>
      </c>
      <c r="J318" s="26"/>
    </row>
    <row r="319" spans="1:10" s="34" customFormat="1" ht="25.5">
      <c r="A319" s="26"/>
      <c r="B319" s="16" t="s">
        <v>257</v>
      </c>
      <c r="C319" s="37"/>
      <c r="D319" s="38">
        <v>4</v>
      </c>
      <c r="E319" s="38">
        <v>9</v>
      </c>
      <c r="F319" s="39" t="s">
        <v>471</v>
      </c>
      <c r="G319" s="40">
        <v>200</v>
      </c>
      <c r="H319" s="32">
        <f>H320</f>
        <v>3430.8</v>
      </c>
      <c r="I319" s="32">
        <f>I320</f>
        <v>1037.2</v>
      </c>
      <c r="J319" s="26"/>
    </row>
    <row r="320" spans="1:10" s="34" customFormat="1" ht="25.5">
      <c r="A320" s="26"/>
      <c r="B320" s="16" t="s">
        <v>339</v>
      </c>
      <c r="C320" s="37"/>
      <c r="D320" s="38">
        <v>4</v>
      </c>
      <c r="E320" s="38">
        <v>9</v>
      </c>
      <c r="F320" s="39" t="s">
        <v>471</v>
      </c>
      <c r="G320" s="40">
        <v>240</v>
      </c>
      <c r="H320" s="32">
        <f>H321</f>
        <v>3430.8</v>
      </c>
      <c r="I320" s="32">
        <f>I321</f>
        <v>1037.2</v>
      </c>
      <c r="J320" s="26"/>
    </row>
    <row r="321" spans="1:10" s="34" customFormat="1" ht="38.25">
      <c r="A321" s="26"/>
      <c r="B321" s="37" t="s">
        <v>19</v>
      </c>
      <c r="C321" s="37"/>
      <c r="D321" s="38">
        <v>4</v>
      </c>
      <c r="E321" s="38">
        <v>9</v>
      </c>
      <c r="F321" s="39" t="s">
        <v>471</v>
      </c>
      <c r="G321" s="40" t="s">
        <v>18</v>
      </c>
      <c r="H321" s="32">
        <v>3430.8</v>
      </c>
      <c r="I321" s="32">
        <v>1037.2</v>
      </c>
      <c r="J321" s="26"/>
    </row>
    <row r="322" spans="1:10" s="34" customFormat="1" ht="25.5">
      <c r="A322" s="26"/>
      <c r="B322" s="16" t="s">
        <v>351</v>
      </c>
      <c r="C322" s="37"/>
      <c r="D322" s="38">
        <v>4</v>
      </c>
      <c r="E322" s="38">
        <v>9</v>
      </c>
      <c r="F322" s="39" t="s">
        <v>471</v>
      </c>
      <c r="G322" s="40">
        <v>400</v>
      </c>
      <c r="H322" s="32">
        <f>H323</f>
        <v>88.2</v>
      </c>
      <c r="I322" s="32">
        <f>I323</f>
        <v>88.2</v>
      </c>
      <c r="J322" s="26"/>
    </row>
    <row r="323" spans="1:10" s="34" customFormat="1">
      <c r="A323" s="26"/>
      <c r="B323" s="16" t="s">
        <v>345</v>
      </c>
      <c r="C323" s="37"/>
      <c r="D323" s="38">
        <v>4</v>
      </c>
      <c r="E323" s="38">
        <v>9</v>
      </c>
      <c r="F323" s="39" t="s">
        <v>471</v>
      </c>
      <c r="G323" s="40">
        <v>410</v>
      </c>
      <c r="H323" s="32">
        <f>H324</f>
        <v>88.2</v>
      </c>
      <c r="I323" s="32">
        <f>I324</f>
        <v>88.2</v>
      </c>
      <c r="J323" s="26"/>
    </row>
    <row r="324" spans="1:10" s="34" customFormat="1" ht="38.25">
      <c r="A324" s="26"/>
      <c r="B324" s="37" t="s">
        <v>89</v>
      </c>
      <c r="C324" s="37"/>
      <c r="D324" s="38">
        <v>4</v>
      </c>
      <c r="E324" s="38">
        <v>9</v>
      </c>
      <c r="F324" s="39" t="s">
        <v>471</v>
      </c>
      <c r="G324" s="40" t="s">
        <v>88</v>
      </c>
      <c r="H324" s="32">
        <v>88.2</v>
      </c>
      <c r="I324" s="32">
        <v>88.2</v>
      </c>
      <c r="J324" s="26"/>
    </row>
    <row r="325" spans="1:10" s="34" customFormat="1" ht="89.25">
      <c r="A325" s="26"/>
      <c r="B325" s="37" t="s">
        <v>202</v>
      </c>
      <c r="C325" s="37"/>
      <c r="D325" s="38">
        <v>4</v>
      </c>
      <c r="E325" s="38">
        <v>9</v>
      </c>
      <c r="F325" s="39" t="s">
        <v>472</v>
      </c>
      <c r="G325" s="40"/>
      <c r="H325" s="32">
        <f t="shared" ref="H325:I327" si="22">H326</f>
        <v>30033.8</v>
      </c>
      <c r="I325" s="32">
        <f t="shared" si="22"/>
        <v>0</v>
      </c>
      <c r="J325" s="26"/>
    </row>
    <row r="326" spans="1:10" s="34" customFormat="1" ht="25.5">
      <c r="A326" s="26"/>
      <c r="B326" s="16" t="s">
        <v>257</v>
      </c>
      <c r="C326" s="37"/>
      <c r="D326" s="38">
        <v>4</v>
      </c>
      <c r="E326" s="38">
        <v>9</v>
      </c>
      <c r="F326" s="39" t="s">
        <v>472</v>
      </c>
      <c r="G326" s="40">
        <v>200</v>
      </c>
      <c r="H326" s="32">
        <f t="shared" si="22"/>
        <v>30033.8</v>
      </c>
      <c r="I326" s="32">
        <f t="shared" si="22"/>
        <v>0</v>
      </c>
      <c r="J326" s="26"/>
    </row>
    <row r="327" spans="1:10" s="34" customFormat="1" ht="25.5">
      <c r="A327" s="26"/>
      <c r="B327" s="16" t="s">
        <v>339</v>
      </c>
      <c r="C327" s="37"/>
      <c r="D327" s="38">
        <v>4</v>
      </c>
      <c r="E327" s="38">
        <v>9</v>
      </c>
      <c r="F327" s="39" t="s">
        <v>472</v>
      </c>
      <c r="G327" s="40">
        <v>240</v>
      </c>
      <c r="H327" s="32">
        <f t="shared" si="22"/>
        <v>30033.8</v>
      </c>
      <c r="I327" s="32">
        <f t="shared" si="22"/>
        <v>0</v>
      </c>
      <c r="J327" s="26"/>
    </row>
    <row r="328" spans="1:10" s="34" customFormat="1" ht="38.25">
      <c r="A328" s="26"/>
      <c r="B328" s="37" t="s">
        <v>19</v>
      </c>
      <c r="C328" s="37"/>
      <c r="D328" s="38">
        <v>4</v>
      </c>
      <c r="E328" s="38">
        <v>9</v>
      </c>
      <c r="F328" s="39" t="s">
        <v>472</v>
      </c>
      <c r="G328" s="40" t="s">
        <v>18</v>
      </c>
      <c r="H328" s="32">
        <v>30033.8</v>
      </c>
      <c r="I328" s="32">
        <v>0</v>
      </c>
      <c r="J328" s="26"/>
    </row>
    <row r="329" spans="1:10" s="34" customFormat="1">
      <c r="A329" s="26"/>
      <c r="B329" s="59" t="s">
        <v>469</v>
      </c>
      <c r="C329" s="37"/>
      <c r="D329" s="38">
        <v>4</v>
      </c>
      <c r="E329" s="38">
        <v>9</v>
      </c>
      <c r="F329" s="39" t="s">
        <v>472</v>
      </c>
      <c r="G329" s="40" t="s">
        <v>18</v>
      </c>
      <c r="H329" s="32">
        <v>30033.8</v>
      </c>
      <c r="I329" s="32">
        <v>0</v>
      </c>
      <c r="J329" s="26"/>
    </row>
    <row r="330" spans="1:10" s="34" customFormat="1" ht="102">
      <c r="A330" s="26"/>
      <c r="B330" s="37" t="s">
        <v>201</v>
      </c>
      <c r="C330" s="37"/>
      <c r="D330" s="38">
        <v>4</v>
      </c>
      <c r="E330" s="38">
        <v>9</v>
      </c>
      <c r="F330" s="39" t="s">
        <v>473</v>
      </c>
      <c r="G330" s="40"/>
      <c r="H330" s="32">
        <f t="shared" ref="H330:I332" si="23">H331</f>
        <v>1580.7</v>
      </c>
      <c r="I330" s="32">
        <f t="shared" si="23"/>
        <v>0</v>
      </c>
      <c r="J330" s="26"/>
    </row>
    <row r="331" spans="1:10" s="34" customFormat="1" ht="25.5">
      <c r="A331" s="26"/>
      <c r="B331" s="16" t="s">
        <v>257</v>
      </c>
      <c r="C331" s="37"/>
      <c r="D331" s="38">
        <v>4</v>
      </c>
      <c r="E331" s="38">
        <v>9</v>
      </c>
      <c r="F331" s="39" t="s">
        <v>473</v>
      </c>
      <c r="G331" s="40">
        <v>200</v>
      </c>
      <c r="H331" s="32">
        <f t="shared" si="23"/>
        <v>1580.7</v>
      </c>
      <c r="I331" s="32">
        <f t="shared" si="23"/>
        <v>0</v>
      </c>
      <c r="J331" s="26"/>
    </row>
    <row r="332" spans="1:10" s="34" customFormat="1" ht="25.5">
      <c r="A332" s="26"/>
      <c r="B332" s="16" t="s">
        <v>339</v>
      </c>
      <c r="C332" s="37"/>
      <c r="D332" s="38">
        <v>4</v>
      </c>
      <c r="E332" s="38">
        <v>9</v>
      </c>
      <c r="F332" s="39" t="s">
        <v>473</v>
      </c>
      <c r="G332" s="40">
        <v>240</v>
      </c>
      <c r="H332" s="32">
        <f t="shared" si="23"/>
        <v>1580.7</v>
      </c>
      <c r="I332" s="32">
        <f t="shared" si="23"/>
        <v>0</v>
      </c>
      <c r="J332" s="26"/>
    </row>
    <row r="333" spans="1:10" s="34" customFormat="1" ht="38.25">
      <c r="A333" s="26"/>
      <c r="B333" s="37" t="s">
        <v>19</v>
      </c>
      <c r="C333" s="37"/>
      <c r="D333" s="38">
        <v>4</v>
      </c>
      <c r="E333" s="38">
        <v>9</v>
      </c>
      <c r="F333" s="39" t="s">
        <v>473</v>
      </c>
      <c r="G333" s="40" t="s">
        <v>18</v>
      </c>
      <c r="H333" s="32">
        <v>1580.7</v>
      </c>
      <c r="I333" s="32">
        <v>0</v>
      </c>
      <c r="J333" s="26"/>
    </row>
    <row r="334" spans="1:10" s="34" customFormat="1" ht="51">
      <c r="A334" s="26"/>
      <c r="B334" s="37" t="s">
        <v>157</v>
      </c>
      <c r="C334" s="37"/>
      <c r="D334" s="38">
        <v>4</v>
      </c>
      <c r="E334" s="38">
        <v>9</v>
      </c>
      <c r="F334" s="39" t="s">
        <v>449</v>
      </c>
      <c r="G334" s="40"/>
      <c r="H334" s="32">
        <f t="shared" ref="H334:I338" si="24">H335</f>
        <v>72585.600000000006</v>
      </c>
      <c r="I334" s="32">
        <f t="shared" si="24"/>
        <v>32516.5</v>
      </c>
      <c r="J334" s="26"/>
    </row>
    <row r="335" spans="1:10" s="34" customFormat="1" ht="51">
      <c r="A335" s="26"/>
      <c r="B335" s="37" t="s">
        <v>156</v>
      </c>
      <c r="C335" s="37"/>
      <c r="D335" s="38">
        <v>4</v>
      </c>
      <c r="E335" s="38">
        <v>9</v>
      </c>
      <c r="F335" s="39" t="s">
        <v>450</v>
      </c>
      <c r="G335" s="40"/>
      <c r="H335" s="32">
        <f>H336</f>
        <v>72585.600000000006</v>
      </c>
      <c r="I335" s="32">
        <f>I336</f>
        <v>32516.5</v>
      </c>
      <c r="J335" s="26"/>
    </row>
    <row r="336" spans="1:10" s="34" customFormat="1">
      <c r="A336" s="26"/>
      <c r="B336" s="37" t="s">
        <v>21</v>
      </c>
      <c r="C336" s="37"/>
      <c r="D336" s="38">
        <v>4</v>
      </c>
      <c r="E336" s="38">
        <v>9</v>
      </c>
      <c r="F336" s="39" t="s">
        <v>452</v>
      </c>
      <c r="G336" s="40"/>
      <c r="H336" s="32">
        <f t="shared" si="24"/>
        <v>72585.600000000006</v>
      </c>
      <c r="I336" s="32">
        <f t="shared" si="24"/>
        <v>32516.5</v>
      </c>
      <c r="J336" s="26"/>
    </row>
    <row r="337" spans="1:10" s="34" customFormat="1" ht="25.5">
      <c r="A337" s="26"/>
      <c r="B337" s="16" t="s">
        <v>257</v>
      </c>
      <c r="C337" s="37"/>
      <c r="D337" s="38">
        <v>4</v>
      </c>
      <c r="E337" s="38">
        <v>9</v>
      </c>
      <c r="F337" s="39" t="s">
        <v>452</v>
      </c>
      <c r="G337" s="40">
        <v>200</v>
      </c>
      <c r="H337" s="32">
        <f t="shared" si="24"/>
        <v>72585.600000000006</v>
      </c>
      <c r="I337" s="32">
        <f t="shared" si="24"/>
        <v>32516.5</v>
      </c>
      <c r="J337" s="26"/>
    </row>
    <row r="338" spans="1:10" s="34" customFormat="1" ht="25.5">
      <c r="A338" s="26"/>
      <c r="B338" s="16" t="s">
        <v>339</v>
      </c>
      <c r="C338" s="37"/>
      <c r="D338" s="38">
        <v>4</v>
      </c>
      <c r="E338" s="38">
        <v>9</v>
      </c>
      <c r="F338" s="39" t="s">
        <v>452</v>
      </c>
      <c r="G338" s="40">
        <v>240</v>
      </c>
      <c r="H338" s="32">
        <f t="shared" si="24"/>
        <v>72585.600000000006</v>
      </c>
      <c r="I338" s="32">
        <f t="shared" si="24"/>
        <v>32516.5</v>
      </c>
      <c r="J338" s="26"/>
    </row>
    <row r="339" spans="1:10" s="34" customFormat="1" ht="38.25">
      <c r="A339" s="26"/>
      <c r="B339" s="37" t="s">
        <v>19</v>
      </c>
      <c r="C339" s="37"/>
      <c r="D339" s="38">
        <v>4</v>
      </c>
      <c r="E339" s="38">
        <v>9</v>
      </c>
      <c r="F339" s="39" t="s">
        <v>452</v>
      </c>
      <c r="G339" s="40" t="s">
        <v>18</v>
      </c>
      <c r="H339" s="32">
        <v>72585.600000000006</v>
      </c>
      <c r="I339" s="32">
        <v>32516.5</v>
      </c>
      <c r="J339" s="26"/>
    </row>
    <row r="340" spans="1:10" s="34" customFormat="1">
      <c r="A340" s="26"/>
      <c r="B340" s="59" t="s">
        <v>469</v>
      </c>
      <c r="C340" s="37"/>
      <c r="D340" s="38">
        <v>4</v>
      </c>
      <c r="E340" s="38">
        <v>9</v>
      </c>
      <c r="F340" s="39" t="s">
        <v>452</v>
      </c>
      <c r="G340" s="40" t="s">
        <v>18</v>
      </c>
      <c r="H340" s="32">
        <v>60164.6</v>
      </c>
      <c r="I340" s="32">
        <v>30557.3</v>
      </c>
      <c r="J340" s="26"/>
    </row>
    <row r="341" spans="1:10" s="36" customFormat="1" ht="12" customHeight="1">
      <c r="A341" s="35"/>
      <c r="B341" s="27" t="s">
        <v>61</v>
      </c>
      <c r="C341" s="27"/>
      <c r="D341" s="28">
        <v>4</v>
      </c>
      <c r="E341" s="28">
        <v>10</v>
      </c>
      <c r="F341" s="29"/>
      <c r="G341" s="30"/>
      <c r="H341" s="31">
        <f>H342</f>
        <v>1626</v>
      </c>
      <c r="I341" s="31">
        <f>I342</f>
        <v>614.90000000000009</v>
      </c>
      <c r="J341" s="33">
        <f>I341/H341*100</f>
        <v>37.816728167281674</v>
      </c>
    </row>
    <row r="342" spans="1:10" s="34" customFormat="1" ht="25.5">
      <c r="A342" s="26"/>
      <c r="B342" s="37" t="s">
        <v>60</v>
      </c>
      <c r="C342" s="37"/>
      <c r="D342" s="38">
        <v>4</v>
      </c>
      <c r="E342" s="38">
        <v>10</v>
      </c>
      <c r="F342" s="39" t="s">
        <v>475</v>
      </c>
      <c r="G342" s="40"/>
      <c r="H342" s="32">
        <f>H343</f>
        <v>1626</v>
      </c>
      <c r="I342" s="32">
        <f>I343</f>
        <v>614.90000000000009</v>
      </c>
      <c r="J342" s="26"/>
    </row>
    <row r="343" spans="1:10" s="34" customFormat="1">
      <c r="A343" s="26"/>
      <c r="B343" s="37" t="s">
        <v>21</v>
      </c>
      <c r="C343" s="37"/>
      <c r="D343" s="38">
        <v>4</v>
      </c>
      <c r="E343" s="38">
        <v>10</v>
      </c>
      <c r="F343" s="39" t="s">
        <v>476</v>
      </c>
      <c r="G343" s="40"/>
      <c r="H343" s="32">
        <f>H344+H347+H350</f>
        <v>1626</v>
      </c>
      <c r="I343" s="32">
        <f>I344+I347+I350</f>
        <v>614.90000000000009</v>
      </c>
      <c r="J343" s="26"/>
    </row>
    <row r="344" spans="1:10" s="34" customFormat="1" ht="63.75">
      <c r="A344" s="26"/>
      <c r="B344" s="16" t="s">
        <v>343</v>
      </c>
      <c r="C344" s="37"/>
      <c r="D344" s="38">
        <v>4</v>
      </c>
      <c r="E344" s="38">
        <v>10</v>
      </c>
      <c r="F344" s="39" t="s">
        <v>476</v>
      </c>
      <c r="G344" s="40">
        <v>100</v>
      </c>
      <c r="H344" s="32">
        <f>H345</f>
        <v>100</v>
      </c>
      <c r="I344" s="32">
        <f>I345</f>
        <v>29.6</v>
      </c>
      <c r="J344" s="26"/>
    </row>
    <row r="345" spans="1:10" s="34" customFormat="1" ht="25.5">
      <c r="A345" s="26"/>
      <c r="B345" s="16" t="s">
        <v>256</v>
      </c>
      <c r="C345" s="37"/>
      <c r="D345" s="38">
        <v>4</v>
      </c>
      <c r="E345" s="38">
        <v>10</v>
      </c>
      <c r="F345" s="39" t="s">
        <v>476</v>
      </c>
      <c r="G345" s="40">
        <v>120</v>
      </c>
      <c r="H345" s="32">
        <f>H346</f>
        <v>100</v>
      </c>
      <c r="I345" s="32">
        <f>I346</f>
        <v>29.6</v>
      </c>
      <c r="J345" s="26"/>
    </row>
    <row r="346" spans="1:10" s="34" customFormat="1" ht="38.25">
      <c r="A346" s="26"/>
      <c r="B346" s="37" t="s">
        <v>33</v>
      </c>
      <c r="C346" s="37"/>
      <c r="D346" s="38">
        <v>4</v>
      </c>
      <c r="E346" s="38">
        <v>10</v>
      </c>
      <c r="F346" s="39" t="s">
        <v>476</v>
      </c>
      <c r="G346" s="40" t="s">
        <v>32</v>
      </c>
      <c r="H346" s="32">
        <v>100</v>
      </c>
      <c r="I346" s="32">
        <v>29.6</v>
      </c>
      <c r="J346" s="26"/>
    </row>
    <row r="347" spans="1:10" s="34" customFormat="1" ht="25.5">
      <c r="A347" s="26"/>
      <c r="B347" s="16" t="s">
        <v>257</v>
      </c>
      <c r="C347" s="37"/>
      <c r="D347" s="38">
        <v>4</v>
      </c>
      <c r="E347" s="38">
        <v>10</v>
      </c>
      <c r="F347" s="39" t="s">
        <v>476</v>
      </c>
      <c r="G347" s="40">
        <v>200</v>
      </c>
      <c r="H347" s="32">
        <f>H348</f>
        <v>1076</v>
      </c>
      <c r="I347" s="32">
        <f>I348</f>
        <v>360.3</v>
      </c>
      <c r="J347" s="26"/>
    </row>
    <row r="348" spans="1:10" s="34" customFormat="1" ht="25.5">
      <c r="A348" s="26"/>
      <c r="B348" s="16" t="s">
        <v>339</v>
      </c>
      <c r="C348" s="37"/>
      <c r="D348" s="38">
        <v>4</v>
      </c>
      <c r="E348" s="38">
        <v>10</v>
      </c>
      <c r="F348" s="39" t="s">
        <v>476</v>
      </c>
      <c r="G348" s="40">
        <v>240</v>
      </c>
      <c r="H348" s="32">
        <f>H349</f>
        <v>1076</v>
      </c>
      <c r="I348" s="32">
        <f>I349</f>
        <v>360.3</v>
      </c>
      <c r="J348" s="26"/>
    </row>
    <row r="349" spans="1:10" s="34" customFormat="1" ht="38.25">
      <c r="A349" s="26"/>
      <c r="B349" s="37" t="s">
        <v>19</v>
      </c>
      <c r="C349" s="37"/>
      <c r="D349" s="38">
        <v>4</v>
      </c>
      <c r="E349" s="38">
        <v>10</v>
      </c>
      <c r="F349" s="39" t="s">
        <v>476</v>
      </c>
      <c r="G349" s="40" t="s">
        <v>18</v>
      </c>
      <c r="H349" s="74">
        <v>1076</v>
      </c>
      <c r="I349" s="32">
        <v>360.3</v>
      </c>
      <c r="J349" s="26"/>
    </row>
    <row r="350" spans="1:10" s="34" customFormat="1" ht="38.25">
      <c r="A350" s="26"/>
      <c r="B350" s="16" t="s">
        <v>352</v>
      </c>
      <c r="C350" s="37"/>
      <c r="D350" s="38">
        <v>4</v>
      </c>
      <c r="E350" s="38">
        <v>10</v>
      </c>
      <c r="F350" s="39" t="s">
        <v>476</v>
      </c>
      <c r="G350" s="40">
        <v>600</v>
      </c>
      <c r="H350" s="32">
        <f>H351+H353</f>
        <v>450</v>
      </c>
      <c r="I350" s="32">
        <f>I351+I353</f>
        <v>225</v>
      </c>
      <c r="J350" s="26"/>
    </row>
    <row r="351" spans="1:10" s="34" customFormat="1">
      <c r="A351" s="26"/>
      <c r="B351" s="16" t="s">
        <v>338</v>
      </c>
      <c r="C351" s="37"/>
      <c r="D351" s="38">
        <v>4</v>
      </c>
      <c r="E351" s="38">
        <v>10</v>
      </c>
      <c r="F351" s="39" t="s">
        <v>476</v>
      </c>
      <c r="G351" s="40">
        <v>610</v>
      </c>
      <c r="H351" s="32">
        <f>H352</f>
        <v>150</v>
      </c>
      <c r="I351" s="32">
        <f>I352</f>
        <v>75</v>
      </c>
      <c r="J351" s="26"/>
    </row>
    <row r="352" spans="1:10" s="34" customFormat="1">
      <c r="A352" s="26"/>
      <c r="B352" s="37" t="s">
        <v>41</v>
      </c>
      <c r="C352" s="37"/>
      <c r="D352" s="38">
        <v>4</v>
      </c>
      <c r="E352" s="38">
        <v>10</v>
      </c>
      <c r="F352" s="39" t="s">
        <v>476</v>
      </c>
      <c r="G352" s="40" t="s">
        <v>40</v>
      </c>
      <c r="H352" s="32">
        <v>150</v>
      </c>
      <c r="I352" s="32">
        <v>75</v>
      </c>
      <c r="J352" s="26"/>
    </row>
    <row r="353" spans="1:10" s="34" customFormat="1">
      <c r="A353" s="26"/>
      <c r="B353" s="16" t="s">
        <v>342</v>
      </c>
      <c r="C353" s="37"/>
      <c r="D353" s="38">
        <v>4</v>
      </c>
      <c r="E353" s="38">
        <v>10</v>
      </c>
      <c r="F353" s="39" t="s">
        <v>476</v>
      </c>
      <c r="G353" s="40">
        <v>620</v>
      </c>
      <c r="H353" s="32">
        <f>H354</f>
        <v>300</v>
      </c>
      <c r="I353" s="32">
        <f>I354</f>
        <v>150</v>
      </c>
      <c r="J353" s="26"/>
    </row>
    <row r="354" spans="1:10" s="34" customFormat="1" ht="25.5">
      <c r="A354" s="26"/>
      <c r="B354" s="37" t="s">
        <v>16</v>
      </c>
      <c r="C354" s="37"/>
      <c r="D354" s="38">
        <v>4</v>
      </c>
      <c r="E354" s="38">
        <v>10</v>
      </c>
      <c r="F354" s="39" t="s">
        <v>476</v>
      </c>
      <c r="G354" s="40" t="s">
        <v>15</v>
      </c>
      <c r="H354" s="32">
        <v>300</v>
      </c>
      <c r="I354" s="32">
        <v>150</v>
      </c>
      <c r="J354" s="26"/>
    </row>
    <row r="355" spans="1:10" s="36" customFormat="1" ht="25.5">
      <c r="A355" s="35"/>
      <c r="B355" s="27" t="s">
        <v>200</v>
      </c>
      <c r="C355" s="27"/>
      <c r="D355" s="28">
        <v>4</v>
      </c>
      <c r="E355" s="28">
        <v>12</v>
      </c>
      <c r="F355" s="29"/>
      <c r="G355" s="30"/>
      <c r="H355" s="31">
        <f>H356+H380+H409</f>
        <v>93782.5</v>
      </c>
      <c r="I355" s="31">
        <f>I356+I380+I409</f>
        <v>46547.100000000006</v>
      </c>
      <c r="J355" s="33">
        <f>I355/H355*100</f>
        <v>49.633033881587721</v>
      </c>
    </row>
    <row r="356" spans="1:10" s="34" customFormat="1" ht="63.75">
      <c r="A356" s="26"/>
      <c r="B356" s="37" t="s">
        <v>199</v>
      </c>
      <c r="C356" s="37"/>
      <c r="D356" s="38">
        <v>4</v>
      </c>
      <c r="E356" s="38">
        <v>12</v>
      </c>
      <c r="F356" s="39" t="s">
        <v>445</v>
      </c>
      <c r="G356" s="40"/>
      <c r="H356" s="32">
        <f>H357+H371+H376</f>
        <v>5588.8</v>
      </c>
      <c r="I356" s="32">
        <f>I357+I371+I376</f>
        <v>103.6</v>
      </c>
      <c r="J356" s="26"/>
    </row>
    <row r="357" spans="1:10" s="34" customFormat="1" ht="25.5">
      <c r="A357" s="26"/>
      <c r="B357" s="37" t="s">
        <v>198</v>
      </c>
      <c r="C357" s="37"/>
      <c r="D357" s="38">
        <v>4</v>
      </c>
      <c r="E357" s="38">
        <v>12</v>
      </c>
      <c r="F357" s="39" t="s">
        <v>478</v>
      </c>
      <c r="G357" s="40"/>
      <c r="H357" s="32">
        <f>H358</f>
        <v>5348.8</v>
      </c>
      <c r="I357" s="32">
        <f>I358</f>
        <v>30.9</v>
      </c>
      <c r="J357" s="26"/>
    </row>
    <row r="358" spans="1:10" s="34" customFormat="1" ht="89.25">
      <c r="A358" s="26"/>
      <c r="B358" s="37" t="s">
        <v>197</v>
      </c>
      <c r="C358" s="37"/>
      <c r="D358" s="38">
        <v>4</v>
      </c>
      <c r="E358" s="38">
        <v>12</v>
      </c>
      <c r="F358" s="39" t="s">
        <v>663</v>
      </c>
      <c r="G358" s="40"/>
      <c r="H358" s="32">
        <f>H359+H365</f>
        <v>5348.8</v>
      </c>
      <c r="I358" s="32">
        <f>I359+I365</f>
        <v>30.9</v>
      </c>
      <c r="J358" s="26"/>
    </row>
    <row r="359" spans="1:10" s="34" customFormat="1" ht="89.25">
      <c r="A359" s="26"/>
      <c r="B359" s="37" t="s">
        <v>197</v>
      </c>
      <c r="C359" s="37"/>
      <c r="D359" s="38">
        <v>4</v>
      </c>
      <c r="E359" s="38">
        <v>12</v>
      </c>
      <c r="F359" s="39" t="s">
        <v>664</v>
      </c>
      <c r="G359" s="40"/>
      <c r="H359" s="32">
        <f>H360+H363</f>
        <v>5081.2</v>
      </c>
      <c r="I359" s="32">
        <f>I360+I363</f>
        <v>29.4</v>
      </c>
      <c r="J359" s="26"/>
    </row>
    <row r="360" spans="1:10" s="34" customFormat="1" ht="25.5">
      <c r="A360" s="26"/>
      <c r="B360" s="16" t="s">
        <v>257</v>
      </c>
      <c r="C360" s="37"/>
      <c r="D360" s="38">
        <v>4</v>
      </c>
      <c r="E360" s="38">
        <v>12</v>
      </c>
      <c r="F360" s="39" t="s">
        <v>664</v>
      </c>
      <c r="G360" s="40">
        <v>200</v>
      </c>
      <c r="H360" s="32">
        <f>H361</f>
        <v>671.4</v>
      </c>
      <c r="I360" s="32">
        <f>I361</f>
        <v>0</v>
      </c>
      <c r="J360" s="26"/>
    </row>
    <row r="361" spans="1:10" s="34" customFormat="1" ht="25.5">
      <c r="A361" s="26"/>
      <c r="B361" s="16" t="s">
        <v>339</v>
      </c>
      <c r="C361" s="37"/>
      <c r="D361" s="38">
        <v>4</v>
      </c>
      <c r="E361" s="38">
        <v>12</v>
      </c>
      <c r="F361" s="39" t="s">
        <v>664</v>
      </c>
      <c r="G361" s="40">
        <v>240</v>
      </c>
      <c r="H361" s="32">
        <f>H362</f>
        <v>671.4</v>
      </c>
      <c r="I361" s="32">
        <f>I362</f>
        <v>0</v>
      </c>
      <c r="J361" s="26"/>
    </row>
    <row r="362" spans="1:10" s="34" customFormat="1" ht="38.25">
      <c r="A362" s="26"/>
      <c r="B362" s="37" t="s">
        <v>19</v>
      </c>
      <c r="C362" s="37"/>
      <c r="D362" s="38">
        <v>4</v>
      </c>
      <c r="E362" s="38">
        <v>12</v>
      </c>
      <c r="F362" s="39" t="s">
        <v>664</v>
      </c>
      <c r="G362" s="40" t="s">
        <v>18</v>
      </c>
      <c r="H362" s="74">
        <v>671.4</v>
      </c>
      <c r="I362" s="32">
        <v>0</v>
      </c>
      <c r="J362" s="26"/>
    </row>
    <row r="363" spans="1:10" s="34" customFormat="1">
      <c r="A363" s="26"/>
      <c r="B363" s="17" t="s">
        <v>259</v>
      </c>
      <c r="C363" s="37"/>
      <c r="D363" s="38">
        <v>4</v>
      </c>
      <c r="E363" s="38">
        <v>12</v>
      </c>
      <c r="F363" s="39" t="s">
        <v>664</v>
      </c>
      <c r="G363" s="40">
        <v>800</v>
      </c>
      <c r="H363" s="32">
        <f>H364</f>
        <v>4409.8</v>
      </c>
      <c r="I363" s="32">
        <f>I364</f>
        <v>29.4</v>
      </c>
      <c r="J363" s="26"/>
    </row>
    <row r="364" spans="1:10" s="34" customFormat="1" ht="51">
      <c r="A364" s="26"/>
      <c r="B364" s="37" t="s">
        <v>160</v>
      </c>
      <c r="C364" s="37"/>
      <c r="D364" s="38">
        <v>4</v>
      </c>
      <c r="E364" s="38">
        <v>12</v>
      </c>
      <c r="F364" s="39" t="s">
        <v>664</v>
      </c>
      <c r="G364" s="40" t="s">
        <v>159</v>
      </c>
      <c r="H364" s="32">
        <v>4409.8</v>
      </c>
      <c r="I364" s="32">
        <v>29.4</v>
      </c>
      <c r="J364" s="26"/>
    </row>
    <row r="365" spans="1:10" s="34" customFormat="1" ht="102">
      <c r="A365" s="26"/>
      <c r="B365" s="37" t="s">
        <v>196</v>
      </c>
      <c r="C365" s="37"/>
      <c r="D365" s="38">
        <v>4</v>
      </c>
      <c r="E365" s="38">
        <v>12</v>
      </c>
      <c r="F365" s="39" t="s">
        <v>665</v>
      </c>
      <c r="G365" s="40"/>
      <c r="H365" s="32">
        <f>H366+H369</f>
        <v>267.60000000000002</v>
      </c>
      <c r="I365" s="32">
        <f>I366+I369</f>
        <v>1.5</v>
      </c>
      <c r="J365" s="26"/>
    </row>
    <row r="366" spans="1:10" s="34" customFormat="1" ht="25.5">
      <c r="A366" s="26"/>
      <c r="B366" s="16" t="s">
        <v>257</v>
      </c>
      <c r="C366" s="37"/>
      <c r="D366" s="38">
        <v>4</v>
      </c>
      <c r="E366" s="38">
        <v>12</v>
      </c>
      <c r="F366" s="39" t="s">
        <v>665</v>
      </c>
      <c r="G366" s="40">
        <v>200</v>
      </c>
      <c r="H366" s="32">
        <f>H367</f>
        <v>35.299999999999997</v>
      </c>
      <c r="I366" s="32">
        <f>I367</f>
        <v>0</v>
      </c>
      <c r="J366" s="26"/>
    </row>
    <row r="367" spans="1:10" s="34" customFormat="1" ht="25.5">
      <c r="A367" s="26"/>
      <c r="B367" s="16" t="s">
        <v>339</v>
      </c>
      <c r="C367" s="37"/>
      <c r="D367" s="38">
        <v>4</v>
      </c>
      <c r="E367" s="38">
        <v>12</v>
      </c>
      <c r="F367" s="39" t="s">
        <v>665</v>
      </c>
      <c r="G367" s="40">
        <v>240</v>
      </c>
      <c r="H367" s="32">
        <f>H368</f>
        <v>35.299999999999997</v>
      </c>
      <c r="I367" s="32">
        <f>I368</f>
        <v>0</v>
      </c>
      <c r="J367" s="26"/>
    </row>
    <row r="368" spans="1:10" s="34" customFormat="1" ht="38.25">
      <c r="A368" s="26"/>
      <c r="B368" s="37" t="s">
        <v>19</v>
      </c>
      <c r="C368" s="37"/>
      <c r="D368" s="38">
        <v>4</v>
      </c>
      <c r="E368" s="38">
        <v>12</v>
      </c>
      <c r="F368" s="39" t="s">
        <v>665</v>
      </c>
      <c r="G368" s="40" t="s">
        <v>18</v>
      </c>
      <c r="H368" s="74">
        <v>35.299999999999997</v>
      </c>
      <c r="I368" s="32">
        <v>0</v>
      </c>
      <c r="J368" s="26"/>
    </row>
    <row r="369" spans="1:10" s="34" customFormat="1">
      <c r="A369" s="26"/>
      <c r="B369" s="17" t="s">
        <v>259</v>
      </c>
      <c r="C369" s="37"/>
      <c r="D369" s="38">
        <v>4</v>
      </c>
      <c r="E369" s="38">
        <v>12</v>
      </c>
      <c r="F369" s="39" t="s">
        <v>665</v>
      </c>
      <c r="G369" s="40">
        <v>800</v>
      </c>
      <c r="H369" s="32">
        <f>H370</f>
        <v>232.3</v>
      </c>
      <c r="I369" s="32">
        <f>I370</f>
        <v>1.5</v>
      </c>
      <c r="J369" s="26"/>
    </row>
    <row r="370" spans="1:10" s="34" customFormat="1" ht="51">
      <c r="A370" s="26"/>
      <c r="B370" s="37" t="s">
        <v>160</v>
      </c>
      <c r="C370" s="37"/>
      <c r="D370" s="38">
        <v>4</v>
      </c>
      <c r="E370" s="38">
        <v>12</v>
      </c>
      <c r="F370" s="39" t="s">
        <v>665</v>
      </c>
      <c r="G370" s="40" t="s">
        <v>159</v>
      </c>
      <c r="H370" s="32">
        <v>232.3</v>
      </c>
      <c r="I370" s="32">
        <v>1.5</v>
      </c>
      <c r="J370" s="26"/>
    </row>
    <row r="371" spans="1:10" s="34" customFormat="1" ht="25.5">
      <c r="A371" s="26"/>
      <c r="B371" s="37" t="s">
        <v>195</v>
      </c>
      <c r="C371" s="37"/>
      <c r="D371" s="38">
        <v>4</v>
      </c>
      <c r="E371" s="38">
        <v>12</v>
      </c>
      <c r="F371" s="39" t="s">
        <v>479</v>
      </c>
      <c r="G371" s="40"/>
      <c r="H371" s="32">
        <f t="shared" ref="H371:I374" si="25">H372</f>
        <v>200</v>
      </c>
      <c r="I371" s="32">
        <f t="shared" si="25"/>
        <v>72.7</v>
      </c>
      <c r="J371" s="26"/>
    </row>
    <row r="372" spans="1:10" s="34" customFormat="1">
      <c r="A372" s="26"/>
      <c r="B372" s="37" t="s">
        <v>21</v>
      </c>
      <c r="C372" s="37"/>
      <c r="D372" s="38">
        <v>4</v>
      </c>
      <c r="E372" s="38">
        <v>12</v>
      </c>
      <c r="F372" s="39" t="s">
        <v>480</v>
      </c>
      <c r="G372" s="40"/>
      <c r="H372" s="32">
        <f t="shared" si="25"/>
        <v>200</v>
      </c>
      <c r="I372" s="32">
        <f t="shared" si="25"/>
        <v>72.7</v>
      </c>
      <c r="J372" s="26"/>
    </row>
    <row r="373" spans="1:10" s="34" customFormat="1" ht="25.5">
      <c r="A373" s="26"/>
      <c r="B373" s="16" t="s">
        <v>257</v>
      </c>
      <c r="C373" s="37"/>
      <c r="D373" s="38">
        <v>4</v>
      </c>
      <c r="E373" s="38">
        <v>12</v>
      </c>
      <c r="F373" s="39" t="s">
        <v>480</v>
      </c>
      <c r="G373" s="40">
        <v>200</v>
      </c>
      <c r="H373" s="32">
        <f t="shared" si="25"/>
        <v>200</v>
      </c>
      <c r="I373" s="32">
        <f t="shared" si="25"/>
        <v>72.7</v>
      </c>
      <c r="J373" s="26"/>
    </row>
    <row r="374" spans="1:10" s="34" customFormat="1" ht="25.5">
      <c r="A374" s="26"/>
      <c r="B374" s="16" t="s">
        <v>339</v>
      </c>
      <c r="C374" s="37"/>
      <c r="D374" s="38">
        <v>4</v>
      </c>
      <c r="E374" s="38">
        <v>12</v>
      </c>
      <c r="F374" s="39" t="s">
        <v>480</v>
      </c>
      <c r="G374" s="40">
        <v>240</v>
      </c>
      <c r="H374" s="32">
        <f t="shared" si="25"/>
        <v>200</v>
      </c>
      <c r="I374" s="32">
        <f t="shared" si="25"/>
        <v>72.7</v>
      </c>
      <c r="J374" s="26"/>
    </row>
    <row r="375" spans="1:10" s="34" customFormat="1" ht="38.25">
      <c r="A375" s="26"/>
      <c r="B375" s="37" t="s">
        <v>19</v>
      </c>
      <c r="C375" s="37"/>
      <c r="D375" s="38">
        <v>4</v>
      </c>
      <c r="E375" s="38">
        <v>12</v>
      </c>
      <c r="F375" s="39" t="s">
        <v>480</v>
      </c>
      <c r="G375" s="40" t="s">
        <v>18</v>
      </c>
      <c r="H375" s="32">
        <v>200</v>
      </c>
      <c r="I375" s="32">
        <v>72.7</v>
      </c>
      <c r="J375" s="26"/>
    </row>
    <row r="376" spans="1:10" s="34" customFormat="1" ht="25.5">
      <c r="A376" s="26"/>
      <c r="B376" s="37" t="s">
        <v>194</v>
      </c>
      <c r="C376" s="37"/>
      <c r="D376" s="38">
        <v>4</v>
      </c>
      <c r="E376" s="38">
        <v>12</v>
      </c>
      <c r="F376" s="39" t="s">
        <v>446</v>
      </c>
      <c r="G376" s="40"/>
      <c r="H376" s="32">
        <f t="shared" ref="H376:I378" si="26">H377</f>
        <v>40</v>
      </c>
      <c r="I376" s="32">
        <f t="shared" si="26"/>
        <v>0</v>
      </c>
      <c r="J376" s="26"/>
    </row>
    <row r="377" spans="1:10" s="34" customFormat="1">
      <c r="A377" s="26"/>
      <c r="B377" s="37" t="s">
        <v>21</v>
      </c>
      <c r="C377" s="37"/>
      <c r="D377" s="38">
        <v>4</v>
      </c>
      <c r="E377" s="38">
        <v>12</v>
      </c>
      <c r="F377" s="39" t="s">
        <v>481</v>
      </c>
      <c r="G377" s="40"/>
      <c r="H377" s="32">
        <f t="shared" si="26"/>
        <v>40</v>
      </c>
      <c r="I377" s="32">
        <f t="shared" si="26"/>
        <v>0</v>
      </c>
      <c r="J377" s="26"/>
    </row>
    <row r="378" spans="1:10" s="34" customFormat="1">
      <c r="A378" s="26"/>
      <c r="B378" s="17" t="s">
        <v>259</v>
      </c>
      <c r="C378" s="37"/>
      <c r="D378" s="38">
        <v>4</v>
      </c>
      <c r="E378" s="38">
        <v>12</v>
      </c>
      <c r="F378" s="39" t="s">
        <v>481</v>
      </c>
      <c r="G378" s="40">
        <v>800</v>
      </c>
      <c r="H378" s="32">
        <f t="shared" si="26"/>
        <v>40</v>
      </c>
      <c r="I378" s="32">
        <f t="shared" si="26"/>
        <v>0</v>
      </c>
      <c r="J378" s="26"/>
    </row>
    <row r="379" spans="1:10" s="34" customFormat="1" ht="51">
      <c r="A379" s="26"/>
      <c r="B379" s="37" t="s">
        <v>160</v>
      </c>
      <c r="C379" s="37"/>
      <c r="D379" s="38">
        <v>4</v>
      </c>
      <c r="E379" s="38">
        <v>12</v>
      </c>
      <c r="F379" s="39" t="s">
        <v>481</v>
      </c>
      <c r="G379" s="40" t="s">
        <v>159</v>
      </c>
      <c r="H379" s="32">
        <v>40</v>
      </c>
      <c r="I379" s="32">
        <v>0</v>
      </c>
      <c r="J379" s="26"/>
    </row>
    <row r="380" spans="1:10" s="206" customFormat="1" ht="57.75" customHeight="1">
      <c r="A380" s="201"/>
      <c r="B380" s="202" t="s">
        <v>5</v>
      </c>
      <c r="C380" s="202"/>
      <c r="D380" s="203">
        <v>4</v>
      </c>
      <c r="E380" s="203">
        <v>12</v>
      </c>
      <c r="F380" s="204" t="s">
        <v>365</v>
      </c>
      <c r="G380" s="205"/>
      <c r="H380" s="74">
        <f>H381</f>
        <v>28055.100000000002</v>
      </c>
      <c r="I380" s="74">
        <f>I381</f>
        <v>19203.7</v>
      </c>
      <c r="J380" s="201"/>
    </row>
    <row r="381" spans="1:10" s="206" customFormat="1" ht="38.25">
      <c r="A381" s="201"/>
      <c r="B381" s="202" t="s">
        <v>4</v>
      </c>
      <c r="C381" s="202"/>
      <c r="D381" s="203">
        <v>4</v>
      </c>
      <c r="E381" s="203">
        <v>12</v>
      </c>
      <c r="F381" s="204" t="s">
        <v>367</v>
      </c>
      <c r="G381" s="205"/>
      <c r="H381" s="74">
        <f>H393+H397+H401+H405+H382</f>
        <v>28055.100000000002</v>
      </c>
      <c r="I381" s="74">
        <f>I393+I397+I401+I405+I382</f>
        <v>19203.7</v>
      </c>
      <c r="J381" s="201"/>
    </row>
    <row r="382" spans="1:10" s="34" customFormat="1" ht="102">
      <c r="A382" s="26"/>
      <c r="B382" s="37" t="s">
        <v>190</v>
      </c>
      <c r="C382" s="37"/>
      <c r="D382" s="38">
        <v>4</v>
      </c>
      <c r="E382" s="38">
        <v>12</v>
      </c>
      <c r="F382" s="39" t="s">
        <v>484</v>
      </c>
      <c r="G382" s="40"/>
      <c r="H382" s="32">
        <f>H383+H388</f>
        <v>1589.9</v>
      </c>
      <c r="I382" s="32">
        <f>I383+I388</f>
        <v>272.10000000000002</v>
      </c>
      <c r="J382" s="26"/>
    </row>
    <row r="383" spans="1:10" s="34" customFormat="1" ht="63.75">
      <c r="A383" s="26"/>
      <c r="B383" s="16" t="s">
        <v>343</v>
      </c>
      <c r="C383" s="37"/>
      <c r="D383" s="38">
        <v>4</v>
      </c>
      <c r="E383" s="38">
        <v>12</v>
      </c>
      <c r="F383" s="39" t="s">
        <v>484</v>
      </c>
      <c r="G383" s="40">
        <v>100</v>
      </c>
      <c r="H383" s="32">
        <f>H384</f>
        <v>1309.3</v>
      </c>
      <c r="I383" s="32">
        <f>I384</f>
        <v>243</v>
      </c>
      <c r="J383" s="26"/>
    </row>
    <row r="384" spans="1:10" s="34" customFormat="1" ht="25.5">
      <c r="A384" s="26"/>
      <c r="B384" s="16" t="s">
        <v>256</v>
      </c>
      <c r="C384" s="37"/>
      <c r="D384" s="38">
        <v>4</v>
      </c>
      <c r="E384" s="38">
        <v>12</v>
      </c>
      <c r="F384" s="39" t="s">
        <v>484</v>
      </c>
      <c r="G384" s="40">
        <v>120</v>
      </c>
      <c r="H384" s="32">
        <f>H385+H386+H387</f>
        <v>1309.3</v>
      </c>
      <c r="I384" s="32">
        <f>I385+I386+I387</f>
        <v>243</v>
      </c>
      <c r="J384" s="26"/>
    </row>
    <row r="385" spans="1:10" s="34" customFormat="1" ht="25.5">
      <c r="A385" s="26"/>
      <c r="B385" s="37" t="s">
        <v>27</v>
      </c>
      <c r="C385" s="37"/>
      <c r="D385" s="38">
        <v>4</v>
      </c>
      <c r="E385" s="38">
        <v>12</v>
      </c>
      <c r="F385" s="39" t="s">
        <v>484</v>
      </c>
      <c r="G385" s="40" t="s">
        <v>26</v>
      </c>
      <c r="H385" s="32">
        <v>821.2</v>
      </c>
      <c r="I385" s="32">
        <v>178.3</v>
      </c>
      <c r="J385" s="26"/>
    </row>
    <row r="386" spans="1:10" s="34" customFormat="1" ht="38.25">
      <c r="A386" s="26"/>
      <c r="B386" s="37" t="s">
        <v>33</v>
      </c>
      <c r="C386" s="37"/>
      <c r="D386" s="38">
        <v>4</v>
      </c>
      <c r="E386" s="38">
        <v>12</v>
      </c>
      <c r="F386" s="39" t="s">
        <v>484</v>
      </c>
      <c r="G386" s="40" t="s">
        <v>32</v>
      </c>
      <c r="H386" s="32">
        <v>260.5</v>
      </c>
      <c r="I386" s="32">
        <v>12.6</v>
      </c>
      <c r="J386" s="26"/>
    </row>
    <row r="387" spans="1:10" s="34" customFormat="1" ht="51">
      <c r="A387" s="26"/>
      <c r="B387" s="37" t="s">
        <v>25</v>
      </c>
      <c r="C387" s="37"/>
      <c r="D387" s="38">
        <v>4</v>
      </c>
      <c r="E387" s="38">
        <v>12</v>
      </c>
      <c r="F387" s="39" t="s">
        <v>484</v>
      </c>
      <c r="G387" s="40" t="s">
        <v>24</v>
      </c>
      <c r="H387" s="32">
        <v>227.6</v>
      </c>
      <c r="I387" s="32">
        <v>52.1</v>
      </c>
      <c r="J387" s="26"/>
    </row>
    <row r="388" spans="1:10" s="34" customFormat="1" ht="25.5">
      <c r="A388" s="26"/>
      <c r="B388" s="16" t="s">
        <v>257</v>
      </c>
      <c r="C388" s="37"/>
      <c r="D388" s="38">
        <v>4</v>
      </c>
      <c r="E388" s="38">
        <v>12</v>
      </c>
      <c r="F388" s="39" t="s">
        <v>484</v>
      </c>
      <c r="G388" s="40">
        <v>200</v>
      </c>
      <c r="H388" s="32">
        <f>H389</f>
        <v>280.60000000000002</v>
      </c>
      <c r="I388" s="32">
        <f>I389</f>
        <v>29.1</v>
      </c>
      <c r="J388" s="26"/>
    </row>
    <row r="389" spans="1:10" s="34" customFormat="1" ht="25.5">
      <c r="A389" s="26"/>
      <c r="B389" s="16" t="s">
        <v>339</v>
      </c>
      <c r="C389" s="37"/>
      <c r="D389" s="38">
        <v>4</v>
      </c>
      <c r="E389" s="38">
        <v>12</v>
      </c>
      <c r="F389" s="39" t="s">
        <v>484</v>
      </c>
      <c r="G389" s="40">
        <v>240</v>
      </c>
      <c r="H389" s="32">
        <f>H390+H391</f>
        <v>280.60000000000002</v>
      </c>
      <c r="I389" s="32">
        <f>I390+I391</f>
        <v>29.1</v>
      </c>
      <c r="J389" s="26"/>
    </row>
    <row r="390" spans="1:10" s="34" customFormat="1" ht="25.5">
      <c r="A390" s="26"/>
      <c r="B390" s="37" t="s">
        <v>2</v>
      </c>
      <c r="C390" s="37"/>
      <c r="D390" s="38">
        <v>4</v>
      </c>
      <c r="E390" s="38">
        <v>12</v>
      </c>
      <c r="F390" s="39" t="s">
        <v>484</v>
      </c>
      <c r="G390" s="40" t="s">
        <v>1</v>
      </c>
      <c r="H390" s="32">
        <v>13.1</v>
      </c>
      <c r="I390" s="32">
        <v>2.5</v>
      </c>
      <c r="J390" s="26"/>
    </row>
    <row r="391" spans="1:10" s="34" customFormat="1" ht="38.25">
      <c r="A391" s="26"/>
      <c r="B391" s="37" t="s">
        <v>19</v>
      </c>
      <c r="C391" s="37"/>
      <c r="D391" s="38">
        <v>4</v>
      </c>
      <c r="E391" s="38">
        <v>12</v>
      </c>
      <c r="F391" s="39" t="s">
        <v>484</v>
      </c>
      <c r="G391" s="40" t="s">
        <v>18</v>
      </c>
      <c r="H391" s="32">
        <v>267.5</v>
      </c>
      <c r="I391" s="32">
        <v>26.6</v>
      </c>
      <c r="J391" s="26"/>
    </row>
    <row r="392" spans="1:10" s="34" customFormat="1" ht="43.5" customHeight="1">
      <c r="A392" s="26"/>
      <c r="B392" s="37" t="s">
        <v>702</v>
      </c>
      <c r="C392" s="37"/>
      <c r="D392" s="38">
        <v>4</v>
      </c>
      <c r="E392" s="38">
        <v>12</v>
      </c>
      <c r="F392" s="39" t="s">
        <v>703</v>
      </c>
      <c r="G392" s="40"/>
      <c r="H392" s="32">
        <f>H393+H397+H401+H405</f>
        <v>26465.200000000001</v>
      </c>
      <c r="I392" s="32">
        <f>I393+I397+I401+I405</f>
        <v>18931.600000000002</v>
      </c>
      <c r="J392" s="26"/>
    </row>
    <row r="393" spans="1:10" s="34" customFormat="1" ht="25.5">
      <c r="A393" s="26"/>
      <c r="B393" s="37" t="s">
        <v>37</v>
      </c>
      <c r="C393" s="37"/>
      <c r="D393" s="38">
        <v>4</v>
      </c>
      <c r="E393" s="38">
        <v>12</v>
      </c>
      <c r="F393" s="39" t="s">
        <v>704</v>
      </c>
      <c r="G393" s="40"/>
      <c r="H393" s="32">
        <f t="shared" ref="H393:I395" si="27">H394</f>
        <v>8957.5</v>
      </c>
      <c r="I393" s="32">
        <f t="shared" si="27"/>
        <v>1424</v>
      </c>
      <c r="J393" s="26"/>
    </row>
    <row r="394" spans="1:10" s="34" customFormat="1" ht="38.25">
      <c r="A394" s="26"/>
      <c r="B394" s="16" t="s">
        <v>337</v>
      </c>
      <c r="C394" s="37"/>
      <c r="D394" s="38">
        <v>4</v>
      </c>
      <c r="E394" s="38">
        <v>12</v>
      </c>
      <c r="F394" s="39" t="s">
        <v>704</v>
      </c>
      <c r="G394" s="40">
        <v>600</v>
      </c>
      <c r="H394" s="32">
        <f t="shared" si="27"/>
        <v>8957.5</v>
      </c>
      <c r="I394" s="32">
        <f t="shared" si="27"/>
        <v>1424</v>
      </c>
      <c r="J394" s="26"/>
    </row>
    <row r="395" spans="1:10" s="34" customFormat="1">
      <c r="A395" s="26"/>
      <c r="B395" s="16" t="s">
        <v>342</v>
      </c>
      <c r="C395" s="37"/>
      <c r="D395" s="38">
        <v>4</v>
      </c>
      <c r="E395" s="38">
        <v>12</v>
      </c>
      <c r="F395" s="39" t="s">
        <v>704</v>
      </c>
      <c r="G395" s="40">
        <v>620</v>
      </c>
      <c r="H395" s="32">
        <f t="shared" si="27"/>
        <v>8957.5</v>
      </c>
      <c r="I395" s="32">
        <f t="shared" si="27"/>
        <v>1424</v>
      </c>
      <c r="J395" s="26"/>
    </row>
    <row r="396" spans="1:10" s="34" customFormat="1" ht="63.75">
      <c r="A396" s="26"/>
      <c r="B396" s="37" t="s">
        <v>36</v>
      </c>
      <c r="C396" s="37"/>
      <c r="D396" s="38">
        <v>4</v>
      </c>
      <c r="E396" s="38">
        <v>12</v>
      </c>
      <c r="F396" s="39" t="s">
        <v>704</v>
      </c>
      <c r="G396" s="40" t="s">
        <v>35</v>
      </c>
      <c r="H396" s="32">
        <v>8957.5</v>
      </c>
      <c r="I396" s="32">
        <v>1424</v>
      </c>
      <c r="J396" s="26"/>
    </row>
    <row r="397" spans="1:10" s="34" customFormat="1" ht="102">
      <c r="A397" s="26"/>
      <c r="B397" s="37" t="s">
        <v>193</v>
      </c>
      <c r="C397" s="37"/>
      <c r="D397" s="38">
        <v>4</v>
      </c>
      <c r="E397" s="38">
        <v>12</v>
      </c>
      <c r="F397" s="39" t="s">
        <v>705</v>
      </c>
      <c r="G397" s="40"/>
      <c r="H397" s="32">
        <f t="shared" ref="H397:I399" si="28">H398</f>
        <v>4886.6000000000004</v>
      </c>
      <c r="I397" s="32">
        <f t="shared" si="28"/>
        <v>4886.6000000000004</v>
      </c>
      <c r="J397" s="26"/>
    </row>
    <row r="398" spans="1:10" s="34" customFormat="1" ht="38.25">
      <c r="A398" s="26"/>
      <c r="B398" s="16" t="s">
        <v>337</v>
      </c>
      <c r="C398" s="37"/>
      <c r="D398" s="38">
        <v>4</v>
      </c>
      <c r="E398" s="38">
        <v>12</v>
      </c>
      <c r="F398" s="39" t="s">
        <v>705</v>
      </c>
      <c r="G398" s="40">
        <v>600</v>
      </c>
      <c r="H398" s="32">
        <f t="shared" si="28"/>
        <v>4886.6000000000004</v>
      </c>
      <c r="I398" s="32">
        <f t="shared" si="28"/>
        <v>4886.6000000000004</v>
      </c>
      <c r="J398" s="26"/>
    </row>
    <row r="399" spans="1:10" s="34" customFormat="1">
      <c r="A399" s="26"/>
      <c r="B399" s="16" t="s">
        <v>342</v>
      </c>
      <c r="C399" s="37"/>
      <c r="D399" s="38">
        <v>4</v>
      </c>
      <c r="E399" s="38">
        <v>12</v>
      </c>
      <c r="F399" s="39" t="s">
        <v>705</v>
      </c>
      <c r="G399" s="40">
        <v>620</v>
      </c>
      <c r="H399" s="32">
        <f t="shared" si="28"/>
        <v>4886.6000000000004</v>
      </c>
      <c r="I399" s="32">
        <f t="shared" si="28"/>
        <v>4886.6000000000004</v>
      </c>
      <c r="J399" s="26"/>
    </row>
    <row r="400" spans="1:10" s="34" customFormat="1" ht="25.5">
      <c r="A400" s="26"/>
      <c r="B400" s="37" t="s">
        <v>16</v>
      </c>
      <c r="C400" s="37"/>
      <c r="D400" s="38">
        <v>4</v>
      </c>
      <c r="E400" s="38">
        <v>12</v>
      </c>
      <c r="F400" s="39" t="s">
        <v>705</v>
      </c>
      <c r="G400" s="40" t="s">
        <v>15</v>
      </c>
      <c r="H400" s="32">
        <v>4886.6000000000004</v>
      </c>
      <c r="I400" s="32">
        <v>4886.6000000000004</v>
      </c>
      <c r="J400" s="26"/>
    </row>
    <row r="401" spans="1:10" s="34" customFormat="1" ht="114.75">
      <c r="A401" s="26"/>
      <c r="B401" s="37" t="s">
        <v>192</v>
      </c>
      <c r="C401" s="37"/>
      <c r="D401" s="38">
        <v>4</v>
      </c>
      <c r="E401" s="38">
        <v>12</v>
      </c>
      <c r="F401" s="39" t="s">
        <v>706</v>
      </c>
      <c r="G401" s="40"/>
      <c r="H401" s="32">
        <f t="shared" ref="H401:I403" si="29">H402</f>
        <v>12078.1</v>
      </c>
      <c r="I401" s="32">
        <f t="shared" si="29"/>
        <v>12078.1</v>
      </c>
      <c r="J401" s="26"/>
    </row>
    <row r="402" spans="1:10" s="34" customFormat="1" ht="38.25">
      <c r="A402" s="26"/>
      <c r="B402" s="16" t="s">
        <v>337</v>
      </c>
      <c r="C402" s="37"/>
      <c r="D402" s="38">
        <v>4</v>
      </c>
      <c r="E402" s="38">
        <v>12</v>
      </c>
      <c r="F402" s="39" t="s">
        <v>706</v>
      </c>
      <c r="G402" s="40">
        <v>600</v>
      </c>
      <c r="H402" s="32">
        <f t="shared" si="29"/>
        <v>12078.1</v>
      </c>
      <c r="I402" s="32">
        <f t="shared" si="29"/>
        <v>12078.1</v>
      </c>
      <c r="J402" s="26"/>
    </row>
    <row r="403" spans="1:10" s="34" customFormat="1">
      <c r="A403" s="26"/>
      <c r="B403" s="16" t="s">
        <v>342</v>
      </c>
      <c r="C403" s="37"/>
      <c r="D403" s="38">
        <v>4</v>
      </c>
      <c r="E403" s="38">
        <v>12</v>
      </c>
      <c r="F403" s="39" t="s">
        <v>706</v>
      </c>
      <c r="G403" s="40">
        <v>620</v>
      </c>
      <c r="H403" s="32">
        <f t="shared" si="29"/>
        <v>12078.1</v>
      </c>
      <c r="I403" s="32">
        <f t="shared" si="29"/>
        <v>12078.1</v>
      </c>
      <c r="J403" s="26"/>
    </row>
    <row r="404" spans="1:10" s="34" customFormat="1" ht="63.75">
      <c r="A404" s="26"/>
      <c r="B404" s="37" t="s">
        <v>36</v>
      </c>
      <c r="C404" s="37"/>
      <c r="D404" s="38">
        <v>4</v>
      </c>
      <c r="E404" s="38">
        <v>12</v>
      </c>
      <c r="F404" s="39" t="s">
        <v>706</v>
      </c>
      <c r="G404" s="40" t="s">
        <v>35</v>
      </c>
      <c r="H404" s="32">
        <v>12078.1</v>
      </c>
      <c r="I404" s="32">
        <v>12078.1</v>
      </c>
      <c r="J404" s="26"/>
    </row>
    <row r="405" spans="1:10" s="34" customFormat="1" ht="114.75">
      <c r="A405" s="26"/>
      <c r="B405" s="37" t="s">
        <v>191</v>
      </c>
      <c r="C405" s="37"/>
      <c r="D405" s="38">
        <v>4</v>
      </c>
      <c r="E405" s="38">
        <v>12</v>
      </c>
      <c r="F405" s="39" t="s">
        <v>707</v>
      </c>
      <c r="G405" s="40"/>
      <c r="H405" s="32">
        <f t="shared" ref="H405:I407" si="30">H406</f>
        <v>543</v>
      </c>
      <c r="I405" s="32">
        <f t="shared" si="30"/>
        <v>542.9</v>
      </c>
      <c r="J405" s="26"/>
    </row>
    <row r="406" spans="1:10" s="34" customFormat="1" ht="38.25">
      <c r="A406" s="26"/>
      <c r="B406" s="16" t="s">
        <v>337</v>
      </c>
      <c r="C406" s="37"/>
      <c r="D406" s="38">
        <v>4</v>
      </c>
      <c r="E406" s="38">
        <v>12</v>
      </c>
      <c r="F406" s="39" t="s">
        <v>707</v>
      </c>
      <c r="G406" s="40">
        <v>600</v>
      </c>
      <c r="H406" s="32">
        <f t="shared" si="30"/>
        <v>543</v>
      </c>
      <c r="I406" s="32">
        <f t="shared" si="30"/>
        <v>542.9</v>
      </c>
      <c r="J406" s="26"/>
    </row>
    <row r="407" spans="1:10" s="34" customFormat="1">
      <c r="A407" s="26"/>
      <c r="B407" s="16" t="s">
        <v>342</v>
      </c>
      <c r="C407" s="37"/>
      <c r="D407" s="38">
        <v>4</v>
      </c>
      <c r="E407" s="38">
        <v>12</v>
      </c>
      <c r="F407" s="39" t="s">
        <v>707</v>
      </c>
      <c r="G407" s="40">
        <v>620</v>
      </c>
      <c r="H407" s="32">
        <f t="shared" si="30"/>
        <v>543</v>
      </c>
      <c r="I407" s="32">
        <f t="shared" si="30"/>
        <v>542.9</v>
      </c>
      <c r="J407" s="26"/>
    </row>
    <row r="408" spans="1:10" s="34" customFormat="1" ht="25.5">
      <c r="A408" s="26"/>
      <c r="B408" s="37" t="s">
        <v>16</v>
      </c>
      <c r="C408" s="37"/>
      <c r="D408" s="38">
        <v>4</v>
      </c>
      <c r="E408" s="38">
        <v>12</v>
      </c>
      <c r="F408" s="39" t="s">
        <v>707</v>
      </c>
      <c r="G408" s="40" t="s">
        <v>15</v>
      </c>
      <c r="H408" s="32">
        <v>543</v>
      </c>
      <c r="I408" s="32">
        <v>542.9</v>
      </c>
      <c r="J408" s="26"/>
    </row>
    <row r="409" spans="1:10" s="34" customFormat="1" ht="38.25">
      <c r="A409" s="26"/>
      <c r="B409" s="37" t="s">
        <v>169</v>
      </c>
      <c r="C409" s="37"/>
      <c r="D409" s="38">
        <v>4</v>
      </c>
      <c r="E409" s="38">
        <v>12</v>
      </c>
      <c r="F409" s="39" t="s">
        <v>485</v>
      </c>
      <c r="G409" s="40"/>
      <c r="H409" s="32">
        <f>H410+H440+H445</f>
        <v>60138.600000000006</v>
      </c>
      <c r="I409" s="32">
        <f>I410+I440+I445</f>
        <v>27239.800000000007</v>
      </c>
      <c r="J409" s="26"/>
    </row>
    <row r="410" spans="1:10" s="34" customFormat="1" ht="25.5">
      <c r="A410" s="26"/>
      <c r="B410" s="37" t="s">
        <v>189</v>
      </c>
      <c r="C410" s="37"/>
      <c r="D410" s="38">
        <v>4</v>
      </c>
      <c r="E410" s="38">
        <v>12</v>
      </c>
      <c r="F410" s="39" t="s">
        <v>486</v>
      </c>
      <c r="G410" s="40"/>
      <c r="H410" s="32">
        <f>H411+H426+H430+H435</f>
        <v>58338.600000000006</v>
      </c>
      <c r="I410" s="32">
        <f>I411+I426+I430+I435</f>
        <v>26887.600000000006</v>
      </c>
      <c r="J410" s="26"/>
    </row>
    <row r="411" spans="1:10" s="34" customFormat="1" ht="25.5">
      <c r="A411" s="26"/>
      <c r="B411" s="37" t="s">
        <v>37</v>
      </c>
      <c r="C411" s="37"/>
      <c r="D411" s="38">
        <v>4</v>
      </c>
      <c r="E411" s="38">
        <v>12</v>
      </c>
      <c r="F411" s="39" t="s">
        <v>487</v>
      </c>
      <c r="G411" s="40"/>
      <c r="H411" s="32">
        <f>H412+H417+H421</f>
        <v>54410.400000000001</v>
      </c>
      <c r="I411" s="32">
        <f>I412+I417+I421</f>
        <v>26837.600000000006</v>
      </c>
      <c r="J411" s="26"/>
    </row>
    <row r="412" spans="1:10" s="34" customFormat="1" ht="63.75">
      <c r="A412" s="26"/>
      <c r="B412" s="16" t="s">
        <v>343</v>
      </c>
      <c r="C412" s="37"/>
      <c r="D412" s="38">
        <v>4</v>
      </c>
      <c r="E412" s="38">
        <v>12</v>
      </c>
      <c r="F412" s="39" t="s">
        <v>487</v>
      </c>
      <c r="G412" s="40">
        <v>100</v>
      </c>
      <c r="H412" s="32">
        <f>H413</f>
        <v>50247.8</v>
      </c>
      <c r="I412" s="32">
        <f>I413</f>
        <v>25133.700000000004</v>
      </c>
      <c r="J412" s="26"/>
    </row>
    <row r="413" spans="1:10" s="34" customFormat="1" ht="25.5">
      <c r="A413" s="26"/>
      <c r="B413" s="16" t="s">
        <v>350</v>
      </c>
      <c r="C413" s="37"/>
      <c r="D413" s="38">
        <v>4</v>
      </c>
      <c r="E413" s="38">
        <v>12</v>
      </c>
      <c r="F413" s="39" t="s">
        <v>487</v>
      </c>
      <c r="G413" s="40">
        <v>110</v>
      </c>
      <c r="H413" s="32">
        <f>H414+H415+H416</f>
        <v>50247.8</v>
      </c>
      <c r="I413" s="32">
        <f>I414+I415+I416</f>
        <v>25133.700000000004</v>
      </c>
      <c r="J413" s="26"/>
    </row>
    <row r="414" spans="1:10" s="34" customFormat="1">
      <c r="A414" s="26"/>
      <c r="B414" s="37" t="s">
        <v>155</v>
      </c>
      <c r="C414" s="37"/>
      <c r="D414" s="38">
        <v>4</v>
      </c>
      <c r="E414" s="38">
        <v>12</v>
      </c>
      <c r="F414" s="39" t="s">
        <v>487</v>
      </c>
      <c r="G414" s="40" t="s">
        <v>154</v>
      </c>
      <c r="H414" s="32">
        <v>38322.1</v>
      </c>
      <c r="I414" s="32">
        <v>18927.2</v>
      </c>
      <c r="J414" s="26"/>
    </row>
    <row r="415" spans="1:10" s="34" customFormat="1" ht="25.5">
      <c r="A415" s="26"/>
      <c r="B415" s="37" t="s">
        <v>153</v>
      </c>
      <c r="C415" s="37"/>
      <c r="D415" s="38">
        <v>4</v>
      </c>
      <c r="E415" s="38">
        <v>12</v>
      </c>
      <c r="F415" s="39" t="s">
        <v>487</v>
      </c>
      <c r="G415" s="40" t="s">
        <v>152</v>
      </c>
      <c r="H415" s="32">
        <v>1292.4000000000001</v>
      </c>
      <c r="I415" s="32">
        <v>614.9</v>
      </c>
      <c r="J415" s="26"/>
    </row>
    <row r="416" spans="1:10" s="34" customFormat="1" ht="51">
      <c r="A416" s="26"/>
      <c r="B416" s="37" t="s">
        <v>151</v>
      </c>
      <c r="C416" s="37"/>
      <c r="D416" s="38">
        <v>4</v>
      </c>
      <c r="E416" s="38">
        <v>12</v>
      </c>
      <c r="F416" s="39" t="s">
        <v>487</v>
      </c>
      <c r="G416" s="40" t="s">
        <v>150</v>
      </c>
      <c r="H416" s="32">
        <v>10633.3</v>
      </c>
      <c r="I416" s="32">
        <v>5591.6</v>
      </c>
      <c r="J416" s="26"/>
    </row>
    <row r="417" spans="1:10" s="34" customFormat="1" ht="25.5">
      <c r="A417" s="26"/>
      <c r="B417" s="16" t="s">
        <v>257</v>
      </c>
      <c r="C417" s="37"/>
      <c r="D417" s="38">
        <v>4</v>
      </c>
      <c r="E417" s="38">
        <v>12</v>
      </c>
      <c r="F417" s="39" t="s">
        <v>487</v>
      </c>
      <c r="G417" s="40">
        <v>200</v>
      </c>
      <c r="H417" s="32">
        <f>H418</f>
        <v>3880.5</v>
      </c>
      <c r="I417" s="32">
        <f>I418</f>
        <v>1638.1999999999998</v>
      </c>
      <c r="J417" s="26"/>
    </row>
    <row r="418" spans="1:10" s="34" customFormat="1" ht="25.5">
      <c r="A418" s="26"/>
      <c r="B418" s="16" t="s">
        <v>339</v>
      </c>
      <c r="C418" s="37"/>
      <c r="D418" s="38">
        <v>4</v>
      </c>
      <c r="E418" s="38">
        <v>12</v>
      </c>
      <c r="F418" s="39" t="s">
        <v>487</v>
      </c>
      <c r="G418" s="40">
        <v>240</v>
      </c>
      <c r="H418" s="32">
        <f>H419+H420</f>
        <v>3880.5</v>
      </c>
      <c r="I418" s="32">
        <f>I419+I420</f>
        <v>1638.1999999999998</v>
      </c>
      <c r="J418" s="26"/>
    </row>
    <row r="419" spans="1:10" s="34" customFormat="1" ht="25.5">
      <c r="A419" s="26"/>
      <c r="B419" s="37" t="s">
        <v>2</v>
      </c>
      <c r="C419" s="37"/>
      <c r="D419" s="38">
        <v>4</v>
      </c>
      <c r="E419" s="38">
        <v>12</v>
      </c>
      <c r="F419" s="39" t="s">
        <v>487</v>
      </c>
      <c r="G419" s="40" t="s">
        <v>1</v>
      </c>
      <c r="H419" s="32">
        <v>858</v>
      </c>
      <c r="I419" s="32">
        <v>315.39999999999998</v>
      </c>
      <c r="J419" s="26"/>
    </row>
    <row r="420" spans="1:10" s="34" customFormat="1" ht="38.25">
      <c r="A420" s="26"/>
      <c r="B420" s="37" t="s">
        <v>19</v>
      </c>
      <c r="C420" s="37"/>
      <c r="D420" s="38">
        <v>4</v>
      </c>
      <c r="E420" s="38">
        <v>12</v>
      </c>
      <c r="F420" s="39" t="s">
        <v>487</v>
      </c>
      <c r="G420" s="40" t="s">
        <v>18</v>
      </c>
      <c r="H420" s="32">
        <v>3022.5</v>
      </c>
      <c r="I420" s="32">
        <v>1322.8</v>
      </c>
      <c r="J420" s="26"/>
    </row>
    <row r="421" spans="1:10" s="34" customFormat="1">
      <c r="A421" s="26"/>
      <c r="B421" s="17" t="s">
        <v>259</v>
      </c>
      <c r="C421" s="37"/>
      <c r="D421" s="38">
        <v>4</v>
      </c>
      <c r="E421" s="38">
        <v>12</v>
      </c>
      <c r="F421" s="39" t="s">
        <v>487</v>
      </c>
      <c r="G421" s="40">
        <v>800</v>
      </c>
      <c r="H421" s="32">
        <f>H422</f>
        <v>282.10000000000002</v>
      </c>
      <c r="I421" s="32">
        <f>I422</f>
        <v>65.7</v>
      </c>
      <c r="J421" s="26"/>
    </row>
    <row r="422" spans="1:10" s="34" customFormat="1">
      <c r="A422" s="26"/>
      <c r="B422" s="17" t="s">
        <v>260</v>
      </c>
      <c r="C422" s="37"/>
      <c r="D422" s="38">
        <v>4</v>
      </c>
      <c r="E422" s="38">
        <v>12</v>
      </c>
      <c r="F422" s="39" t="s">
        <v>487</v>
      </c>
      <c r="G422" s="40">
        <v>850</v>
      </c>
      <c r="H422" s="32">
        <f>H423+H424+H425</f>
        <v>282.10000000000002</v>
      </c>
      <c r="I422" s="32">
        <f>I423+I424+I425</f>
        <v>65.7</v>
      </c>
      <c r="J422" s="26"/>
    </row>
    <row r="423" spans="1:10" s="34" customFormat="1" ht="25.5">
      <c r="A423" s="26"/>
      <c r="B423" s="37" t="s">
        <v>31</v>
      </c>
      <c r="C423" s="37"/>
      <c r="D423" s="38">
        <v>4</v>
      </c>
      <c r="E423" s="38">
        <v>12</v>
      </c>
      <c r="F423" s="39" t="s">
        <v>487</v>
      </c>
      <c r="G423" s="40" t="s">
        <v>30</v>
      </c>
      <c r="H423" s="32">
        <v>35.4</v>
      </c>
      <c r="I423" s="32">
        <v>7.1</v>
      </c>
      <c r="J423" s="26"/>
    </row>
    <row r="424" spans="1:10" s="34" customFormat="1">
      <c r="A424" s="26"/>
      <c r="B424" s="37" t="s">
        <v>29</v>
      </c>
      <c r="C424" s="37"/>
      <c r="D424" s="38">
        <v>4</v>
      </c>
      <c r="E424" s="38">
        <v>12</v>
      </c>
      <c r="F424" s="39" t="s">
        <v>487</v>
      </c>
      <c r="G424" s="40" t="s">
        <v>28</v>
      </c>
      <c r="H424" s="32">
        <v>146.69999999999999</v>
      </c>
      <c r="I424" s="32">
        <v>8.6</v>
      </c>
      <c r="J424" s="26"/>
    </row>
    <row r="425" spans="1:10" s="34" customFormat="1">
      <c r="A425" s="26"/>
      <c r="B425" s="37" t="s">
        <v>238</v>
      </c>
      <c r="C425" s="37"/>
      <c r="D425" s="38">
        <v>4</v>
      </c>
      <c r="E425" s="38">
        <v>12</v>
      </c>
      <c r="F425" s="39" t="s">
        <v>487</v>
      </c>
      <c r="G425" s="40">
        <v>853</v>
      </c>
      <c r="H425" s="32">
        <v>100</v>
      </c>
      <c r="I425" s="32">
        <v>50</v>
      </c>
      <c r="J425" s="26"/>
    </row>
    <row r="426" spans="1:10" s="34" customFormat="1">
      <c r="A426" s="26"/>
      <c r="B426" s="37" t="s">
        <v>21</v>
      </c>
      <c r="C426" s="37"/>
      <c r="D426" s="38">
        <v>4</v>
      </c>
      <c r="E426" s="38">
        <v>12</v>
      </c>
      <c r="F426" s="39" t="s">
        <v>488</v>
      </c>
      <c r="G426" s="40"/>
      <c r="H426" s="32">
        <f t="shared" ref="H426:I428" si="31">H427</f>
        <v>424.3</v>
      </c>
      <c r="I426" s="32">
        <f t="shared" si="31"/>
        <v>50</v>
      </c>
      <c r="J426" s="26"/>
    </row>
    <row r="427" spans="1:10" s="34" customFormat="1" ht="25.5">
      <c r="A427" s="26"/>
      <c r="B427" s="16" t="s">
        <v>257</v>
      </c>
      <c r="C427" s="37"/>
      <c r="D427" s="38">
        <v>4</v>
      </c>
      <c r="E427" s="38">
        <v>12</v>
      </c>
      <c r="F427" s="39" t="s">
        <v>488</v>
      </c>
      <c r="G427" s="40">
        <v>200</v>
      </c>
      <c r="H427" s="32">
        <f t="shared" si="31"/>
        <v>424.3</v>
      </c>
      <c r="I427" s="32">
        <f t="shared" si="31"/>
        <v>50</v>
      </c>
      <c r="J427" s="26"/>
    </row>
    <row r="428" spans="1:10" s="34" customFormat="1" ht="25.5">
      <c r="A428" s="26"/>
      <c r="B428" s="16" t="s">
        <v>339</v>
      </c>
      <c r="C428" s="37"/>
      <c r="D428" s="38">
        <v>4</v>
      </c>
      <c r="E428" s="38">
        <v>12</v>
      </c>
      <c r="F428" s="39" t="s">
        <v>488</v>
      </c>
      <c r="G428" s="40">
        <v>240</v>
      </c>
      <c r="H428" s="32">
        <f t="shared" si="31"/>
        <v>424.3</v>
      </c>
      <c r="I428" s="32">
        <f t="shared" si="31"/>
        <v>50</v>
      </c>
      <c r="J428" s="26"/>
    </row>
    <row r="429" spans="1:10" s="34" customFormat="1" ht="38.25">
      <c r="A429" s="26"/>
      <c r="B429" s="37" t="s">
        <v>19</v>
      </c>
      <c r="C429" s="37"/>
      <c r="D429" s="38">
        <v>4</v>
      </c>
      <c r="E429" s="38">
        <v>12</v>
      </c>
      <c r="F429" s="39" t="s">
        <v>488</v>
      </c>
      <c r="G429" s="40" t="s">
        <v>18</v>
      </c>
      <c r="H429" s="32">
        <v>424.3</v>
      </c>
      <c r="I429" s="32">
        <v>50</v>
      </c>
      <c r="J429" s="26"/>
    </row>
    <row r="430" spans="1:10" s="34" customFormat="1" ht="121.5" customHeight="1">
      <c r="A430" s="26"/>
      <c r="B430" s="37" t="s">
        <v>188</v>
      </c>
      <c r="C430" s="37"/>
      <c r="D430" s="38">
        <v>4</v>
      </c>
      <c r="E430" s="38">
        <v>12</v>
      </c>
      <c r="F430" s="39" t="s">
        <v>490</v>
      </c>
      <c r="G430" s="40"/>
      <c r="H430" s="32">
        <f>H431</f>
        <v>3118.4</v>
      </c>
      <c r="I430" s="32">
        <f>I431</f>
        <v>0</v>
      </c>
      <c r="J430" s="26"/>
    </row>
    <row r="431" spans="1:10" s="34" customFormat="1">
      <c r="A431" s="26"/>
      <c r="B431" s="37" t="s">
        <v>709</v>
      </c>
      <c r="C431" s="37"/>
      <c r="D431" s="38">
        <v>4</v>
      </c>
      <c r="E431" s="38">
        <v>12</v>
      </c>
      <c r="F431" s="39" t="s">
        <v>708</v>
      </c>
      <c r="G431" s="40"/>
      <c r="H431" s="32">
        <f>H432</f>
        <v>3118.4</v>
      </c>
      <c r="I431" s="32">
        <f>I432</f>
        <v>0</v>
      </c>
      <c r="J431" s="26"/>
    </row>
    <row r="432" spans="1:10" s="34" customFormat="1" ht="25.5">
      <c r="A432" s="26"/>
      <c r="B432" s="16" t="s">
        <v>257</v>
      </c>
      <c r="C432" s="37"/>
      <c r="D432" s="38">
        <v>4</v>
      </c>
      <c r="E432" s="38">
        <v>12</v>
      </c>
      <c r="F432" s="39" t="s">
        <v>708</v>
      </c>
      <c r="G432" s="40">
        <v>200</v>
      </c>
      <c r="H432" s="32">
        <f t="shared" ref="H432:I433" si="32">H433</f>
        <v>3118.4</v>
      </c>
      <c r="I432" s="32">
        <f t="shared" si="32"/>
        <v>0</v>
      </c>
      <c r="J432" s="26"/>
    </row>
    <row r="433" spans="1:10" s="34" customFormat="1" ht="25.5">
      <c r="A433" s="26"/>
      <c r="B433" s="16" t="s">
        <v>339</v>
      </c>
      <c r="C433" s="37"/>
      <c r="D433" s="38">
        <v>4</v>
      </c>
      <c r="E433" s="38">
        <v>12</v>
      </c>
      <c r="F433" s="39" t="s">
        <v>708</v>
      </c>
      <c r="G433" s="40">
        <v>240</v>
      </c>
      <c r="H433" s="32">
        <f t="shared" si="32"/>
        <v>3118.4</v>
      </c>
      <c r="I433" s="32">
        <f t="shared" si="32"/>
        <v>0</v>
      </c>
      <c r="J433" s="26"/>
    </row>
    <row r="434" spans="1:10" s="34" customFormat="1" ht="38.25">
      <c r="A434" s="26"/>
      <c r="B434" s="37" t="s">
        <v>19</v>
      </c>
      <c r="C434" s="37"/>
      <c r="D434" s="38">
        <v>4</v>
      </c>
      <c r="E434" s="38">
        <v>12</v>
      </c>
      <c r="F434" s="39" t="s">
        <v>708</v>
      </c>
      <c r="G434" s="40" t="s">
        <v>18</v>
      </c>
      <c r="H434" s="32">
        <v>3118.4</v>
      </c>
      <c r="I434" s="32">
        <v>0</v>
      </c>
      <c r="J434" s="26"/>
    </row>
    <row r="435" spans="1:10" s="34" customFormat="1" ht="137.25" customHeight="1">
      <c r="A435" s="26"/>
      <c r="B435" s="37" t="s">
        <v>182</v>
      </c>
      <c r="C435" s="37"/>
      <c r="D435" s="38">
        <v>4</v>
      </c>
      <c r="E435" s="38">
        <v>12</v>
      </c>
      <c r="F435" s="39" t="s">
        <v>492</v>
      </c>
      <c r="G435" s="40"/>
      <c r="H435" s="32">
        <f>H436</f>
        <v>385.5</v>
      </c>
      <c r="I435" s="32">
        <f>I436</f>
        <v>0</v>
      </c>
      <c r="J435" s="26"/>
    </row>
    <row r="436" spans="1:10" s="34" customFormat="1">
      <c r="A436" s="26"/>
      <c r="B436" s="37" t="s">
        <v>709</v>
      </c>
      <c r="C436" s="37"/>
      <c r="D436" s="38">
        <v>4</v>
      </c>
      <c r="E436" s="38">
        <v>12</v>
      </c>
      <c r="F436" s="39" t="s">
        <v>710</v>
      </c>
      <c r="G436" s="40"/>
      <c r="H436" s="32">
        <f>H437</f>
        <v>385.5</v>
      </c>
      <c r="I436" s="32">
        <f>I437</f>
        <v>0</v>
      </c>
      <c r="J436" s="26"/>
    </row>
    <row r="437" spans="1:10" s="34" customFormat="1" ht="25.5">
      <c r="A437" s="26"/>
      <c r="B437" s="16" t="s">
        <v>257</v>
      </c>
      <c r="C437" s="37"/>
      <c r="D437" s="38">
        <v>4</v>
      </c>
      <c r="E437" s="38">
        <v>12</v>
      </c>
      <c r="F437" s="39" t="s">
        <v>710</v>
      </c>
      <c r="G437" s="40">
        <v>200</v>
      </c>
      <c r="H437" s="32">
        <f t="shared" ref="H437:I438" si="33">H438</f>
        <v>385.5</v>
      </c>
      <c r="I437" s="32">
        <f t="shared" si="33"/>
        <v>0</v>
      </c>
      <c r="J437" s="26"/>
    </row>
    <row r="438" spans="1:10" s="34" customFormat="1" ht="25.5">
      <c r="A438" s="26"/>
      <c r="B438" s="16" t="s">
        <v>339</v>
      </c>
      <c r="C438" s="37"/>
      <c r="D438" s="38">
        <v>4</v>
      </c>
      <c r="E438" s="38">
        <v>12</v>
      </c>
      <c r="F438" s="39" t="s">
        <v>710</v>
      </c>
      <c r="G438" s="40">
        <v>240</v>
      </c>
      <c r="H438" s="32">
        <f t="shared" si="33"/>
        <v>385.5</v>
      </c>
      <c r="I438" s="32">
        <f t="shared" si="33"/>
        <v>0</v>
      </c>
      <c r="J438" s="26"/>
    </row>
    <row r="439" spans="1:10" s="34" customFormat="1" ht="38.25">
      <c r="A439" s="26"/>
      <c r="B439" s="37" t="s">
        <v>19</v>
      </c>
      <c r="C439" s="37"/>
      <c r="D439" s="38">
        <v>4</v>
      </c>
      <c r="E439" s="38">
        <v>12</v>
      </c>
      <c r="F439" s="39" t="s">
        <v>710</v>
      </c>
      <c r="G439" s="40" t="s">
        <v>18</v>
      </c>
      <c r="H439" s="32">
        <v>385.5</v>
      </c>
      <c r="I439" s="32">
        <v>0</v>
      </c>
      <c r="J439" s="26"/>
    </row>
    <row r="440" spans="1:10" s="34" customFormat="1" ht="25.5">
      <c r="A440" s="26"/>
      <c r="B440" s="37" t="s">
        <v>187</v>
      </c>
      <c r="C440" s="37"/>
      <c r="D440" s="38">
        <v>4</v>
      </c>
      <c r="E440" s="38">
        <v>12</v>
      </c>
      <c r="F440" s="39" t="s">
        <v>493</v>
      </c>
      <c r="G440" s="40"/>
      <c r="H440" s="32">
        <f>H441</f>
        <v>1550</v>
      </c>
      <c r="I440" s="32">
        <f>I441</f>
        <v>302.2</v>
      </c>
      <c r="J440" s="26"/>
    </row>
    <row r="441" spans="1:10" s="34" customFormat="1">
      <c r="A441" s="26"/>
      <c r="B441" s="37" t="s">
        <v>21</v>
      </c>
      <c r="C441" s="37"/>
      <c r="D441" s="38">
        <v>4</v>
      </c>
      <c r="E441" s="38">
        <v>12</v>
      </c>
      <c r="F441" s="39" t="s">
        <v>494</v>
      </c>
      <c r="G441" s="40"/>
      <c r="H441" s="32">
        <f t="shared" ref="H441:I443" si="34">H442</f>
        <v>1550</v>
      </c>
      <c r="I441" s="32">
        <f t="shared" si="34"/>
        <v>302.2</v>
      </c>
      <c r="J441" s="26"/>
    </row>
    <row r="442" spans="1:10" s="34" customFormat="1" ht="25.5">
      <c r="A442" s="26"/>
      <c r="B442" s="16" t="s">
        <v>257</v>
      </c>
      <c r="C442" s="37"/>
      <c r="D442" s="38">
        <v>4</v>
      </c>
      <c r="E442" s="38">
        <v>12</v>
      </c>
      <c r="F442" s="39" t="s">
        <v>494</v>
      </c>
      <c r="G442" s="40">
        <v>200</v>
      </c>
      <c r="H442" s="32">
        <f t="shared" si="34"/>
        <v>1550</v>
      </c>
      <c r="I442" s="32">
        <f t="shared" si="34"/>
        <v>302.2</v>
      </c>
      <c r="J442" s="26"/>
    </row>
    <row r="443" spans="1:10" s="34" customFormat="1" ht="25.5">
      <c r="A443" s="26"/>
      <c r="B443" s="16" t="s">
        <v>339</v>
      </c>
      <c r="C443" s="37"/>
      <c r="D443" s="38">
        <v>4</v>
      </c>
      <c r="E443" s="38">
        <v>12</v>
      </c>
      <c r="F443" s="39" t="s">
        <v>494</v>
      </c>
      <c r="G443" s="40">
        <v>240</v>
      </c>
      <c r="H443" s="32">
        <f t="shared" si="34"/>
        <v>1550</v>
      </c>
      <c r="I443" s="32">
        <f t="shared" si="34"/>
        <v>302.2</v>
      </c>
      <c r="J443" s="26"/>
    </row>
    <row r="444" spans="1:10" s="34" customFormat="1" ht="38.25">
      <c r="A444" s="26"/>
      <c r="B444" s="37" t="s">
        <v>19</v>
      </c>
      <c r="C444" s="37"/>
      <c r="D444" s="38">
        <v>4</v>
      </c>
      <c r="E444" s="38">
        <v>12</v>
      </c>
      <c r="F444" s="39" t="s">
        <v>494</v>
      </c>
      <c r="G444" s="40" t="s">
        <v>18</v>
      </c>
      <c r="H444" s="32">
        <v>1550</v>
      </c>
      <c r="I444" s="32">
        <v>302.2</v>
      </c>
      <c r="J444" s="26"/>
    </row>
    <row r="445" spans="1:10" s="34" customFormat="1" ht="38.25">
      <c r="A445" s="26"/>
      <c r="B445" s="37" t="s">
        <v>186</v>
      </c>
      <c r="C445" s="37"/>
      <c r="D445" s="38">
        <v>4</v>
      </c>
      <c r="E445" s="38">
        <v>12</v>
      </c>
      <c r="F445" s="39" t="s">
        <v>495</v>
      </c>
      <c r="G445" s="40"/>
      <c r="H445" s="32">
        <f>H446</f>
        <v>250</v>
      </c>
      <c r="I445" s="32">
        <f>I446</f>
        <v>50</v>
      </c>
      <c r="J445" s="26"/>
    </row>
    <row r="446" spans="1:10" s="34" customFormat="1">
      <c r="A446" s="26"/>
      <c r="B446" s="37" t="s">
        <v>21</v>
      </c>
      <c r="C446" s="37"/>
      <c r="D446" s="38">
        <v>4</v>
      </c>
      <c r="E446" s="38">
        <v>12</v>
      </c>
      <c r="F446" s="39" t="s">
        <v>496</v>
      </c>
      <c r="G446" s="40"/>
      <c r="H446" s="32">
        <f t="shared" ref="H446:I448" si="35">H447</f>
        <v>250</v>
      </c>
      <c r="I446" s="32">
        <f t="shared" si="35"/>
        <v>50</v>
      </c>
      <c r="J446" s="26"/>
    </row>
    <row r="447" spans="1:10" s="34" customFormat="1" ht="25.5">
      <c r="A447" s="26"/>
      <c r="B447" s="16" t="s">
        <v>257</v>
      </c>
      <c r="C447" s="37"/>
      <c r="D447" s="38">
        <v>4</v>
      </c>
      <c r="E447" s="38">
        <v>12</v>
      </c>
      <c r="F447" s="39" t="s">
        <v>496</v>
      </c>
      <c r="G447" s="40">
        <v>200</v>
      </c>
      <c r="H447" s="32">
        <f t="shared" si="35"/>
        <v>250</v>
      </c>
      <c r="I447" s="32">
        <f t="shared" si="35"/>
        <v>50</v>
      </c>
      <c r="J447" s="26"/>
    </row>
    <row r="448" spans="1:10" s="34" customFormat="1" ht="25.5">
      <c r="A448" s="26"/>
      <c r="B448" s="16" t="s">
        <v>339</v>
      </c>
      <c r="C448" s="37"/>
      <c r="D448" s="38">
        <v>4</v>
      </c>
      <c r="E448" s="38">
        <v>12</v>
      </c>
      <c r="F448" s="39" t="s">
        <v>496</v>
      </c>
      <c r="G448" s="40">
        <v>240</v>
      </c>
      <c r="H448" s="32">
        <f t="shared" si="35"/>
        <v>250</v>
      </c>
      <c r="I448" s="32">
        <f t="shared" si="35"/>
        <v>50</v>
      </c>
      <c r="J448" s="26"/>
    </row>
    <row r="449" spans="1:10" s="34" customFormat="1" ht="38.25">
      <c r="A449" s="26"/>
      <c r="B449" s="37" t="s">
        <v>19</v>
      </c>
      <c r="C449" s="37"/>
      <c r="D449" s="38">
        <v>4</v>
      </c>
      <c r="E449" s="38">
        <v>12</v>
      </c>
      <c r="F449" s="39" t="s">
        <v>496</v>
      </c>
      <c r="G449" s="40" t="s">
        <v>18</v>
      </c>
      <c r="H449" s="32">
        <v>250</v>
      </c>
      <c r="I449" s="32">
        <v>50</v>
      </c>
      <c r="J449" s="26"/>
    </row>
    <row r="450" spans="1:10" s="36" customFormat="1">
      <c r="A450" s="35"/>
      <c r="B450" s="27" t="s">
        <v>185</v>
      </c>
      <c r="C450" s="27"/>
      <c r="D450" s="28">
        <v>5</v>
      </c>
      <c r="E450" s="28">
        <v>0</v>
      </c>
      <c r="F450" s="29"/>
      <c r="G450" s="30"/>
      <c r="H450" s="31">
        <f>H451+H487+H528+H554</f>
        <v>482921.39999999997</v>
      </c>
      <c r="I450" s="31">
        <f>I451+I487+I528+I554</f>
        <v>166993.90000000002</v>
      </c>
      <c r="J450" s="33">
        <f>I450/H450*100</f>
        <v>34.579933711780022</v>
      </c>
    </row>
    <row r="451" spans="1:10" s="36" customFormat="1">
      <c r="A451" s="35"/>
      <c r="B451" s="27" t="s">
        <v>184</v>
      </c>
      <c r="C451" s="27"/>
      <c r="D451" s="28">
        <v>5</v>
      </c>
      <c r="E451" s="28">
        <v>1</v>
      </c>
      <c r="F451" s="29"/>
      <c r="G451" s="30"/>
      <c r="H451" s="31">
        <f>H452+H473+H479</f>
        <v>169856.5</v>
      </c>
      <c r="I451" s="31">
        <f>I452+I473+I479</f>
        <v>50437.3</v>
      </c>
      <c r="J451" s="33">
        <f>I451/H451*100</f>
        <v>29.694065284519581</v>
      </c>
    </row>
    <row r="452" spans="1:10" ht="51">
      <c r="A452" s="26"/>
      <c r="B452" s="37" t="s">
        <v>99</v>
      </c>
      <c r="C452" s="37"/>
      <c r="D452" s="38">
        <v>5</v>
      </c>
      <c r="E452" s="38">
        <v>1</v>
      </c>
      <c r="F452" s="39" t="s">
        <v>497</v>
      </c>
      <c r="G452" s="40"/>
      <c r="H452" s="32">
        <f>H453+H457+H465+H461+H469</f>
        <v>149520.4</v>
      </c>
      <c r="I452" s="32">
        <f>I453+I457+I465+I461+I469</f>
        <v>41306.5</v>
      </c>
      <c r="J452" s="26"/>
    </row>
    <row r="453" spans="1:10">
      <c r="A453" s="26"/>
      <c r="B453" s="37" t="s">
        <v>21</v>
      </c>
      <c r="C453" s="37"/>
      <c r="D453" s="38">
        <v>5</v>
      </c>
      <c r="E453" s="38">
        <v>1</v>
      </c>
      <c r="F453" s="39" t="s">
        <v>498</v>
      </c>
      <c r="G453" s="40"/>
      <c r="H453" s="32">
        <f t="shared" ref="H453:I455" si="36">H454</f>
        <v>20156.400000000001</v>
      </c>
      <c r="I453" s="32">
        <f t="shared" si="36"/>
        <v>0</v>
      </c>
      <c r="J453" s="26"/>
    </row>
    <row r="454" spans="1:10" ht="25.5">
      <c r="A454" s="26"/>
      <c r="B454" s="16" t="s">
        <v>351</v>
      </c>
      <c r="C454" s="37"/>
      <c r="D454" s="38">
        <v>5</v>
      </c>
      <c r="E454" s="38">
        <v>1</v>
      </c>
      <c r="F454" s="39" t="s">
        <v>498</v>
      </c>
      <c r="G454" s="40">
        <v>400</v>
      </c>
      <c r="H454" s="32">
        <f t="shared" si="36"/>
        <v>20156.400000000001</v>
      </c>
      <c r="I454" s="32">
        <f t="shared" si="36"/>
        <v>0</v>
      </c>
      <c r="J454" s="26"/>
    </row>
    <row r="455" spans="1:10">
      <c r="A455" s="26"/>
      <c r="B455" s="16" t="s">
        <v>345</v>
      </c>
      <c r="C455" s="37"/>
      <c r="D455" s="38">
        <v>5</v>
      </c>
      <c r="E455" s="38">
        <v>1</v>
      </c>
      <c r="F455" s="39" t="s">
        <v>498</v>
      </c>
      <c r="G455" s="40">
        <v>410</v>
      </c>
      <c r="H455" s="32">
        <f t="shared" si="36"/>
        <v>20156.400000000001</v>
      </c>
      <c r="I455" s="32">
        <f t="shared" si="36"/>
        <v>0</v>
      </c>
      <c r="J455" s="26"/>
    </row>
    <row r="456" spans="1:10" ht="38.25">
      <c r="A456" s="26"/>
      <c r="B456" s="37" t="s">
        <v>89</v>
      </c>
      <c r="C456" s="37"/>
      <c r="D456" s="38">
        <v>5</v>
      </c>
      <c r="E456" s="38">
        <v>1</v>
      </c>
      <c r="F456" s="39" t="s">
        <v>498</v>
      </c>
      <c r="G456" s="40" t="s">
        <v>88</v>
      </c>
      <c r="H456" s="32">
        <v>20156.400000000001</v>
      </c>
      <c r="I456" s="32">
        <v>0</v>
      </c>
      <c r="J456" s="26"/>
    </row>
    <row r="457" spans="1:10" ht="102">
      <c r="A457" s="26"/>
      <c r="B457" s="37" t="s">
        <v>183</v>
      </c>
      <c r="C457" s="37"/>
      <c r="D457" s="38">
        <v>5</v>
      </c>
      <c r="E457" s="38">
        <v>1</v>
      </c>
      <c r="F457" s="39" t="s">
        <v>499</v>
      </c>
      <c r="G457" s="40"/>
      <c r="H457" s="32">
        <f t="shared" ref="H457:I459" si="37">H458</f>
        <v>36304.800000000003</v>
      </c>
      <c r="I457" s="32">
        <f t="shared" si="37"/>
        <v>25538.2</v>
      </c>
      <c r="J457" s="26"/>
    </row>
    <row r="458" spans="1:10" ht="25.5">
      <c r="A458" s="26"/>
      <c r="B458" s="16" t="s">
        <v>351</v>
      </c>
      <c r="C458" s="37"/>
      <c r="D458" s="38">
        <v>5</v>
      </c>
      <c r="E458" s="38">
        <v>1</v>
      </c>
      <c r="F458" s="39" t="s">
        <v>499</v>
      </c>
      <c r="G458" s="40">
        <v>400</v>
      </c>
      <c r="H458" s="32">
        <f t="shared" si="37"/>
        <v>36304.800000000003</v>
      </c>
      <c r="I458" s="32">
        <f t="shared" si="37"/>
        <v>25538.2</v>
      </c>
      <c r="J458" s="26"/>
    </row>
    <row r="459" spans="1:10">
      <c r="A459" s="26"/>
      <c r="B459" s="16" t="s">
        <v>345</v>
      </c>
      <c r="C459" s="37"/>
      <c r="D459" s="38">
        <v>5</v>
      </c>
      <c r="E459" s="38">
        <v>1</v>
      </c>
      <c r="F459" s="39" t="s">
        <v>499</v>
      </c>
      <c r="G459" s="40">
        <v>410</v>
      </c>
      <c r="H459" s="32">
        <f t="shared" si="37"/>
        <v>36304.800000000003</v>
      </c>
      <c r="I459" s="32">
        <f t="shared" si="37"/>
        <v>25538.2</v>
      </c>
      <c r="J459" s="26"/>
    </row>
    <row r="460" spans="1:10" ht="38.25">
      <c r="A460" s="26"/>
      <c r="B460" s="37" t="s">
        <v>181</v>
      </c>
      <c r="C460" s="37"/>
      <c r="D460" s="38">
        <v>5</v>
      </c>
      <c r="E460" s="38">
        <v>1</v>
      </c>
      <c r="F460" s="39" t="s">
        <v>499</v>
      </c>
      <c r="G460" s="40" t="s">
        <v>180</v>
      </c>
      <c r="H460" s="32">
        <v>36304.800000000003</v>
      </c>
      <c r="I460" s="32">
        <v>25538.2</v>
      </c>
      <c r="J460" s="26"/>
    </row>
    <row r="461" spans="1:10" s="107" customFormat="1" ht="76.5">
      <c r="A461" s="102"/>
      <c r="B461" s="103" t="s">
        <v>698</v>
      </c>
      <c r="C461" s="168"/>
      <c r="D461" s="79" t="s">
        <v>383</v>
      </c>
      <c r="E461" s="79" t="s">
        <v>361</v>
      </c>
      <c r="F461" s="79" t="s">
        <v>699</v>
      </c>
      <c r="G461" s="79"/>
      <c r="H461" s="105">
        <f t="shared" ref="H461:I463" si="38">H462</f>
        <v>79232.5</v>
      </c>
      <c r="I461" s="105">
        <f t="shared" si="38"/>
        <v>11508.3</v>
      </c>
      <c r="J461" s="105"/>
    </row>
    <row r="462" spans="1:10" s="107" customFormat="1" ht="25.5">
      <c r="A462" s="102"/>
      <c r="B462" s="103" t="s">
        <v>351</v>
      </c>
      <c r="C462" s="168"/>
      <c r="D462" s="79" t="s">
        <v>383</v>
      </c>
      <c r="E462" s="79" t="s">
        <v>361</v>
      </c>
      <c r="F462" s="79" t="s">
        <v>699</v>
      </c>
      <c r="G462" s="79" t="s">
        <v>466</v>
      </c>
      <c r="H462" s="105">
        <f t="shared" si="38"/>
        <v>79232.5</v>
      </c>
      <c r="I462" s="105">
        <f t="shared" si="38"/>
        <v>11508.3</v>
      </c>
      <c r="J462" s="105"/>
    </row>
    <row r="463" spans="1:10" s="107" customFormat="1">
      <c r="A463" s="102"/>
      <c r="B463" s="103" t="s">
        <v>345</v>
      </c>
      <c r="C463" s="168"/>
      <c r="D463" s="79" t="s">
        <v>383</v>
      </c>
      <c r="E463" s="79" t="s">
        <v>361</v>
      </c>
      <c r="F463" s="79" t="s">
        <v>699</v>
      </c>
      <c r="G463" s="79" t="s">
        <v>467</v>
      </c>
      <c r="H463" s="105">
        <f t="shared" si="38"/>
        <v>79232.5</v>
      </c>
      <c r="I463" s="105">
        <f t="shared" si="38"/>
        <v>11508.3</v>
      </c>
      <c r="J463" s="105"/>
    </row>
    <row r="464" spans="1:10" s="107" customFormat="1" ht="39.950000000000003" customHeight="1">
      <c r="A464" s="102"/>
      <c r="B464" s="103" t="s">
        <v>181</v>
      </c>
      <c r="C464" s="168"/>
      <c r="D464" s="79" t="s">
        <v>383</v>
      </c>
      <c r="E464" s="79" t="s">
        <v>361</v>
      </c>
      <c r="F464" s="79" t="s">
        <v>699</v>
      </c>
      <c r="G464" s="79" t="s">
        <v>180</v>
      </c>
      <c r="H464" s="105">
        <v>79232.5</v>
      </c>
      <c r="I464" s="105">
        <v>11508.3</v>
      </c>
      <c r="J464" s="105"/>
    </row>
    <row r="465" spans="1:10" ht="114.75">
      <c r="A465" s="26"/>
      <c r="B465" s="37" t="s">
        <v>182</v>
      </c>
      <c r="C465" s="37"/>
      <c r="D465" s="38">
        <v>5</v>
      </c>
      <c r="E465" s="38">
        <v>1</v>
      </c>
      <c r="F465" s="39" t="s">
        <v>500</v>
      </c>
      <c r="G465" s="40"/>
      <c r="H465" s="32">
        <f t="shared" ref="H465:I467" si="39">H466</f>
        <v>3892.9</v>
      </c>
      <c r="I465" s="32">
        <f t="shared" si="39"/>
        <v>2837.6</v>
      </c>
      <c r="J465" s="26"/>
    </row>
    <row r="466" spans="1:10" ht="25.5">
      <c r="A466" s="26"/>
      <c r="B466" s="16" t="s">
        <v>351</v>
      </c>
      <c r="C466" s="37"/>
      <c r="D466" s="38">
        <v>5</v>
      </c>
      <c r="E466" s="38">
        <v>1</v>
      </c>
      <c r="F466" s="39" t="s">
        <v>500</v>
      </c>
      <c r="G466" s="40">
        <v>400</v>
      </c>
      <c r="H466" s="32">
        <f t="shared" si="39"/>
        <v>3892.9</v>
      </c>
      <c r="I466" s="32">
        <f t="shared" si="39"/>
        <v>2837.6</v>
      </c>
      <c r="J466" s="26"/>
    </row>
    <row r="467" spans="1:10">
      <c r="A467" s="26"/>
      <c r="B467" s="16" t="s">
        <v>345</v>
      </c>
      <c r="C467" s="37"/>
      <c r="D467" s="38">
        <v>5</v>
      </c>
      <c r="E467" s="38">
        <v>1</v>
      </c>
      <c r="F467" s="39" t="s">
        <v>500</v>
      </c>
      <c r="G467" s="40">
        <v>410</v>
      </c>
      <c r="H467" s="32">
        <f t="shared" si="39"/>
        <v>3892.9</v>
      </c>
      <c r="I467" s="32">
        <f t="shared" si="39"/>
        <v>2837.6</v>
      </c>
      <c r="J467" s="26"/>
    </row>
    <row r="468" spans="1:10" ht="38.25">
      <c r="A468" s="26"/>
      <c r="B468" s="37" t="s">
        <v>181</v>
      </c>
      <c r="C468" s="37"/>
      <c r="D468" s="38">
        <v>5</v>
      </c>
      <c r="E468" s="38">
        <v>1</v>
      </c>
      <c r="F468" s="39" t="s">
        <v>500</v>
      </c>
      <c r="G468" s="40" t="s">
        <v>180</v>
      </c>
      <c r="H468" s="32">
        <v>3892.9</v>
      </c>
      <c r="I468" s="32">
        <v>2837.6</v>
      </c>
      <c r="J468" s="26"/>
    </row>
    <row r="469" spans="1:10" s="107" customFormat="1" ht="89.25">
      <c r="A469" s="102"/>
      <c r="B469" s="103" t="s">
        <v>700</v>
      </c>
      <c r="C469" s="168"/>
      <c r="D469" s="79" t="s">
        <v>383</v>
      </c>
      <c r="E469" s="79" t="s">
        <v>361</v>
      </c>
      <c r="F469" s="79" t="s">
        <v>701</v>
      </c>
      <c r="G469" s="79"/>
      <c r="H469" s="105">
        <f t="shared" ref="H469:I471" si="40">H470</f>
        <v>9933.7999999999993</v>
      </c>
      <c r="I469" s="105">
        <f t="shared" si="40"/>
        <v>1422.4</v>
      </c>
      <c r="J469" s="105"/>
    </row>
    <row r="470" spans="1:10" s="107" customFormat="1" ht="25.5">
      <c r="A470" s="102"/>
      <c r="B470" s="103" t="s">
        <v>351</v>
      </c>
      <c r="C470" s="168"/>
      <c r="D470" s="79" t="s">
        <v>383</v>
      </c>
      <c r="E470" s="79" t="s">
        <v>361</v>
      </c>
      <c r="F470" s="79" t="s">
        <v>701</v>
      </c>
      <c r="G470" s="79" t="s">
        <v>466</v>
      </c>
      <c r="H470" s="105">
        <f t="shared" si="40"/>
        <v>9933.7999999999993</v>
      </c>
      <c r="I470" s="105">
        <f t="shared" si="40"/>
        <v>1422.4</v>
      </c>
      <c r="J470" s="105"/>
    </row>
    <row r="471" spans="1:10" s="107" customFormat="1">
      <c r="A471" s="102"/>
      <c r="B471" s="103" t="s">
        <v>345</v>
      </c>
      <c r="C471" s="168"/>
      <c r="D471" s="79" t="s">
        <v>383</v>
      </c>
      <c r="E471" s="79" t="s">
        <v>361</v>
      </c>
      <c r="F471" s="79" t="s">
        <v>701</v>
      </c>
      <c r="G471" s="79" t="s">
        <v>467</v>
      </c>
      <c r="H471" s="105">
        <f t="shared" si="40"/>
        <v>9933.7999999999993</v>
      </c>
      <c r="I471" s="105">
        <f t="shared" si="40"/>
        <v>1422.4</v>
      </c>
      <c r="J471" s="105"/>
    </row>
    <row r="472" spans="1:10" s="107" customFormat="1" ht="38.25">
      <c r="A472" s="102"/>
      <c r="B472" s="103" t="s">
        <v>181</v>
      </c>
      <c r="C472" s="168"/>
      <c r="D472" s="79" t="s">
        <v>383</v>
      </c>
      <c r="E472" s="79" t="s">
        <v>361</v>
      </c>
      <c r="F472" s="79" t="s">
        <v>701</v>
      </c>
      <c r="G472" s="79" t="s">
        <v>180</v>
      </c>
      <c r="H472" s="105">
        <v>9933.7999999999993</v>
      </c>
      <c r="I472" s="105">
        <v>1422.4</v>
      </c>
      <c r="J472" s="105"/>
    </row>
    <row r="473" spans="1:10" s="34" customFormat="1" ht="38.25">
      <c r="A473" s="26"/>
      <c r="B473" s="37" t="s">
        <v>5</v>
      </c>
      <c r="C473" s="37"/>
      <c r="D473" s="38">
        <v>5</v>
      </c>
      <c r="E473" s="38">
        <v>1</v>
      </c>
      <c r="F473" s="39" t="s">
        <v>365</v>
      </c>
      <c r="G473" s="40"/>
      <c r="H473" s="32">
        <f t="shared" ref="H473:I477" si="41">H474</f>
        <v>8515.9</v>
      </c>
      <c r="I473" s="32">
        <f t="shared" si="41"/>
        <v>5193.8999999999996</v>
      </c>
      <c r="J473" s="26"/>
    </row>
    <row r="474" spans="1:10" s="34" customFormat="1" ht="38.25">
      <c r="A474" s="26"/>
      <c r="B474" s="37" t="s">
        <v>179</v>
      </c>
      <c r="C474" s="37"/>
      <c r="D474" s="38">
        <v>5</v>
      </c>
      <c r="E474" s="38">
        <v>1</v>
      </c>
      <c r="F474" s="39" t="s">
        <v>406</v>
      </c>
      <c r="G474" s="40"/>
      <c r="H474" s="32">
        <f>H475</f>
        <v>8515.9</v>
      </c>
      <c r="I474" s="32">
        <f>I475</f>
        <v>5193.8999999999996</v>
      </c>
      <c r="J474" s="26"/>
    </row>
    <row r="475" spans="1:10" s="34" customFormat="1">
      <c r="A475" s="26"/>
      <c r="B475" s="37" t="s">
        <v>21</v>
      </c>
      <c r="C475" s="37"/>
      <c r="D475" s="38">
        <v>5</v>
      </c>
      <c r="E475" s="38">
        <v>1</v>
      </c>
      <c r="F475" s="39" t="s">
        <v>407</v>
      </c>
      <c r="G475" s="40"/>
      <c r="H475" s="32">
        <f t="shared" si="41"/>
        <v>8515.9</v>
      </c>
      <c r="I475" s="32">
        <f t="shared" si="41"/>
        <v>5193.8999999999996</v>
      </c>
      <c r="J475" s="26"/>
    </row>
    <row r="476" spans="1:10" s="34" customFormat="1" ht="25.5">
      <c r="A476" s="26"/>
      <c r="B476" s="16" t="s">
        <v>257</v>
      </c>
      <c r="C476" s="37"/>
      <c r="D476" s="38">
        <v>5</v>
      </c>
      <c r="E476" s="38">
        <v>1</v>
      </c>
      <c r="F476" s="39" t="s">
        <v>407</v>
      </c>
      <c r="G476" s="40">
        <v>200</v>
      </c>
      <c r="H476" s="32">
        <f t="shared" si="41"/>
        <v>8515.9</v>
      </c>
      <c r="I476" s="32">
        <f t="shared" si="41"/>
        <v>5193.8999999999996</v>
      </c>
      <c r="J476" s="26"/>
    </row>
    <row r="477" spans="1:10" s="34" customFormat="1" ht="25.5">
      <c r="A477" s="26"/>
      <c r="B477" s="16" t="s">
        <v>339</v>
      </c>
      <c r="C477" s="37"/>
      <c r="D477" s="38">
        <v>5</v>
      </c>
      <c r="E477" s="38">
        <v>1</v>
      </c>
      <c r="F477" s="39" t="s">
        <v>407</v>
      </c>
      <c r="G477" s="40">
        <v>240</v>
      </c>
      <c r="H477" s="32">
        <f t="shared" si="41"/>
        <v>8515.9</v>
      </c>
      <c r="I477" s="32">
        <f t="shared" si="41"/>
        <v>5193.8999999999996</v>
      </c>
      <c r="J477" s="26"/>
    </row>
    <row r="478" spans="1:10" s="34" customFormat="1" ht="38.25">
      <c r="A478" s="26"/>
      <c r="B478" s="37" t="s">
        <v>19</v>
      </c>
      <c r="C478" s="37"/>
      <c r="D478" s="38">
        <v>5</v>
      </c>
      <c r="E478" s="38">
        <v>1</v>
      </c>
      <c r="F478" s="39" t="s">
        <v>407</v>
      </c>
      <c r="G478" s="40" t="s">
        <v>18</v>
      </c>
      <c r="H478" s="32">
        <v>8515.9</v>
      </c>
      <c r="I478" s="32">
        <v>5193.8999999999996</v>
      </c>
      <c r="J478" s="26"/>
    </row>
    <row r="479" spans="1:10" s="34" customFormat="1" ht="51">
      <c r="A479" s="26"/>
      <c r="B479" s="37" t="s">
        <v>157</v>
      </c>
      <c r="C479" s="37"/>
      <c r="D479" s="38">
        <v>5</v>
      </c>
      <c r="E479" s="38">
        <v>1</v>
      </c>
      <c r="F479" s="39" t="s">
        <v>449</v>
      </c>
      <c r="G479" s="40"/>
      <c r="H479" s="32">
        <f>H480</f>
        <v>11820.199999999999</v>
      </c>
      <c r="I479" s="32">
        <f>I480</f>
        <v>3936.8999999999996</v>
      </c>
      <c r="J479" s="26"/>
    </row>
    <row r="480" spans="1:10" s="34" customFormat="1" ht="51">
      <c r="A480" s="26"/>
      <c r="B480" s="37" t="s">
        <v>156</v>
      </c>
      <c r="C480" s="37"/>
      <c r="D480" s="38">
        <v>5</v>
      </c>
      <c r="E480" s="38">
        <v>1</v>
      </c>
      <c r="F480" s="39" t="s">
        <v>450</v>
      </c>
      <c r="G480" s="40"/>
      <c r="H480" s="32">
        <f>H481</f>
        <v>11820.199999999999</v>
      </c>
      <c r="I480" s="32">
        <f>I481</f>
        <v>3936.8999999999996</v>
      </c>
      <c r="J480" s="26"/>
    </row>
    <row r="481" spans="1:10" s="34" customFormat="1">
      <c r="A481" s="26"/>
      <c r="B481" s="37" t="s">
        <v>21</v>
      </c>
      <c r="C481" s="37"/>
      <c r="D481" s="38">
        <v>5</v>
      </c>
      <c r="E481" s="38">
        <v>1</v>
      </c>
      <c r="F481" s="39" t="s">
        <v>452</v>
      </c>
      <c r="G481" s="40"/>
      <c r="H481" s="32">
        <f>H482+H485</f>
        <v>11820.199999999999</v>
      </c>
      <c r="I481" s="32">
        <f>I482+I485</f>
        <v>3936.8999999999996</v>
      </c>
      <c r="J481" s="26"/>
    </row>
    <row r="482" spans="1:10" s="34" customFormat="1" ht="25.5">
      <c r="A482" s="26"/>
      <c r="B482" s="16" t="s">
        <v>257</v>
      </c>
      <c r="C482" s="37"/>
      <c r="D482" s="38">
        <v>5</v>
      </c>
      <c r="E482" s="38">
        <v>1</v>
      </c>
      <c r="F482" s="39" t="s">
        <v>452</v>
      </c>
      <c r="G482" s="40">
        <v>200</v>
      </c>
      <c r="H482" s="32">
        <f>H483</f>
        <v>10961.9</v>
      </c>
      <c r="I482" s="32">
        <f>I483</f>
        <v>3078.6</v>
      </c>
      <c r="J482" s="26"/>
    </row>
    <row r="483" spans="1:10" s="34" customFormat="1" ht="25.5">
      <c r="A483" s="26"/>
      <c r="B483" s="16" t="s">
        <v>339</v>
      </c>
      <c r="C483" s="37"/>
      <c r="D483" s="38">
        <v>5</v>
      </c>
      <c r="E483" s="38">
        <v>1</v>
      </c>
      <c r="F483" s="39" t="s">
        <v>452</v>
      </c>
      <c r="G483" s="40">
        <v>240</v>
      </c>
      <c r="H483" s="32">
        <f>H484</f>
        <v>10961.9</v>
      </c>
      <c r="I483" s="32">
        <f>I484</f>
        <v>3078.6</v>
      </c>
      <c r="J483" s="26"/>
    </row>
    <row r="484" spans="1:10" s="34" customFormat="1" ht="38.25">
      <c r="A484" s="26"/>
      <c r="B484" s="37" t="s">
        <v>19</v>
      </c>
      <c r="C484" s="37"/>
      <c r="D484" s="38">
        <v>5</v>
      </c>
      <c r="E484" s="38">
        <v>1</v>
      </c>
      <c r="F484" s="39" t="s">
        <v>452</v>
      </c>
      <c r="G484" s="40" t="s">
        <v>18</v>
      </c>
      <c r="H484" s="32">
        <v>10961.9</v>
      </c>
      <c r="I484" s="32">
        <v>3078.6</v>
      </c>
      <c r="J484" s="26"/>
    </row>
    <row r="485" spans="1:10" s="34" customFormat="1">
      <c r="A485" s="26"/>
      <c r="B485" s="16" t="s">
        <v>259</v>
      </c>
      <c r="C485" s="37"/>
      <c r="D485" s="38">
        <v>5</v>
      </c>
      <c r="E485" s="38">
        <v>1</v>
      </c>
      <c r="F485" s="39" t="s">
        <v>452</v>
      </c>
      <c r="G485" s="40">
        <v>800</v>
      </c>
      <c r="H485" s="32">
        <f>H486</f>
        <v>858.3</v>
      </c>
      <c r="I485" s="32">
        <f>I486</f>
        <v>858.3</v>
      </c>
      <c r="J485" s="26"/>
    </row>
    <row r="486" spans="1:10" s="34" customFormat="1" ht="51">
      <c r="A486" s="26"/>
      <c r="B486" s="37" t="s">
        <v>160</v>
      </c>
      <c r="C486" s="37"/>
      <c r="D486" s="38">
        <v>5</v>
      </c>
      <c r="E486" s="38">
        <v>1</v>
      </c>
      <c r="F486" s="39" t="s">
        <v>452</v>
      </c>
      <c r="G486" s="40" t="s">
        <v>159</v>
      </c>
      <c r="H486" s="32">
        <v>858.3</v>
      </c>
      <c r="I486" s="32">
        <v>858.3</v>
      </c>
      <c r="J486" s="26"/>
    </row>
    <row r="487" spans="1:10" s="36" customFormat="1">
      <c r="A487" s="35"/>
      <c r="B487" s="27" t="s">
        <v>178</v>
      </c>
      <c r="C487" s="27"/>
      <c r="D487" s="28">
        <v>5</v>
      </c>
      <c r="E487" s="28">
        <v>2</v>
      </c>
      <c r="F487" s="29"/>
      <c r="G487" s="30"/>
      <c r="H487" s="31">
        <f>H488+H499+H504</f>
        <v>57677.899999999994</v>
      </c>
      <c r="I487" s="31">
        <f>I488+I499+I504</f>
        <v>12925.199999999999</v>
      </c>
      <c r="J487" s="33">
        <f>I487/H487*100</f>
        <v>22.409276343278794</v>
      </c>
    </row>
    <row r="488" spans="1:10" s="34" customFormat="1" ht="38.25">
      <c r="A488" s="26"/>
      <c r="B488" s="37" t="s">
        <v>164</v>
      </c>
      <c r="C488" s="37"/>
      <c r="D488" s="38">
        <v>5</v>
      </c>
      <c r="E488" s="38">
        <v>2</v>
      </c>
      <c r="F488" s="39" t="s">
        <v>501</v>
      </c>
      <c r="G488" s="40"/>
      <c r="H488" s="32">
        <f>H489+H493+H496</f>
        <v>21991</v>
      </c>
      <c r="I488" s="32">
        <f>I489+I493</f>
        <v>0</v>
      </c>
      <c r="J488" s="26"/>
    </row>
    <row r="489" spans="1:10">
      <c r="A489" s="26"/>
      <c r="B489" s="37" t="s">
        <v>65</v>
      </c>
      <c r="C489" s="37"/>
      <c r="D489" s="38">
        <v>5</v>
      </c>
      <c r="E489" s="38">
        <v>2</v>
      </c>
      <c r="F489" s="39" t="s">
        <v>502</v>
      </c>
      <c r="G489" s="40"/>
      <c r="H489" s="32">
        <f t="shared" ref="H489:I491" si="42">H490</f>
        <v>4.7</v>
      </c>
      <c r="I489" s="32">
        <f t="shared" si="42"/>
        <v>0</v>
      </c>
      <c r="J489" s="26"/>
    </row>
    <row r="490" spans="1:10" ht="25.5">
      <c r="A490" s="26"/>
      <c r="B490" s="16" t="s">
        <v>351</v>
      </c>
      <c r="C490" s="37"/>
      <c r="D490" s="38">
        <v>5</v>
      </c>
      <c r="E490" s="38">
        <v>2</v>
      </c>
      <c r="F490" s="39" t="s">
        <v>502</v>
      </c>
      <c r="G490" s="40">
        <v>400</v>
      </c>
      <c r="H490" s="32">
        <f t="shared" si="42"/>
        <v>4.7</v>
      </c>
      <c r="I490" s="32">
        <f t="shared" si="42"/>
        <v>0</v>
      </c>
      <c r="J490" s="26"/>
    </row>
    <row r="491" spans="1:10">
      <c r="A491" s="26"/>
      <c r="B491" s="16" t="s">
        <v>345</v>
      </c>
      <c r="C491" s="37"/>
      <c r="D491" s="38">
        <v>5</v>
      </c>
      <c r="E491" s="38">
        <v>2</v>
      </c>
      <c r="F491" s="39" t="s">
        <v>502</v>
      </c>
      <c r="G491" s="40">
        <v>410</v>
      </c>
      <c r="H491" s="32">
        <f t="shared" si="42"/>
        <v>4.7</v>
      </c>
      <c r="I491" s="32">
        <f t="shared" si="42"/>
        <v>0</v>
      </c>
      <c r="J491" s="26"/>
    </row>
    <row r="492" spans="1:10" ht="38.25">
      <c r="A492" s="26"/>
      <c r="B492" s="37" t="s">
        <v>89</v>
      </c>
      <c r="C492" s="37"/>
      <c r="D492" s="38">
        <v>5</v>
      </c>
      <c r="E492" s="38">
        <v>2</v>
      </c>
      <c r="F492" s="39" t="s">
        <v>502</v>
      </c>
      <c r="G492" s="40" t="s">
        <v>88</v>
      </c>
      <c r="H492" s="32">
        <v>4.7</v>
      </c>
      <c r="I492" s="32">
        <v>0</v>
      </c>
      <c r="J492" s="26"/>
    </row>
    <row r="493" spans="1:10" ht="114.75">
      <c r="A493" s="26"/>
      <c r="B493" s="37" t="s">
        <v>163</v>
      </c>
      <c r="C493" s="37"/>
      <c r="D493" s="38">
        <v>5</v>
      </c>
      <c r="E493" s="38">
        <v>2</v>
      </c>
      <c r="F493" s="39" t="s">
        <v>503</v>
      </c>
      <c r="G493" s="40"/>
      <c r="H493" s="32">
        <f>H494</f>
        <v>20887</v>
      </c>
      <c r="I493" s="32">
        <f>I494</f>
        <v>0</v>
      </c>
      <c r="J493" s="26"/>
    </row>
    <row r="494" spans="1:10">
      <c r="A494" s="26"/>
      <c r="B494" s="16" t="s">
        <v>259</v>
      </c>
      <c r="C494" s="37"/>
      <c r="D494" s="38">
        <v>5</v>
      </c>
      <c r="E494" s="38">
        <v>2</v>
      </c>
      <c r="F494" s="39" t="s">
        <v>503</v>
      </c>
      <c r="G494" s="40">
        <v>800</v>
      </c>
      <c r="H494" s="32">
        <f>H495</f>
        <v>20887</v>
      </c>
      <c r="I494" s="32">
        <f>I495</f>
        <v>0</v>
      </c>
      <c r="J494" s="26"/>
    </row>
    <row r="495" spans="1:10" ht="51">
      <c r="A495" s="26"/>
      <c r="B495" s="37" t="s">
        <v>160</v>
      </c>
      <c r="C495" s="37"/>
      <c r="D495" s="38">
        <v>5</v>
      </c>
      <c r="E495" s="38">
        <v>2</v>
      </c>
      <c r="F495" s="39" t="s">
        <v>503</v>
      </c>
      <c r="G495" s="40" t="s">
        <v>159</v>
      </c>
      <c r="H495" s="32">
        <v>20887</v>
      </c>
      <c r="I495" s="32">
        <v>0</v>
      </c>
      <c r="J495" s="26"/>
    </row>
    <row r="496" spans="1:10" ht="127.5">
      <c r="A496" s="26"/>
      <c r="B496" s="37" t="s">
        <v>177</v>
      </c>
      <c r="C496" s="37"/>
      <c r="D496" s="38">
        <v>5</v>
      </c>
      <c r="E496" s="38">
        <v>2</v>
      </c>
      <c r="F496" s="39" t="s">
        <v>505</v>
      </c>
      <c r="G496" s="40"/>
      <c r="H496" s="32">
        <f>H497</f>
        <v>1099.3</v>
      </c>
      <c r="I496" s="32">
        <f>I497</f>
        <v>0</v>
      </c>
      <c r="J496" s="26"/>
    </row>
    <row r="497" spans="1:10">
      <c r="A497" s="26"/>
      <c r="B497" s="16" t="s">
        <v>259</v>
      </c>
      <c r="C497" s="37"/>
      <c r="D497" s="38">
        <v>5</v>
      </c>
      <c r="E497" s="38">
        <v>2</v>
      </c>
      <c r="F497" s="39" t="s">
        <v>505</v>
      </c>
      <c r="G497" s="40">
        <v>800</v>
      </c>
      <c r="H497" s="32">
        <f>H498</f>
        <v>1099.3</v>
      </c>
      <c r="I497" s="32">
        <f>I498</f>
        <v>0</v>
      </c>
      <c r="J497" s="26"/>
    </row>
    <row r="498" spans="1:10" ht="51">
      <c r="A498" s="26"/>
      <c r="B498" s="37" t="s">
        <v>160</v>
      </c>
      <c r="C498" s="37"/>
      <c r="D498" s="38">
        <v>5</v>
      </c>
      <c r="E498" s="38">
        <v>2</v>
      </c>
      <c r="F498" s="39" t="s">
        <v>505</v>
      </c>
      <c r="G498" s="40" t="s">
        <v>159</v>
      </c>
      <c r="H498" s="32">
        <v>1099.3</v>
      </c>
      <c r="I498" s="32">
        <v>0</v>
      </c>
      <c r="J498" s="26"/>
    </row>
    <row r="499" spans="1:10" s="34" customFormat="1" ht="51">
      <c r="A499" s="26"/>
      <c r="B499" s="37" t="s">
        <v>157</v>
      </c>
      <c r="C499" s="37"/>
      <c r="D499" s="38">
        <v>5</v>
      </c>
      <c r="E499" s="38">
        <v>2</v>
      </c>
      <c r="F499" s="39" t="s">
        <v>449</v>
      </c>
      <c r="G499" s="40"/>
      <c r="H499" s="32">
        <f t="shared" ref="H499:I502" si="43">H500</f>
        <v>6392.3</v>
      </c>
      <c r="I499" s="32">
        <f t="shared" si="43"/>
        <v>1565</v>
      </c>
      <c r="J499" s="26"/>
    </row>
    <row r="500" spans="1:10" s="34" customFormat="1" ht="38.25">
      <c r="A500" s="26"/>
      <c r="B500" s="37" t="s">
        <v>149</v>
      </c>
      <c r="C500" s="37"/>
      <c r="D500" s="38">
        <v>5</v>
      </c>
      <c r="E500" s="38">
        <v>2</v>
      </c>
      <c r="F500" s="39" t="s">
        <v>508</v>
      </c>
      <c r="G500" s="40"/>
      <c r="H500" s="32">
        <f>H501</f>
        <v>6392.3</v>
      </c>
      <c r="I500" s="32">
        <f>I501</f>
        <v>1565</v>
      </c>
      <c r="J500" s="26"/>
    </row>
    <row r="501" spans="1:10" s="34" customFormat="1" ht="204">
      <c r="A501" s="26"/>
      <c r="B501" s="37" t="s">
        <v>176</v>
      </c>
      <c r="C501" s="37"/>
      <c r="D501" s="38">
        <v>5</v>
      </c>
      <c r="E501" s="38">
        <v>2</v>
      </c>
      <c r="F501" s="39" t="s">
        <v>510</v>
      </c>
      <c r="G501" s="40"/>
      <c r="H501" s="32">
        <f t="shared" si="43"/>
        <v>6392.3</v>
      </c>
      <c r="I501" s="32">
        <f t="shared" si="43"/>
        <v>1565</v>
      </c>
      <c r="J501" s="26"/>
    </row>
    <row r="502" spans="1:10" s="34" customFormat="1">
      <c r="A502" s="26"/>
      <c r="B502" s="16" t="s">
        <v>259</v>
      </c>
      <c r="C502" s="37"/>
      <c r="D502" s="38">
        <v>5</v>
      </c>
      <c r="E502" s="38">
        <v>2</v>
      </c>
      <c r="F502" s="39" t="s">
        <v>510</v>
      </c>
      <c r="G502" s="40">
        <v>800</v>
      </c>
      <c r="H502" s="32">
        <f t="shared" si="43"/>
        <v>6392.3</v>
      </c>
      <c r="I502" s="32">
        <f t="shared" si="43"/>
        <v>1565</v>
      </c>
      <c r="J502" s="26"/>
    </row>
    <row r="503" spans="1:10" s="34" customFormat="1" ht="51">
      <c r="A503" s="26"/>
      <c r="B503" s="37" t="s">
        <v>160</v>
      </c>
      <c r="C503" s="37"/>
      <c r="D503" s="38">
        <v>5</v>
      </c>
      <c r="E503" s="38">
        <v>2</v>
      </c>
      <c r="F503" s="39" t="s">
        <v>510</v>
      </c>
      <c r="G503" s="40" t="s">
        <v>159</v>
      </c>
      <c r="H503" s="32">
        <v>6392.3</v>
      </c>
      <c r="I503" s="32">
        <v>1565</v>
      </c>
      <c r="J503" s="26"/>
    </row>
    <row r="504" spans="1:10" ht="38.25">
      <c r="A504" s="26"/>
      <c r="B504" s="37" t="s">
        <v>175</v>
      </c>
      <c r="C504" s="37"/>
      <c r="D504" s="38">
        <v>5</v>
      </c>
      <c r="E504" s="38">
        <v>2</v>
      </c>
      <c r="F504" s="39" t="s">
        <v>511</v>
      </c>
      <c r="G504" s="40"/>
      <c r="H504" s="32">
        <f>H505+H512+H516+H520+H524</f>
        <v>29294.6</v>
      </c>
      <c r="I504" s="32">
        <f>I505+I512+I516+I520+I524</f>
        <v>11360.199999999999</v>
      </c>
      <c r="J504" s="26"/>
    </row>
    <row r="505" spans="1:10">
      <c r="A505" s="26"/>
      <c r="B505" s="37" t="s">
        <v>21</v>
      </c>
      <c r="C505" s="37"/>
      <c r="D505" s="38">
        <v>5</v>
      </c>
      <c r="E505" s="38">
        <v>2</v>
      </c>
      <c r="F505" s="39" t="s">
        <v>512</v>
      </c>
      <c r="G505" s="40"/>
      <c r="H505" s="32">
        <f>H506+H509</f>
        <v>4071.7</v>
      </c>
      <c r="I505" s="32">
        <f>I506+I509</f>
        <v>2878.7</v>
      </c>
      <c r="J505" s="26"/>
    </row>
    <row r="506" spans="1:10" ht="25.5">
      <c r="A506" s="26"/>
      <c r="B506" s="16" t="s">
        <v>257</v>
      </c>
      <c r="C506" s="37"/>
      <c r="D506" s="38">
        <v>5</v>
      </c>
      <c r="E506" s="38">
        <v>2</v>
      </c>
      <c r="F506" s="39" t="s">
        <v>512</v>
      </c>
      <c r="G506" s="40">
        <v>200</v>
      </c>
      <c r="H506" s="32">
        <f>H507</f>
        <v>193.1</v>
      </c>
      <c r="I506" s="32">
        <f>I507</f>
        <v>89.5</v>
      </c>
      <c r="J506" s="26"/>
    </row>
    <row r="507" spans="1:10" ht="25.5">
      <c r="A507" s="26"/>
      <c r="B507" s="16" t="s">
        <v>339</v>
      </c>
      <c r="C507" s="37"/>
      <c r="D507" s="38">
        <v>5</v>
      </c>
      <c r="E507" s="38">
        <v>2</v>
      </c>
      <c r="F507" s="39" t="s">
        <v>512</v>
      </c>
      <c r="G507" s="40">
        <v>240</v>
      </c>
      <c r="H507" s="32">
        <f>H508</f>
        <v>193.1</v>
      </c>
      <c r="I507" s="32">
        <f>I508</f>
        <v>89.5</v>
      </c>
      <c r="J507" s="26"/>
    </row>
    <row r="508" spans="1:10" ht="38.25">
      <c r="A508" s="26"/>
      <c r="B508" s="37" t="s">
        <v>19</v>
      </c>
      <c r="C508" s="37"/>
      <c r="D508" s="38">
        <v>5</v>
      </c>
      <c r="E508" s="38">
        <v>2</v>
      </c>
      <c r="F508" s="39" t="s">
        <v>512</v>
      </c>
      <c r="G508" s="40" t="s">
        <v>18</v>
      </c>
      <c r="H508" s="32">
        <v>193.1</v>
      </c>
      <c r="I508" s="32">
        <v>89.5</v>
      </c>
      <c r="J508" s="26"/>
    </row>
    <row r="509" spans="1:10" ht="25.5">
      <c r="A509" s="26"/>
      <c r="B509" s="16" t="s">
        <v>351</v>
      </c>
      <c r="C509" s="37"/>
      <c r="D509" s="38">
        <v>5</v>
      </c>
      <c r="E509" s="38">
        <v>2</v>
      </c>
      <c r="F509" s="39" t="s">
        <v>512</v>
      </c>
      <c r="G509" s="40">
        <v>400</v>
      </c>
      <c r="H509" s="32">
        <f t="shared" ref="H509:I510" si="44">H510</f>
        <v>3878.6</v>
      </c>
      <c r="I509" s="32">
        <f t="shared" si="44"/>
        <v>2789.2</v>
      </c>
      <c r="J509" s="26"/>
    </row>
    <row r="510" spans="1:10">
      <c r="A510" s="26"/>
      <c r="B510" s="16" t="s">
        <v>345</v>
      </c>
      <c r="C510" s="37"/>
      <c r="D510" s="38">
        <v>5</v>
      </c>
      <c r="E510" s="38">
        <v>2</v>
      </c>
      <c r="F510" s="39" t="s">
        <v>512</v>
      </c>
      <c r="G510" s="40">
        <v>410</v>
      </c>
      <c r="H510" s="32">
        <f t="shared" si="44"/>
        <v>3878.6</v>
      </c>
      <c r="I510" s="32">
        <f t="shared" si="44"/>
        <v>2789.2</v>
      </c>
      <c r="J510" s="26"/>
    </row>
    <row r="511" spans="1:10" ht="38.25">
      <c r="A511" s="26"/>
      <c r="B511" s="37" t="s">
        <v>89</v>
      </c>
      <c r="C511" s="37"/>
      <c r="D511" s="38">
        <v>5</v>
      </c>
      <c r="E511" s="38">
        <v>2</v>
      </c>
      <c r="F511" s="39" t="s">
        <v>512</v>
      </c>
      <c r="G511" s="40" t="s">
        <v>88</v>
      </c>
      <c r="H511" s="32">
        <v>3878.6</v>
      </c>
      <c r="I511" s="32">
        <v>2789.2</v>
      </c>
      <c r="J511" s="26"/>
    </row>
    <row r="512" spans="1:10" ht="114.75">
      <c r="A512" s="26"/>
      <c r="B512" s="37" t="s">
        <v>174</v>
      </c>
      <c r="C512" s="37"/>
      <c r="D512" s="38">
        <v>5</v>
      </c>
      <c r="E512" s="38">
        <v>2</v>
      </c>
      <c r="F512" s="39" t="s">
        <v>514</v>
      </c>
      <c r="G512" s="40"/>
      <c r="H512" s="32">
        <f t="shared" ref="H512:I514" si="45">H513</f>
        <v>16656</v>
      </c>
      <c r="I512" s="32">
        <f t="shared" si="45"/>
        <v>6785.2</v>
      </c>
      <c r="J512" s="26"/>
    </row>
    <row r="513" spans="1:10" ht="25.5">
      <c r="A513" s="26"/>
      <c r="B513" s="16" t="s">
        <v>351</v>
      </c>
      <c r="C513" s="37"/>
      <c r="D513" s="38">
        <v>5</v>
      </c>
      <c r="E513" s="38">
        <v>2</v>
      </c>
      <c r="F513" s="39" t="s">
        <v>514</v>
      </c>
      <c r="G513" s="40">
        <v>400</v>
      </c>
      <c r="H513" s="32">
        <f t="shared" si="45"/>
        <v>16656</v>
      </c>
      <c r="I513" s="32">
        <f t="shared" si="45"/>
        <v>6785.2</v>
      </c>
      <c r="J513" s="26"/>
    </row>
    <row r="514" spans="1:10">
      <c r="A514" s="26"/>
      <c r="B514" s="16" t="s">
        <v>345</v>
      </c>
      <c r="C514" s="37"/>
      <c r="D514" s="38">
        <v>5</v>
      </c>
      <c r="E514" s="38">
        <v>2</v>
      </c>
      <c r="F514" s="39" t="s">
        <v>514</v>
      </c>
      <c r="G514" s="40">
        <v>410</v>
      </c>
      <c r="H514" s="32">
        <f t="shared" si="45"/>
        <v>16656</v>
      </c>
      <c r="I514" s="32">
        <f t="shared" si="45"/>
        <v>6785.2</v>
      </c>
      <c r="J514" s="26"/>
    </row>
    <row r="515" spans="1:10" ht="38.25">
      <c r="A515" s="26"/>
      <c r="B515" s="37" t="s">
        <v>89</v>
      </c>
      <c r="C515" s="37"/>
      <c r="D515" s="38">
        <v>5</v>
      </c>
      <c r="E515" s="38">
        <v>2</v>
      </c>
      <c r="F515" s="39" t="s">
        <v>514</v>
      </c>
      <c r="G515" s="40" t="s">
        <v>88</v>
      </c>
      <c r="H515" s="32">
        <v>16656</v>
      </c>
      <c r="I515" s="32">
        <v>6785.2</v>
      </c>
      <c r="J515" s="26"/>
    </row>
    <row r="516" spans="1:10" ht="165.75">
      <c r="A516" s="26"/>
      <c r="B516" s="37" t="s">
        <v>173</v>
      </c>
      <c r="C516" s="37"/>
      <c r="D516" s="38">
        <v>5</v>
      </c>
      <c r="E516" s="38">
        <v>2</v>
      </c>
      <c r="F516" s="39" t="s">
        <v>516</v>
      </c>
      <c r="G516" s="40"/>
      <c r="H516" s="32">
        <f t="shared" ref="H516:I518" si="46">H517</f>
        <v>4358.8999999999996</v>
      </c>
      <c r="I516" s="32">
        <f t="shared" si="46"/>
        <v>0</v>
      </c>
      <c r="J516" s="26"/>
    </row>
    <row r="517" spans="1:10" ht="25.5">
      <c r="A517" s="26"/>
      <c r="B517" s="16" t="s">
        <v>351</v>
      </c>
      <c r="C517" s="37"/>
      <c r="D517" s="38">
        <v>5</v>
      </c>
      <c r="E517" s="38">
        <v>2</v>
      </c>
      <c r="F517" s="39" t="s">
        <v>516</v>
      </c>
      <c r="G517" s="40">
        <v>400</v>
      </c>
      <c r="H517" s="32">
        <f t="shared" si="46"/>
        <v>4358.8999999999996</v>
      </c>
      <c r="I517" s="32">
        <f t="shared" si="46"/>
        <v>0</v>
      </c>
      <c r="J517" s="26"/>
    </row>
    <row r="518" spans="1:10">
      <c r="A518" s="26"/>
      <c r="B518" s="16" t="s">
        <v>345</v>
      </c>
      <c r="C518" s="37"/>
      <c r="D518" s="38">
        <v>5</v>
      </c>
      <c r="E518" s="38">
        <v>2</v>
      </c>
      <c r="F518" s="39" t="s">
        <v>516</v>
      </c>
      <c r="G518" s="40">
        <v>410</v>
      </c>
      <c r="H518" s="32">
        <f t="shared" si="46"/>
        <v>4358.8999999999996</v>
      </c>
      <c r="I518" s="32">
        <f t="shared" si="46"/>
        <v>0</v>
      </c>
      <c r="J518" s="26"/>
    </row>
    <row r="519" spans="1:10" ht="38.25">
      <c r="A519" s="26"/>
      <c r="B519" s="37" t="s">
        <v>89</v>
      </c>
      <c r="C519" s="37"/>
      <c r="D519" s="38">
        <v>5</v>
      </c>
      <c r="E519" s="38">
        <v>2</v>
      </c>
      <c r="F519" s="39" t="s">
        <v>516</v>
      </c>
      <c r="G519" s="40" t="s">
        <v>88</v>
      </c>
      <c r="H519" s="32">
        <v>4358.8999999999996</v>
      </c>
      <c r="I519" s="32">
        <v>0</v>
      </c>
      <c r="J519" s="26"/>
    </row>
    <row r="520" spans="1:10" ht="127.5">
      <c r="A520" s="26"/>
      <c r="B520" s="37" t="s">
        <v>172</v>
      </c>
      <c r="C520" s="37"/>
      <c r="D520" s="38">
        <v>5</v>
      </c>
      <c r="E520" s="38">
        <v>2</v>
      </c>
      <c r="F520" s="39" t="s">
        <v>518</v>
      </c>
      <c r="G520" s="40"/>
      <c r="H520" s="32">
        <f t="shared" ref="H520:I522" si="47">H521</f>
        <v>4164</v>
      </c>
      <c r="I520" s="32">
        <f t="shared" si="47"/>
        <v>1696.3</v>
      </c>
      <c r="J520" s="26"/>
    </row>
    <row r="521" spans="1:10" ht="25.5">
      <c r="A521" s="26"/>
      <c r="B521" s="16" t="s">
        <v>351</v>
      </c>
      <c r="C521" s="37"/>
      <c r="D521" s="38">
        <v>5</v>
      </c>
      <c r="E521" s="38">
        <v>2</v>
      </c>
      <c r="F521" s="39" t="s">
        <v>518</v>
      </c>
      <c r="G521" s="40">
        <v>400</v>
      </c>
      <c r="H521" s="32">
        <f t="shared" si="47"/>
        <v>4164</v>
      </c>
      <c r="I521" s="32">
        <f t="shared" si="47"/>
        <v>1696.3</v>
      </c>
      <c r="J521" s="26"/>
    </row>
    <row r="522" spans="1:10">
      <c r="A522" s="26"/>
      <c r="B522" s="16" t="s">
        <v>345</v>
      </c>
      <c r="C522" s="37"/>
      <c r="D522" s="38">
        <v>5</v>
      </c>
      <c r="E522" s="38">
        <v>2</v>
      </c>
      <c r="F522" s="39" t="s">
        <v>518</v>
      </c>
      <c r="G522" s="40">
        <v>410</v>
      </c>
      <c r="H522" s="32">
        <f t="shared" si="47"/>
        <v>4164</v>
      </c>
      <c r="I522" s="32">
        <f t="shared" si="47"/>
        <v>1696.3</v>
      </c>
      <c r="J522" s="26"/>
    </row>
    <row r="523" spans="1:10" ht="38.25">
      <c r="A523" s="26"/>
      <c r="B523" s="37" t="s">
        <v>89</v>
      </c>
      <c r="C523" s="37"/>
      <c r="D523" s="38">
        <v>5</v>
      </c>
      <c r="E523" s="38">
        <v>2</v>
      </c>
      <c r="F523" s="39" t="s">
        <v>518</v>
      </c>
      <c r="G523" s="40" t="s">
        <v>88</v>
      </c>
      <c r="H523" s="32">
        <v>4164</v>
      </c>
      <c r="I523" s="32">
        <v>1696.3</v>
      </c>
      <c r="J523" s="26"/>
    </row>
    <row r="524" spans="1:10" ht="178.5">
      <c r="A524" s="26"/>
      <c r="B524" s="37" t="s">
        <v>171</v>
      </c>
      <c r="C524" s="37"/>
      <c r="D524" s="38">
        <v>5</v>
      </c>
      <c r="E524" s="38">
        <v>2</v>
      </c>
      <c r="F524" s="39" t="s">
        <v>520</v>
      </c>
      <c r="G524" s="40"/>
      <c r="H524" s="32">
        <f t="shared" ref="H524:I526" si="48">H525</f>
        <v>44</v>
      </c>
      <c r="I524" s="32">
        <f t="shared" si="48"/>
        <v>0</v>
      </c>
      <c r="J524" s="26"/>
    </row>
    <row r="525" spans="1:10" ht="25.5">
      <c r="A525" s="26"/>
      <c r="B525" s="16" t="s">
        <v>351</v>
      </c>
      <c r="C525" s="37"/>
      <c r="D525" s="38">
        <v>5</v>
      </c>
      <c r="E525" s="38">
        <v>2</v>
      </c>
      <c r="F525" s="39" t="s">
        <v>520</v>
      </c>
      <c r="G525" s="40">
        <v>400</v>
      </c>
      <c r="H525" s="32">
        <f t="shared" si="48"/>
        <v>44</v>
      </c>
      <c r="I525" s="32">
        <f t="shared" si="48"/>
        <v>0</v>
      </c>
      <c r="J525" s="26"/>
    </row>
    <row r="526" spans="1:10">
      <c r="A526" s="26"/>
      <c r="B526" s="16" t="s">
        <v>345</v>
      </c>
      <c r="C526" s="37"/>
      <c r="D526" s="38">
        <v>5</v>
      </c>
      <c r="E526" s="38">
        <v>2</v>
      </c>
      <c r="F526" s="39" t="s">
        <v>520</v>
      </c>
      <c r="G526" s="40">
        <v>410</v>
      </c>
      <c r="H526" s="32">
        <f t="shared" si="48"/>
        <v>44</v>
      </c>
      <c r="I526" s="32">
        <f t="shared" si="48"/>
        <v>0</v>
      </c>
      <c r="J526" s="26"/>
    </row>
    <row r="527" spans="1:10" ht="38.25">
      <c r="A527" s="26"/>
      <c r="B527" s="37" t="s">
        <v>89</v>
      </c>
      <c r="C527" s="37"/>
      <c r="D527" s="38">
        <v>5</v>
      </c>
      <c r="E527" s="38">
        <v>2</v>
      </c>
      <c r="F527" s="39" t="s">
        <v>520</v>
      </c>
      <c r="G527" s="40" t="s">
        <v>88</v>
      </c>
      <c r="H527" s="32">
        <v>44</v>
      </c>
      <c r="I527" s="32">
        <v>0</v>
      </c>
      <c r="J527" s="26"/>
    </row>
    <row r="528" spans="1:10" s="159" customFormat="1">
      <c r="A528" s="35"/>
      <c r="B528" s="27" t="s">
        <v>170</v>
      </c>
      <c r="C528" s="27"/>
      <c r="D528" s="28">
        <v>5</v>
      </c>
      <c r="E528" s="28">
        <v>3</v>
      </c>
      <c r="F528" s="29"/>
      <c r="G528" s="30"/>
      <c r="H528" s="31">
        <f>H529+H546</f>
        <v>94502.9</v>
      </c>
      <c r="I528" s="31">
        <f>I529+I546</f>
        <v>29636.199999999997</v>
      </c>
      <c r="J528" s="33">
        <f>I528/H528*100</f>
        <v>31.360095827747088</v>
      </c>
    </row>
    <row r="529" spans="1:10" ht="38.25">
      <c r="A529" s="26"/>
      <c r="B529" s="37" t="s">
        <v>169</v>
      </c>
      <c r="C529" s="37"/>
      <c r="D529" s="38">
        <v>5</v>
      </c>
      <c r="E529" s="38">
        <v>3</v>
      </c>
      <c r="F529" s="39" t="s">
        <v>485</v>
      </c>
      <c r="G529" s="40"/>
      <c r="H529" s="32">
        <f>H530</f>
        <v>32734.399999999998</v>
      </c>
      <c r="I529" s="32">
        <f>I530</f>
        <v>1757.1000000000001</v>
      </c>
      <c r="J529" s="26"/>
    </row>
    <row r="530" spans="1:10" ht="25.5">
      <c r="A530" s="26"/>
      <c r="B530" s="37" t="s">
        <v>168</v>
      </c>
      <c r="C530" s="37"/>
      <c r="D530" s="38">
        <v>5</v>
      </c>
      <c r="E530" s="38">
        <v>3</v>
      </c>
      <c r="F530" s="39" t="s">
        <v>521</v>
      </c>
      <c r="G530" s="40"/>
      <c r="H530" s="32">
        <f>H531+H538+H542</f>
        <v>32734.399999999998</v>
      </c>
      <c r="I530" s="32">
        <f>I531+I538+I542</f>
        <v>1757.1000000000001</v>
      </c>
      <c r="J530" s="26"/>
    </row>
    <row r="531" spans="1:10">
      <c r="A531" s="26"/>
      <c r="B531" s="37" t="s">
        <v>21</v>
      </c>
      <c r="C531" s="37"/>
      <c r="D531" s="38">
        <v>5</v>
      </c>
      <c r="E531" s="38">
        <v>3</v>
      </c>
      <c r="F531" s="39" t="s">
        <v>522</v>
      </c>
      <c r="G531" s="40"/>
      <c r="H531" s="32">
        <f>H532+H535</f>
        <v>30472.5</v>
      </c>
      <c r="I531" s="32">
        <f>I532+I535</f>
        <v>1757.1000000000001</v>
      </c>
      <c r="J531" s="26"/>
    </row>
    <row r="532" spans="1:10" ht="25.5">
      <c r="A532" s="26"/>
      <c r="B532" s="16" t="s">
        <v>257</v>
      </c>
      <c r="C532" s="37"/>
      <c r="D532" s="38">
        <v>5</v>
      </c>
      <c r="E532" s="38">
        <v>3</v>
      </c>
      <c r="F532" s="39" t="s">
        <v>522</v>
      </c>
      <c r="G532" s="40">
        <v>200</v>
      </c>
      <c r="H532" s="32">
        <f>H533</f>
        <v>1315.4</v>
      </c>
      <c r="I532" s="32">
        <f>I533</f>
        <v>361.7</v>
      </c>
      <c r="J532" s="26"/>
    </row>
    <row r="533" spans="1:10" ht="25.5">
      <c r="A533" s="26"/>
      <c r="B533" s="16" t="s">
        <v>339</v>
      </c>
      <c r="C533" s="37"/>
      <c r="D533" s="38">
        <v>5</v>
      </c>
      <c r="E533" s="38">
        <v>3</v>
      </c>
      <c r="F533" s="39" t="s">
        <v>522</v>
      </c>
      <c r="G533" s="40">
        <v>240</v>
      </c>
      <c r="H533" s="32">
        <f>H534</f>
        <v>1315.4</v>
      </c>
      <c r="I533" s="32">
        <f>I534</f>
        <v>361.7</v>
      </c>
      <c r="J533" s="26"/>
    </row>
    <row r="534" spans="1:10" ht="38.25">
      <c r="A534" s="26"/>
      <c r="B534" s="37" t="s">
        <v>19</v>
      </c>
      <c r="C534" s="37"/>
      <c r="D534" s="38">
        <v>5</v>
      </c>
      <c r="E534" s="38">
        <v>3</v>
      </c>
      <c r="F534" s="39" t="s">
        <v>522</v>
      </c>
      <c r="G534" s="40" t="s">
        <v>18</v>
      </c>
      <c r="H534" s="32">
        <v>1315.4</v>
      </c>
      <c r="I534" s="32">
        <v>361.7</v>
      </c>
      <c r="J534" s="26"/>
    </row>
    <row r="535" spans="1:10" ht="25.5">
      <c r="A535" s="26"/>
      <c r="B535" s="16" t="s">
        <v>351</v>
      </c>
      <c r="C535" s="37"/>
      <c r="D535" s="38">
        <v>5</v>
      </c>
      <c r="E535" s="38">
        <v>3</v>
      </c>
      <c r="F535" s="39" t="s">
        <v>522</v>
      </c>
      <c r="G535" s="40">
        <v>400</v>
      </c>
      <c r="H535" s="32">
        <f>H536</f>
        <v>29157.1</v>
      </c>
      <c r="I535" s="32">
        <f>I536</f>
        <v>1395.4</v>
      </c>
      <c r="J535" s="26"/>
    </row>
    <row r="536" spans="1:10">
      <c r="A536" s="26"/>
      <c r="B536" s="16" t="s">
        <v>345</v>
      </c>
      <c r="C536" s="37"/>
      <c r="D536" s="38">
        <v>5</v>
      </c>
      <c r="E536" s="38">
        <v>3</v>
      </c>
      <c r="F536" s="39" t="s">
        <v>522</v>
      </c>
      <c r="G536" s="40">
        <v>410</v>
      </c>
      <c r="H536" s="32">
        <f>H537</f>
        <v>29157.1</v>
      </c>
      <c r="I536" s="32">
        <f>I537</f>
        <v>1395.4</v>
      </c>
      <c r="J536" s="26"/>
    </row>
    <row r="537" spans="1:10" ht="38.25">
      <c r="A537" s="26"/>
      <c r="B537" s="37" t="s">
        <v>89</v>
      </c>
      <c r="C537" s="37"/>
      <c r="D537" s="38">
        <v>5</v>
      </c>
      <c r="E537" s="38">
        <v>3</v>
      </c>
      <c r="F537" s="39" t="s">
        <v>522</v>
      </c>
      <c r="G537" s="40" t="s">
        <v>88</v>
      </c>
      <c r="H537" s="32">
        <v>29157.1</v>
      </c>
      <c r="I537" s="32">
        <v>1395.4</v>
      </c>
      <c r="J537" s="26"/>
    </row>
    <row r="538" spans="1:10" ht="216.75">
      <c r="A538" s="26"/>
      <c r="B538" s="37" t="s">
        <v>167</v>
      </c>
      <c r="C538" s="37"/>
      <c r="D538" s="38">
        <v>5</v>
      </c>
      <c r="E538" s="38">
        <v>3</v>
      </c>
      <c r="F538" s="39" t="s">
        <v>523</v>
      </c>
      <c r="G538" s="40"/>
      <c r="H538" s="32">
        <f t="shared" ref="H538:I540" si="49">H539</f>
        <v>2239.3000000000002</v>
      </c>
      <c r="I538" s="32">
        <f t="shared" si="49"/>
        <v>0</v>
      </c>
      <c r="J538" s="26"/>
    </row>
    <row r="539" spans="1:10" ht="25.5">
      <c r="A539" s="26"/>
      <c r="B539" s="16" t="s">
        <v>351</v>
      </c>
      <c r="C539" s="37"/>
      <c r="D539" s="38">
        <v>5</v>
      </c>
      <c r="E539" s="38">
        <v>3</v>
      </c>
      <c r="F539" s="39" t="s">
        <v>523</v>
      </c>
      <c r="G539" s="40">
        <v>400</v>
      </c>
      <c r="H539" s="32">
        <f t="shared" si="49"/>
        <v>2239.3000000000002</v>
      </c>
      <c r="I539" s="32">
        <f t="shared" si="49"/>
        <v>0</v>
      </c>
      <c r="J539" s="26"/>
    </row>
    <row r="540" spans="1:10">
      <c r="A540" s="26"/>
      <c r="B540" s="16" t="s">
        <v>345</v>
      </c>
      <c r="C540" s="37"/>
      <c r="D540" s="38">
        <v>5</v>
      </c>
      <c r="E540" s="38">
        <v>3</v>
      </c>
      <c r="F540" s="39" t="s">
        <v>523</v>
      </c>
      <c r="G540" s="40">
        <v>410</v>
      </c>
      <c r="H540" s="32">
        <f t="shared" si="49"/>
        <v>2239.3000000000002</v>
      </c>
      <c r="I540" s="32">
        <f t="shared" si="49"/>
        <v>0</v>
      </c>
      <c r="J540" s="26"/>
    </row>
    <row r="541" spans="1:10" ht="38.25">
      <c r="A541" s="26"/>
      <c r="B541" s="37" t="s">
        <v>89</v>
      </c>
      <c r="C541" s="37"/>
      <c r="D541" s="38">
        <v>5</v>
      </c>
      <c r="E541" s="38">
        <v>3</v>
      </c>
      <c r="F541" s="39" t="s">
        <v>523</v>
      </c>
      <c r="G541" s="40" t="s">
        <v>88</v>
      </c>
      <c r="H541" s="32">
        <v>2239.3000000000002</v>
      </c>
      <c r="I541" s="32">
        <v>0</v>
      </c>
      <c r="J541" s="26"/>
    </row>
    <row r="542" spans="1:10" ht="229.5">
      <c r="A542" s="26"/>
      <c r="B542" s="37" t="s">
        <v>166</v>
      </c>
      <c r="C542" s="37"/>
      <c r="D542" s="38">
        <v>5</v>
      </c>
      <c r="E542" s="38">
        <v>3</v>
      </c>
      <c r="F542" s="39" t="s">
        <v>524</v>
      </c>
      <c r="G542" s="40"/>
      <c r="H542" s="32">
        <f t="shared" ref="H542:I544" si="50">H543</f>
        <v>22.6</v>
      </c>
      <c r="I542" s="32">
        <f t="shared" si="50"/>
        <v>0</v>
      </c>
      <c r="J542" s="26"/>
    </row>
    <row r="543" spans="1:10" ht="25.5">
      <c r="A543" s="26"/>
      <c r="B543" s="16" t="s">
        <v>351</v>
      </c>
      <c r="C543" s="37"/>
      <c r="D543" s="38">
        <v>5</v>
      </c>
      <c r="E543" s="38">
        <v>3</v>
      </c>
      <c r="F543" s="39" t="s">
        <v>524</v>
      </c>
      <c r="G543" s="40">
        <v>400</v>
      </c>
      <c r="H543" s="32">
        <f t="shared" si="50"/>
        <v>22.6</v>
      </c>
      <c r="I543" s="32">
        <f t="shared" si="50"/>
        <v>0</v>
      </c>
      <c r="J543" s="26"/>
    </row>
    <row r="544" spans="1:10">
      <c r="A544" s="26"/>
      <c r="B544" s="16" t="s">
        <v>345</v>
      </c>
      <c r="C544" s="37"/>
      <c r="D544" s="38">
        <v>5</v>
      </c>
      <c r="E544" s="38">
        <v>3</v>
      </c>
      <c r="F544" s="39" t="s">
        <v>524</v>
      </c>
      <c r="G544" s="40">
        <v>410</v>
      </c>
      <c r="H544" s="32">
        <f t="shared" si="50"/>
        <v>22.6</v>
      </c>
      <c r="I544" s="32">
        <f t="shared" si="50"/>
        <v>0</v>
      </c>
      <c r="J544" s="26"/>
    </row>
    <row r="545" spans="1:10" ht="38.25">
      <c r="A545" s="26"/>
      <c r="B545" s="37" t="s">
        <v>89</v>
      </c>
      <c r="C545" s="37"/>
      <c r="D545" s="38">
        <v>5</v>
      </c>
      <c r="E545" s="38">
        <v>3</v>
      </c>
      <c r="F545" s="39" t="s">
        <v>524</v>
      </c>
      <c r="G545" s="40" t="s">
        <v>88</v>
      </c>
      <c r="H545" s="32">
        <v>22.6</v>
      </c>
      <c r="I545" s="32">
        <v>0</v>
      </c>
      <c r="J545" s="26"/>
    </row>
    <row r="546" spans="1:10" ht="51">
      <c r="A546" s="26"/>
      <c r="B546" s="37" t="s">
        <v>157</v>
      </c>
      <c r="C546" s="37"/>
      <c r="D546" s="38">
        <v>5</v>
      </c>
      <c r="E546" s="38">
        <v>3</v>
      </c>
      <c r="F546" s="39" t="s">
        <v>449</v>
      </c>
      <c r="G546" s="40"/>
      <c r="H546" s="32">
        <f t="shared" ref="H546:I550" si="51">H547</f>
        <v>61768.5</v>
      </c>
      <c r="I546" s="32">
        <f t="shared" si="51"/>
        <v>27879.1</v>
      </c>
      <c r="J546" s="26"/>
    </row>
    <row r="547" spans="1:10" ht="51">
      <c r="A547" s="26"/>
      <c r="B547" s="37" t="s">
        <v>156</v>
      </c>
      <c r="C547" s="37"/>
      <c r="D547" s="38">
        <v>5</v>
      </c>
      <c r="E547" s="38">
        <v>3</v>
      </c>
      <c r="F547" s="39" t="s">
        <v>450</v>
      </c>
      <c r="G547" s="40"/>
      <c r="H547" s="32">
        <f t="shared" si="51"/>
        <v>61768.5</v>
      </c>
      <c r="I547" s="32">
        <f t="shared" si="51"/>
        <v>27879.1</v>
      </c>
      <c r="J547" s="26"/>
    </row>
    <row r="548" spans="1:10">
      <c r="A548" s="26"/>
      <c r="B548" s="37" t="s">
        <v>21</v>
      </c>
      <c r="C548" s="37"/>
      <c r="D548" s="38">
        <v>5</v>
      </c>
      <c r="E548" s="38">
        <v>3</v>
      </c>
      <c r="F548" s="39" t="s">
        <v>452</v>
      </c>
      <c r="G548" s="40"/>
      <c r="H548" s="32">
        <f>H549+H552</f>
        <v>61768.5</v>
      </c>
      <c r="I548" s="32">
        <f>I549+I552</f>
        <v>27879.1</v>
      </c>
      <c r="J548" s="26"/>
    </row>
    <row r="549" spans="1:10" ht="25.5">
      <c r="A549" s="26"/>
      <c r="B549" s="16" t="s">
        <v>257</v>
      </c>
      <c r="C549" s="37"/>
      <c r="D549" s="38">
        <v>5</v>
      </c>
      <c r="E549" s="38">
        <v>3</v>
      </c>
      <c r="F549" s="39" t="s">
        <v>452</v>
      </c>
      <c r="G549" s="40">
        <v>200</v>
      </c>
      <c r="H549" s="32">
        <f t="shared" si="51"/>
        <v>61468.5</v>
      </c>
      <c r="I549" s="32">
        <f t="shared" si="51"/>
        <v>27879.1</v>
      </c>
      <c r="J549" s="26"/>
    </row>
    <row r="550" spans="1:10" ht="25.5">
      <c r="A550" s="26"/>
      <c r="B550" s="16" t="s">
        <v>339</v>
      </c>
      <c r="C550" s="37"/>
      <c r="D550" s="38">
        <v>5</v>
      </c>
      <c r="E550" s="38">
        <v>3</v>
      </c>
      <c r="F550" s="39" t="s">
        <v>452</v>
      </c>
      <c r="G550" s="40">
        <v>240</v>
      </c>
      <c r="H550" s="32">
        <f t="shared" si="51"/>
        <v>61468.5</v>
      </c>
      <c r="I550" s="32">
        <f t="shared" si="51"/>
        <v>27879.1</v>
      </c>
      <c r="J550" s="26"/>
    </row>
    <row r="551" spans="1:10" ht="38.25">
      <c r="A551" s="26"/>
      <c r="B551" s="37" t="s">
        <v>19</v>
      </c>
      <c r="C551" s="37"/>
      <c r="D551" s="38">
        <v>5</v>
      </c>
      <c r="E551" s="38">
        <v>3</v>
      </c>
      <c r="F551" s="39" t="s">
        <v>452</v>
      </c>
      <c r="G551" s="40" t="s">
        <v>18</v>
      </c>
      <c r="H551" s="32">
        <v>61468.5</v>
      </c>
      <c r="I551" s="32">
        <v>27879.1</v>
      </c>
      <c r="J551" s="26"/>
    </row>
    <row r="552" spans="1:10">
      <c r="A552" s="26"/>
      <c r="B552" s="17" t="s">
        <v>259</v>
      </c>
      <c r="C552" s="37"/>
      <c r="D552" s="38">
        <v>5</v>
      </c>
      <c r="E552" s="38">
        <v>3</v>
      </c>
      <c r="F552" s="39" t="s">
        <v>452</v>
      </c>
      <c r="G552" s="40">
        <v>800</v>
      </c>
      <c r="H552" s="32">
        <f>H553</f>
        <v>300</v>
      </c>
      <c r="I552" s="32">
        <f>I553</f>
        <v>0</v>
      </c>
      <c r="J552" s="26"/>
    </row>
    <row r="553" spans="1:10" ht="51">
      <c r="A553" s="26"/>
      <c r="B553" s="37" t="s">
        <v>160</v>
      </c>
      <c r="C553" s="37"/>
      <c r="D553" s="38">
        <v>5</v>
      </c>
      <c r="E553" s="38">
        <v>3</v>
      </c>
      <c r="F553" s="39" t="s">
        <v>452</v>
      </c>
      <c r="G553" s="40" t="s">
        <v>159</v>
      </c>
      <c r="H553" s="32">
        <v>300</v>
      </c>
      <c r="I553" s="32">
        <v>0</v>
      </c>
      <c r="J553" s="26"/>
    </row>
    <row r="554" spans="1:10" ht="25.5">
      <c r="A554" s="35"/>
      <c r="B554" s="27" t="s">
        <v>165</v>
      </c>
      <c r="C554" s="27"/>
      <c r="D554" s="28">
        <v>5</v>
      </c>
      <c r="E554" s="28">
        <v>5</v>
      </c>
      <c r="F554" s="29"/>
      <c r="G554" s="30"/>
      <c r="H554" s="31">
        <f>H555+H569+H590</f>
        <v>160884.09999999998</v>
      </c>
      <c r="I554" s="31">
        <f>I555+I569+I590</f>
        <v>73995.200000000012</v>
      </c>
      <c r="J554" s="33">
        <f>I554/H554*100</f>
        <v>45.992860699099552</v>
      </c>
    </row>
    <row r="555" spans="1:10" ht="38.25">
      <c r="A555" s="26"/>
      <c r="B555" s="37" t="s">
        <v>164</v>
      </c>
      <c r="C555" s="37"/>
      <c r="D555" s="38">
        <v>5</v>
      </c>
      <c r="E555" s="38">
        <v>5</v>
      </c>
      <c r="F555" s="39" t="s">
        <v>501</v>
      </c>
      <c r="G555" s="40"/>
      <c r="H555" s="32">
        <f>H556+H562</f>
        <v>57230.7</v>
      </c>
      <c r="I555" s="32">
        <f>I556+I562</f>
        <v>24680.400000000001</v>
      </c>
      <c r="J555" s="26"/>
    </row>
    <row r="556" spans="1:10">
      <c r="A556" s="26"/>
      <c r="B556" s="37" t="s">
        <v>65</v>
      </c>
      <c r="C556" s="37"/>
      <c r="D556" s="38">
        <v>5</v>
      </c>
      <c r="E556" s="38">
        <v>5</v>
      </c>
      <c r="F556" s="39" t="s">
        <v>502</v>
      </c>
      <c r="G556" s="40"/>
      <c r="H556" s="32">
        <f>H557+H560</f>
        <v>40063.5</v>
      </c>
      <c r="I556" s="32">
        <f>I557+I560</f>
        <v>21511.7</v>
      </c>
      <c r="J556" s="26"/>
    </row>
    <row r="557" spans="1:10" ht="25.5">
      <c r="A557" s="26"/>
      <c r="B557" s="16" t="s">
        <v>257</v>
      </c>
      <c r="C557" s="37"/>
      <c r="D557" s="38">
        <v>5</v>
      </c>
      <c r="E557" s="38">
        <v>5</v>
      </c>
      <c r="F557" s="39" t="s">
        <v>502</v>
      </c>
      <c r="G557" s="40">
        <v>200</v>
      </c>
      <c r="H557" s="32">
        <f>H558</f>
        <v>475</v>
      </c>
      <c r="I557" s="32">
        <f>I558</f>
        <v>0</v>
      </c>
      <c r="J557" s="26"/>
    </row>
    <row r="558" spans="1:10" ht="25.5">
      <c r="A558" s="26"/>
      <c r="B558" s="16" t="s">
        <v>339</v>
      </c>
      <c r="C558" s="37"/>
      <c r="D558" s="38">
        <v>5</v>
      </c>
      <c r="E558" s="38">
        <v>5</v>
      </c>
      <c r="F558" s="39" t="s">
        <v>502</v>
      </c>
      <c r="G558" s="40">
        <v>240</v>
      </c>
      <c r="H558" s="32">
        <f>H559</f>
        <v>475</v>
      </c>
      <c r="I558" s="32">
        <f>I559</f>
        <v>0</v>
      </c>
      <c r="J558" s="26"/>
    </row>
    <row r="559" spans="1:10" ht="38.25">
      <c r="A559" s="26"/>
      <c r="B559" s="37" t="s">
        <v>19</v>
      </c>
      <c r="C559" s="37"/>
      <c r="D559" s="38">
        <v>5</v>
      </c>
      <c r="E559" s="38">
        <v>5</v>
      </c>
      <c r="F559" s="39" t="s">
        <v>502</v>
      </c>
      <c r="G559" s="40" t="s">
        <v>18</v>
      </c>
      <c r="H559" s="32">
        <v>475</v>
      </c>
      <c r="I559" s="32">
        <v>0</v>
      </c>
      <c r="J559" s="26"/>
    </row>
    <row r="560" spans="1:10">
      <c r="A560" s="26"/>
      <c r="B560" s="17" t="s">
        <v>259</v>
      </c>
      <c r="C560" s="37"/>
      <c r="D560" s="38">
        <v>5</v>
      </c>
      <c r="E560" s="38">
        <v>5</v>
      </c>
      <c r="F560" s="39" t="s">
        <v>502</v>
      </c>
      <c r="G560" s="40">
        <v>800</v>
      </c>
      <c r="H560" s="32">
        <f>H561</f>
        <v>39588.5</v>
      </c>
      <c r="I560" s="32">
        <f>I561</f>
        <v>21511.7</v>
      </c>
      <c r="J560" s="26"/>
    </row>
    <row r="561" spans="1:10" ht="51">
      <c r="A561" s="26"/>
      <c r="B561" s="37" t="s">
        <v>160</v>
      </c>
      <c r="C561" s="37"/>
      <c r="D561" s="38">
        <v>5</v>
      </c>
      <c r="E561" s="38">
        <v>5</v>
      </c>
      <c r="F561" s="39" t="s">
        <v>502</v>
      </c>
      <c r="G561" s="40" t="s">
        <v>159</v>
      </c>
      <c r="H561" s="32">
        <v>39588.5</v>
      </c>
      <c r="I561" s="32">
        <v>21511.7</v>
      </c>
      <c r="J561" s="26"/>
    </row>
    <row r="562" spans="1:10" ht="114.75">
      <c r="A562" s="26"/>
      <c r="B562" s="37" t="s">
        <v>163</v>
      </c>
      <c r="C562" s="37"/>
      <c r="D562" s="38">
        <v>5</v>
      </c>
      <c r="E562" s="38">
        <v>5</v>
      </c>
      <c r="F562" s="39" t="s">
        <v>666</v>
      </c>
      <c r="G562" s="40"/>
      <c r="H562" s="32">
        <f>H563+H566</f>
        <v>17167.2</v>
      </c>
      <c r="I562" s="32">
        <f>I563+I566</f>
        <v>3168.7</v>
      </c>
      <c r="J562" s="26"/>
    </row>
    <row r="563" spans="1:10" ht="216.75">
      <c r="A563" s="26"/>
      <c r="B563" s="37" t="s">
        <v>162</v>
      </c>
      <c r="C563" s="37"/>
      <c r="D563" s="38">
        <v>5</v>
      </c>
      <c r="E563" s="38">
        <v>5</v>
      </c>
      <c r="F563" s="39" t="s">
        <v>506</v>
      </c>
      <c r="G563" s="40"/>
      <c r="H563" s="32">
        <f>H564</f>
        <v>16995.5</v>
      </c>
      <c r="I563" s="32">
        <f>I564</f>
        <v>3137</v>
      </c>
      <c r="J563" s="26"/>
    </row>
    <row r="564" spans="1:10">
      <c r="A564" s="26"/>
      <c r="B564" s="17" t="s">
        <v>259</v>
      </c>
      <c r="C564" s="37"/>
      <c r="D564" s="38">
        <v>5</v>
      </c>
      <c r="E564" s="38">
        <v>5</v>
      </c>
      <c r="F564" s="39" t="s">
        <v>506</v>
      </c>
      <c r="G564" s="40">
        <v>800</v>
      </c>
      <c r="H564" s="32">
        <f>H565</f>
        <v>16995.5</v>
      </c>
      <c r="I564" s="32">
        <f>I565</f>
        <v>3137</v>
      </c>
      <c r="J564" s="26"/>
    </row>
    <row r="565" spans="1:10" ht="51">
      <c r="A565" s="26"/>
      <c r="B565" s="37" t="s">
        <v>160</v>
      </c>
      <c r="C565" s="37"/>
      <c r="D565" s="38">
        <v>5</v>
      </c>
      <c r="E565" s="38">
        <v>5</v>
      </c>
      <c r="F565" s="39" t="s">
        <v>506</v>
      </c>
      <c r="G565" s="40" t="s">
        <v>159</v>
      </c>
      <c r="H565" s="32">
        <v>16995.5</v>
      </c>
      <c r="I565" s="32">
        <v>3137</v>
      </c>
      <c r="J565" s="26"/>
    </row>
    <row r="566" spans="1:10" ht="229.5">
      <c r="A566" s="26"/>
      <c r="B566" s="37" t="s">
        <v>161</v>
      </c>
      <c r="C566" s="37"/>
      <c r="D566" s="38">
        <v>5</v>
      </c>
      <c r="E566" s="38">
        <v>5</v>
      </c>
      <c r="F566" s="39" t="s">
        <v>507</v>
      </c>
      <c r="G566" s="40"/>
      <c r="H566" s="32">
        <f>H567</f>
        <v>171.7</v>
      </c>
      <c r="I566" s="32">
        <f>I567</f>
        <v>31.7</v>
      </c>
      <c r="J566" s="26"/>
    </row>
    <row r="567" spans="1:10">
      <c r="A567" s="26"/>
      <c r="B567" s="17" t="s">
        <v>259</v>
      </c>
      <c r="C567" s="37"/>
      <c r="D567" s="38">
        <v>5</v>
      </c>
      <c r="E567" s="38">
        <v>5</v>
      </c>
      <c r="F567" s="39" t="s">
        <v>507</v>
      </c>
      <c r="G567" s="40">
        <v>800</v>
      </c>
      <c r="H567" s="32">
        <f>H568</f>
        <v>171.7</v>
      </c>
      <c r="I567" s="32">
        <f>I568</f>
        <v>31.7</v>
      </c>
      <c r="J567" s="26"/>
    </row>
    <row r="568" spans="1:10" ht="51">
      <c r="A568" s="26"/>
      <c r="B568" s="37" t="s">
        <v>160</v>
      </c>
      <c r="C568" s="37"/>
      <c r="D568" s="38">
        <v>5</v>
      </c>
      <c r="E568" s="38">
        <v>5</v>
      </c>
      <c r="F568" s="39" t="s">
        <v>507</v>
      </c>
      <c r="G568" s="40" t="s">
        <v>159</v>
      </c>
      <c r="H568" s="32">
        <v>171.7</v>
      </c>
      <c r="I568" s="32">
        <v>31.7</v>
      </c>
      <c r="J568" s="26"/>
    </row>
    <row r="569" spans="1:10" ht="38.25">
      <c r="A569" s="26"/>
      <c r="B569" s="37" t="s">
        <v>5</v>
      </c>
      <c r="C569" s="37"/>
      <c r="D569" s="38">
        <v>5</v>
      </c>
      <c r="E569" s="38">
        <v>5</v>
      </c>
      <c r="F569" s="39" t="s">
        <v>365</v>
      </c>
      <c r="G569" s="40"/>
      <c r="H569" s="32">
        <f>H570</f>
        <v>81717.099999999991</v>
      </c>
      <c r="I569" s="32">
        <f>I570</f>
        <v>38457.100000000006</v>
      </c>
      <c r="J569" s="26"/>
    </row>
    <row r="570" spans="1:10" ht="38.25">
      <c r="A570" s="26"/>
      <c r="B570" s="37" t="s">
        <v>4</v>
      </c>
      <c r="C570" s="37"/>
      <c r="D570" s="38">
        <v>5</v>
      </c>
      <c r="E570" s="38">
        <v>5</v>
      </c>
      <c r="F570" s="39" t="s">
        <v>367</v>
      </c>
      <c r="G570" s="40"/>
      <c r="H570" s="32">
        <f>H571+H586</f>
        <v>81717.099999999991</v>
      </c>
      <c r="I570" s="32">
        <f>I571+I586</f>
        <v>38457.100000000006</v>
      </c>
      <c r="J570" s="26"/>
    </row>
    <row r="571" spans="1:10" ht="25.5">
      <c r="A571" s="26"/>
      <c r="B571" s="37" t="s">
        <v>37</v>
      </c>
      <c r="C571" s="37"/>
      <c r="D571" s="38">
        <v>5</v>
      </c>
      <c r="E571" s="38">
        <v>5</v>
      </c>
      <c r="F571" s="39" t="s">
        <v>482</v>
      </c>
      <c r="G571" s="40"/>
      <c r="H571" s="32">
        <f>H572+H577+H581</f>
        <v>81712.2</v>
      </c>
      <c r="I571" s="32">
        <f>I572+I577+I581</f>
        <v>38457.100000000006</v>
      </c>
      <c r="J571" s="26"/>
    </row>
    <row r="572" spans="1:10" ht="63.75">
      <c r="A572" s="26"/>
      <c r="B572" s="16" t="s">
        <v>343</v>
      </c>
      <c r="C572" s="37"/>
      <c r="D572" s="38">
        <v>5</v>
      </c>
      <c r="E572" s="38">
        <v>5</v>
      </c>
      <c r="F572" s="39" t="s">
        <v>482</v>
      </c>
      <c r="G572" s="40">
        <v>100</v>
      </c>
      <c r="H572" s="32">
        <f>H573</f>
        <v>53424.3</v>
      </c>
      <c r="I572" s="32">
        <f>I573</f>
        <v>27612.9</v>
      </c>
      <c r="J572" s="26"/>
    </row>
    <row r="573" spans="1:10" ht="25.5">
      <c r="A573" s="26"/>
      <c r="B573" s="16" t="s">
        <v>350</v>
      </c>
      <c r="C573" s="37"/>
      <c r="D573" s="38">
        <v>5</v>
      </c>
      <c r="E573" s="38">
        <v>5</v>
      </c>
      <c r="F573" s="39" t="s">
        <v>482</v>
      </c>
      <c r="G573" s="40">
        <v>110</v>
      </c>
      <c r="H573" s="32">
        <f>H574+H575+H576</f>
        <v>53424.3</v>
      </c>
      <c r="I573" s="32">
        <f>I574+I575+I576</f>
        <v>27612.9</v>
      </c>
      <c r="J573" s="26"/>
    </row>
    <row r="574" spans="1:10">
      <c r="A574" s="26"/>
      <c r="B574" s="37" t="s">
        <v>155</v>
      </c>
      <c r="C574" s="37"/>
      <c r="D574" s="38">
        <v>5</v>
      </c>
      <c r="E574" s="38">
        <v>5</v>
      </c>
      <c r="F574" s="39" t="s">
        <v>482</v>
      </c>
      <c r="G574" s="40" t="s">
        <v>154</v>
      </c>
      <c r="H574" s="32">
        <v>39656.400000000001</v>
      </c>
      <c r="I574" s="32">
        <v>21390.3</v>
      </c>
      <c r="J574" s="26"/>
    </row>
    <row r="575" spans="1:10" ht="25.5">
      <c r="A575" s="26"/>
      <c r="B575" s="37" t="s">
        <v>153</v>
      </c>
      <c r="C575" s="37"/>
      <c r="D575" s="38">
        <v>5</v>
      </c>
      <c r="E575" s="38">
        <v>5</v>
      </c>
      <c r="F575" s="39" t="s">
        <v>482</v>
      </c>
      <c r="G575" s="40" t="s">
        <v>152</v>
      </c>
      <c r="H575" s="32">
        <v>1957.3</v>
      </c>
      <c r="I575" s="32">
        <v>483.2</v>
      </c>
      <c r="J575" s="26"/>
    </row>
    <row r="576" spans="1:10" ht="51">
      <c r="A576" s="26"/>
      <c r="B576" s="37" t="s">
        <v>151</v>
      </c>
      <c r="C576" s="37"/>
      <c r="D576" s="38">
        <v>5</v>
      </c>
      <c r="E576" s="38">
        <v>5</v>
      </c>
      <c r="F576" s="39" t="s">
        <v>482</v>
      </c>
      <c r="G576" s="40" t="s">
        <v>150</v>
      </c>
      <c r="H576" s="32">
        <v>11810.6</v>
      </c>
      <c r="I576" s="32">
        <v>5739.4</v>
      </c>
      <c r="J576" s="26"/>
    </row>
    <row r="577" spans="1:10" ht="25.5">
      <c r="A577" s="26"/>
      <c r="B577" s="16" t="s">
        <v>257</v>
      </c>
      <c r="C577" s="37"/>
      <c r="D577" s="38">
        <v>5</v>
      </c>
      <c r="E577" s="38">
        <v>5</v>
      </c>
      <c r="F577" s="39" t="s">
        <v>482</v>
      </c>
      <c r="G577" s="40">
        <v>200</v>
      </c>
      <c r="H577" s="32">
        <f>H578</f>
        <v>26074.899999999998</v>
      </c>
      <c r="I577" s="32">
        <f>I578</f>
        <v>9495.2000000000007</v>
      </c>
      <c r="J577" s="26"/>
    </row>
    <row r="578" spans="1:10" ht="25.5">
      <c r="A578" s="26"/>
      <c r="B578" s="16" t="s">
        <v>339</v>
      </c>
      <c r="C578" s="37"/>
      <c r="D578" s="38">
        <v>5</v>
      </c>
      <c r="E578" s="38">
        <v>5</v>
      </c>
      <c r="F578" s="39" t="s">
        <v>482</v>
      </c>
      <c r="G578" s="40">
        <v>240</v>
      </c>
      <c r="H578" s="32">
        <f>H579+H580</f>
        <v>26074.899999999998</v>
      </c>
      <c r="I578" s="32">
        <f>I579+I580</f>
        <v>9495.2000000000007</v>
      </c>
      <c r="J578" s="26"/>
    </row>
    <row r="579" spans="1:10" ht="25.5">
      <c r="A579" s="26"/>
      <c r="B579" s="37" t="s">
        <v>2</v>
      </c>
      <c r="C579" s="37"/>
      <c r="D579" s="38">
        <v>5</v>
      </c>
      <c r="E579" s="38">
        <v>5</v>
      </c>
      <c r="F579" s="39" t="s">
        <v>482</v>
      </c>
      <c r="G579" s="40" t="s">
        <v>1</v>
      </c>
      <c r="H579" s="32">
        <v>148.80000000000001</v>
      </c>
      <c r="I579" s="32">
        <v>57.1</v>
      </c>
      <c r="J579" s="26"/>
    </row>
    <row r="580" spans="1:10" ht="38.25">
      <c r="A580" s="26"/>
      <c r="B580" s="37" t="s">
        <v>19</v>
      </c>
      <c r="C580" s="37"/>
      <c r="D580" s="38">
        <v>5</v>
      </c>
      <c r="E580" s="38">
        <v>5</v>
      </c>
      <c r="F580" s="39" t="s">
        <v>482</v>
      </c>
      <c r="G580" s="40" t="s">
        <v>18</v>
      </c>
      <c r="H580" s="32">
        <v>25926.1</v>
      </c>
      <c r="I580" s="32">
        <v>9438.1</v>
      </c>
      <c r="J580" s="26"/>
    </row>
    <row r="581" spans="1:10">
      <c r="A581" s="26"/>
      <c r="B581" s="16" t="s">
        <v>259</v>
      </c>
      <c r="C581" s="37"/>
      <c r="D581" s="38">
        <v>5</v>
      </c>
      <c r="E581" s="38">
        <v>5</v>
      </c>
      <c r="F581" s="39" t="s">
        <v>482</v>
      </c>
      <c r="G581" s="40">
        <v>800</v>
      </c>
      <c r="H581" s="32">
        <f>H582</f>
        <v>2213</v>
      </c>
      <c r="I581" s="32">
        <f>I582</f>
        <v>1349</v>
      </c>
      <c r="J581" s="26"/>
    </row>
    <row r="582" spans="1:10">
      <c r="A582" s="26"/>
      <c r="B582" s="16" t="s">
        <v>260</v>
      </c>
      <c r="C582" s="37"/>
      <c r="D582" s="38">
        <v>5</v>
      </c>
      <c r="E582" s="38">
        <v>5</v>
      </c>
      <c r="F582" s="39" t="s">
        <v>482</v>
      </c>
      <c r="G582" s="40">
        <v>850</v>
      </c>
      <c r="H582" s="32">
        <f>H583+H584+H585</f>
        <v>2213</v>
      </c>
      <c r="I582" s="32">
        <f>I583+I584+I585</f>
        <v>1349</v>
      </c>
      <c r="J582" s="26"/>
    </row>
    <row r="583" spans="1:10" ht="25.5">
      <c r="A583" s="26"/>
      <c r="B583" s="37" t="s">
        <v>31</v>
      </c>
      <c r="C583" s="37"/>
      <c r="D583" s="38">
        <v>5</v>
      </c>
      <c r="E583" s="38">
        <v>5</v>
      </c>
      <c r="F583" s="39" t="s">
        <v>482</v>
      </c>
      <c r="G583" s="40" t="s">
        <v>30</v>
      </c>
      <c r="H583" s="32">
        <v>1814.4</v>
      </c>
      <c r="I583" s="32">
        <v>1006.9</v>
      </c>
      <c r="J583" s="26"/>
    </row>
    <row r="584" spans="1:10">
      <c r="A584" s="26"/>
      <c r="B584" s="37" t="s">
        <v>29</v>
      </c>
      <c r="C584" s="37"/>
      <c r="D584" s="38">
        <v>5</v>
      </c>
      <c r="E584" s="38">
        <v>5</v>
      </c>
      <c r="F584" s="39" t="s">
        <v>482</v>
      </c>
      <c r="G584" s="40" t="s">
        <v>28</v>
      </c>
      <c r="H584" s="32">
        <v>108.6</v>
      </c>
      <c r="I584" s="32">
        <v>52.1</v>
      </c>
      <c r="J584" s="26"/>
    </row>
    <row r="585" spans="1:10">
      <c r="A585" s="26"/>
      <c r="B585" s="37" t="s">
        <v>238</v>
      </c>
      <c r="C585" s="37"/>
      <c r="D585" s="38">
        <v>5</v>
      </c>
      <c r="E585" s="38">
        <v>5</v>
      </c>
      <c r="F585" s="39" t="s">
        <v>482</v>
      </c>
      <c r="G585" s="40">
        <v>853</v>
      </c>
      <c r="H585" s="32">
        <v>290</v>
      </c>
      <c r="I585" s="32">
        <v>290</v>
      </c>
      <c r="J585" s="26"/>
    </row>
    <row r="586" spans="1:10" ht="216.75">
      <c r="A586" s="26"/>
      <c r="B586" s="37" t="s">
        <v>158</v>
      </c>
      <c r="C586" s="37"/>
      <c r="D586" s="38">
        <v>5</v>
      </c>
      <c r="E586" s="38">
        <v>5</v>
      </c>
      <c r="F586" s="39" t="s">
        <v>526</v>
      </c>
      <c r="G586" s="40"/>
      <c r="H586" s="32">
        <f t="shared" ref="H586:I588" si="52">H587</f>
        <v>4.9000000000000004</v>
      </c>
      <c r="I586" s="32">
        <f t="shared" si="52"/>
        <v>0</v>
      </c>
      <c r="J586" s="26"/>
    </row>
    <row r="587" spans="1:10" ht="63.75">
      <c r="A587" s="26"/>
      <c r="B587" s="16" t="s">
        <v>343</v>
      </c>
      <c r="C587" s="37"/>
      <c r="D587" s="38">
        <v>5</v>
      </c>
      <c r="E587" s="38">
        <v>5</v>
      </c>
      <c r="F587" s="39" t="s">
        <v>526</v>
      </c>
      <c r="G587" s="40">
        <v>100</v>
      </c>
      <c r="H587" s="32">
        <f t="shared" si="52"/>
        <v>4.9000000000000004</v>
      </c>
      <c r="I587" s="32">
        <f t="shared" si="52"/>
        <v>0</v>
      </c>
      <c r="J587" s="26"/>
    </row>
    <row r="588" spans="1:10" ht="25.5">
      <c r="A588" s="26"/>
      <c r="B588" s="16" t="s">
        <v>256</v>
      </c>
      <c r="C588" s="37"/>
      <c r="D588" s="38">
        <v>5</v>
      </c>
      <c r="E588" s="38">
        <v>5</v>
      </c>
      <c r="F588" s="39" t="s">
        <v>526</v>
      </c>
      <c r="G588" s="40">
        <v>120</v>
      </c>
      <c r="H588" s="32">
        <f t="shared" si="52"/>
        <v>4.9000000000000004</v>
      </c>
      <c r="I588" s="32">
        <f t="shared" si="52"/>
        <v>0</v>
      </c>
      <c r="J588" s="26"/>
    </row>
    <row r="589" spans="1:10" ht="25.5">
      <c r="A589" s="26"/>
      <c r="B589" s="37" t="s">
        <v>27</v>
      </c>
      <c r="C589" s="37"/>
      <c r="D589" s="38">
        <v>5</v>
      </c>
      <c r="E589" s="38">
        <v>5</v>
      </c>
      <c r="F589" s="39" t="s">
        <v>526</v>
      </c>
      <c r="G589" s="40" t="s">
        <v>26</v>
      </c>
      <c r="H589" s="32">
        <v>4.9000000000000004</v>
      </c>
      <c r="I589" s="32">
        <v>0</v>
      </c>
      <c r="J589" s="26"/>
    </row>
    <row r="590" spans="1:10" ht="51">
      <c r="A590" s="26"/>
      <c r="B590" s="37" t="s">
        <v>157</v>
      </c>
      <c r="C590" s="37"/>
      <c r="D590" s="38">
        <v>5</v>
      </c>
      <c r="E590" s="38">
        <v>5</v>
      </c>
      <c r="F590" s="39" t="s">
        <v>449</v>
      </c>
      <c r="G590" s="40"/>
      <c r="H590" s="32">
        <f>H591+H606</f>
        <v>21936.3</v>
      </c>
      <c r="I590" s="32">
        <f>I591+I606</f>
        <v>10857.700000000003</v>
      </c>
      <c r="J590" s="26"/>
    </row>
    <row r="591" spans="1:10" ht="51">
      <c r="A591" s="26"/>
      <c r="B591" s="37" t="s">
        <v>156</v>
      </c>
      <c r="C591" s="37"/>
      <c r="D591" s="38">
        <v>5</v>
      </c>
      <c r="E591" s="38">
        <v>5</v>
      </c>
      <c r="F591" s="39" t="s">
        <v>450</v>
      </c>
      <c r="G591" s="40"/>
      <c r="H591" s="32">
        <f>H592</f>
        <v>21736.3</v>
      </c>
      <c r="I591" s="32">
        <f>I592</f>
        <v>10767.700000000003</v>
      </c>
      <c r="J591" s="26"/>
    </row>
    <row r="592" spans="1:10" ht="25.5">
      <c r="A592" s="26"/>
      <c r="B592" s="37" t="s">
        <v>37</v>
      </c>
      <c r="C592" s="37"/>
      <c r="D592" s="38">
        <v>5</v>
      </c>
      <c r="E592" s="38">
        <v>5</v>
      </c>
      <c r="F592" s="39" t="s">
        <v>527</v>
      </c>
      <c r="G592" s="40"/>
      <c r="H592" s="32">
        <f>H593+H598+H602</f>
        <v>21736.3</v>
      </c>
      <c r="I592" s="32">
        <f>I593+I598+I602</f>
        <v>10767.700000000003</v>
      </c>
      <c r="J592" s="26"/>
    </row>
    <row r="593" spans="1:10" ht="63.75">
      <c r="A593" s="26"/>
      <c r="B593" s="16" t="s">
        <v>343</v>
      </c>
      <c r="C593" s="37"/>
      <c r="D593" s="38">
        <v>5</v>
      </c>
      <c r="E593" s="38">
        <v>5</v>
      </c>
      <c r="F593" s="39" t="s">
        <v>527</v>
      </c>
      <c r="G593" s="40">
        <v>100</v>
      </c>
      <c r="H593" s="32">
        <f>H594</f>
        <v>20379.900000000001</v>
      </c>
      <c r="I593" s="32">
        <f>I594</f>
        <v>10198.900000000001</v>
      </c>
      <c r="J593" s="26"/>
    </row>
    <row r="594" spans="1:10" ht="25.5">
      <c r="A594" s="26"/>
      <c r="B594" s="16" t="s">
        <v>350</v>
      </c>
      <c r="C594" s="37"/>
      <c r="D594" s="38">
        <v>5</v>
      </c>
      <c r="E594" s="38">
        <v>5</v>
      </c>
      <c r="F594" s="39" t="s">
        <v>527</v>
      </c>
      <c r="G594" s="40">
        <v>110</v>
      </c>
      <c r="H594" s="32">
        <f>H595+H596+H597</f>
        <v>20379.900000000001</v>
      </c>
      <c r="I594" s="32">
        <f>I595+I596+I597</f>
        <v>10198.900000000001</v>
      </c>
      <c r="J594" s="26"/>
    </row>
    <row r="595" spans="1:10">
      <c r="A595" s="26"/>
      <c r="B595" s="37" t="s">
        <v>155</v>
      </c>
      <c r="C595" s="37"/>
      <c r="D595" s="38">
        <v>5</v>
      </c>
      <c r="E595" s="38">
        <v>5</v>
      </c>
      <c r="F595" s="39" t="s">
        <v>527</v>
      </c>
      <c r="G595" s="40" t="s">
        <v>154</v>
      </c>
      <c r="H595" s="32">
        <v>15257</v>
      </c>
      <c r="I595" s="32">
        <v>7742.3</v>
      </c>
      <c r="J595" s="26"/>
    </row>
    <row r="596" spans="1:10" ht="25.5">
      <c r="A596" s="26"/>
      <c r="B596" s="37" t="s">
        <v>153</v>
      </c>
      <c r="C596" s="37"/>
      <c r="D596" s="38">
        <v>5</v>
      </c>
      <c r="E596" s="38">
        <v>5</v>
      </c>
      <c r="F596" s="39" t="s">
        <v>527</v>
      </c>
      <c r="G596" s="40" t="s">
        <v>152</v>
      </c>
      <c r="H596" s="32">
        <v>1088.4000000000001</v>
      </c>
      <c r="I596" s="32">
        <v>308.60000000000002</v>
      </c>
      <c r="J596" s="26"/>
    </row>
    <row r="597" spans="1:10" ht="51">
      <c r="A597" s="26"/>
      <c r="B597" s="37" t="s">
        <v>151</v>
      </c>
      <c r="C597" s="37"/>
      <c r="D597" s="38">
        <v>5</v>
      </c>
      <c r="E597" s="38">
        <v>5</v>
      </c>
      <c r="F597" s="39" t="s">
        <v>527</v>
      </c>
      <c r="G597" s="40" t="s">
        <v>150</v>
      </c>
      <c r="H597" s="32">
        <v>4034.5</v>
      </c>
      <c r="I597" s="32">
        <v>2148</v>
      </c>
      <c r="J597" s="26"/>
    </row>
    <row r="598" spans="1:10" ht="25.5">
      <c r="A598" s="26"/>
      <c r="B598" s="16" t="s">
        <v>257</v>
      </c>
      <c r="C598" s="37"/>
      <c r="D598" s="38">
        <v>5</v>
      </c>
      <c r="E598" s="38">
        <v>5</v>
      </c>
      <c r="F598" s="39" t="s">
        <v>527</v>
      </c>
      <c r="G598" s="40">
        <v>200</v>
      </c>
      <c r="H598" s="32">
        <f>H599</f>
        <v>1328.1</v>
      </c>
      <c r="I598" s="32">
        <f>I599</f>
        <v>565.6</v>
      </c>
      <c r="J598" s="26"/>
    </row>
    <row r="599" spans="1:10" ht="25.5">
      <c r="A599" s="26"/>
      <c r="B599" s="16" t="s">
        <v>339</v>
      </c>
      <c r="C599" s="37"/>
      <c r="D599" s="38">
        <v>5</v>
      </c>
      <c r="E599" s="38">
        <v>5</v>
      </c>
      <c r="F599" s="39" t="s">
        <v>527</v>
      </c>
      <c r="G599" s="40">
        <v>240</v>
      </c>
      <c r="H599" s="32">
        <f>H600+H601</f>
        <v>1328.1</v>
      </c>
      <c r="I599" s="32">
        <f>I600+I601</f>
        <v>565.6</v>
      </c>
      <c r="J599" s="26"/>
    </row>
    <row r="600" spans="1:10" ht="25.5">
      <c r="A600" s="26"/>
      <c r="B600" s="37" t="s">
        <v>2</v>
      </c>
      <c r="C600" s="37"/>
      <c r="D600" s="38">
        <v>5</v>
      </c>
      <c r="E600" s="38">
        <v>5</v>
      </c>
      <c r="F600" s="39" t="s">
        <v>527</v>
      </c>
      <c r="G600" s="40" t="s">
        <v>1</v>
      </c>
      <c r="H600" s="32">
        <v>214.3</v>
      </c>
      <c r="I600" s="32">
        <v>72.3</v>
      </c>
      <c r="J600" s="26"/>
    </row>
    <row r="601" spans="1:10" ht="38.25">
      <c r="A601" s="26"/>
      <c r="B601" s="37" t="s">
        <v>19</v>
      </c>
      <c r="C601" s="37"/>
      <c r="D601" s="38">
        <v>5</v>
      </c>
      <c r="E601" s="38">
        <v>5</v>
      </c>
      <c r="F601" s="39" t="s">
        <v>527</v>
      </c>
      <c r="G601" s="40" t="s">
        <v>18</v>
      </c>
      <c r="H601" s="32">
        <v>1113.8</v>
      </c>
      <c r="I601" s="32">
        <v>493.3</v>
      </c>
      <c r="J601" s="26"/>
    </row>
    <row r="602" spans="1:10">
      <c r="A602" s="26"/>
      <c r="B602" s="16" t="s">
        <v>259</v>
      </c>
      <c r="C602" s="37"/>
      <c r="D602" s="38">
        <v>5</v>
      </c>
      <c r="E602" s="38">
        <v>5</v>
      </c>
      <c r="F602" s="39" t="s">
        <v>527</v>
      </c>
      <c r="G602" s="40">
        <v>800</v>
      </c>
      <c r="H602" s="32">
        <f>H603</f>
        <v>28.3</v>
      </c>
      <c r="I602" s="32">
        <f>I603</f>
        <v>3.2</v>
      </c>
      <c r="J602" s="26"/>
    </row>
    <row r="603" spans="1:10">
      <c r="A603" s="26"/>
      <c r="B603" s="16" t="s">
        <v>260</v>
      </c>
      <c r="C603" s="37"/>
      <c r="D603" s="38">
        <v>5</v>
      </c>
      <c r="E603" s="38">
        <v>5</v>
      </c>
      <c r="F603" s="39" t="s">
        <v>527</v>
      </c>
      <c r="G603" s="40">
        <v>850</v>
      </c>
      <c r="H603" s="32">
        <f>H604+H605</f>
        <v>28.3</v>
      </c>
      <c r="I603" s="32">
        <f>I604+I605</f>
        <v>3.2</v>
      </c>
      <c r="J603" s="26"/>
    </row>
    <row r="604" spans="1:10" ht="25.5">
      <c r="A604" s="26"/>
      <c r="B604" s="37" t="s">
        <v>31</v>
      </c>
      <c r="C604" s="37"/>
      <c r="D604" s="38">
        <v>5</v>
      </c>
      <c r="E604" s="38">
        <v>5</v>
      </c>
      <c r="F604" s="39" t="s">
        <v>527</v>
      </c>
      <c r="G604" s="40" t="s">
        <v>30</v>
      </c>
      <c r="H604" s="32">
        <v>12</v>
      </c>
      <c r="I604" s="32">
        <v>0</v>
      </c>
      <c r="J604" s="26"/>
    </row>
    <row r="605" spans="1:10">
      <c r="A605" s="26"/>
      <c r="B605" s="37" t="s">
        <v>29</v>
      </c>
      <c r="C605" s="37"/>
      <c r="D605" s="38">
        <v>5</v>
      </c>
      <c r="E605" s="38">
        <v>5</v>
      </c>
      <c r="F605" s="39" t="s">
        <v>527</v>
      </c>
      <c r="G605" s="40" t="s">
        <v>28</v>
      </c>
      <c r="H605" s="32">
        <v>16.3</v>
      </c>
      <c r="I605" s="32">
        <v>3.2</v>
      </c>
      <c r="J605" s="26"/>
    </row>
    <row r="606" spans="1:10" ht="38.25">
      <c r="A606" s="26"/>
      <c r="B606" s="37" t="s">
        <v>149</v>
      </c>
      <c r="C606" s="37"/>
      <c r="D606" s="38">
        <v>5</v>
      </c>
      <c r="E606" s="38">
        <v>5</v>
      </c>
      <c r="F606" s="39" t="s">
        <v>508</v>
      </c>
      <c r="G606" s="40"/>
      <c r="H606" s="32">
        <f t="shared" ref="H606:I609" si="53">H607</f>
        <v>200</v>
      </c>
      <c r="I606" s="32">
        <f t="shared" si="53"/>
        <v>90</v>
      </c>
      <c r="J606" s="26"/>
    </row>
    <row r="607" spans="1:10">
      <c r="A607" s="26"/>
      <c r="B607" s="37" t="s">
        <v>21</v>
      </c>
      <c r="C607" s="37"/>
      <c r="D607" s="38">
        <v>5</v>
      </c>
      <c r="E607" s="38">
        <v>5</v>
      </c>
      <c r="F607" s="39" t="s">
        <v>528</v>
      </c>
      <c r="G607" s="40"/>
      <c r="H607" s="32">
        <f t="shared" si="53"/>
        <v>200</v>
      </c>
      <c r="I607" s="32">
        <f t="shared" si="53"/>
        <v>90</v>
      </c>
      <c r="J607" s="26"/>
    </row>
    <row r="608" spans="1:10" ht="25.5">
      <c r="A608" s="26"/>
      <c r="B608" s="16" t="s">
        <v>257</v>
      </c>
      <c r="C608" s="37"/>
      <c r="D608" s="38">
        <v>5</v>
      </c>
      <c r="E608" s="38">
        <v>5</v>
      </c>
      <c r="F608" s="39" t="s">
        <v>528</v>
      </c>
      <c r="G608" s="40">
        <v>200</v>
      </c>
      <c r="H608" s="32">
        <f t="shared" si="53"/>
        <v>200</v>
      </c>
      <c r="I608" s="32">
        <f t="shared" si="53"/>
        <v>90</v>
      </c>
      <c r="J608" s="26"/>
    </row>
    <row r="609" spans="1:10" ht="25.5">
      <c r="A609" s="26"/>
      <c r="B609" s="16" t="s">
        <v>339</v>
      </c>
      <c r="C609" s="37"/>
      <c r="D609" s="38">
        <v>5</v>
      </c>
      <c r="E609" s="38">
        <v>5</v>
      </c>
      <c r="F609" s="39" t="s">
        <v>528</v>
      </c>
      <c r="G609" s="40">
        <v>240</v>
      </c>
      <c r="H609" s="32">
        <f t="shared" si="53"/>
        <v>200</v>
      </c>
      <c r="I609" s="32">
        <f t="shared" si="53"/>
        <v>90</v>
      </c>
      <c r="J609" s="26"/>
    </row>
    <row r="610" spans="1:10" ht="38.25">
      <c r="A610" s="26"/>
      <c r="B610" s="37" t="s">
        <v>19</v>
      </c>
      <c r="C610" s="37"/>
      <c r="D610" s="38">
        <v>5</v>
      </c>
      <c r="E610" s="38">
        <v>5</v>
      </c>
      <c r="F610" s="39" t="s">
        <v>528</v>
      </c>
      <c r="G610" s="40" t="s">
        <v>18</v>
      </c>
      <c r="H610" s="32">
        <v>200</v>
      </c>
      <c r="I610" s="32">
        <v>90</v>
      </c>
      <c r="J610" s="26"/>
    </row>
    <row r="611" spans="1:10" s="36" customFormat="1">
      <c r="A611" s="35"/>
      <c r="B611" s="27" t="s">
        <v>148</v>
      </c>
      <c r="C611" s="27"/>
      <c r="D611" s="28">
        <v>6</v>
      </c>
      <c r="E611" s="28">
        <v>0</v>
      </c>
      <c r="F611" s="29"/>
      <c r="G611" s="30"/>
      <c r="H611" s="31">
        <f>H612</f>
        <v>4391.8999999999996</v>
      </c>
      <c r="I611" s="31">
        <f>I612</f>
        <v>250</v>
      </c>
      <c r="J611" s="33">
        <f>I611/H611*100</f>
        <v>5.6922971834513545</v>
      </c>
    </row>
    <row r="612" spans="1:10" s="34" customFormat="1" ht="25.5">
      <c r="A612" s="26"/>
      <c r="B612" s="37" t="s">
        <v>147</v>
      </c>
      <c r="C612" s="37"/>
      <c r="D612" s="38">
        <v>6</v>
      </c>
      <c r="E612" s="38">
        <v>5</v>
      </c>
      <c r="F612" s="39"/>
      <c r="G612" s="40"/>
      <c r="H612" s="32">
        <f>H613</f>
        <v>4391.8999999999996</v>
      </c>
      <c r="I612" s="32">
        <f>I613</f>
        <v>250</v>
      </c>
      <c r="J612" s="26"/>
    </row>
    <row r="613" spans="1:10" s="96" customFormat="1" ht="25.5">
      <c r="A613" s="82"/>
      <c r="B613" s="16" t="s">
        <v>146</v>
      </c>
      <c r="C613" s="211"/>
      <c r="D613" s="83" t="s">
        <v>385</v>
      </c>
      <c r="E613" s="83" t="s">
        <v>383</v>
      </c>
      <c r="F613" s="83" t="s">
        <v>529</v>
      </c>
      <c r="G613" s="83"/>
      <c r="H613" s="84">
        <f>H614</f>
        <v>4391.8999999999996</v>
      </c>
      <c r="I613" s="84">
        <f t="shared" ref="I613:I616" si="54">I614</f>
        <v>250</v>
      </c>
      <c r="J613" s="84"/>
    </row>
    <row r="614" spans="1:10" s="96" customFormat="1">
      <c r="A614" s="82"/>
      <c r="B614" s="16" t="s">
        <v>451</v>
      </c>
      <c r="C614" s="211"/>
      <c r="D614" s="83" t="s">
        <v>385</v>
      </c>
      <c r="E614" s="83" t="s">
        <v>383</v>
      </c>
      <c r="F614" s="83" t="s">
        <v>530</v>
      </c>
      <c r="G614" s="83"/>
      <c r="H614" s="84">
        <f>H615+H618</f>
        <v>4391.8999999999996</v>
      </c>
      <c r="I614" s="84">
        <f>I615+I618</f>
        <v>250</v>
      </c>
      <c r="J614" s="84"/>
    </row>
    <row r="615" spans="1:10" s="96" customFormat="1" ht="25.5">
      <c r="A615" s="82"/>
      <c r="B615" s="16" t="s">
        <v>257</v>
      </c>
      <c r="C615" s="211"/>
      <c r="D615" s="83" t="s">
        <v>385</v>
      </c>
      <c r="E615" s="83" t="s">
        <v>383</v>
      </c>
      <c r="F615" s="83" t="s">
        <v>530</v>
      </c>
      <c r="G615" s="83" t="s">
        <v>373</v>
      </c>
      <c r="H615" s="84">
        <f>H616</f>
        <v>4373.3999999999996</v>
      </c>
      <c r="I615" s="84">
        <f t="shared" si="54"/>
        <v>250</v>
      </c>
      <c r="J615" s="84"/>
    </row>
    <row r="616" spans="1:10" s="96" customFormat="1" ht="38.25">
      <c r="A616" s="82"/>
      <c r="B616" s="16" t="s">
        <v>258</v>
      </c>
      <c r="C616" s="211"/>
      <c r="D616" s="83" t="s">
        <v>385</v>
      </c>
      <c r="E616" s="83" t="s">
        <v>383</v>
      </c>
      <c r="F616" s="83" t="s">
        <v>530</v>
      </c>
      <c r="G616" s="83" t="s">
        <v>374</v>
      </c>
      <c r="H616" s="84">
        <f>H617</f>
        <v>4373.3999999999996</v>
      </c>
      <c r="I616" s="84">
        <f t="shared" si="54"/>
        <v>250</v>
      </c>
      <c r="J616" s="84"/>
    </row>
    <row r="617" spans="1:10" s="107" customFormat="1" ht="38.25">
      <c r="A617" s="82"/>
      <c r="B617" s="16" t="s">
        <v>19</v>
      </c>
      <c r="C617" s="211"/>
      <c r="D617" s="83" t="s">
        <v>385</v>
      </c>
      <c r="E617" s="83" t="s">
        <v>383</v>
      </c>
      <c r="F617" s="83" t="s">
        <v>530</v>
      </c>
      <c r="G617" s="83" t="s">
        <v>18</v>
      </c>
      <c r="H617" s="84">
        <v>4373.3999999999996</v>
      </c>
      <c r="I617" s="84">
        <v>250</v>
      </c>
      <c r="J617" s="198"/>
    </row>
    <row r="618" spans="1:10" s="107" customFormat="1" ht="38.25">
      <c r="A618" s="102"/>
      <c r="B618" s="103" t="s">
        <v>337</v>
      </c>
      <c r="C618" s="188"/>
      <c r="D618" s="79" t="s">
        <v>385</v>
      </c>
      <c r="E618" s="79" t="s">
        <v>383</v>
      </c>
      <c r="F618" s="79" t="s">
        <v>530</v>
      </c>
      <c r="G618" s="79" t="s">
        <v>428</v>
      </c>
      <c r="H618" s="105">
        <f>H619+H621</f>
        <v>18.5</v>
      </c>
      <c r="I618" s="105">
        <f>I619+I621</f>
        <v>0</v>
      </c>
      <c r="J618" s="105"/>
    </row>
    <row r="619" spans="1:10" s="106" customFormat="1">
      <c r="A619" s="102"/>
      <c r="B619" s="103" t="s">
        <v>338</v>
      </c>
      <c r="C619" s="188"/>
      <c r="D619" s="79" t="s">
        <v>385</v>
      </c>
      <c r="E619" s="79" t="s">
        <v>383</v>
      </c>
      <c r="F619" s="79" t="s">
        <v>530</v>
      </c>
      <c r="G619" s="79" t="s">
        <v>429</v>
      </c>
      <c r="H619" s="105">
        <f>H620</f>
        <v>3.5</v>
      </c>
      <c r="I619" s="105">
        <f>I620</f>
        <v>0</v>
      </c>
      <c r="J619" s="105"/>
    </row>
    <row r="620" spans="1:10" s="107" customFormat="1">
      <c r="A620" s="102"/>
      <c r="B620" s="103" t="s">
        <v>41</v>
      </c>
      <c r="C620" s="188"/>
      <c r="D620" s="79" t="s">
        <v>385</v>
      </c>
      <c r="E620" s="79" t="s">
        <v>383</v>
      </c>
      <c r="F620" s="79" t="s">
        <v>530</v>
      </c>
      <c r="G620" s="79" t="s">
        <v>40</v>
      </c>
      <c r="H620" s="105">
        <v>3.5</v>
      </c>
      <c r="I620" s="105">
        <v>0</v>
      </c>
      <c r="J620" s="194"/>
    </row>
    <row r="621" spans="1:10" s="107" customFormat="1">
      <c r="A621" s="102"/>
      <c r="B621" s="103" t="s">
        <v>342</v>
      </c>
      <c r="C621" s="188"/>
      <c r="D621" s="79" t="s">
        <v>385</v>
      </c>
      <c r="E621" s="79" t="s">
        <v>383</v>
      </c>
      <c r="F621" s="79" t="s">
        <v>530</v>
      </c>
      <c r="G621" s="79" t="s">
        <v>432</v>
      </c>
      <c r="H621" s="105">
        <f>H622</f>
        <v>15</v>
      </c>
      <c r="I621" s="105">
        <f>I622</f>
        <v>0</v>
      </c>
      <c r="J621" s="105"/>
    </row>
    <row r="622" spans="1:10" s="100" customFormat="1" ht="25.5">
      <c r="A622" s="102"/>
      <c r="B622" s="103" t="s">
        <v>16</v>
      </c>
      <c r="C622" s="188"/>
      <c r="D622" s="79" t="s">
        <v>385</v>
      </c>
      <c r="E622" s="79" t="s">
        <v>383</v>
      </c>
      <c r="F622" s="79" t="s">
        <v>530</v>
      </c>
      <c r="G622" s="79" t="s">
        <v>15</v>
      </c>
      <c r="H622" s="165">
        <v>15</v>
      </c>
      <c r="I622" s="105">
        <v>0</v>
      </c>
      <c r="J622" s="105"/>
    </row>
    <row r="623" spans="1:10" s="36" customFormat="1">
      <c r="A623" s="35"/>
      <c r="B623" s="27" t="s">
        <v>59</v>
      </c>
      <c r="C623" s="27"/>
      <c r="D623" s="28">
        <v>7</v>
      </c>
      <c r="E623" s="28">
        <v>0</v>
      </c>
      <c r="F623" s="29"/>
      <c r="G623" s="30"/>
      <c r="H623" s="31">
        <f>H624+H634+H701</f>
        <v>307753.90000000002</v>
      </c>
      <c r="I623" s="31">
        <f>I624+I634+I701</f>
        <v>104774.69999999998</v>
      </c>
      <c r="J623" s="33">
        <f>I623/H623*100</f>
        <v>34.044962549621623</v>
      </c>
    </row>
    <row r="624" spans="1:10" s="36" customFormat="1">
      <c r="A624" s="35"/>
      <c r="B624" s="27" t="s">
        <v>58</v>
      </c>
      <c r="C624" s="27"/>
      <c r="D624" s="28">
        <v>7</v>
      </c>
      <c r="E624" s="28">
        <v>1</v>
      </c>
      <c r="F624" s="29"/>
      <c r="G624" s="30"/>
      <c r="H624" s="31">
        <f t="shared" ref="H624:I629" si="55">H625</f>
        <v>101604.2</v>
      </c>
      <c r="I624" s="31">
        <f t="shared" si="55"/>
        <v>1842.4</v>
      </c>
      <c r="J624" s="33">
        <f>I624/H624*100</f>
        <v>1.8133108670704561</v>
      </c>
    </row>
    <row r="625" spans="1:10" s="34" customFormat="1" ht="25.5">
      <c r="A625" s="26"/>
      <c r="B625" s="37" t="s">
        <v>12</v>
      </c>
      <c r="C625" s="37"/>
      <c r="D625" s="38">
        <v>7</v>
      </c>
      <c r="E625" s="38">
        <v>1</v>
      </c>
      <c r="F625" s="39" t="s">
        <v>531</v>
      </c>
      <c r="G625" s="40"/>
      <c r="H625" s="32">
        <f t="shared" si="55"/>
        <v>101604.2</v>
      </c>
      <c r="I625" s="32">
        <f t="shared" si="55"/>
        <v>1842.4</v>
      </c>
      <c r="J625" s="26"/>
    </row>
    <row r="626" spans="1:10" s="34" customFormat="1" ht="25.5">
      <c r="A626" s="26"/>
      <c r="B626" s="37" t="s">
        <v>22</v>
      </c>
      <c r="C626" s="37"/>
      <c r="D626" s="38">
        <v>7</v>
      </c>
      <c r="E626" s="38">
        <v>1</v>
      </c>
      <c r="F626" s="39" t="s">
        <v>539</v>
      </c>
      <c r="G626" s="40"/>
      <c r="H626" s="32">
        <f>H627</f>
        <v>101604.2</v>
      </c>
      <c r="I626" s="32">
        <f>I627</f>
        <v>1842.4</v>
      </c>
      <c r="J626" s="26"/>
    </row>
    <row r="627" spans="1:10" s="34" customFormat="1">
      <c r="A627" s="26"/>
      <c r="B627" s="37" t="s">
        <v>21</v>
      </c>
      <c r="C627" s="37"/>
      <c r="D627" s="38">
        <v>7</v>
      </c>
      <c r="E627" s="38">
        <v>1</v>
      </c>
      <c r="F627" s="39" t="s">
        <v>540</v>
      </c>
      <c r="G627" s="40"/>
      <c r="H627" s="32">
        <f>H628+H631</f>
        <v>101604.2</v>
      </c>
      <c r="I627" s="32">
        <f>I628+I631</f>
        <v>1842.4</v>
      </c>
      <c r="J627" s="26"/>
    </row>
    <row r="628" spans="1:10" s="34" customFormat="1" ht="25.5">
      <c r="A628" s="26"/>
      <c r="B628" s="16" t="s">
        <v>257</v>
      </c>
      <c r="C628" s="37"/>
      <c r="D628" s="38">
        <v>7</v>
      </c>
      <c r="E628" s="38">
        <v>1</v>
      </c>
      <c r="F628" s="39" t="s">
        <v>540</v>
      </c>
      <c r="G628" s="40">
        <v>200</v>
      </c>
      <c r="H628" s="32">
        <f t="shared" si="55"/>
        <v>93704.2</v>
      </c>
      <c r="I628" s="32">
        <f t="shared" si="55"/>
        <v>1842.4</v>
      </c>
      <c r="J628" s="26"/>
    </row>
    <row r="629" spans="1:10" s="34" customFormat="1" ht="25.5">
      <c r="A629" s="26"/>
      <c r="B629" s="16" t="s">
        <v>339</v>
      </c>
      <c r="C629" s="37"/>
      <c r="D629" s="38">
        <v>7</v>
      </c>
      <c r="E629" s="38">
        <v>1</v>
      </c>
      <c r="F629" s="39" t="s">
        <v>540</v>
      </c>
      <c r="G629" s="40">
        <v>240</v>
      </c>
      <c r="H629" s="32">
        <f t="shared" si="55"/>
        <v>93704.2</v>
      </c>
      <c r="I629" s="32">
        <f t="shared" si="55"/>
        <v>1842.4</v>
      </c>
      <c r="J629" s="26"/>
    </row>
    <row r="630" spans="1:10" s="34" customFormat="1" ht="38.25">
      <c r="A630" s="26"/>
      <c r="B630" s="37" t="s">
        <v>695</v>
      </c>
      <c r="C630" s="37"/>
      <c r="D630" s="38">
        <v>7</v>
      </c>
      <c r="E630" s="38">
        <v>1</v>
      </c>
      <c r="F630" s="39" t="s">
        <v>540</v>
      </c>
      <c r="G630" s="40">
        <v>243</v>
      </c>
      <c r="H630" s="32">
        <v>93704.2</v>
      </c>
      <c r="I630" s="32">
        <v>1842.4</v>
      </c>
      <c r="J630" s="26"/>
    </row>
    <row r="631" spans="1:10" s="34" customFormat="1" ht="38.25">
      <c r="A631" s="26"/>
      <c r="B631" s="16" t="s">
        <v>344</v>
      </c>
      <c r="C631" s="37"/>
      <c r="D631" s="38">
        <v>7</v>
      </c>
      <c r="E631" s="38">
        <v>1</v>
      </c>
      <c r="F631" s="39" t="s">
        <v>540</v>
      </c>
      <c r="G631" s="40">
        <v>400</v>
      </c>
      <c r="H631" s="32">
        <f>H632</f>
        <v>7900</v>
      </c>
      <c r="I631" s="32">
        <f>I632</f>
        <v>0</v>
      </c>
      <c r="J631" s="26"/>
    </row>
    <row r="632" spans="1:10" s="34" customFormat="1">
      <c r="A632" s="26"/>
      <c r="B632" s="16" t="s">
        <v>345</v>
      </c>
      <c r="C632" s="37"/>
      <c r="D632" s="38">
        <v>7</v>
      </c>
      <c r="E632" s="38">
        <v>1</v>
      </c>
      <c r="F632" s="39" t="s">
        <v>540</v>
      </c>
      <c r="G632" s="40">
        <v>410</v>
      </c>
      <c r="H632" s="32">
        <f>H633</f>
        <v>7900</v>
      </c>
      <c r="I632" s="32">
        <f>I633</f>
        <v>0</v>
      </c>
      <c r="J632" s="26"/>
    </row>
    <row r="633" spans="1:10" s="34" customFormat="1" ht="38.25">
      <c r="A633" s="26"/>
      <c r="B633" s="37" t="s">
        <v>89</v>
      </c>
      <c r="C633" s="37"/>
      <c r="D633" s="38">
        <v>7</v>
      </c>
      <c r="E633" s="38">
        <v>1</v>
      </c>
      <c r="F633" s="39" t="s">
        <v>540</v>
      </c>
      <c r="G633" s="40" t="s">
        <v>88</v>
      </c>
      <c r="H633" s="32">
        <v>7900</v>
      </c>
      <c r="I633" s="32">
        <v>0</v>
      </c>
      <c r="J633" s="26"/>
    </row>
    <row r="634" spans="1:10" s="159" customFormat="1">
      <c r="A634" s="35"/>
      <c r="B634" s="27" t="s">
        <v>56</v>
      </c>
      <c r="C634" s="27"/>
      <c r="D634" s="28">
        <v>7</v>
      </c>
      <c r="E634" s="28">
        <v>2</v>
      </c>
      <c r="F634" s="29"/>
      <c r="G634" s="30"/>
      <c r="H634" s="31">
        <f>H635+H641+H682+H697</f>
        <v>184603.40000000002</v>
      </c>
      <c r="I634" s="31">
        <f>I635+I641+I682+I697</f>
        <v>94756.4</v>
      </c>
      <c r="J634" s="33">
        <f>I634/H634*100</f>
        <v>51.329715487363714</v>
      </c>
    </row>
    <row r="635" spans="1:10" ht="25.5">
      <c r="A635" s="26"/>
      <c r="B635" s="37" t="s">
        <v>12</v>
      </c>
      <c r="C635" s="37"/>
      <c r="D635" s="38">
        <v>7</v>
      </c>
      <c r="E635" s="38">
        <v>2</v>
      </c>
      <c r="F635" s="39" t="s">
        <v>531</v>
      </c>
      <c r="G635" s="40"/>
      <c r="H635" s="32">
        <f t="shared" ref="H635:I639" si="56">H636</f>
        <v>2725.1</v>
      </c>
      <c r="I635" s="32">
        <f t="shared" si="56"/>
        <v>39.200000000000003</v>
      </c>
      <c r="J635" s="26"/>
    </row>
    <row r="636" spans="1:10" ht="25.5">
      <c r="A636" s="26"/>
      <c r="B636" s="37" t="s">
        <v>22</v>
      </c>
      <c r="C636" s="37"/>
      <c r="D636" s="38">
        <v>7</v>
      </c>
      <c r="E636" s="38">
        <v>2</v>
      </c>
      <c r="F636" s="39" t="s">
        <v>539</v>
      </c>
      <c r="G636" s="40"/>
      <c r="H636" s="32">
        <f t="shared" si="56"/>
        <v>2725.1</v>
      </c>
      <c r="I636" s="32">
        <f t="shared" si="56"/>
        <v>39.200000000000003</v>
      </c>
      <c r="J636" s="26"/>
    </row>
    <row r="637" spans="1:10">
      <c r="A637" s="26"/>
      <c r="B637" s="37" t="s">
        <v>21</v>
      </c>
      <c r="C637" s="37"/>
      <c r="D637" s="38">
        <v>7</v>
      </c>
      <c r="E637" s="38">
        <v>2</v>
      </c>
      <c r="F637" s="39" t="s">
        <v>540</v>
      </c>
      <c r="G637" s="40"/>
      <c r="H637" s="32">
        <f t="shared" si="56"/>
        <v>2725.1</v>
      </c>
      <c r="I637" s="32">
        <f t="shared" si="56"/>
        <v>39.200000000000003</v>
      </c>
      <c r="J637" s="26"/>
    </row>
    <row r="638" spans="1:10" ht="25.5">
      <c r="A638" s="26"/>
      <c r="B638" s="16" t="s">
        <v>257</v>
      </c>
      <c r="C638" s="37"/>
      <c r="D638" s="38">
        <v>7</v>
      </c>
      <c r="E638" s="38">
        <v>2</v>
      </c>
      <c r="F638" s="39" t="s">
        <v>540</v>
      </c>
      <c r="G638" s="40">
        <v>200</v>
      </c>
      <c r="H638" s="32">
        <f t="shared" si="56"/>
        <v>2725.1</v>
      </c>
      <c r="I638" s="32">
        <f t="shared" si="56"/>
        <v>39.200000000000003</v>
      </c>
      <c r="J638" s="26"/>
    </row>
    <row r="639" spans="1:10" ht="25.5">
      <c r="A639" s="26"/>
      <c r="B639" s="16" t="s">
        <v>339</v>
      </c>
      <c r="C639" s="37"/>
      <c r="D639" s="38">
        <v>7</v>
      </c>
      <c r="E639" s="38">
        <v>2</v>
      </c>
      <c r="F639" s="39" t="s">
        <v>540</v>
      </c>
      <c r="G639" s="40">
        <v>240</v>
      </c>
      <c r="H639" s="32">
        <f t="shared" si="56"/>
        <v>2725.1</v>
      </c>
      <c r="I639" s="32">
        <f t="shared" si="56"/>
        <v>39.200000000000003</v>
      </c>
      <c r="J639" s="26"/>
    </row>
    <row r="640" spans="1:10" ht="38.25">
      <c r="A640" s="26"/>
      <c r="B640" s="37" t="s">
        <v>695</v>
      </c>
      <c r="C640" s="37"/>
      <c r="D640" s="38">
        <v>7</v>
      </c>
      <c r="E640" s="38">
        <v>2</v>
      </c>
      <c r="F640" s="39" t="s">
        <v>540</v>
      </c>
      <c r="G640" s="40">
        <v>243</v>
      </c>
      <c r="H640" s="32">
        <v>2725.1</v>
      </c>
      <c r="I640" s="32">
        <v>39.200000000000003</v>
      </c>
      <c r="J640" s="26"/>
    </row>
    <row r="641" spans="1:10" ht="25.5">
      <c r="A641" s="26"/>
      <c r="B641" s="37" t="s">
        <v>137</v>
      </c>
      <c r="C641" s="37"/>
      <c r="D641" s="38">
        <v>7</v>
      </c>
      <c r="E641" s="38">
        <v>2</v>
      </c>
      <c r="F641" s="39" t="s">
        <v>555</v>
      </c>
      <c r="G641" s="40"/>
      <c r="H641" s="32">
        <f>H642</f>
        <v>67584.400000000009</v>
      </c>
      <c r="I641" s="32">
        <f>I642</f>
        <v>35397.699999999997</v>
      </c>
      <c r="J641" s="26"/>
    </row>
    <row r="642" spans="1:10" ht="32.25" customHeight="1">
      <c r="A642" s="26"/>
      <c r="B642" s="37" t="s">
        <v>145</v>
      </c>
      <c r="C642" s="37"/>
      <c r="D642" s="38">
        <v>7</v>
      </c>
      <c r="E642" s="38">
        <v>2</v>
      </c>
      <c r="F642" s="39" t="s">
        <v>557</v>
      </c>
      <c r="G642" s="40"/>
      <c r="H642" s="32">
        <f>H643+H663+H672+H677</f>
        <v>67584.400000000009</v>
      </c>
      <c r="I642" s="32">
        <f>I643+I663+I672+I677</f>
        <v>35397.699999999997</v>
      </c>
      <c r="J642" s="26"/>
    </row>
    <row r="643" spans="1:10" ht="25.5">
      <c r="A643" s="26"/>
      <c r="B643" s="37" t="s">
        <v>144</v>
      </c>
      <c r="C643" s="37"/>
      <c r="D643" s="38">
        <v>7</v>
      </c>
      <c r="E643" s="38">
        <v>2</v>
      </c>
      <c r="F643" s="39" t="s">
        <v>558</v>
      </c>
      <c r="G643" s="40"/>
      <c r="H643" s="32">
        <f>H644+H651+H655+H659</f>
        <v>4898.6000000000004</v>
      </c>
      <c r="I643" s="32">
        <f>I644+I651+I655+I659</f>
        <v>852.7</v>
      </c>
      <c r="J643" s="26"/>
    </row>
    <row r="644" spans="1:10">
      <c r="A644" s="26"/>
      <c r="B644" s="37" t="s">
        <v>21</v>
      </c>
      <c r="C644" s="37"/>
      <c r="D644" s="38">
        <v>7</v>
      </c>
      <c r="E644" s="38">
        <v>2</v>
      </c>
      <c r="F644" s="39" t="s">
        <v>559</v>
      </c>
      <c r="G644" s="40"/>
      <c r="H644" s="32">
        <f>H645+H648</f>
        <v>4367.4000000000005</v>
      </c>
      <c r="I644" s="32">
        <f>I648</f>
        <v>752.7</v>
      </c>
      <c r="J644" s="26"/>
    </row>
    <row r="645" spans="1:10" s="107" customFormat="1" ht="25.5">
      <c r="A645" s="102"/>
      <c r="B645" s="103" t="s">
        <v>257</v>
      </c>
      <c r="C645" s="103"/>
      <c r="D645" s="79" t="s">
        <v>393</v>
      </c>
      <c r="E645" s="79" t="s">
        <v>364</v>
      </c>
      <c r="F645" s="79" t="s">
        <v>559</v>
      </c>
      <c r="G645" s="79" t="s">
        <v>373</v>
      </c>
      <c r="H645" s="105">
        <f>H646</f>
        <v>861.1</v>
      </c>
      <c r="I645" s="105">
        <f t="shared" ref="I645:J646" si="57">I646</f>
        <v>0</v>
      </c>
      <c r="J645" s="105">
        <f t="shared" si="57"/>
        <v>0</v>
      </c>
    </row>
    <row r="646" spans="1:10" s="187" customFormat="1" ht="38.25">
      <c r="A646" s="102"/>
      <c r="B646" s="103" t="s">
        <v>258</v>
      </c>
      <c r="C646" s="103"/>
      <c r="D646" s="79" t="s">
        <v>393</v>
      </c>
      <c r="E646" s="79" t="s">
        <v>364</v>
      </c>
      <c r="F646" s="79" t="s">
        <v>559</v>
      </c>
      <c r="G646" s="79" t="s">
        <v>374</v>
      </c>
      <c r="H646" s="105">
        <f>H647</f>
        <v>861.1</v>
      </c>
      <c r="I646" s="105">
        <f t="shared" si="57"/>
        <v>0</v>
      </c>
      <c r="J646" s="105">
        <f t="shared" si="57"/>
        <v>0</v>
      </c>
    </row>
    <row r="647" spans="1:10" s="96" customFormat="1" ht="54.75" customHeight="1">
      <c r="A647" s="102"/>
      <c r="B647" s="37" t="s">
        <v>695</v>
      </c>
      <c r="C647" s="103"/>
      <c r="D647" s="79" t="s">
        <v>393</v>
      </c>
      <c r="E647" s="79" t="s">
        <v>364</v>
      </c>
      <c r="F647" s="79" t="s">
        <v>559</v>
      </c>
      <c r="G647" s="79" t="s">
        <v>697</v>
      </c>
      <c r="H647" s="105">
        <v>861.1</v>
      </c>
      <c r="I647" s="105">
        <v>0</v>
      </c>
      <c r="J647" s="105">
        <v>0</v>
      </c>
    </row>
    <row r="648" spans="1:10" ht="38.25">
      <c r="A648" s="26"/>
      <c r="B648" s="16" t="s">
        <v>349</v>
      </c>
      <c r="C648" s="37"/>
      <c r="D648" s="38">
        <v>7</v>
      </c>
      <c r="E648" s="38">
        <v>2</v>
      </c>
      <c r="F648" s="39" t="s">
        <v>559</v>
      </c>
      <c r="G648" s="40">
        <v>600</v>
      </c>
      <c r="H648" s="32">
        <f t="shared" ref="H648:I649" si="58">H649</f>
        <v>3506.3</v>
      </c>
      <c r="I648" s="32">
        <f t="shared" si="58"/>
        <v>752.7</v>
      </c>
      <c r="J648" s="26"/>
    </row>
    <row r="649" spans="1:10">
      <c r="A649" s="26"/>
      <c r="B649" s="16" t="s">
        <v>338</v>
      </c>
      <c r="C649" s="37"/>
      <c r="D649" s="38">
        <v>7</v>
      </c>
      <c r="E649" s="38">
        <v>2</v>
      </c>
      <c r="F649" s="39" t="s">
        <v>559</v>
      </c>
      <c r="G649" s="40">
        <v>610</v>
      </c>
      <c r="H649" s="32">
        <f t="shared" si="58"/>
        <v>3506.3</v>
      </c>
      <c r="I649" s="32">
        <f t="shared" si="58"/>
        <v>752.7</v>
      </c>
      <c r="J649" s="26"/>
    </row>
    <row r="650" spans="1:10">
      <c r="A650" s="26"/>
      <c r="B650" s="37" t="s">
        <v>41</v>
      </c>
      <c r="C650" s="37"/>
      <c r="D650" s="38">
        <v>7</v>
      </c>
      <c r="E650" s="38">
        <v>2</v>
      </c>
      <c r="F650" s="39" t="s">
        <v>559</v>
      </c>
      <c r="G650" s="40" t="s">
        <v>40</v>
      </c>
      <c r="H650" s="32">
        <v>3506.3</v>
      </c>
      <c r="I650" s="32">
        <v>752.7</v>
      </c>
      <c r="J650" s="26"/>
    </row>
    <row r="651" spans="1:10" ht="114.75">
      <c r="A651" s="26"/>
      <c r="B651" s="37" t="s">
        <v>143</v>
      </c>
      <c r="C651" s="37"/>
      <c r="D651" s="38">
        <v>7</v>
      </c>
      <c r="E651" s="38">
        <v>2</v>
      </c>
      <c r="F651" s="39" t="s">
        <v>560</v>
      </c>
      <c r="G651" s="40"/>
      <c r="H651" s="32">
        <f t="shared" ref="H651:I653" si="59">H652</f>
        <v>366.5</v>
      </c>
      <c r="I651" s="32">
        <f t="shared" si="59"/>
        <v>0</v>
      </c>
      <c r="J651" s="26"/>
    </row>
    <row r="652" spans="1:10" ht="38.25">
      <c r="A652" s="26"/>
      <c r="B652" s="16" t="s">
        <v>349</v>
      </c>
      <c r="C652" s="37"/>
      <c r="D652" s="38">
        <v>7</v>
      </c>
      <c r="E652" s="38">
        <v>2</v>
      </c>
      <c r="F652" s="39" t="s">
        <v>560</v>
      </c>
      <c r="G652" s="40">
        <v>600</v>
      </c>
      <c r="H652" s="32">
        <f t="shared" si="59"/>
        <v>366.5</v>
      </c>
      <c r="I652" s="32">
        <f t="shared" si="59"/>
        <v>0</v>
      </c>
      <c r="J652" s="26"/>
    </row>
    <row r="653" spans="1:10">
      <c r="A653" s="26"/>
      <c r="B653" s="16" t="s">
        <v>338</v>
      </c>
      <c r="C653" s="37"/>
      <c r="D653" s="38">
        <v>7</v>
      </c>
      <c r="E653" s="38">
        <v>2</v>
      </c>
      <c r="F653" s="39" t="s">
        <v>560</v>
      </c>
      <c r="G653" s="40">
        <v>610</v>
      </c>
      <c r="H653" s="32">
        <f t="shared" si="59"/>
        <v>366.5</v>
      </c>
      <c r="I653" s="32">
        <f t="shared" si="59"/>
        <v>0</v>
      </c>
      <c r="J653" s="26"/>
    </row>
    <row r="654" spans="1:10" ht="63.75">
      <c r="A654" s="26"/>
      <c r="B654" s="37" t="s">
        <v>44</v>
      </c>
      <c r="C654" s="37"/>
      <c r="D654" s="38">
        <v>7</v>
      </c>
      <c r="E654" s="38">
        <v>2</v>
      </c>
      <c r="F654" s="39" t="s">
        <v>560</v>
      </c>
      <c r="G654" s="40" t="s">
        <v>43</v>
      </c>
      <c r="H654" s="32">
        <v>366.5</v>
      </c>
      <c r="I654" s="32">
        <v>0</v>
      </c>
      <c r="J654" s="26"/>
    </row>
    <row r="655" spans="1:10" ht="38.25">
      <c r="A655" s="26"/>
      <c r="B655" s="37" t="s">
        <v>17</v>
      </c>
      <c r="C655" s="37"/>
      <c r="D655" s="38">
        <v>7</v>
      </c>
      <c r="E655" s="38">
        <v>2</v>
      </c>
      <c r="F655" s="39" t="s">
        <v>562</v>
      </c>
      <c r="G655" s="40"/>
      <c r="H655" s="32">
        <f t="shared" ref="H655:I657" si="60">H656</f>
        <v>100</v>
      </c>
      <c r="I655" s="32">
        <f t="shared" si="60"/>
        <v>100</v>
      </c>
      <c r="J655" s="26"/>
    </row>
    <row r="656" spans="1:10" ht="38.25">
      <c r="A656" s="26"/>
      <c r="B656" s="16" t="s">
        <v>349</v>
      </c>
      <c r="C656" s="37"/>
      <c r="D656" s="38">
        <v>7</v>
      </c>
      <c r="E656" s="38">
        <v>2</v>
      </c>
      <c r="F656" s="39" t="s">
        <v>562</v>
      </c>
      <c r="G656" s="40">
        <v>600</v>
      </c>
      <c r="H656" s="32">
        <f t="shared" si="60"/>
        <v>100</v>
      </c>
      <c r="I656" s="32">
        <f t="shared" si="60"/>
        <v>100</v>
      </c>
      <c r="J656" s="26"/>
    </row>
    <row r="657" spans="1:10">
      <c r="A657" s="26"/>
      <c r="B657" s="16" t="s">
        <v>338</v>
      </c>
      <c r="C657" s="37"/>
      <c r="D657" s="38">
        <v>7</v>
      </c>
      <c r="E657" s="38">
        <v>2</v>
      </c>
      <c r="F657" s="39" t="s">
        <v>562</v>
      </c>
      <c r="G657" s="40">
        <v>610</v>
      </c>
      <c r="H657" s="32">
        <f t="shared" si="60"/>
        <v>100</v>
      </c>
      <c r="I657" s="32">
        <f t="shared" si="60"/>
        <v>100</v>
      </c>
      <c r="J657" s="26"/>
    </row>
    <row r="658" spans="1:10">
      <c r="A658" s="26"/>
      <c r="B658" s="37" t="s">
        <v>41</v>
      </c>
      <c r="C658" s="37"/>
      <c r="D658" s="38">
        <v>7</v>
      </c>
      <c r="E658" s="38">
        <v>2</v>
      </c>
      <c r="F658" s="39" t="s">
        <v>562</v>
      </c>
      <c r="G658" s="40" t="s">
        <v>40</v>
      </c>
      <c r="H658" s="32">
        <v>100</v>
      </c>
      <c r="I658" s="32">
        <v>100</v>
      </c>
      <c r="J658" s="26"/>
    </row>
    <row r="659" spans="1:10" ht="127.5">
      <c r="A659" s="26"/>
      <c r="B659" s="37" t="s">
        <v>142</v>
      </c>
      <c r="C659" s="37"/>
      <c r="D659" s="38">
        <v>7</v>
      </c>
      <c r="E659" s="38">
        <v>2</v>
      </c>
      <c r="F659" s="39" t="s">
        <v>561</v>
      </c>
      <c r="G659" s="40"/>
      <c r="H659" s="32">
        <f t="shared" ref="H659:I661" si="61">H660</f>
        <v>64.7</v>
      </c>
      <c r="I659" s="32">
        <f t="shared" si="61"/>
        <v>0</v>
      </c>
      <c r="J659" s="26"/>
    </row>
    <row r="660" spans="1:10" ht="38.25">
      <c r="A660" s="26"/>
      <c r="B660" s="16" t="s">
        <v>349</v>
      </c>
      <c r="C660" s="37"/>
      <c r="D660" s="38">
        <v>7</v>
      </c>
      <c r="E660" s="38">
        <v>2</v>
      </c>
      <c r="F660" s="39" t="s">
        <v>561</v>
      </c>
      <c r="G660" s="40">
        <v>600</v>
      </c>
      <c r="H660" s="32">
        <f t="shared" si="61"/>
        <v>64.7</v>
      </c>
      <c r="I660" s="32">
        <f t="shared" si="61"/>
        <v>0</v>
      </c>
      <c r="J660" s="26"/>
    </row>
    <row r="661" spans="1:10">
      <c r="A661" s="26"/>
      <c r="B661" s="16" t="s">
        <v>338</v>
      </c>
      <c r="C661" s="37"/>
      <c r="D661" s="38">
        <v>7</v>
      </c>
      <c r="E661" s="38">
        <v>2</v>
      </c>
      <c r="F661" s="39" t="s">
        <v>561</v>
      </c>
      <c r="G661" s="40">
        <v>610</v>
      </c>
      <c r="H661" s="32">
        <f t="shared" si="61"/>
        <v>64.7</v>
      </c>
      <c r="I661" s="32">
        <f t="shared" si="61"/>
        <v>0</v>
      </c>
      <c r="J661" s="26"/>
    </row>
    <row r="662" spans="1:10" ht="63.75">
      <c r="A662" s="26"/>
      <c r="B662" s="37" t="s">
        <v>44</v>
      </c>
      <c r="C662" s="37"/>
      <c r="D662" s="38">
        <v>7</v>
      </c>
      <c r="E662" s="38">
        <v>2</v>
      </c>
      <c r="F662" s="39" t="s">
        <v>561</v>
      </c>
      <c r="G662" s="40" t="s">
        <v>43</v>
      </c>
      <c r="H662" s="32">
        <v>64.7</v>
      </c>
      <c r="I662" s="32">
        <v>0</v>
      </c>
      <c r="J662" s="26"/>
    </row>
    <row r="663" spans="1:10" ht="38.25">
      <c r="A663" s="26"/>
      <c r="B663" s="37" t="s">
        <v>141</v>
      </c>
      <c r="C663" s="37"/>
      <c r="D663" s="38">
        <v>7</v>
      </c>
      <c r="E663" s="38">
        <v>2</v>
      </c>
      <c r="F663" s="39" t="s">
        <v>563</v>
      </c>
      <c r="G663" s="40"/>
      <c r="H663" s="32">
        <f>H664+H668</f>
        <v>62485.8</v>
      </c>
      <c r="I663" s="32">
        <f>I664+I668</f>
        <v>34395</v>
      </c>
      <c r="J663" s="26"/>
    </row>
    <row r="664" spans="1:10" ht="25.5">
      <c r="A664" s="26"/>
      <c r="B664" s="37" t="s">
        <v>37</v>
      </c>
      <c r="C664" s="37"/>
      <c r="D664" s="38">
        <v>7</v>
      </c>
      <c r="E664" s="38">
        <v>2</v>
      </c>
      <c r="F664" s="39" t="s">
        <v>564</v>
      </c>
      <c r="G664" s="40"/>
      <c r="H664" s="32">
        <f t="shared" ref="H664:I666" si="62">H665</f>
        <v>60413.8</v>
      </c>
      <c r="I664" s="32">
        <f t="shared" si="62"/>
        <v>33630.199999999997</v>
      </c>
      <c r="J664" s="26"/>
    </row>
    <row r="665" spans="1:10" ht="38.25">
      <c r="A665" s="26"/>
      <c r="B665" s="16" t="s">
        <v>349</v>
      </c>
      <c r="C665" s="37"/>
      <c r="D665" s="38">
        <v>7</v>
      </c>
      <c r="E665" s="38">
        <v>2</v>
      </c>
      <c r="F665" s="39" t="s">
        <v>564</v>
      </c>
      <c r="G665" s="40">
        <v>600</v>
      </c>
      <c r="H665" s="32">
        <f t="shared" si="62"/>
        <v>60413.8</v>
      </c>
      <c r="I665" s="32">
        <f t="shared" si="62"/>
        <v>33630.199999999997</v>
      </c>
      <c r="J665" s="26"/>
    </row>
    <row r="666" spans="1:10">
      <c r="A666" s="26"/>
      <c r="B666" s="16" t="s">
        <v>338</v>
      </c>
      <c r="C666" s="37"/>
      <c r="D666" s="38">
        <v>7</v>
      </c>
      <c r="E666" s="38">
        <v>2</v>
      </c>
      <c r="F666" s="39" t="s">
        <v>564</v>
      </c>
      <c r="G666" s="40">
        <v>610</v>
      </c>
      <c r="H666" s="32">
        <f t="shared" si="62"/>
        <v>60413.8</v>
      </c>
      <c r="I666" s="32">
        <f t="shared" si="62"/>
        <v>33630.199999999997</v>
      </c>
      <c r="J666" s="26"/>
    </row>
    <row r="667" spans="1:10" ht="63.75">
      <c r="A667" s="26"/>
      <c r="B667" s="37" t="s">
        <v>44</v>
      </c>
      <c r="C667" s="37"/>
      <c r="D667" s="38">
        <v>7</v>
      </c>
      <c r="E667" s="38">
        <v>2</v>
      </c>
      <c r="F667" s="39" t="s">
        <v>564</v>
      </c>
      <c r="G667" s="40" t="s">
        <v>43</v>
      </c>
      <c r="H667" s="32">
        <v>60413.8</v>
      </c>
      <c r="I667" s="32">
        <v>33630.199999999997</v>
      </c>
      <c r="J667" s="26"/>
    </row>
    <row r="668" spans="1:10" ht="216.75">
      <c r="A668" s="26"/>
      <c r="B668" s="37" t="s">
        <v>54</v>
      </c>
      <c r="C668" s="37"/>
      <c r="D668" s="38">
        <v>7</v>
      </c>
      <c r="E668" s="38">
        <v>2</v>
      </c>
      <c r="F668" s="39" t="s">
        <v>566</v>
      </c>
      <c r="G668" s="40"/>
      <c r="H668" s="32">
        <f t="shared" ref="H668:I670" si="63">H669</f>
        <v>2072</v>
      </c>
      <c r="I668" s="32">
        <f t="shared" si="63"/>
        <v>764.8</v>
      </c>
      <c r="J668" s="26"/>
    </row>
    <row r="669" spans="1:10" ht="38.25">
      <c r="A669" s="26"/>
      <c r="B669" s="16" t="s">
        <v>349</v>
      </c>
      <c r="C669" s="37"/>
      <c r="D669" s="38">
        <v>7</v>
      </c>
      <c r="E669" s="38">
        <v>2</v>
      </c>
      <c r="F669" s="39" t="s">
        <v>566</v>
      </c>
      <c r="G669" s="40">
        <v>600</v>
      </c>
      <c r="H669" s="32">
        <f t="shared" si="63"/>
        <v>2072</v>
      </c>
      <c r="I669" s="32">
        <f t="shared" si="63"/>
        <v>764.8</v>
      </c>
      <c r="J669" s="26"/>
    </row>
    <row r="670" spans="1:10">
      <c r="A670" s="26"/>
      <c r="B670" s="16" t="s">
        <v>338</v>
      </c>
      <c r="C670" s="37"/>
      <c r="D670" s="38">
        <v>7</v>
      </c>
      <c r="E670" s="38">
        <v>2</v>
      </c>
      <c r="F670" s="39" t="s">
        <v>566</v>
      </c>
      <c r="G670" s="40">
        <v>610</v>
      </c>
      <c r="H670" s="32">
        <f t="shared" si="63"/>
        <v>2072</v>
      </c>
      <c r="I670" s="32">
        <f t="shared" si="63"/>
        <v>764.8</v>
      </c>
      <c r="J670" s="26"/>
    </row>
    <row r="671" spans="1:10" ht="63.75">
      <c r="A671" s="26"/>
      <c r="B671" s="37" t="s">
        <v>44</v>
      </c>
      <c r="C671" s="37"/>
      <c r="D671" s="38">
        <v>7</v>
      </c>
      <c r="E671" s="38">
        <v>2</v>
      </c>
      <c r="F671" s="39" t="s">
        <v>566</v>
      </c>
      <c r="G671" s="40" t="s">
        <v>43</v>
      </c>
      <c r="H671" s="32">
        <v>2072</v>
      </c>
      <c r="I671" s="32">
        <v>764.8</v>
      </c>
      <c r="J671" s="26"/>
    </row>
    <row r="672" spans="1:10" ht="25.5">
      <c r="A672" s="26"/>
      <c r="B672" s="37" t="s">
        <v>124</v>
      </c>
      <c r="C672" s="37"/>
      <c r="D672" s="38">
        <v>7</v>
      </c>
      <c r="E672" s="38">
        <v>2</v>
      </c>
      <c r="F672" s="39" t="s">
        <v>567</v>
      </c>
      <c r="G672" s="40"/>
      <c r="H672" s="32">
        <f t="shared" ref="H672:I675" si="64">H673</f>
        <v>100</v>
      </c>
      <c r="I672" s="32">
        <f t="shared" si="64"/>
        <v>75</v>
      </c>
      <c r="J672" s="26"/>
    </row>
    <row r="673" spans="1:10">
      <c r="A673" s="26"/>
      <c r="B673" s="37" t="s">
        <v>21</v>
      </c>
      <c r="C673" s="37"/>
      <c r="D673" s="38">
        <v>7</v>
      </c>
      <c r="E673" s="38">
        <v>2</v>
      </c>
      <c r="F673" s="39" t="s">
        <v>568</v>
      </c>
      <c r="G673" s="40"/>
      <c r="H673" s="32">
        <f t="shared" si="64"/>
        <v>100</v>
      </c>
      <c r="I673" s="32">
        <f t="shared" si="64"/>
        <v>75</v>
      </c>
      <c r="J673" s="26"/>
    </row>
    <row r="674" spans="1:10" ht="38.25">
      <c r="A674" s="26"/>
      <c r="B674" s="16" t="s">
        <v>349</v>
      </c>
      <c r="C674" s="37"/>
      <c r="D674" s="38">
        <v>7</v>
      </c>
      <c r="E674" s="38">
        <v>2</v>
      </c>
      <c r="F674" s="39" t="s">
        <v>568</v>
      </c>
      <c r="G674" s="40">
        <v>600</v>
      </c>
      <c r="H674" s="32">
        <f t="shared" si="64"/>
        <v>100</v>
      </c>
      <c r="I674" s="32">
        <f t="shared" si="64"/>
        <v>75</v>
      </c>
      <c r="J674" s="26"/>
    </row>
    <row r="675" spans="1:10">
      <c r="A675" s="26"/>
      <c r="B675" s="16" t="s">
        <v>338</v>
      </c>
      <c r="C675" s="37"/>
      <c r="D675" s="38">
        <v>7</v>
      </c>
      <c r="E675" s="38">
        <v>2</v>
      </c>
      <c r="F675" s="39" t="s">
        <v>568</v>
      </c>
      <c r="G675" s="40">
        <v>610</v>
      </c>
      <c r="H675" s="32">
        <f t="shared" si="64"/>
        <v>100</v>
      </c>
      <c r="I675" s="32">
        <f t="shared" si="64"/>
        <v>75</v>
      </c>
      <c r="J675" s="26"/>
    </row>
    <row r="676" spans="1:10">
      <c r="A676" s="26"/>
      <c r="B676" s="37" t="s">
        <v>41</v>
      </c>
      <c r="C676" s="37"/>
      <c r="D676" s="38">
        <v>7</v>
      </c>
      <c r="E676" s="38">
        <v>2</v>
      </c>
      <c r="F676" s="39" t="s">
        <v>568</v>
      </c>
      <c r="G676" s="40" t="s">
        <v>40</v>
      </c>
      <c r="H676" s="32">
        <v>100</v>
      </c>
      <c r="I676" s="32">
        <v>75</v>
      </c>
      <c r="J676" s="26"/>
    </row>
    <row r="677" spans="1:10" ht="38.25">
      <c r="A677" s="26"/>
      <c r="B677" s="37" t="s">
        <v>140</v>
      </c>
      <c r="C677" s="37"/>
      <c r="D677" s="38">
        <v>7</v>
      </c>
      <c r="E677" s="38">
        <v>2</v>
      </c>
      <c r="F677" s="39" t="s">
        <v>569</v>
      </c>
      <c r="G677" s="40"/>
      <c r="H677" s="32">
        <f t="shared" ref="H677:I680" si="65">H678</f>
        <v>100</v>
      </c>
      <c r="I677" s="32">
        <f t="shared" si="65"/>
        <v>75</v>
      </c>
      <c r="J677" s="26"/>
    </row>
    <row r="678" spans="1:10">
      <c r="A678" s="26"/>
      <c r="B678" s="37" t="s">
        <v>21</v>
      </c>
      <c r="C678" s="37"/>
      <c r="D678" s="38">
        <v>7</v>
      </c>
      <c r="E678" s="38">
        <v>2</v>
      </c>
      <c r="F678" s="39" t="s">
        <v>570</v>
      </c>
      <c r="G678" s="40"/>
      <c r="H678" s="32">
        <f t="shared" si="65"/>
        <v>100</v>
      </c>
      <c r="I678" s="32">
        <f t="shared" si="65"/>
        <v>75</v>
      </c>
      <c r="J678" s="26"/>
    </row>
    <row r="679" spans="1:10" ht="38.25">
      <c r="A679" s="26"/>
      <c r="B679" s="16" t="s">
        <v>349</v>
      </c>
      <c r="C679" s="37"/>
      <c r="D679" s="38">
        <v>7</v>
      </c>
      <c r="E679" s="38">
        <v>2</v>
      </c>
      <c r="F679" s="39" t="s">
        <v>570</v>
      </c>
      <c r="G679" s="40">
        <v>600</v>
      </c>
      <c r="H679" s="32">
        <f t="shared" si="65"/>
        <v>100</v>
      </c>
      <c r="I679" s="32">
        <f t="shared" si="65"/>
        <v>75</v>
      </c>
      <c r="J679" s="26"/>
    </row>
    <row r="680" spans="1:10">
      <c r="A680" s="26"/>
      <c r="B680" s="16" t="s">
        <v>338</v>
      </c>
      <c r="C680" s="37"/>
      <c r="D680" s="38">
        <v>7</v>
      </c>
      <c r="E680" s="38">
        <v>2</v>
      </c>
      <c r="F680" s="39" t="s">
        <v>570</v>
      </c>
      <c r="G680" s="40">
        <v>610</v>
      </c>
      <c r="H680" s="32">
        <f t="shared" si="65"/>
        <v>100</v>
      </c>
      <c r="I680" s="32">
        <f t="shared" si="65"/>
        <v>75</v>
      </c>
      <c r="J680" s="26"/>
    </row>
    <row r="681" spans="1:10">
      <c r="A681" s="26"/>
      <c r="B681" s="37" t="s">
        <v>41</v>
      </c>
      <c r="C681" s="37"/>
      <c r="D681" s="38">
        <v>7</v>
      </c>
      <c r="E681" s="38">
        <v>2</v>
      </c>
      <c r="F681" s="39" t="s">
        <v>570</v>
      </c>
      <c r="G681" s="40" t="s">
        <v>40</v>
      </c>
      <c r="H681" s="32">
        <v>100</v>
      </c>
      <c r="I681" s="32">
        <v>75</v>
      </c>
      <c r="J681" s="26"/>
    </row>
    <row r="682" spans="1:10" ht="38.25">
      <c r="A682" s="26"/>
      <c r="B682" s="37" t="s">
        <v>91</v>
      </c>
      <c r="C682" s="37"/>
      <c r="D682" s="38">
        <v>7</v>
      </c>
      <c r="E682" s="38">
        <v>2</v>
      </c>
      <c r="F682" s="39" t="s">
        <v>572</v>
      </c>
      <c r="G682" s="40"/>
      <c r="H682" s="32">
        <f>H683</f>
        <v>108893.9</v>
      </c>
      <c r="I682" s="32">
        <f>I683</f>
        <v>55562.400000000001</v>
      </c>
      <c r="J682" s="26"/>
    </row>
    <row r="683" spans="1:10" ht="25.5">
      <c r="A683" s="26"/>
      <c r="B683" s="37" t="s">
        <v>90</v>
      </c>
      <c r="C683" s="37"/>
      <c r="D683" s="38">
        <v>7</v>
      </c>
      <c r="E683" s="38">
        <v>2</v>
      </c>
      <c r="F683" s="39" t="s">
        <v>573</v>
      </c>
      <c r="G683" s="40"/>
      <c r="H683" s="32">
        <f>H684+H688+H692</f>
        <v>108893.9</v>
      </c>
      <c r="I683" s="32">
        <f>I684+I688+I692</f>
        <v>55562.400000000001</v>
      </c>
      <c r="J683" s="26"/>
    </row>
    <row r="684" spans="1:10" ht="25.5">
      <c r="A684" s="26"/>
      <c r="B684" s="37" t="s">
        <v>37</v>
      </c>
      <c r="C684" s="37"/>
      <c r="D684" s="38">
        <v>7</v>
      </c>
      <c r="E684" s="38">
        <v>2</v>
      </c>
      <c r="F684" s="39" t="s">
        <v>574</v>
      </c>
      <c r="G684" s="40"/>
      <c r="H684" s="32">
        <f t="shared" ref="H684:I686" si="66">H685</f>
        <v>105848.2</v>
      </c>
      <c r="I684" s="32">
        <f t="shared" si="66"/>
        <v>54473.599999999999</v>
      </c>
      <c r="J684" s="26"/>
    </row>
    <row r="685" spans="1:10" ht="38.25">
      <c r="A685" s="26"/>
      <c r="B685" s="16" t="s">
        <v>349</v>
      </c>
      <c r="C685" s="37"/>
      <c r="D685" s="38">
        <v>7</v>
      </c>
      <c r="E685" s="38">
        <v>2</v>
      </c>
      <c r="F685" s="39" t="s">
        <v>574</v>
      </c>
      <c r="G685" s="40">
        <v>600</v>
      </c>
      <c r="H685" s="32">
        <f t="shared" si="66"/>
        <v>105848.2</v>
      </c>
      <c r="I685" s="32">
        <f t="shared" si="66"/>
        <v>54473.599999999999</v>
      </c>
      <c r="J685" s="26"/>
    </row>
    <row r="686" spans="1:10">
      <c r="A686" s="26"/>
      <c r="B686" s="16" t="s">
        <v>338</v>
      </c>
      <c r="C686" s="37"/>
      <c r="D686" s="38">
        <v>7</v>
      </c>
      <c r="E686" s="38">
        <v>2</v>
      </c>
      <c r="F686" s="39" t="s">
        <v>574</v>
      </c>
      <c r="G686" s="40">
        <v>610</v>
      </c>
      <c r="H686" s="32">
        <f t="shared" si="66"/>
        <v>105848.2</v>
      </c>
      <c r="I686" s="32">
        <f t="shared" si="66"/>
        <v>54473.599999999999</v>
      </c>
      <c r="J686" s="26"/>
    </row>
    <row r="687" spans="1:10" ht="63.75">
      <c r="A687" s="26"/>
      <c r="B687" s="37" t="s">
        <v>44</v>
      </c>
      <c r="C687" s="37"/>
      <c r="D687" s="38">
        <v>7</v>
      </c>
      <c r="E687" s="38">
        <v>2</v>
      </c>
      <c r="F687" s="39" t="s">
        <v>574</v>
      </c>
      <c r="G687" s="40" t="s">
        <v>43</v>
      </c>
      <c r="H687" s="32">
        <v>105848.2</v>
      </c>
      <c r="I687" s="32">
        <v>54473.599999999999</v>
      </c>
      <c r="J687" s="26"/>
    </row>
    <row r="688" spans="1:10" ht="216.75">
      <c r="A688" s="26"/>
      <c r="B688" s="37" t="s">
        <v>54</v>
      </c>
      <c r="C688" s="37"/>
      <c r="D688" s="38">
        <v>7</v>
      </c>
      <c r="E688" s="38">
        <v>2</v>
      </c>
      <c r="F688" s="39" t="s">
        <v>575</v>
      </c>
      <c r="G688" s="40"/>
      <c r="H688" s="32">
        <f t="shared" ref="H688:I690" si="67">H689</f>
        <v>1977.7</v>
      </c>
      <c r="I688" s="32">
        <f t="shared" si="67"/>
        <v>565.5</v>
      </c>
      <c r="J688" s="26"/>
    </row>
    <row r="689" spans="1:10" ht="38.25">
      <c r="A689" s="26"/>
      <c r="B689" s="16" t="s">
        <v>349</v>
      </c>
      <c r="C689" s="37"/>
      <c r="D689" s="38">
        <v>7</v>
      </c>
      <c r="E689" s="38">
        <v>2</v>
      </c>
      <c r="F689" s="39" t="s">
        <v>575</v>
      </c>
      <c r="G689" s="40">
        <v>600</v>
      </c>
      <c r="H689" s="32">
        <f t="shared" si="67"/>
        <v>1977.7</v>
      </c>
      <c r="I689" s="32">
        <f t="shared" si="67"/>
        <v>565.5</v>
      </c>
      <c r="J689" s="26"/>
    </row>
    <row r="690" spans="1:10">
      <c r="A690" s="26"/>
      <c r="B690" s="16" t="s">
        <v>338</v>
      </c>
      <c r="C690" s="37"/>
      <c r="D690" s="38">
        <v>7</v>
      </c>
      <c r="E690" s="38">
        <v>2</v>
      </c>
      <c r="F690" s="39" t="s">
        <v>575</v>
      </c>
      <c r="G690" s="40">
        <v>610</v>
      </c>
      <c r="H690" s="32">
        <f t="shared" si="67"/>
        <v>1977.7</v>
      </c>
      <c r="I690" s="32">
        <f t="shared" si="67"/>
        <v>565.5</v>
      </c>
      <c r="J690" s="26"/>
    </row>
    <row r="691" spans="1:10" ht="63.75">
      <c r="A691" s="26"/>
      <c r="B691" s="37" t="s">
        <v>44</v>
      </c>
      <c r="C691" s="37"/>
      <c r="D691" s="38">
        <v>7</v>
      </c>
      <c r="E691" s="38">
        <v>2</v>
      </c>
      <c r="F691" s="39" t="s">
        <v>575</v>
      </c>
      <c r="G691" s="40" t="s">
        <v>43</v>
      </c>
      <c r="H691" s="32">
        <v>1977.7</v>
      </c>
      <c r="I691" s="32">
        <v>565.5</v>
      </c>
      <c r="J691" s="26"/>
    </row>
    <row r="692" spans="1:10">
      <c r="A692" s="26"/>
      <c r="B692" s="37" t="s">
        <v>21</v>
      </c>
      <c r="C692" s="37"/>
      <c r="D692" s="38">
        <v>7</v>
      </c>
      <c r="E692" s="38">
        <v>2</v>
      </c>
      <c r="F692" s="39" t="s">
        <v>667</v>
      </c>
      <c r="G692" s="40"/>
      <c r="H692" s="32">
        <f t="shared" ref="H692:I695" si="68">H693</f>
        <v>1068</v>
      </c>
      <c r="I692" s="32">
        <f t="shared" si="68"/>
        <v>523.29999999999995</v>
      </c>
      <c r="J692" s="26"/>
    </row>
    <row r="693" spans="1:10" ht="38.25">
      <c r="A693" s="26"/>
      <c r="B693" s="37" t="s">
        <v>17</v>
      </c>
      <c r="C693" s="37"/>
      <c r="D693" s="38">
        <v>7</v>
      </c>
      <c r="E693" s="38">
        <v>2</v>
      </c>
      <c r="F693" s="39" t="s">
        <v>576</v>
      </c>
      <c r="G693" s="40"/>
      <c r="H693" s="32">
        <f t="shared" si="68"/>
        <v>1068</v>
      </c>
      <c r="I693" s="32">
        <f t="shared" si="68"/>
        <v>523.29999999999995</v>
      </c>
      <c r="J693" s="26"/>
    </row>
    <row r="694" spans="1:10" ht="38.25">
      <c r="A694" s="26"/>
      <c r="B694" s="16" t="s">
        <v>349</v>
      </c>
      <c r="C694" s="37"/>
      <c r="D694" s="38">
        <v>7</v>
      </c>
      <c r="E694" s="38">
        <v>2</v>
      </c>
      <c r="F694" s="39" t="s">
        <v>576</v>
      </c>
      <c r="G694" s="40">
        <v>600</v>
      </c>
      <c r="H694" s="32">
        <f t="shared" si="68"/>
        <v>1068</v>
      </c>
      <c r="I694" s="32">
        <f t="shared" si="68"/>
        <v>523.29999999999995</v>
      </c>
      <c r="J694" s="26"/>
    </row>
    <row r="695" spans="1:10">
      <c r="A695" s="26"/>
      <c r="B695" s="16" t="s">
        <v>338</v>
      </c>
      <c r="C695" s="37"/>
      <c r="D695" s="38">
        <v>7</v>
      </c>
      <c r="E695" s="38">
        <v>2</v>
      </c>
      <c r="F695" s="39" t="s">
        <v>576</v>
      </c>
      <c r="G695" s="40">
        <v>610</v>
      </c>
      <c r="H695" s="32">
        <f t="shared" si="68"/>
        <v>1068</v>
      </c>
      <c r="I695" s="32">
        <f t="shared" si="68"/>
        <v>523.29999999999995</v>
      </c>
      <c r="J695" s="26"/>
    </row>
    <row r="696" spans="1:10">
      <c r="A696" s="26"/>
      <c r="B696" s="37" t="s">
        <v>41</v>
      </c>
      <c r="C696" s="37"/>
      <c r="D696" s="38">
        <v>7</v>
      </c>
      <c r="E696" s="38">
        <v>2</v>
      </c>
      <c r="F696" s="39" t="s">
        <v>576</v>
      </c>
      <c r="G696" s="40" t="s">
        <v>40</v>
      </c>
      <c r="H696" s="32">
        <v>1068</v>
      </c>
      <c r="I696" s="32">
        <v>523.29999999999995</v>
      </c>
      <c r="J696" s="26"/>
    </row>
    <row r="697" spans="1:10" ht="38.25">
      <c r="A697" s="26"/>
      <c r="B697" s="37" t="s">
        <v>87</v>
      </c>
      <c r="C697" s="37"/>
      <c r="D697" s="38">
        <v>7</v>
      </c>
      <c r="E697" s="38">
        <v>2</v>
      </c>
      <c r="F697" s="39" t="s">
        <v>578</v>
      </c>
      <c r="G697" s="40"/>
      <c r="H697" s="32">
        <f t="shared" ref="H697:I699" si="69">H698</f>
        <v>5400</v>
      </c>
      <c r="I697" s="32">
        <f t="shared" si="69"/>
        <v>3757.1</v>
      </c>
      <c r="J697" s="26"/>
    </row>
    <row r="698" spans="1:10">
      <c r="A698" s="26"/>
      <c r="B698" s="37" t="s">
        <v>21</v>
      </c>
      <c r="C698" s="37"/>
      <c r="D698" s="38">
        <v>7</v>
      </c>
      <c r="E698" s="38">
        <v>2</v>
      </c>
      <c r="F698" s="39" t="s">
        <v>579</v>
      </c>
      <c r="G698" s="40"/>
      <c r="H698" s="32">
        <f t="shared" si="69"/>
        <v>5400</v>
      </c>
      <c r="I698" s="32">
        <f t="shared" si="69"/>
        <v>3757.1</v>
      </c>
      <c r="J698" s="26"/>
    </row>
    <row r="699" spans="1:10" ht="38.25">
      <c r="A699" s="26"/>
      <c r="B699" s="16" t="s">
        <v>349</v>
      </c>
      <c r="C699" s="37"/>
      <c r="D699" s="38">
        <v>7</v>
      </c>
      <c r="E699" s="38">
        <v>2</v>
      </c>
      <c r="F699" s="39" t="s">
        <v>579</v>
      </c>
      <c r="G699" s="40">
        <v>600</v>
      </c>
      <c r="H699" s="32">
        <f t="shared" si="69"/>
        <v>5400</v>
      </c>
      <c r="I699" s="32">
        <f t="shared" si="69"/>
        <v>3757.1</v>
      </c>
      <c r="J699" s="26"/>
    </row>
    <row r="700" spans="1:10" ht="38.25">
      <c r="A700" s="26"/>
      <c r="B700" s="37" t="s">
        <v>86</v>
      </c>
      <c r="C700" s="37"/>
      <c r="D700" s="38">
        <v>7</v>
      </c>
      <c r="E700" s="38">
        <v>2</v>
      </c>
      <c r="F700" s="39" t="s">
        <v>579</v>
      </c>
      <c r="G700" s="40" t="s">
        <v>85</v>
      </c>
      <c r="H700" s="32">
        <v>5400</v>
      </c>
      <c r="I700" s="32">
        <v>3757.1</v>
      </c>
      <c r="J700" s="26"/>
    </row>
    <row r="701" spans="1:10" s="36" customFormat="1">
      <c r="A701" s="35"/>
      <c r="B701" s="27" t="s">
        <v>49</v>
      </c>
      <c r="C701" s="27"/>
      <c r="D701" s="28">
        <v>7</v>
      </c>
      <c r="E701" s="28">
        <v>7</v>
      </c>
      <c r="F701" s="29"/>
      <c r="G701" s="30"/>
      <c r="H701" s="31">
        <f>H702+H718+H724+H728</f>
        <v>21546.300000000003</v>
      </c>
      <c r="I701" s="31">
        <f>I702+I718+I724+I728</f>
        <v>8175.9</v>
      </c>
      <c r="J701" s="33">
        <f>I701/H701*100</f>
        <v>37.945726180365071</v>
      </c>
    </row>
    <row r="702" spans="1:10" s="34" customFormat="1" ht="25.5">
      <c r="A702" s="26"/>
      <c r="B702" s="37" t="s">
        <v>12</v>
      </c>
      <c r="C702" s="37"/>
      <c r="D702" s="38">
        <v>7</v>
      </c>
      <c r="E702" s="38">
        <v>7</v>
      </c>
      <c r="F702" s="39" t="s">
        <v>531</v>
      </c>
      <c r="G702" s="40"/>
      <c r="H702" s="32">
        <f t="shared" ref="H702:I710" si="70">H703</f>
        <v>3199.6000000000004</v>
      </c>
      <c r="I702" s="32">
        <f t="shared" si="70"/>
        <v>101.5</v>
      </c>
      <c r="J702" s="26"/>
    </row>
    <row r="703" spans="1:10" s="34" customFormat="1" ht="25.5">
      <c r="A703" s="26"/>
      <c r="B703" s="37" t="s">
        <v>48</v>
      </c>
      <c r="C703" s="37"/>
      <c r="D703" s="38">
        <v>7</v>
      </c>
      <c r="E703" s="38">
        <v>7</v>
      </c>
      <c r="F703" s="39" t="s">
        <v>581</v>
      </c>
      <c r="G703" s="40"/>
      <c r="H703" s="32">
        <f>H704+H708+H712</f>
        <v>3199.6000000000004</v>
      </c>
      <c r="I703" s="32">
        <f>I704+I708+I712</f>
        <v>101.5</v>
      </c>
      <c r="J703" s="26"/>
    </row>
    <row r="704" spans="1:10" s="187" customFormat="1" ht="89.25">
      <c r="A704" s="102"/>
      <c r="B704" s="209" t="s">
        <v>47</v>
      </c>
      <c r="C704" s="103"/>
      <c r="D704" s="79" t="s">
        <v>393</v>
      </c>
      <c r="E704" s="79" t="s">
        <v>393</v>
      </c>
      <c r="F704" s="79" t="s">
        <v>672</v>
      </c>
      <c r="G704" s="164"/>
      <c r="H704" s="105">
        <f>H705</f>
        <v>1643.2</v>
      </c>
      <c r="I704" s="105">
        <f t="shared" ref="I704:I705" si="71">I705</f>
        <v>0</v>
      </c>
      <c r="J704" s="105"/>
    </row>
    <row r="705" spans="1:10" s="107" customFormat="1" ht="38.25">
      <c r="A705" s="102"/>
      <c r="B705" s="103" t="s">
        <v>337</v>
      </c>
      <c r="C705" s="103"/>
      <c r="D705" s="79" t="s">
        <v>393</v>
      </c>
      <c r="E705" s="79" t="s">
        <v>393</v>
      </c>
      <c r="F705" s="79" t="s">
        <v>672</v>
      </c>
      <c r="G705" s="79" t="s">
        <v>428</v>
      </c>
      <c r="H705" s="105">
        <f>H706</f>
        <v>1643.2</v>
      </c>
      <c r="I705" s="105">
        <f t="shared" si="71"/>
        <v>0</v>
      </c>
      <c r="J705" s="105"/>
    </row>
    <row r="706" spans="1:10" s="107" customFormat="1">
      <c r="A706" s="102"/>
      <c r="B706" s="103" t="s">
        <v>338</v>
      </c>
      <c r="C706" s="103"/>
      <c r="D706" s="79" t="s">
        <v>393</v>
      </c>
      <c r="E706" s="79" t="s">
        <v>393</v>
      </c>
      <c r="F706" s="79" t="s">
        <v>672</v>
      </c>
      <c r="G706" s="79" t="s">
        <v>429</v>
      </c>
      <c r="H706" s="105">
        <f>H707</f>
        <v>1643.2</v>
      </c>
      <c r="I706" s="105">
        <f>I707+I708</f>
        <v>0</v>
      </c>
      <c r="J706" s="105"/>
    </row>
    <row r="707" spans="1:10" s="15" customFormat="1" ht="63.75">
      <c r="A707" s="102"/>
      <c r="B707" s="103" t="s">
        <v>44</v>
      </c>
      <c r="C707" s="103"/>
      <c r="D707" s="79" t="s">
        <v>393</v>
      </c>
      <c r="E707" s="79" t="s">
        <v>393</v>
      </c>
      <c r="F707" s="79" t="s">
        <v>672</v>
      </c>
      <c r="G707" s="79" t="s">
        <v>43</v>
      </c>
      <c r="H707" s="105">
        <v>1643.2</v>
      </c>
      <c r="I707" s="105">
        <f>0+'[2]приложение 8.3.'!I670</f>
        <v>0</v>
      </c>
      <c r="J707" s="105"/>
    </row>
    <row r="708" spans="1:10" s="34" customFormat="1" ht="76.5">
      <c r="A708" s="26"/>
      <c r="B708" s="37" t="s">
        <v>45</v>
      </c>
      <c r="C708" s="37"/>
      <c r="D708" s="38">
        <v>7</v>
      </c>
      <c r="E708" s="38">
        <v>7</v>
      </c>
      <c r="F708" s="39" t="s">
        <v>582</v>
      </c>
      <c r="G708" s="40"/>
      <c r="H708" s="32">
        <f t="shared" si="70"/>
        <v>1281.4000000000001</v>
      </c>
      <c r="I708" s="32">
        <f t="shared" si="70"/>
        <v>0</v>
      </c>
      <c r="J708" s="26"/>
    </row>
    <row r="709" spans="1:10" s="34" customFormat="1" ht="38.25">
      <c r="A709" s="26"/>
      <c r="B709" s="16" t="s">
        <v>349</v>
      </c>
      <c r="C709" s="37"/>
      <c r="D709" s="38">
        <v>7</v>
      </c>
      <c r="E709" s="38">
        <v>7</v>
      </c>
      <c r="F709" s="39" t="s">
        <v>582</v>
      </c>
      <c r="G709" s="40">
        <v>600</v>
      </c>
      <c r="H709" s="32">
        <f t="shared" si="70"/>
        <v>1281.4000000000001</v>
      </c>
      <c r="I709" s="32">
        <f t="shared" si="70"/>
        <v>0</v>
      </c>
      <c r="J709" s="26"/>
    </row>
    <row r="710" spans="1:10" s="34" customFormat="1">
      <c r="A710" s="26"/>
      <c r="B710" s="16" t="s">
        <v>338</v>
      </c>
      <c r="C710" s="37"/>
      <c r="D710" s="38">
        <v>7</v>
      </c>
      <c r="E710" s="38">
        <v>7</v>
      </c>
      <c r="F710" s="39" t="s">
        <v>582</v>
      </c>
      <c r="G710" s="40">
        <v>610</v>
      </c>
      <c r="H710" s="32">
        <f t="shared" si="70"/>
        <v>1281.4000000000001</v>
      </c>
      <c r="I710" s="32">
        <f t="shared" si="70"/>
        <v>0</v>
      </c>
      <c r="J710" s="26"/>
    </row>
    <row r="711" spans="1:10" s="34" customFormat="1" ht="63.75">
      <c r="A711" s="26"/>
      <c r="B711" s="37" t="s">
        <v>44</v>
      </c>
      <c r="C711" s="37"/>
      <c r="D711" s="38">
        <v>7</v>
      </c>
      <c r="E711" s="38">
        <v>7</v>
      </c>
      <c r="F711" s="39" t="s">
        <v>582</v>
      </c>
      <c r="G711" s="40" t="s">
        <v>43</v>
      </c>
      <c r="H711" s="32">
        <v>1281.4000000000001</v>
      </c>
      <c r="I711" s="32">
        <v>0</v>
      </c>
      <c r="J711" s="26"/>
    </row>
    <row r="712" spans="1:10" s="187" customFormat="1">
      <c r="A712" s="102"/>
      <c r="B712" s="103" t="s">
        <v>451</v>
      </c>
      <c r="C712" s="103"/>
      <c r="D712" s="79" t="s">
        <v>393</v>
      </c>
      <c r="E712" s="79" t="s">
        <v>393</v>
      </c>
      <c r="F712" s="79" t="s">
        <v>670</v>
      </c>
      <c r="G712" s="79"/>
      <c r="H712" s="105">
        <f>H713</f>
        <v>275</v>
      </c>
      <c r="I712" s="105">
        <f>I713</f>
        <v>101.5</v>
      </c>
      <c r="J712" s="105"/>
    </row>
    <row r="713" spans="1:10" s="187" customFormat="1" ht="38.25">
      <c r="A713" s="102"/>
      <c r="B713" s="103" t="s">
        <v>337</v>
      </c>
      <c r="C713" s="103"/>
      <c r="D713" s="79" t="s">
        <v>393</v>
      </c>
      <c r="E713" s="79" t="s">
        <v>393</v>
      </c>
      <c r="F713" s="79" t="s">
        <v>670</v>
      </c>
      <c r="G713" s="79" t="s">
        <v>428</v>
      </c>
      <c r="H713" s="105">
        <f>H714+H716</f>
        <v>275</v>
      </c>
      <c r="I713" s="105">
        <f>I714+I716</f>
        <v>101.5</v>
      </c>
      <c r="J713" s="105"/>
    </row>
    <row r="714" spans="1:10" s="187" customFormat="1">
      <c r="A714" s="102"/>
      <c r="B714" s="103" t="s">
        <v>338</v>
      </c>
      <c r="C714" s="103"/>
      <c r="D714" s="79" t="s">
        <v>393</v>
      </c>
      <c r="E714" s="79" t="s">
        <v>393</v>
      </c>
      <c r="F714" s="79" t="s">
        <v>670</v>
      </c>
      <c r="G714" s="79" t="s">
        <v>429</v>
      </c>
      <c r="H714" s="105">
        <f>H715</f>
        <v>245</v>
      </c>
      <c r="I714" s="105">
        <f>I715</f>
        <v>71.5</v>
      </c>
      <c r="J714" s="105"/>
    </row>
    <row r="715" spans="1:10" s="187" customFormat="1" ht="63.75">
      <c r="A715" s="102"/>
      <c r="B715" s="103" t="s">
        <v>44</v>
      </c>
      <c r="C715" s="103"/>
      <c r="D715" s="79" t="s">
        <v>393</v>
      </c>
      <c r="E715" s="79" t="s">
        <v>393</v>
      </c>
      <c r="F715" s="79" t="s">
        <v>670</v>
      </c>
      <c r="G715" s="79" t="s">
        <v>43</v>
      </c>
      <c r="H715" s="105">
        <v>245</v>
      </c>
      <c r="I715" s="105">
        <v>71.5</v>
      </c>
      <c r="J715" s="105"/>
    </row>
    <row r="716" spans="1:10" s="187" customFormat="1">
      <c r="A716" s="102"/>
      <c r="B716" s="103" t="s">
        <v>342</v>
      </c>
      <c r="C716" s="103"/>
      <c r="D716" s="79" t="s">
        <v>393</v>
      </c>
      <c r="E716" s="79" t="s">
        <v>393</v>
      </c>
      <c r="F716" s="79" t="s">
        <v>670</v>
      </c>
      <c r="G716" s="79" t="s">
        <v>432</v>
      </c>
      <c r="H716" s="105">
        <f>H717</f>
        <v>30</v>
      </c>
      <c r="I716" s="105">
        <f>I717</f>
        <v>30</v>
      </c>
      <c r="J716" s="105"/>
    </row>
    <row r="717" spans="1:10" s="96" customFormat="1" ht="63.75">
      <c r="A717" s="102"/>
      <c r="B717" s="103" t="s">
        <v>44</v>
      </c>
      <c r="C717" s="103"/>
      <c r="D717" s="79" t="s">
        <v>393</v>
      </c>
      <c r="E717" s="79" t="s">
        <v>393</v>
      </c>
      <c r="F717" s="79" t="s">
        <v>670</v>
      </c>
      <c r="G717" s="79" t="s">
        <v>35</v>
      </c>
      <c r="H717" s="105">
        <v>30</v>
      </c>
      <c r="I717" s="105">
        <v>30</v>
      </c>
      <c r="J717" s="105"/>
    </row>
    <row r="718" spans="1:10" s="34" customFormat="1" ht="38.25">
      <c r="A718" s="26"/>
      <c r="B718" s="37" t="s">
        <v>91</v>
      </c>
      <c r="C718" s="37"/>
      <c r="D718" s="38">
        <v>7</v>
      </c>
      <c r="E718" s="38">
        <v>7</v>
      </c>
      <c r="F718" s="39" t="s">
        <v>572</v>
      </c>
      <c r="G718" s="40"/>
      <c r="H718" s="32">
        <f t="shared" ref="H718:I722" si="72">H719</f>
        <v>30</v>
      </c>
      <c r="I718" s="32">
        <f t="shared" si="72"/>
        <v>0</v>
      </c>
      <c r="J718" s="26"/>
    </row>
    <row r="719" spans="1:10" s="34" customFormat="1" ht="25.5">
      <c r="A719" s="26"/>
      <c r="B719" s="37" t="s">
        <v>90</v>
      </c>
      <c r="C719" s="37"/>
      <c r="D719" s="38">
        <v>7</v>
      </c>
      <c r="E719" s="38">
        <v>7</v>
      </c>
      <c r="F719" s="39" t="s">
        <v>573</v>
      </c>
      <c r="G719" s="40"/>
      <c r="H719" s="32">
        <f t="shared" si="72"/>
        <v>30</v>
      </c>
      <c r="I719" s="32">
        <f t="shared" si="72"/>
        <v>0</v>
      </c>
      <c r="J719" s="26"/>
    </row>
    <row r="720" spans="1:10" s="34" customFormat="1">
      <c r="A720" s="26"/>
      <c r="B720" s="37" t="s">
        <v>21</v>
      </c>
      <c r="C720" s="37"/>
      <c r="D720" s="38">
        <v>7</v>
      </c>
      <c r="E720" s="38">
        <v>7</v>
      </c>
      <c r="F720" s="39" t="s">
        <v>587</v>
      </c>
      <c r="G720" s="40"/>
      <c r="H720" s="32">
        <f t="shared" si="72"/>
        <v>30</v>
      </c>
      <c r="I720" s="32">
        <f t="shared" si="72"/>
        <v>0</v>
      </c>
      <c r="J720" s="26"/>
    </row>
    <row r="721" spans="1:10" s="34" customFormat="1" ht="38.25">
      <c r="A721" s="26"/>
      <c r="B721" s="16" t="s">
        <v>349</v>
      </c>
      <c r="C721" s="37"/>
      <c r="D721" s="38">
        <v>7</v>
      </c>
      <c r="E721" s="38">
        <v>7</v>
      </c>
      <c r="F721" s="39" t="s">
        <v>587</v>
      </c>
      <c r="G721" s="40">
        <v>600</v>
      </c>
      <c r="H721" s="32">
        <f t="shared" si="72"/>
        <v>30</v>
      </c>
      <c r="I721" s="32">
        <f t="shared" si="72"/>
        <v>0</v>
      </c>
      <c r="J721" s="26"/>
    </row>
    <row r="722" spans="1:10" s="34" customFormat="1">
      <c r="A722" s="26"/>
      <c r="B722" s="16" t="s">
        <v>338</v>
      </c>
      <c r="C722" s="37"/>
      <c r="D722" s="38">
        <v>7</v>
      </c>
      <c r="E722" s="38">
        <v>7</v>
      </c>
      <c r="F722" s="39" t="s">
        <v>587</v>
      </c>
      <c r="G722" s="40">
        <v>610</v>
      </c>
      <c r="H722" s="32">
        <f t="shared" si="72"/>
        <v>30</v>
      </c>
      <c r="I722" s="32">
        <f t="shared" si="72"/>
        <v>0</v>
      </c>
      <c r="J722" s="26"/>
    </row>
    <row r="723" spans="1:10" s="34" customFormat="1">
      <c r="A723" s="26"/>
      <c r="B723" s="37" t="s">
        <v>41</v>
      </c>
      <c r="C723" s="37"/>
      <c r="D723" s="38">
        <v>7</v>
      </c>
      <c r="E723" s="38">
        <v>7</v>
      </c>
      <c r="F723" s="39" t="s">
        <v>587</v>
      </c>
      <c r="G723" s="40" t="s">
        <v>40</v>
      </c>
      <c r="H723" s="32">
        <v>30</v>
      </c>
      <c r="I723" s="32">
        <v>0</v>
      </c>
      <c r="J723" s="26"/>
    </row>
    <row r="724" spans="1:10" s="34" customFormat="1" ht="38.25">
      <c r="A724" s="26"/>
      <c r="B724" s="37" t="s">
        <v>87</v>
      </c>
      <c r="C724" s="37"/>
      <c r="D724" s="38">
        <v>7</v>
      </c>
      <c r="E724" s="38">
        <v>7</v>
      </c>
      <c r="F724" s="39" t="s">
        <v>578</v>
      </c>
      <c r="G724" s="40"/>
      <c r="H724" s="32">
        <f t="shared" ref="H724:I726" si="73">H725</f>
        <v>500</v>
      </c>
      <c r="I724" s="32">
        <f t="shared" si="73"/>
        <v>326</v>
      </c>
      <c r="J724" s="26"/>
    </row>
    <row r="725" spans="1:10" s="34" customFormat="1">
      <c r="A725" s="26"/>
      <c r="B725" s="37" t="s">
        <v>21</v>
      </c>
      <c r="C725" s="37"/>
      <c r="D725" s="38">
        <v>7</v>
      </c>
      <c r="E725" s="38">
        <v>7</v>
      </c>
      <c r="F725" s="39" t="s">
        <v>579</v>
      </c>
      <c r="G725" s="40"/>
      <c r="H725" s="32">
        <f t="shared" si="73"/>
        <v>500</v>
      </c>
      <c r="I725" s="32">
        <f t="shared" si="73"/>
        <v>326</v>
      </c>
      <c r="J725" s="26"/>
    </row>
    <row r="726" spans="1:10" s="34" customFormat="1" ht="38.25">
      <c r="A726" s="26"/>
      <c r="B726" s="16" t="s">
        <v>349</v>
      </c>
      <c r="C726" s="37"/>
      <c r="D726" s="38">
        <v>7</v>
      </c>
      <c r="E726" s="38">
        <v>7</v>
      </c>
      <c r="F726" s="39" t="s">
        <v>579</v>
      </c>
      <c r="G726" s="40">
        <v>600</v>
      </c>
      <c r="H726" s="32">
        <f t="shared" si="73"/>
        <v>500</v>
      </c>
      <c r="I726" s="32">
        <f t="shared" si="73"/>
        <v>326</v>
      </c>
      <c r="J726" s="26"/>
    </row>
    <row r="727" spans="1:10" s="34" customFormat="1" ht="38.25">
      <c r="A727" s="26"/>
      <c r="B727" s="37" t="s">
        <v>86</v>
      </c>
      <c r="C727" s="37"/>
      <c r="D727" s="38">
        <v>7</v>
      </c>
      <c r="E727" s="38">
        <v>7</v>
      </c>
      <c r="F727" s="39" t="s">
        <v>579</v>
      </c>
      <c r="G727" s="40" t="s">
        <v>85</v>
      </c>
      <c r="H727" s="32">
        <v>500</v>
      </c>
      <c r="I727" s="32">
        <v>326</v>
      </c>
      <c r="J727" s="26"/>
    </row>
    <row r="728" spans="1:10" s="34" customFormat="1" ht="25.5">
      <c r="A728" s="26"/>
      <c r="B728" s="37" t="s">
        <v>42</v>
      </c>
      <c r="C728" s="37"/>
      <c r="D728" s="38">
        <v>7</v>
      </c>
      <c r="E728" s="38">
        <v>7</v>
      </c>
      <c r="F728" s="39" t="s">
        <v>583</v>
      </c>
      <c r="G728" s="40"/>
      <c r="H728" s="32">
        <f>H729+H733</f>
        <v>17816.7</v>
      </c>
      <c r="I728" s="32">
        <f>I729+I733</f>
        <v>7748.4</v>
      </c>
      <c r="J728" s="26"/>
    </row>
    <row r="729" spans="1:10" s="34" customFormat="1" ht="25.5">
      <c r="A729" s="26"/>
      <c r="B729" s="37" t="s">
        <v>37</v>
      </c>
      <c r="C729" s="37"/>
      <c r="D729" s="38">
        <v>7</v>
      </c>
      <c r="E729" s="38">
        <v>7</v>
      </c>
      <c r="F729" s="39" t="s">
        <v>588</v>
      </c>
      <c r="G729" s="40"/>
      <c r="H729" s="32">
        <f t="shared" ref="H729:I731" si="74">H730</f>
        <v>14113.1</v>
      </c>
      <c r="I729" s="32">
        <f t="shared" si="74"/>
        <v>6660.9</v>
      </c>
      <c r="J729" s="26"/>
    </row>
    <row r="730" spans="1:10" s="34" customFormat="1" ht="38.25">
      <c r="A730" s="26"/>
      <c r="B730" s="16" t="s">
        <v>349</v>
      </c>
      <c r="C730" s="37"/>
      <c r="D730" s="38">
        <v>7</v>
      </c>
      <c r="E730" s="38">
        <v>7</v>
      </c>
      <c r="F730" s="39" t="s">
        <v>588</v>
      </c>
      <c r="G730" s="40">
        <v>600</v>
      </c>
      <c r="H730" s="32">
        <f t="shared" si="74"/>
        <v>14113.1</v>
      </c>
      <c r="I730" s="32">
        <f t="shared" si="74"/>
        <v>6660.9</v>
      </c>
      <c r="J730" s="26"/>
    </row>
    <row r="731" spans="1:10" s="34" customFormat="1">
      <c r="A731" s="26"/>
      <c r="B731" s="16" t="s">
        <v>338</v>
      </c>
      <c r="C731" s="37"/>
      <c r="D731" s="38">
        <v>7</v>
      </c>
      <c r="E731" s="38">
        <v>7</v>
      </c>
      <c r="F731" s="39" t="s">
        <v>588</v>
      </c>
      <c r="G731" s="40">
        <v>610</v>
      </c>
      <c r="H731" s="32">
        <f t="shared" si="74"/>
        <v>14113.1</v>
      </c>
      <c r="I731" s="32">
        <f t="shared" si="74"/>
        <v>6660.9</v>
      </c>
      <c r="J731" s="26"/>
    </row>
    <row r="732" spans="1:10" s="34" customFormat="1" ht="63.75">
      <c r="A732" s="26"/>
      <c r="B732" s="37" t="s">
        <v>44</v>
      </c>
      <c r="C732" s="37"/>
      <c r="D732" s="38">
        <v>7</v>
      </c>
      <c r="E732" s="38">
        <v>7</v>
      </c>
      <c r="F732" s="39" t="s">
        <v>588</v>
      </c>
      <c r="G732" s="40" t="s">
        <v>43</v>
      </c>
      <c r="H732" s="32">
        <v>14113.1</v>
      </c>
      <c r="I732" s="32">
        <v>6660.9</v>
      </c>
      <c r="J732" s="26"/>
    </row>
    <row r="733" spans="1:10" s="34" customFormat="1">
      <c r="A733" s="26"/>
      <c r="B733" s="37" t="s">
        <v>21</v>
      </c>
      <c r="C733" s="37"/>
      <c r="D733" s="38">
        <v>7</v>
      </c>
      <c r="E733" s="38">
        <v>7</v>
      </c>
      <c r="F733" s="39" t="s">
        <v>584</v>
      </c>
      <c r="G733" s="40"/>
      <c r="H733" s="32">
        <f>H734+H737</f>
        <v>3703.6000000000004</v>
      </c>
      <c r="I733" s="32">
        <f>I734+I737</f>
        <v>1087.5</v>
      </c>
      <c r="J733" s="26"/>
    </row>
    <row r="734" spans="1:10" s="34" customFormat="1" ht="25.5">
      <c r="A734" s="26"/>
      <c r="B734" s="16" t="s">
        <v>257</v>
      </c>
      <c r="C734" s="37"/>
      <c r="D734" s="38">
        <v>7</v>
      </c>
      <c r="E734" s="38">
        <v>7</v>
      </c>
      <c r="F734" s="39" t="s">
        <v>584</v>
      </c>
      <c r="G734" s="40">
        <v>200</v>
      </c>
      <c r="H734" s="32">
        <f>H735</f>
        <v>302.5</v>
      </c>
      <c r="I734" s="32">
        <f>I735</f>
        <v>121</v>
      </c>
      <c r="J734" s="26"/>
    </row>
    <row r="735" spans="1:10" s="34" customFormat="1" ht="25.5">
      <c r="A735" s="26"/>
      <c r="B735" s="16" t="s">
        <v>339</v>
      </c>
      <c r="C735" s="37"/>
      <c r="D735" s="38">
        <v>7</v>
      </c>
      <c r="E735" s="38">
        <v>7</v>
      </c>
      <c r="F735" s="39" t="s">
        <v>584</v>
      </c>
      <c r="G735" s="40">
        <v>240</v>
      </c>
      <c r="H735" s="32">
        <f>H736</f>
        <v>302.5</v>
      </c>
      <c r="I735" s="32">
        <f>I736</f>
        <v>121</v>
      </c>
      <c r="J735" s="26"/>
    </row>
    <row r="736" spans="1:10" s="34" customFormat="1" ht="38.25">
      <c r="A736" s="26"/>
      <c r="B736" s="37" t="s">
        <v>19</v>
      </c>
      <c r="C736" s="37"/>
      <c r="D736" s="38">
        <v>7</v>
      </c>
      <c r="E736" s="38">
        <v>7</v>
      </c>
      <c r="F736" s="39" t="s">
        <v>584</v>
      </c>
      <c r="G736" s="40" t="s">
        <v>18</v>
      </c>
      <c r="H736" s="32">
        <v>302.5</v>
      </c>
      <c r="I736" s="32">
        <v>121</v>
      </c>
      <c r="J736" s="26"/>
    </row>
    <row r="737" spans="1:10" s="34" customFormat="1" ht="45">
      <c r="A737" s="26"/>
      <c r="B737" s="210" t="s">
        <v>348</v>
      </c>
      <c r="C737" s="37"/>
      <c r="D737" s="38">
        <v>7</v>
      </c>
      <c r="E737" s="38">
        <v>7</v>
      </c>
      <c r="F737" s="39" t="s">
        <v>584</v>
      </c>
      <c r="G737" s="40">
        <v>600</v>
      </c>
      <c r="H737" s="32">
        <f>H738+H740</f>
        <v>3401.1000000000004</v>
      </c>
      <c r="I737" s="32">
        <f>I738+I740</f>
        <v>966.5</v>
      </c>
      <c r="J737" s="26"/>
    </row>
    <row r="738" spans="1:10" s="34" customFormat="1" ht="15">
      <c r="A738" s="26"/>
      <c r="B738" s="210" t="s">
        <v>338</v>
      </c>
      <c r="C738" s="37"/>
      <c r="D738" s="38">
        <v>7</v>
      </c>
      <c r="E738" s="38">
        <v>7</v>
      </c>
      <c r="F738" s="39" t="s">
        <v>584</v>
      </c>
      <c r="G738" s="40">
        <v>610</v>
      </c>
      <c r="H738" s="32">
        <f>H739</f>
        <v>3204.3</v>
      </c>
      <c r="I738" s="32">
        <f>I739</f>
        <v>814.7</v>
      </c>
      <c r="J738" s="26"/>
    </row>
    <row r="739" spans="1:10" s="34" customFormat="1">
      <c r="A739" s="26"/>
      <c r="B739" s="37" t="s">
        <v>41</v>
      </c>
      <c r="C739" s="37"/>
      <c r="D739" s="38">
        <v>7</v>
      </c>
      <c r="E739" s="38">
        <v>7</v>
      </c>
      <c r="F739" s="39" t="s">
        <v>584</v>
      </c>
      <c r="G739" s="40" t="s">
        <v>40</v>
      </c>
      <c r="H739" s="32">
        <v>3204.3</v>
      </c>
      <c r="I739" s="32">
        <v>814.7</v>
      </c>
      <c r="J739" s="26"/>
    </row>
    <row r="740" spans="1:10" s="34" customFormat="1">
      <c r="A740" s="26"/>
      <c r="B740" s="16" t="s">
        <v>342</v>
      </c>
      <c r="C740" s="37"/>
      <c r="D740" s="38">
        <v>7</v>
      </c>
      <c r="E740" s="38">
        <v>7</v>
      </c>
      <c r="F740" s="39" t="s">
        <v>584</v>
      </c>
      <c r="G740" s="40">
        <v>620</v>
      </c>
      <c r="H740" s="32">
        <f>H741</f>
        <v>196.8</v>
      </c>
      <c r="I740" s="32">
        <f>I741</f>
        <v>151.80000000000001</v>
      </c>
      <c r="J740" s="26"/>
    </row>
    <row r="741" spans="1:10" s="34" customFormat="1" ht="25.5">
      <c r="A741" s="26"/>
      <c r="B741" s="37" t="s">
        <v>16</v>
      </c>
      <c r="C741" s="37"/>
      <c r="D741" s="38">
        <v>7</v>
      </c>
      <c r="E741" s="38">
        <v>7</v>
      </c>
      <c r="F741" s="39" t="s">
        <v>584</v>
      </c>
      <c r="G741" s="40" t="s">
        <v>15</v>
      </c>
      <c r="H741" s="32">
        <v>196.8</v>
      </c>
      <c r="I741" s="32">
        <v>151.80000000000001</v>
      </c>
      <c r="J741" s="26"/>
    </row>
    <row r="742" spans="1:10" s="36" customFormat="1">
      <c r="A742" s="35"/>
      <c r="B742" s="27" t="s">
        <v>139</v>
      </c>
      <c r="C742" s="27"/>
      <c r="D742" s="28">
        <v>8</v>
      </c>
      <c r="E742" s="28">
        <v>0</v>
      </c>
      <c r="F742" s="29"/>
      <c r="G742" s="30"/>
      <c r="H742" s="31">
        <f>H743+H849</f>
        <v>306754.5</v>
      </c>
      <c r="I742" s="31">
        <f>I743+I849</f>
        <v>224811.00000000003</v>
      </c>
      <c r="J742" s="33">
        <f>I742/H742*100</f>
        <v>73.28694444580276</v>
      </c>
    </row>
    <row r="743" spans="1:10" s="36" customFormat="1">
      <c r="A743" s="35"/>
      <c r="B743" s="27" t="s">
        <v>138</v>
      </c>
      <c r="C743" s="27"/>
      <c r="D743" s="28">
        <v>8</v>
      </c>
      <c r="E743" s="28">
        <v>1</v>
      </c>
      <c r="F743" s="29"/>
      <c r="G743" s="30"/>
      <c r="H743" s="31">
        <f>H744+H844</f>
        <v>306501.90000000002</v>
      </c>
      <c r="I743" s="31">
        <f>I744+I844</f>
        <v>224811.00000000003</v>
      </c>
      <c r="J743" s="33">
        <f>I743/H743*100</f>
        <v>73.347343034415118</v>
      </c>
    </row>
    <row r="744" spans="1:10" s="34" customFormat="1" ht="25.5">
      <c r="A744" s="26"/>
      <c r="B744" s="37" t="s">
        <v>137</v>
      </c>
      <c r="C744" s="37"/>
      <c r="D744" s="38">
        <v>8</v>
      </c>
      <c r="E744" s="38">
        <v>1</v>
      </c>
      <c r="F744" s="39" t="s">
        <v>555</v>
      </c>
      <c r="G744" s="40"/>
      <c r="H744" s="32">
        <f>H745+H778+H798</f>
        <v>306010.90000000002</v>
      </c>
      <c r="I744" s="32">
        <f>I745+I778+I798</f>
        <v>224320.00000000003</v>
      </c>
      <c r="J744" s="26"/>
    </row>
    <row r="745" spans="1:10" s="34" customFormat="1">
      <c r="A745" s="26"/>
      <c r="B745" s="37" t="s">
        <v>136</v>
      </c>
      <c r="C745" s="37"/>
      <c r="D745" s="38">
        <v>8</v>
      </c>
      <c r="E745" s="38">
        <v>1</v>
      </c>
      <c r="F745" s="39" t="s">
        <v>597</v>
      </c>
      <c r="G745" s="40"/>
      <c r="H745" s="32">
        <f>H746+H759+H764+H769</f>
        <v>27945.5</v>
      </c>
      <c r="I745" s="32">
        <f>I746+I759+I764+I769</f>
        <v>12956.6</v>
      </c>
      <c r="J745" s="26"/>
    </row>
    <row r="746" spans="1:10" s="34" customFormat="1" ht="25.5">
      <c r="A746" s="26"/>
      <c r="B746" s="37" t="s">
        <v>135</v>
      </c>
      <c r="C746" s="37"/>
      <c r="D746" s="38">
        <v>8</v>
      </c>
      <c r="E746" s="38">
        <v>1</v>
      </c>
      <c r="F746" s="39" t="s">
        <v>598</v>
      </c>
      <c r="G746" s="40"/>
      <c r="H746" s="32">
        <f>H747+H751+H755</f>
        <v>1411</v>
      </c>
      <c r="I746" s="32">
        <f>I747+I751+I755</f>
        <v>354</v>
      </c>
      <c r="J746" s="26"/>
    </row>
    <row r="747" spans="1:10" s="34" customFormat="1" ht="102">
      <c r="A747" s="26"/>
      <c r="B747" s="37" t="s">
        <v>134</v>
      </c>
      <c r="C747" s="37"/>
      <c r="D747" s="38">
        <v>8</v>
      </c>
      <c r="E747" s="38">
        <v>1</v>
      </c>
      <c r="F747" s="39" t="s">
        <v>600</v>
      </c>
      <c r="G747" s="40"/>
      <c r="H747" s="32">
        <f t="shared" ref="H747:I749" si="75">H748</f>
        <v>10.199999999999999</v>
      </c>
      <c r="I747" s="32">
        <f t="shared" si="75"/>
        <v>0</v>
      </c>
      <c r="J747" s="26"/>
    </row>
    <row r="748" spans="1:10" s="34" customFormat="1" ht="38.25">
      <c r="A748" s="26"/>
      <c r="B748" s="16" t="s">
        <v>337</v>
      </c>
      <c r="C748" s="37"/>
      <c r="D748" s="38">
        <v>8</v>
      </c>
      <c r="E748" s="38">
        <v>1</v>
      </c>
      <c r="F748" s="39" t="s">
        <v>600</v>
      </c>
      <c r="G748" s="40">
        <v>600</v>
      </c>
      <c r="H748" s="32">
        <f t="shared" si="75"/>
        <v>10.199999999999999</v>
      </c>
      <c r="I748" s="32">
        <f t="shared" si="75"/>
        <v>0</v>
      </c>
      <c r="J748" s="26"/>
    </row>
    <row r="749" spans="1:10" s="34" customFormat="1">
      <c r="A749" s="26"/>
      <c r="B749" s="16" t="s">
        <v>342</v>
      </c>
      <c r="C749" s="37"/>
      <c r="D749" s="38">
        <v>8</v>
      </c>
      <c r="E749" s="38">
        <v>1</v>
      </c>
      <c r="F749" s="39" t="s">
        <v>600</v>
      </c>
      <c r="G749" s="40">
        <v>620</v>
      </c>
      <c r="H749" s="32">
        <f t="shared" si="75"/>
        <v>10.199999999999999</v>
      </c>
      <c r="I749" s="32">
        <f t="shared" si="75"/>
        <v>0</v>
      </c>
      <c r="J749" s="26"/>
    </row>
    <row r="750" spans="1:10" s="34" customFormat="1" ht="25.5">
      <c r="A750" s="26"/>
      <c r="B750" s="37" t="s">
        <v>16</v>
      </c>
      <c r="C750" s="37"/>
      <c r="D750" s="38">
        <v>8</v>
      </c>
      <c r="E750" s="38">
        <v>1</v>
      </c>
      <c r="F750" s="39" t="s">
        <v>600</v>
      </c>
      <c r="G750" s="40" t="s">
        <v>15</v>
      </c>
      <c r="H750" s="32">
        <v>10.199999999999999</v>
      </c>
      <c r="I750" s="32">
        <v>0</v>
      </c>
      <c r="J750" s="26"/>
    </row>
    <row r="751" spans="1:10" s="34" customFormat="1" ht="89.25">
      <c r="A751" s="26"/>
      <c r="B751" s="37" t="s">
        <v>133</v>
      </c>
      <c r="C751" s="37"/>
      <c r="D751" s="38">
        <v>8</v>
      </c>
      <c r="E751" s="38">
        <v>1</v>
      </c>
      <c r="F751" s="39" t="s">
        <v>601</v>
      </c>
      <c r="G751" s="40"/>
      <c r="H751" s="32">
        <f t="shared" ref="H751:I753" si="76">H752</f>
        <v>1190.7</v>
      </c>
      <c r="I751" s="32">
        <f t="shared" si="76"/>
        <v>312.89999999999998</v>
      </c>
      <c r="J751" s="26"/>
    </row>
    <row r="752" spans="1:10" s="34" customFormat="1" ht="38.25">
      <c r="A752" s="26"/>
      <c r="B752" s="16" t="s">
        <v>337</v>
      </c>
      <c r="C752" s="37"/>
      <c r="D752" s="38">
        <v>8</v>
      </c>
      <c r="E752" s="38">
        <v>1</v>
      </c>
      <c r="F752" s="39" t="s">
        <v>601</v>
      </c>
      <c r="G752" s="40">
        <v>600</v>
      </c>
      <c r="H752" s="32">
        <f t="shared" si="76"/>
        <v>1190.7</v>
      </c>
      <c r="I752" s="32">
        <f t="shared" si="76"/>
        <v>312.89999999999998</v>
      </c>
      <c r="J752" s="26"/>
    </row>
    <row r="753" spans="1:10" s="34" customFormat="1">
      <c r="A753" s="26"/>
      <c r="B753" s="16" t="s">
        <v>342</v>
      </c>
      <c r="C753" s="37"/>
      <c r="D753" s="38">
        <v>8</v>
      </c>
      <c r="E753" s="38">
        <v>1</v>
      </c>
      <c r="F753" s="39" t="s">
        <v>601</v>
      </c>
      <c r="G753" s="40">
        <v>620</v>
      </c>
      <c r="H753" s="32">
        <f t="shared" si="76"/>
        <v>1190.7</v>
      </c>
      <c r="I753" s="32">
        <f t="shared" si="76"/>
        <v>312.89999999999998</v>
      </c>
      <c r="J753" s="26"/>
    </row>
    <row r="754" spans="1:10" s="34" customFormat="1" ht="25.5">
      <c r="A754" s="26"/>
      <c r="B754" s="37" t="s">
        <v>16</v>
      </c>
      <c r="C754" s="37"/>
      <c r="D754" s="38">
        <v>8</v>
      </c>
      <c r="E754" s="38">
        <v>1</v>
      </c>
      <c r="F754" s="39" t="s">
        <v>601</v>
      </c>
      <c r="G754" s="40" t="s">
        <v>15</v>
      </c>
      <c r="H754" s="32">
        <v>1190.7</v>
      </c>
      <c r="I754" s="32">
        <v>312.89999999999998</v>
      </c>
      <c r="J754" s="26"/>
    </row>
    <row r="755" spans="1:10" s="34" customFormat="1" ht="102">
      <c r="A755" s="26"/>
      <c r="B755" s="37" t="s">
        <v>132</v>
      </c>
      <c r="C755" s="37"/>
      <c r="D755" s="38">
        <v>8</v>
      </c>
      <c r="E755" s="38">
        <v>1</v>
      </c>
      <c r="F755" s="39" t="s">
        <v>602</v>
      </c>
      <c r="G755" s="40"/>
      <c r="H755" s="32">
        <f t="shared" ref="H755:I757" si="77">H756</f>
        <v>210.1</v>
      </c>
      <c r="I755" s="32">
        <f t="shared" si="77"/>
        <v>41.1</v>
      </c>
      <c r="J755" s="26"/>
    </row>
    <row r="756" spans="1:10" s="34" customFormat="1" ht="38.25">
      <c r="A756" s="26"/>
      <c r="B756" s="16" t="s">
        <v>337</v>
      </c>
      <c r="C756" s="37"/>
      <c r="D756" s="38">
        <v>8</v>
      </c>
      <c r="E756" s="38">
        <v>1</v>
      </c>
      <c r="F756" s="39" t="s">
        <v>602</v>
      </c>
      <c r="G756" s="40">
        <v>600</v>
      </c>
      <c r="H756" s="32">
        <f t="shared" si="77"/>
        <v>210.1</v>
      </c>
      <c r="I756" s="32">
        <f t="shared" si="77"/>
        <v>41.1</v>
      </c>
      <c r="J756" s="26"/>
    </row>
    <row r="757" spans="1:10" s="34" customFormat="1">
      <c r="A757" s="26"/>
      <c r="B757" s="16" t="s">
        <v>342</v>
      </c>
      <c r="C757" s="37"/>
      <c r="D757" s="38">
        <v>8</v>
      </c>
      <c r="E757" s="38">
        <v>1</v>
      </c>
      <c r="F757" s="39" t="s">
        <v>602</v>
      </c>
      <c r="G757" s="40">
        <v>620</v>
      </c>
      <c r="H757" s="32">
        <f t="shared" si="77"/>
        <v>210.1</v>
      </c>
      <c r="I757" s="32">
        <f t="shared" si="77"/>
        <v>41.1</v>
      </c>
      <c r="J757" s="26"/>
    </row>
    <row r="758" spans="1:10" s="34" customFormat="1" ht="25.5">
      <c r="A758" s="26"/>
      <c r="B758" s="37" t="s">
        <v>16</v>
      </c>
      <c r="C758" s="37"/>
      <c r="D758" s="38">
        <v>8</v>
      </c>
      <c r="E758" s="38">
        <v>1</v>
      </c>
      <c r="F758" s="39" t="s">
        <v>602</v>
      </c>
      <c r="G758" s="40" t="s">
        <v>15</v>
      </c>
      <c r="H758" s="32">
        <v>210.1</v>
      </c>
      <c r="I758" s="32">
        <v>41.1</v>
      </c>
      <c r="J758" s="26"/>
    </row>
    <row r="759" spans="1:10" s="34" customFormat="1" ht="38.25">
      <c r="A759" s="26"/>
      <c r="B759" s="37" t="s">
        <v>131</v>
      </c>
      <c r="C759" s="37"/>
      <c r="D759" s="38">
        <v>8</v>
      </c>
      <c r="E759" s="38">
        <v>1</v>
      </c>
      <c r="F759" s="39" t="s">
        <v>603</v>
      </c>
      <c r="G759" s="40"/>
      <c r="H759" s="32">
        <f t="shared" ref="H759:I762" si="78">H760</f>
        <v>20</v>
      </c>
      <c r="I759" s="32">
        <f t="shared" si="78"/>
        <v>20</v>
      </c>
      <c r="J759" s="26"/>
    </row>
    <row r="760" spans="1:10" s="34" customFormat="1">
      <c r="A760" s="26"/>
      <c r="B760" s="37" t="s">
        <v>21</v>
      </c>
      <c r="C760" s="37"/>
      <c r="D760" s="38">
        <v>8</v>
      </c>
      <c r="E760" s="38">
        <v>1</v>
      </c>
      <c r="F760" s="39" t="s">
        <v>604</v>
      </c>
      <c r="G760" s="40"/>
      <c r="H760" s="32">
        <f t="shared" si="78"/>
        <v>20</v>
      </c>
      <c r="I760" s="32">
        <f t="shared" si="78"/>
        <v>20</v>
      </c>
      <c r="J760" s="26"/>
    </row>
    <row r="761" spans="1:10" s="34" customFormat="1" ht="38.25">
      <c r="A761" s="26"/>
      <c r="B761" s="16" t="s">
        <v>337</v>
      </c>
      <c r="C761" s="37"/>
      <c r="D761" s="38">
        <v>8</v>
      </c>
      <c r="E761" s="38">
        <v>1</v>
      </c>
      <c r="F761" s="39" t="s">
        <v>604</v>
      </c>
      <c r="G761" s="40">
        <v>600</v>
      </c>
      <c r="H761" s="32">
        <f t="shared" si="78"/>
        <v>20</v>
      </c>
      <c r="I761" s="32">
        <f t="shared" si="78"/>
        <v>20</v>
      </c>
      <c r="J761" s="26"/>
    </row>
    <row r="762" spans="1:10" s="34" customFormat="1">
      <c r="A762" s="26"/>
      <c r="B762" s="16" t="s">
        <v>342</v>
      </c>
      <c r="C762" s="37"/>
      <c r="D762" s="38">
        <v>8</v>
      </c>
      <c r="E762" s="38">
        <v>1</v>
      </c>
      <c r="F762" s="39" t="s">
        <v>604</v>
      </c>
      <c r="G762" s="40">
        <v>620</v>
      </c>
      <c r="H762" s="32">
        <f t="shared" si="78"/>
        <v>20</v>
      </c>
      <c r="I762" s="32">
        <f t="shared" si="78"/>
        <v>20</v>
      </c>
      <c r="J762" s="26"/>
    </row>
    <row r="763" spans="1:10" s="34" customFormat="1" ht="25.5">
      <c r="A763" s="26"/>
      <c r="B763" s="37" t="s">
        <v>16</v>
      </c>
      <c r="C763" s="37"/>
      <c r="D763" s="38">
        <v>8</v>
      </c>
      <c r="E763" s="38">
        <v>1</v>
      </c>
      <c r="F763" s="39" t="s">
        <v>604</v>
      </c>
      <c r="G763" s="40" t="s">
        <v>15</v>
      </c>
      <c r="H763" s="32">
        <v>20</v>
      </c>
      <c r="I763" s="32">
        <v>20</v>
      </c>
      <c r="J763" s="26"/>
    </row>
    <row r="764" spans="1:10" s="34" customFormat="1">
      <c r="A764" s="26"/>
      <c r="B764" s="37" t="s">
        <v>130</v>
      </c>
      <c r="C764" s="37"/>
      <c r="D764" s="38">
        <v>8</v>
      </c>
      <c r="E764" s="38">
        <v>1</v>
      </c>
      <c r="F764" s="39" t="s">
        <v>605</v>
      </c>
      <c r="G764" s="40"/>
      <c r="H764" s="32">
        <f t="shared" ref="H764:I767" si="79">H765</f>
        <v>30</v>
      </c>
      <c r="I764" s="32">
        <f t="shared" si="79"/>
        <v>30</v>
      </c>
      <c r="J764" s="26"/>
    </row>
    <row r="765" spans="1:10" s="34" customFormat="1">
      <c r="A765" s="26"/>
      <c r="B765" s="37" t="s">
        <v>21</v>
      </c>
      <c r="C765" s="37"/>
      <c r="D765" s="38">
        <v>8</v>
      </c>
      <c r="E765" s="38">
        <v>1</v>
      </c>
      <c r="F765" s="39" t="s">
        <v>606</v>
      </c>
      <c r="G765" s="40"/>
      <c r="H765" s="32">
        <f t="shared" si="79"/>
        <v>30</v>
      </c>
      <c r="I765" s="32">
        <f t="shared" si="79"/>
        <v>30</v>
      </c>
      <c r="J765" s="26"/>
    </row>
    <row r="766" spans="1:10" s="34" customFormat="1" ht="38.25">
      <c r="A766" s="26"/>
      <c r="B766" s="16" t="s">
        <v>337</v>
      </c>
      <c r="C766" s="37"/>
      <c r="D766" s="38">
        <v>8</v>
      </c>
      <c r="E766" s="38">
        <v>1</v>
      </c>
      <c r="F766" s="39" t="s">
        <v>606</v>
      </c>
      <c r="G766" s="40">
        <v>600</v>
      </c>
      <c r="H766" s="32">
        <f t="shared" si="79"/>
        <v>30</v>
      </c>
      <c r="I766" s="32">
        <f t="shared" si="79"/>
        <v>30</v>
      </c>
      <c r="J766" s="26"/>
    </row>
    <row r="767" spans="1:10" s="34" customFormat="1">
      <c r="A767" s="26"/>
      <c r="B767" s="16" t="s">
        <v>342</v>
      </c>
      <c r="C767" s="37"/>
      <c r="D767" s="38">
        <v>8</v>
      </c>
      <c r="E767" s="38">
        <v>1</v>
      </c>
      <c r="F767" s="39" t="s">
        <v>606</v>
      </c>
      <c r="G767" s="40">
        <v>620</v>
      </c>
      <c r="H767" s="32">
        <f t="shared" si="79"/>
        <v>30</v>
      </c>
      <c r="I767" s="32">
        <f t="shared" si="79"/>
        <v>30</v>
      </c>
      <c r="J767" s="26"/>
    </row>
    <row r="768" spans="1:10" s="34" customFormat="1" ht="25.5">
      <c r="A768" s="26"/>
      <c r="B768" s="37" t="s">
        <v>16</v>
      </c>
      <c r="C768" s="37"/>
      <c r="D768" s="38">
        <v>8</v>
      </c>
      <c r="E768" s="38">
        <v>1</v>
      </c>
      <c r="F768" s="39" t="s">
        <v>606</v>
      </c>
      <c r="G768" s="40" t="s">
        <v>15</v>
      </c>
      <c r="H768" s="32">
        <v>30</v>
      </c>
      <c r="I768" s="32">
        <v>30</v>
      </c>
      <c r="J768" s="26"/>
    </row>
    <row r="769" spans="1:10" s="34" customFormat="1" ht="25.5">
      <c r="A769" s="26"/>
      <c r="B769" s="37" t="s">
        <v>129</v>
      </c>
      <c r="C769" s="37"/>
      <c r="D769" s="38">
        <v>8</v>
      </c>
      <c r="E769" s="38">
        <v>1</v>
      </c>
      <c r="F769" s="39" t="s">
        <v>607</v>
      </c>
      <c r="G769" s="40"/>
      <c r="H769" s="32">
        <f>H770+H774</f>
        <v>26484.5</v>
      </c>
      <c r="I769" s="32">
        <f>I770+I774</f>
        <v>12552.6</v>
      </c>
      <c r="J769" s="26"/>
    </row>
    <row r="770" spans="1:10" s="34" customFormat="1" ht="25.5">
      <c r="A770" s="26"/>
      <c r="B770" s="37" t="s">
        <v>37</v>
      </c>
      <c r="C770" s="37"/>
      <c r="D770" s="38">
        <v>8</v>
      </c>
      <c r="E770" s="38">
        <v>1</v>
      </c>
      <c r="F770" s="39" t="s">
        <v>608</v>
      </c>
      <c r="G770" s="40"/>
      <c r="H770" s="32">
        <f t="shared" ref="H770:I772" si="80">H771</f>
        <v>23760.5</v>
      </c>
      <c r="I770" s="32">
        <f t="shared" si="80"/>
        <v>11002.6</v>
      </c>
      <c r="J770" s="26"/>
    </row>
    <row r="771" spans="1:10" s="34" customFormat="1" ht="38.25">
      <c r="A771" s="26"/>
      <c r="B771" s="16" t="s">
        <v>337</v>
      </c>
      <c r="C771" s="37"/>
      <c r="D771" s="38">
        <v>8</v>
      </c>
      <c r="E771" s="38">
        <v>1</v>
      </c>
      <c r="F771" s="39" t="s">
        <v>608</v>
      </c>
      <c r="G771" s="40">
        <v>600</v>
      </c>
      <c r="H771" s="32">
        <f t="shared" si="80"/>
        <v>23760.5</v>
      </c>
      <c r="I771" s="32">
        <f t="shared" si="80"/>
        <v>11002.6</v>
      </c>
      <c r="J771" s="26"/>
    </row>
    <row r="772" spans="1:10" s="34" customFormat="1">
      <c r="A772" s="26"/>
      <c r="B772" s="16" t="s">
        <v>342</v>
      </c>
      <c r="C772" s="37"/>
      <c r="D772" s="38">
        <v>8</v>
      </c>
      <c r="E772" s="38">
        <v>1</v>
      </c>
      <c r="F772" s="39" t="s">
        <v>608</v>
      </c>
      <c r="G772" s="40">
        <v>620</v>
      </c>
      <c r="H772" s="32">
        <f t="shared" si="80"/>
        <v>23760.5</v>
      </c>
      <c r="I772" s="32">
        <f t="shared" si="80"/>
        <v>11002.6</v>
      </c>
      <c r="J772" s="26"/>
    </row>
    <row r="773" spans="1:10" s="34" customFormat="1" ht="63.75">
      <c r="A773" s="26"/>
      <c r="B773" s="37" t="s">
        <v>36</v>
      </c>
      <c r="C773" s="37"/>
      <c r="D773" s="38">
        <v>8</v>
      </c>
      <c r="E773" s="38">
        <v>1</v>
      </c>
      <c r="F773" s="39" t="s">
        <v>608</v>
      </c>
      <c r="G773" s="40" t="s">
        <v>35</v>
      </c>
      <c r="H773" s="32">
        <v>23760.5</v>
      </c>
      <c r="I773" s="32">
        <v>11002.6</v>
      </c>
      <c r="J773" s="26"/>
    </row>
    <row r="774" spans="1:10" s="34" customFormat="1" ht="216.75">
      <c r="A774" s="26"/>
      <c r="B774" s="37" t="s">
        <v>54</v>
      </c>
      <c r="C774" s="37"/>
      <c r="D774" s="38">
        <v>8</v>
      </c>
      <c r="E774" s="38">
        <v>1</v>
      </c>
      <c r="F774" s="39" t="s">
        <v>609</v>
      </c>
      <c r="G774" s="40"/>
      <c r="H774" s="32">
        <f t="shared" ref="H774:I776" si="81">H775</f>
        <v>2724</v>
      </c>
      <c r="I774" s="32">
        <f t="shared" si="81"/>
        <v>1550</v>
      </c>
      <c r="J774" s="26"/>
    </row>
    <row r="775" spans="1:10" s="34" customFormat="1" ht="38.25">
      <c r="A775" s="26"/>
      <c r="B775" s="16" t="s">
        <v>337</v>
      </c>
      <c r="C775" s="37"/>
      <c r="D775" s="38">
        <v>8</v>
      </c>
      <c r="E775" s="38">
        <v>1</v>
      </c>
      <c r="F775" s="39" t="s">
        <v>609</v>
      </c>
      <c r="G775" s="40">
        <v>600</v>
      </c>
      <c r="H775" s="32">
        <f t="shared" si="81"/>
        <v>2724</v>
      </c>
      <c r="I775" s="32">
        <f t="shared" si="81"/>
        <v>1550</v>
      </c>
      <c r="J775" s="26"/>
    </row>
    <row r="776" spans="1:10" s="34" customFormat="1">
      <c r="A776" s="26"/>
      <c r="B776" s="16" t="s">
        <v>342</v>
      </c>
      <c r="C776" s="37"/>
      <c r="D776" s="38">
        <v>8</v>
      </c>
      <c r="E776" s="38">
        <v>1</v>
      </c>
      <c r="F776" s="39" t="s">
        <v>609</v>
      </c>
      <c r="G776" s="40">
        <v>620</v>
      </c>
      <c r="H776" s="32">
        <f t="shared" si="81"/>
        <v>2724</v>
      </c>
      <c r="I776" s="32">
        <f t="shared" si="81"/>
        <v>1550</v>
      </c>
      <c r="J776" s="26"/>
    </row>
    <row r="777" spans="1:10" s="34" customFormat="1" ht="63.75">
      <c r="A777" s="26"/>
      <c r="B777" s="37" t="s">
        <v>36</v>
      </c>
      <c r="C777" s="37"/>
      <c r="D777" s="38">
        <v>8</v>
      </c>
      <c r="E777" s="38">
        <v>1</v>
      </c>
      <c r="F777" s="39" t="s">
        <v>609</v>
      </c>
      <c r="G777" s="40" t="s">
        <v>35</v>
      </c>
      <c r="H777" s="32">
        <v>2724</v>
      </c>
      <c r="I777" s="32">
        <v>1550</v>
      </c>
      <c r="J777" s="26"/>
    </row>
    <row r="778" spans="1:10" s="34" customFormat="1">
      <c r="A778" s="26"/>
      <c r="B778" s="37" t="s">
        <v>128</v>
      </c>
      <c r="C778" s="37"/>
      <c r="D778" s="38">
        <v>8</v>
      </c>
      <c r="E778" s="38">
        <v>1</v>
      </c>
      <c r="F778" s="39" t="s">
        <v>610</v>
      </c>
      <c r="G778" s="40"/>
      <c r="H778" s="32">
        <f>H779+H788+H793</f>
        <v>6972.1</v>
      </c>
      <c r="I778" s="32">
        <f>I779+I788+I793</f>
        <v>3685</v>
      </c>
      <c r="J778" s="26"/>
    </row>
    <row r="779" spans="1:10" s="34" customFormat="1" ht="25.5">
      <c r="A779" s="26"/>
      <c r="B779" s="37" t="s">
        <v>127</v>
      </c>
      <c r="C779" s="37"/>
      <c r="D779" s="38">
        <v>8</v>
      </c>
      <c r="E779" s="38">
        <v>1</v>
      </c>
      <c r="F779" s="39" t="s">
        <v>611</v>
      </c>
      <c r="G779" s="40"/>
      <c r="H779" s="32">
        <f>H780+H784</f>
        <v>6922.1</v>
      </c>
      <c r="I779" s="32">
        <f>I780+I784</f>
        <v>3665</v>
      </c>
      <c r="J779" s="26"/>
    </row>
    <row r="780" spans="1:10" s="34" customFormat="1" ht="25.5">
      <c r="A780" s="26"/>
      <c r="B780" s="37" t="s">
        <v>37</v>
      </c>
      <c r="C780" s="37"/>
      <c r="D780" s="38">
        <v>8</v>
      </c>
      <c r="E780" s="38">
        <v>1</v>
      </c>
      <c r="F780" s="39" t="s">
        <v>612</v>
      </c>
      <c r="G780" s="40"/>
      <c r="H780" s="32">
        <f t="shared" ref="H780:I782" si="82">H781</f>
        <v>6046.1</v>
      </c>
      <c r="I780" s="32">
        <f t="shared" si="82"/>
        <v>3065</v>
      </c>
      <c r="J780" s="26"/>
    </row>
    <row r="781" spans="1:10" s="34" customFormat="1" ht="38.25">
      <c r="A781" s="26"/>
      <c r="B781" s="16" t="s">
        <v>337</v>
      </c>
      <c r="C781" s="37"/>
      <c r="D781" s="38">
        <v>8</v>
      </c>
      <c r="E781" s="38">
        <v>1</v>
      </c>
      <c r="F781" s="39" t="s">
        <v>612</v>
      </c>
      <c r="G781" s="40">
        <v>600</v>
      </c>
      <c r="H781" s="32">
        <f t="shared" si="82"/>
        <v>6046.1</v>
      </c>
      <c r="I781" s="32">
        <f t="shared" si="82"/>
        <v>3065</v>
      </c>
      <c r="J781" s="26"/>
    </row>
    <row r="782" spans="1:10" s="34" customFormat="1">
      <c r="A782" s="26"/>
      <c r="B782" s="16" t="s">
        <v>342</v>
      </c>
      <c r="C782" s="37"/>
      <c r="D782" s="38">
        <v>8</v>
      </c>
      <c r="E782" s="38">
        <v>1</v>
      </c>
      <c r="F782" s="39" t="s">
        <v>612</v>
      </c>
      <c r="G782" s="40">
        <v>620</v>
      </c>
      <c r="H782" s="32">
        <f t="shared" si="82"/>
        <v>6046.1</v>
      </c>
      <c r="I782" s="32">
        <f t="shared" si="82"/>
        <v>3065</v>
      </c>
      <c r="J782" s="26"/>
    </row>
    <row r="783" spans="1:10" s="34" customFormat="1" ht="63.75">
      <c r="A783" s="26"/>
      <c r="B783" s="37" t="s">
        <v>36</v>
      </c>
      <c r="C783" s="37"/>
      <c r="D783" s="38">
        <v>8</v>
      </c>
      <c r="E783" s="38">
        <v>1</v>
      </c>
      <c r="F783" s="39" t="s">
        <v>612</v>
      </c>
      <c r="G783" s="40" t="s">
        <v>35</v>
      </c>
      <c r="H783" s="32">
        <v>6046.1</v>
      </c>
      <c r="I783" s="32">
        <v>3065</v>
      </c>
      <c r="J783" s="26"/>
    </row>
    <row r="784" spans="1:10" s="34" customFormat="1" ht="216.75">
      <c r="A784" s="26"/>
      <c r="B784" s="37" t="s">
        <v>54</v>
      </c>
      <c r="C784" s="37"/>
      <c r="D784" s="38">
        <v>8</v>
      </c>
      <c r="E784" s="38">
        <v>1</v>
      </c>
      <c r="F784" s="39" t="s">
        <v>613</v>
      </c>
      <c r="G784" s="40"/>
      <c r="H784" s="32">
        <f t="shared" ref="H784:I786" si="83">H785</f>
        <v>876</v>
      </c>
      <c r="I784" s="32">
        <f t="shared" si="83"/>
        <v>600</v>
      </c>
      <c r="J784" s="26"/>
    </row>
    <row r="785" spans="1:10" s="34" customFormat="1" ht="38.25">
      <c r="A785" s="26"/>
      <c r="B785" s="16" t="s">
        <v>337</v>
      </c>
      <c r="C785" s="37"/>
      <c r="D785" s="38">
        <v>8</v>
      </c>
      <c r="E785" s="38">
        <v>1</v>
      </c>
      <c r="F785" s="39" t="s">
        <v>613</v>
      </c>
      <c r="G785" s="40">
        <v>600</v>
      </c>
      <c r="H785" s="32">
        <f t="shared" si="83"/>
        <v>876</v>
      </c>
      <c r="I785" s="32">
        <f t="shared" si="83"/>
        <v>600</v>
      </c>
      <c r="J785" s="26"/>
    </row>
    <row r="786" spans="1:10" s="34" customFormat="1">
      <c r="A786" s="26"/>
      <c r="B786" s="16" t="s">
        <v>342</v>
      </c>
      <c r="C786" s="37"/>
      <c r="D786" s="38">
        <v>8</v>
      </c>
      <c r="E786" s="38">
        <v>1</v>
      </c>
      <c r="F786" s="39" t="s">
        <v>613</v>
      </c>
      <c r="G786" s="40">
        <v>620</v>
      </c>
      <c r="H786" s="32">
        <f t="shared" si="83"/>
        <v>876</v>
      </c>
      <c r="I786" s="32">
        <f t="shared" si="83"/>
        <v>600</v>
      </c>
      <c r="J786" s="26"/>
    </row>
    <row r="787" spans="1:10" s="34" customFormat="1" ht="63.75">
      <c r="A787" s="26"/>
      <c r="B787" s="37" t="s">
        <v>36</v>
      </c>
      <c r="C787" s="37"/>
      <c r="D787" s="38">
        <v>8</v>
      </c>
      <c r="E787" s="38">
        <v>1</v>
      </c>
      <c r="F787" s="39" t="s">
        <v>613</v>
      </c>
      <c r="G787" s="40" t="s">
        <v>35</v>
      </c>
      <c r="H787" s="32">
        <v>876</v>
      </c>
      <c r="I787" s="32">
        <v>600</v>
      </c>
      <c r="J787" s="26"/>
    </row>
    <row r="788" spans="1:10" s="34" customFormat="1" ht="25.5">
      <c r="A788" s="26"/>
      <c r="B788" s="37" t="s">
        <v>126</v>
      </c>
      <c r="C788" s="37"/>
      <c r="D788" s="38">
        <v>8</v>
      </c>
      <c r="E788" s="38">
        <v>1</v>
      </c>
      <c r="F788" s="39" t="s">
        <v>614</v>
      </c>
      <c r="G788" s="40"/>
      <c r="H788" s="32">
        <f t="shared" ref="H788:I791" si="84">H789</f>
        <v>20</v>
      </c>
      <c r="I788" s="32">
        <f t="shared" si="84"/>
        <v>20</v>
      </c>
      <c r="J788" s="26"/>
    </row>
    <row r="789" spans="1:10" s="34" customFormat="1">
      <c r="A789" s="26"/>
      <c r="B789" s="37" t="s">
        <v>21</v>
      </c>
      <c r="C789" s="37"/>
      <c r="D789" s="38">
        <v>8</v>
      </c>
      <c r="E789" s="38">
        <v>1</v>
      </c>
      <c r="F789" s="39" t="s">
        <v>615</v>
      </c>
      <c r="G789" s="40"/>
      <c r="H789" s="32">
        <f t="shared" si="84"/>
        <v>20</v>
      </c>
      <c r="I789" s="32">
        <f t="shared" si="84"/>
        <v>20</v>
      </c>
      <c r="J789" s="26"/>
    </row>
    <row r="790" spans="1:10" s="34" customFormat="1" ht="38.25">
      <c r="A790" s="26"/>
      <c r="B790" s="16" t="s">
        <v>337</v>
      </c>
      <c r="C790" s="37"/>
      <c r="D790" s="38">
        <v>8</v>
      </c>
      <c r="E790" s="38">
        <v>1</v>
      </c>
      <c r="F790" s="39" t="s">
        <v>615</v>
      </c>
      <c r="G790" s="40">
        <v>600</v>
      </c>
      <c r="H790" s="32">
        <f t="shared" si="84"/>
        <v>20</v>
      </c>
      <c r="I790" s="32">
        <f t="shared" si="84"/>
        <v>20</v>
      </c>
      <c r="J790" s="26"/>
    </row>
    <row r="791" spans="1:10" s="34" customFormat="1">
      <c r="A791" s="26"/>
      <c r="B791" s="16" t="s">
        <v>342</v>
      </c>
      <c r="C791" s="37"/>
      <c r="D791" s="38">
        <v>8</v>
      </c>
      <c r="E791" s="38">
        <v>1</v>
      </c>
      <c r="F791" s="39" t="s">
        <v>615</v>
      </c>
      <c r="G791" s="40">
        <v>620</v>
      </c>
      <c r="H791" s="32">
        <f t="shared" si="84"/>
        <v>20</v>
      </c>
      <c r="I791" s="32">
        <f t="shared" si="84"/>
        <v>20</v>
      </c>
      <c r="J791" s="26"/>
    </row>
    <row r="792" spans="1:10" s="34" customFormat="1" ht="25.5">
      <c r="A792" s="26"/>
      <c r="B792" s="37" t="s">
        <v>16</v>
      </c>
      <c r="C792" s="37"/>
      <c r="D792" s="38">
        <v>8</v>
      </c>
      <c r="E792" s="38">
        <v>1</v>
      </c>
      <c r="F792" s="39" t="s">
        <v>615</v>
      </c>
      <c r="G792" s="40" t="s">
        <v>15</v>
      </c>
      <c r="H792" s="32">
        <v>20</v>
      </c>
      <c r="I792" s="32">
        <v>20</v>
      </c>
      <c r="J792" s="26"/>
    </row>
    <row r="793" spans="1:10" s="96" customFormat="1" ht="38.25">
      <c r="A793" s="112"/>
      <c r="B793" s="16" t="s">
        <v>691</v>
      </c>
      <c r="C793" s="208"/>
      <c r="D793" s="83" t="s">
        <v>456</v>
      </c>
      <c r="E793" s="83" t="s">
        <v>361</v>
      </c>
      <c r="F793" s="83" t="s">
        <v>692</v>
      </c>
      <c r="G793" s="83"/>
      <c r="H793" s="84">
        <f t="shared" ref="H793:I796" si="85">H794</f>
        <v>30</v>
      </c>
      <c r="I793" s="84">
        <f t="shared" si="85"/>
        <v>0</v>
      </c>
      <c r="J793" s="84"/>
    </row>
    <row r="794" spans="1:10" s="96" customFormat="1">
      <c r="A794" s="112"/>
      <c r="B794" s="16" t="s">
        <v>451</v>
      </c>
      <c r="C794" s="208"/>
      <c r="D794" s="83" t="s">
        <v>456</v>
      </c>
      <c r="E794" s="83" t="s">
        <v>361</v>
      </c>
      <c r="F794" s="83" t="s">
        <v>693</v>
      </c>
      <c r="G794" s="83"/>
      <c r="H794" s="84">
        <f t="shared" si="85"/>
        <v>30</v>
      </c>
      <c r="I794" s="84">
        <f t="shared" si="85"/>
        <v>0</v>
      </c>
      <c r="J794" s="84"/>
    </row>
    <row r="795" spans="1:10" s="96" customFormat="1" ht="38.25">
      <c r="A795" s="112"/>
      <c r="B795" s="16" t="s">
        <v>337</v>
      </c>
      <c r="C795" s="195"/>
      <c r="D795" s="83" t="s">
        <v>456</v>
      </c>
      <c r="E795" s="83" t="s">
        <v>361</v>
      </c>
      <c r="F795" s="83" t="s">
        <v>693</v>
      </c>
      <c r="G795" s="83" t="s">
        <v>428</v>
      </c>
      <c r="H795" s="84">
        <f t="shared" si="85"/>
        <v>30</v>
      </c>
      <c r="I795" s="84">
        <f t="shared" si="85"/>
        <v>0</v>
      </c>
      <c r="J795" s="84"/>
    </row>
    <row r="796" spans="1:10" s="96" customFormat="1">
      <c r="A796" s="112"/>
      <c r="B796" s="16" t="s">
        <v>342</v>
      </c>
      <c r="C796" s="195"/>
      <c r="D796" s="83" t="s">
        <v>456</v>
      </c>
      <c r="E796" s="83" t="s">
        <v>361</v>
      </c>
      <c r="F796" s="83" t="s">
        <v>693</v>
      </c>
      <c r="G796" s="83" t="s">
        <v>432</v>
      </c>
      <c r="H796" s="84">
        <f t="shared" si="85"/>
        <v>30</v>
      </c>
      <c r="I796" s="84">
        <f t="shared" si="85"/>
        <v>0</v>
      </c>
      <c r="J796" s="84"/>
    </row>
    <row r="797" spans="1:10" s="96" customFormat="1" ht="25.5">
      <c r="A797" s="112"/>
      <c r="B797" s="103" t="s">
        <v>16</v>
      </c>
      <c r="C797" s="188"/>
      <c r="D797" s="79" t="s">
        <v>456</v>
      </c>
      <c r="E797" s="79" t="s">
        <v>361</v>
      </c>
      <c r="F797" s="83" t="s">
        <v>693</v>
      </c>
      <c r="G797" s="79" t="s">
        <v>15</v>
      </c>
      <c r="H797" s="84">
        <v>30</v>
      </c>
      <c r="I797" s="84">
        <v>0</v>
      </c>
      <c r="J797" s="84"/>
    </row>
    <row r="798" spans="1:10" s="34" customFormat="1" ht="38.25">
      <c r="A798" s="26"/>
      <c r="B798" s="37" t="s">
        <v>125</v>
      </c>
      <c r="C798" s="37"/>
      <c r="D798" s="38">
        <v>8</v>
      </c>
      <c r="E798" s="38">
        <v>1</v>
      </c>
      <c r="F798" s="39" t="s">
        <v>617</v>
      </c>
      <c r="G798" s="40"/>
      <c r="H798" s="32">
        <f>H799+H804+H809+H818+H827</f>
        <v>271093.30000000005</v>
      </c>
      <c r="I798" s="32">
        <f>I799+I804+I809+I818+I827</f>
        <v>207678.40000000002</v>
      </c>
      <c r="J798" s="26"/>
    </row>
    <row r="799" spans="1:10" s="34" customFormat="1" ht="25.5">
      <c r="A799" s="26"/>
      <c r="B799" s="37" t="s">
        <v>124</v>
      </c>
      <c r="C799" s="37"/>
      <c r="D799" s="38">
        <v>8</v>
      </c>
      <c r="E799" s="38">
        <v>1</v>
      </c>
      <c r="F799" s="39" t="s">
        <v>618</v>
      </c>
      <c r="G799" s="40"/>
      <c r="H799" s="32">
        <f t="shared" ref="H799:I802" si="86">H800</f>
        <v>100</v>
      </c>
      <c r="I799" s="32">
        <f t="shared" si="86"/>
        <v>50</v>
      </c>
      <c r="J799" s="26"/>
    </row>
    <row r="800" spans="1:10" s="34" customFormat="1">
      <c r="A800" s="26"/>
      <c r="B800" s="37" t="s">
        <v>21</v>
      </c>
      <c r="C800" s="37"/>
      <c r="D800" s="38">
        <v>8</v>
      </c>
      <c r="E800" s="38">
        <v>1</v>
      </c>
      <c r="F800" s="39" t="s">
        <v>619</v>
      </c>
      <c r="G800" s="40"/>
      <c r="H800" s="32">
        <f t="shared" si="86"/>
        <v>100</v>
      </c>
      <c r="I800" s="32">
        <f t="shared" si="86"/>
        <v>50</v>
      </c>
      <c r="J800" s="26"/>
    </row>
    <row r="801" spans="1:10" s="34" customFormat="1" ht="38.25">
      <c r="A801" s="26"/>
      <c r="B801" s="16" t="s">
        <v>337</v>
      </c>
      <c r="C801" s="37"/>
      <c r="D801" s="38">
        <v>8</v>
      </c>
      <c r="E801" s="38">
        <v>1</v>
      </c>
      <c r="F801" s="39" t="s">
        <v>619</v>
      </c>
      <c r="G801" s="40">
        <v>600</v>
      </c>
      <c r="H801" s="32">
        <f t="shared" si="86"/>
        <v>100</v>
      </c>
      <c r="I801" s="32">
        <f t="shared" si="86"/>
        <v>50</v>
      </c>
      <c r="J801" s="26"/>
    </row>
    <row r="802" spans="1:10" s="34" customFormat="1">
      <c r="A802" s="26"/>
      <c r="B802" s="16" t="s">
        <v>342</v>
      </c>
      <c r="C802" s="37"/>
      <c r="D802" s="38">
        <v>8</v>
      </c>
      <c r="E802" s="38">
        <v>1</v>
      </c>
      <c r="F802" s="39" t="s">
        <v>619</v>
      </c>
      <c r="G802" s="40">
        <v>620</v>
      </c>
      <c r="H802" s="32">
        <f t="shared" si="86"/>
        <v>100</v>
      </c>
      <c r="I802" s="32">
        <f t="shared" si="86"/>
        <v>50</v>
      </c>
      <c r="J802" s="26"/>
    </row>
    <row r="803" spans="1:10" s="34" customFormat="1" ht="25.5">
      <c r="A803" s="26"/>
      <c r="B803" s="37" t="s">
        <v>16</v>
      </c>
      <c r="C803" s="37"/>
      <c r="D803" s="38">
        <v>8</v>
      </c>
      <c r="E803" s="38">
        <v>1</v>
      </c>
      <c r="F803" s="39" t="s">
        <v>619</v>
      </c>
      <c r="G803" s="40" t="s">
        <v>15</v>
      </c>
      <c r="H803" s="32">
        <v>100</v>
      </c>
      <c r="I803" s="32">
        <v>50</v>
      </c>
      <c r="J803" s="26"/>
    </row>
    <row r="804" spans="1:10" s="34" customFormat="1" ht="38.25">
      <c r="A804" s="26"/>
      <c r="B804" s="37" t="s">
        <v>123</v>
      </c>
      <c r="C804" s="37"/>
      <c r="D804" s="38">
        <v>8</v>
      </c>
      <c r="E804" s="38">
        <v>1</v>
      </c>
      <c r="F804" s="39" t="s">
        <v>620</v>
      </c>
      <c r="G804" s="40"/>
      <c r="H804" s="32">
        <f t="shared" ref="H804:I807" si="87">H805</f>
        <v>100</v>
      </c>
      <c r="I804" s="32">
        <f t="shared" si="87"/>
        <v>70</v>
      </c>
      <c r="J804" s="26"/>
    </row>
    <row r="805" spans="1:10" s="34" customFormat="1">
      <c r="A805" s="26"/>
      <c r="B805" s="37" t="s">
        <v>21</v>
      </c>
      <c r="C805" s="37"/>
      <c r="D805" s="38">
        <v>8</v>
      </c>
      <c r="E805" s="38">
        <v>1</v>
      </c>
      <c r="F805" s="39" t="s">
        <v>621</v>
      </c>
      <c r="G805" s="40"/>
      <c r="H805" s="32">
        <f t="shared" si="87"/>
        <v>100</v>
      </c>
      <c r="I805" s="32">
        <f t="shared" si="87"/>
        <v>70</v>
      </c>
      <c r="J805" s="26"/>
    </row>
    <row r="806" spans="1:10" s="34" customFormat="1" ht="38.25">
      <c r="A806" s="26"/>
      <c r="B806" s="16" t="s">
        <v>337</v>
      </c>
      <c r="C806" s="37"/>
      <c r="D806" s="38">
        <v>8</v>
      </c>
      <c r="E806" s="38">
        <v>1</v>
      </c>
      <c r="F806" s="39" t="s">
        <v>621</v>
      </c>
      <c r="G806" s="40">
        <v>600</v>
      </c>
      <c r="H806" s="32">
        <f t="shared" si="87"/>
        <v>100</v>
      </c>
      <c r="I806" s="32">
        <f t="shared" si="87"/>
        <v>70</v>
      </c>
      <c r="J806" s="26"/>
    </row>
    <row r="807" spans="1:10" s="34" customFormat="1">
      <c r="A807" s="26"/>
      <c r="B807" s="16" t="s">
        <v>342</v>
      </c>
      <c r="C807" s="37"/>
      <c r="D807" s="38">
        <v>8</v>
      </c>
      <c r="E807" s="38">
        <v>1</v>
      </c>
      <c r="F807" s="39" t="s">
        <v>621</v>
      </c>
      <c r="G807" s="40">
        <v>620</v>
      </c>
      <c r="H807" s="32">
        <f t="shared" si="87"/>
        <v>100</v>
      </c>
      <c r="I807" s="32">
        <f t="shared" si="87"/>
        <v>70</v>
      </c>
      <c r="J807" s="26"/>
    </row>
    <row r="808" spans="1:10" s="34" customFormat="1" ht="25.5">
      <c r="A808" s="26"/>
      <c r="B808" s="37" t="s">
        <v>16</v>
      </c>
      <c r="C808" s="37"/>
      <c r="D808" s="38">
        <v>8</v>
      </c>
      <c r="E808" s="38">
        <v>1</v>
      </c>
      <c r="F808" s="39" t="s">
        <v>621</v>
      </c>
      <c r="G808" s="40" t="s">
        <v>15</v>
      </c>
      <c r="H808" s="32">
        <v>100</v>
      </c>
      <c r="I808" s="32">
        <v>70</v>
      </c>
      <c r="J808" s="26"/>
    </row>
    <row r="809" spans="1:10" s="34" customFormat="1" ht="38.25">
      <c r="A809" s="26"/>
      <c r="B809" s="37" t="s">
        <v>122</v>
      </c>
      <c r="C809" s="37"/>
      <c r="D809" s="38">
        <v>8</v>
      </c>
      <c r="E809" s="38">
        <v>1</v>
      </c>
      <c r="F809" s="39" t="s">
        <v>622</v>
      </c>
      <c r="G809" s="40"/>
      <c r="H809" s="32">
        <f>H810+H814</f>
        <v>75728.5</v>
      </c>
      <c r="I809" s="32">
        <f>I810+I814</f>
        <v>36900</v>
      </c>
      <c r="J809" s="26"/>
    </row>
    <row r="810" spans="1:10" s="34" customFormat="1" ht="25.5">
      <c r="A810" s="26"/>
      <c r="B810" s="37" t="s">
        <v>37</v>
      </c>
      <c r="C810" s="37"/>
      <c r="D810" s="38">
        <v>8</v>
      </c>
      <c r="E810" s="38">
        <v>1</v>
      </c>
      <c r="F810" s="39" t="s">
        <v>623</v>
      </c>
      <c r="G810" s="40"/>
      <c r="H810" s="32">
        <f t="shared" ref="H810:I812" si="88">H811</f>
        <v>63816.5</v>
      </c>
      <c r="I810" s="32">
        <f t="shared" si="88"/>
        <v>32359.7</v>
      </c>
      <c r="J810" s="26"/>
    </row>
    <row r="811" spans="1:10" s="34" customFormat="1" ht="38.25">
      <c r="A811" s="26"/>
      <c r="B811" s="16" t="s">
        <v>337</v>
      </c>
      <c r="C811" s="37"/>
      <c r="D811" s="38">
        <v>8</v>
      </c>
      <c r="E811" s="38">
        <v>1</v>
      </c>
      <c r="F811" s="39" t="s">
        <v>623</v>
      </c>
      <c r="G811" s="40">
        <v>600</v>
      </c>
      <c r="H811" s="32">
        <f t="shared" si="88"/>
        <v>63816.5</v>
      </c>
      <c r="I811" s="32">
        <f t="shared" si="88"/>
        <v>32359.7</v>
      </c>
      <c r="J811" s="26"/>
    </row>
    <row r="812" spans="1:10" s="34" customFormat="1">
      <c r="A812" s="26"/>
      <c r="B812" s="16" t="s">
        <v>342</v>
      </c>
      <c r="C812" s="37"/>
      <c r="D812" s="38">
        <v>8</v>
      </c>
      <c r="E812" s="38">
        <v>1</v>
      </c>
      <c r="F812" s="39" t="s">
        <v>623</v>
      </c>
      <c r="G812" s="40">
        <v>620</v>
      </c>
      <c r="H812" s="32">
        <f t="shared" si="88"/>
        <v>63816.5</v>
      </c>
      <c r="I812" s="32">
        <f t="shared" si="88"/>
        <v>32359.7</v>
      </c>
      <c r="J812" s="26"/>
    </row>
    <row r="813" spans="1:10" s="34" customFormat="1" ht="63.75">
      <c r="A813" s="26"/>
      <c r="B813" s="37" t="s">
        <v>36</v>
      </c>
      <c r="C813" s="37"/>
      <c r="D813" s="38">
        <v>8</v>
      </c>
      <c r="E813" s="38">
        <v>1</v>
      </c>
      <c r="F813" s="39" t="s">
        <v>623</v>
      </c>
      <c r="G813" s="40" t="s">
        <v>35</v>
      </c>
      <c r="H813" s="32">
        <v>63816.5</v>
      </c>
      <c r="I813" s="32">
        <v>32359.7</v>
      </c>
      <c r="J813" s="26"/>
    </row>
    <row r="814" spans="1:10" s="34" customFormat="1" ht="216.75">
      <c r="A814" s="26"/>
      <c r="B814" s="37" t="s">
        <v>54</v>
      </c>
      <c r="C814" s="37"/>
      <c r="D814" s="38">
        <v>8</v>
      </c>
      <c r="E814" s="38">
        <v>1</v>
      </c>
      <c r="F814" s="39" t="s">
        <v>624</v>
      </c>
      <c r="G814" s="40"/>
      <c r="H814" s="32">
        <f t="shared" ref="H814:I816" si="89">H815</f>
        <v>11912</v>
      </c>
      <c r="I814" s="32">
        <f t="shared" si="89"/>
        <v>4540.3</v>
      </c>
      <c r="J814" s="26"/>
    </row>
    <row r="815" spans="1:10" s="34" customFormat="1" ht="38.25">
      <c r="A815" s="26"/>
      <c r="B815" s="16" t="s">
        <v>337</v>
      </c>
      <c r="C815" s="37"/>
      <c r="D815" s="38">
        <v>8</v>
      </c>
      <c r="E815" s="38">
        <v>1</v>
      </c>
      <c r="F815" s="39" t="s">
        <v>624</v>
      </c>
      <c r="G815" s="40">
        <v>600</v>
      </c>
      <c r="H815" s="32">
        <f t="shared" si="89"/>
        <v>11912</v>
      </c>
      <c r="I815" s="32">
        <f t="shared" si="89"/>
        <v>4540.3</v>
      </c>
      <c r="J815" s="26"/>
    </row>
    <row r="816" spans="1:10" s="34" customFormat="1">
      <c r="A816" s="26"/>
      <c r="B816" s="16" t="s">
        <v>342</v>
      </c>
      <c r="C816" s="37"/>
      <c r="D816" s="38">
        <v>8</v>
      </c>
      <c r="E816" s="38">
        <v>1</v>
      </c>
      <c r="F816" s="39" t="s">
        <v>624</v>
      </c>
      <c r="G816" s="40">
        <v>620</v>
      </c>
      <c r="H816" s="32">
        <f t="shared" si="89"/>
        <v>11912</v>
      </c>
      <c r="I816" s="32">
        <f t="shared" si="89"/>
        <v>4540.3</v>
      </c>
      <c r="J816" s="26"/>
    </row>
    <row r="817" spans="1:10" s="34" customFormat="1" ht="63.75">
      <c r="A817" s="26"/>
      <c r="B817" s="37" t="s">
        <v>36</v>
      </c>
      <c r="C817" s="37"/>
      <c r="D817" s="38">
        <v>8</v>
      </c>
      <c r="E817" s="38">
        <v>1</v>
      </c>
      <c r="F817" s="39" t="s">
        <v>624</v>
      </c>
      <c r="G817" s="40" t="s">
        <v>35</v>
      </c>
      <c r="H817" s="32">
        <v>11912</v>
      </c>
      <c r="I817" s="32">
        <v>4540.3</v>
      </c>
      <c r="J817" s="26"/>
    </row>
    <row r="818" spans="1:10" s="34" customFormat="1" ht="25.5">
      <c r="A818" s="26"/>
      <c r="B818" s="37" t="s">
        <v>121</v>
      </c>
      <c r="C818" s="37"/>
      <c r="D818" s="38">
        <v>8</v>
      </c>
      <c r="E818" s="38">
        <v>1</v>
      </c>
      <c r="F818" s="39" t="s">
        <v>625</v>
      </c>
      <c r="G818" s="40"/>
      <c r="H818" s="32">
        <f>H819+H823</f>
        <v>1146.0999999999999</v>
      </c>
      <c r="I818" s="32">
        <f>I819+I823</f>
        <v>975.7</v>
      </c>
      <c r="J818" s="26"/>
    </row>
    <row r="819" spans="1:10" s="34" customFormat="1">
      <c r="A819" s="26"/>
      <c r="B819" s="37" t="s">
        <v>21</v>
      </c>
      <c r="C819" s="37"/>
      <c r="D819" s="38">
        <v>8</v>
      </c>
      <c r="E819" s="38">
        <v>1</v>
      </c>
      <c r="F819" s="39" t="s">
        <v>626</v>
      </c>
      <c r="G819" s="40"/>
      <c r="H819" s="32">
        <f t="shared" ref="H819:I821" si="90">H820</f>
        <v>969.1</v>
      </c>
      <c r="I819" s="32">
        <f t="shared" si="90"/>
        <v>798.7</v>
      </c>
      <c r="J819" s="26"/>
    </row>
    <row r="820" spans="1:10" s="34" customFormat="1" ht="38.25">
      <c r="A820" s="26"/>
      <c r="B820" s="16" t="s">
        <v>337</v>
      </c>
      <c r="C820" s="37"/>
      <c r="D820" s="38">
        <v>8</v>
      </c>
      <c r="E820" s="38">
        <v>1</v>
      </c>
      <c r="F820" s="39" t="s">
        <v>626</v>
      </c>
      <c r="G820" s="40">
        <v>600</v>
      </c>
      <c r="H820" s="32">
        <f t="shared" si="90"/>
        <v>969.1</v>
      </c>
      <c r="I820" s="32">
        <f t="shared" si="90"/>
        <v>798.7</v>
      </c>
      <c r="J820" s="26"/>
    </row>
    <row r="821" spans="1:10" s="34" customFormat="1">
      <c r="A821" s="26"/>
      <c r="B821" s="16" t="s">
        <v>342</v>
      </c>
      <c r="C821" s="37"/>
      <c r="D821" s="38">
        <v>8</v>
      </c>
      <c r="E821" s="38">
        <v>1</v>
      </c>
      <c r="F821" s="39" t="s">
        <v>626</v>
      </c>
      <c r="G821" s="40">
        <v>620</v>
      </c>
      <c r="H821" s="32">
        <f t="shared" si="90"/>
        <v>969.1</v>
      </c>
      <c r="I821" s="32">
        <f t="shared" si="90"/>
        <v>798.7</v>
      </c>
      <c r="J821" s="26"/>
    </row>
    <row r="822" spans="1:10" s="34" customFormat="1" ht="25.5">
      <c r="A822" s="26"/>
      <c r="B822" s="37" t="s">
        <v>16</v>
      </c>
      <c r="C822" s="37"/>
      <c r="D822" s="38">
        <v>8</v>
      </c>
      <c r="E822" s="38">
        <v>1</v>
      </c>
      <c r="F822" s="39" t="s">
        <v>626</v>
      </c>
      <c r="G822" s="40" t="s">
        <v>15</v>
      </c>
      <c r="H822" s="32">
        <v>969.1</v>
      </c>
      <c r="I822" s="32">
        <v>798.7</v>
      </c>
      <c r="J822" s="26"/>
    </row>
    <row r="823" spans="1:10" s="107" customFormat="1" ht="38.25">
      <c r="A823" s="102"/>
      <c r="B823" s="103" t="s">
        <v>17</v>
      </c>
      <c r="C823" s="188"/>
      <c r="D823" s="79" t="s">
        <v>456</v>
      </c>
      <c r="E823" s="79" t="s">
        <v>361</v>
      </c>
      <c r="F823" s="79" t="s">
        <v>694</v>
      </c>
      <c r="G823" s="207"/>
      <c r="H823" s="165">
        <f>SUM(I823:J823)</f>
        <v>177</v>
      </c>
      <c r="I823" s="105">
        <f t="shared" ref="I823:I824" si="91">I824</f>
        <v>177</v>
      </c>
      <c r="J823" s="105"/>
    </row>
    <row r="824" spans="1:10" s="96" customFormat="1" ht="38.25">
      <c r="A824" s="102"/>
      <c r="B824" s="103" t="s">
        <v>352</v>
      </c>
      <c r="C824" s="103"/>
      <c r="D824" s="79" t="s">
        <v>456</v>
      </c>
      <c r="E824" s="79" t="s">
        <v>361</v>
      </c>
      <c r="F824" s="79" t="s">
        <v>694</v>
      </c>
      <c r="G824" s="79" t="s">
        <v>428</v>
      </c>
      <c r="H824" s="165">
        <f>SUM(I824:J824)</f>
        <v>177</v>
      </c>
      <c r="I824" s="105">
        <f t="shared" si="91"/>
        <v>177</v>
      </c>
      <c r="J824" s="105"/>
    </row>
    <row r="825" spans="1:10" s="107" customFormat="1">
      <c r="A825" s="102"/>
      <c r="B825" s="103" t="s">
        <v>342</v>
      </c>
      <c r="C825" s="188"/>
      <c r="D825" s="79" t="s">
        <v>456</v>
      </c>
      <c r="E825" s="79" t="s">
        <v>361</v>
      </c>
      <c r="F825" s="79" t="s">
        <v>694</v>
      </c>
      <c r="G825" s="79" t="s">
        <v>432</v>
      </c>
      <c r="H825" s="165">
        <f>SUM(I825:J825)</f>
        <v>177</v>
      </c>
      <c r="I825" s="105">
        <f>I826</f>
        <v>177</v>
      </c>
      <c r="J825" s="105"/>
    </row>
    <row r="826" spans="1:10" s="107" customFormat="1" ht="25.5">
      <c r="A826" s="102"/>
      <c r="B826" s="103" t="s">
        <v>16</v>
      </c>
      <c r="C826" s="188"/>
      <c r="D826" s="79" t="s">
        <v>456</v>
      </c>
      <c r="E826" s="79" t="s">
        <v>361</v>
      </c>
      <c r="F826" s="79" t="s">
        <v>694</v>
      </c>
      <c r="G826" s="79" t="s">
        <v>15</v>
      </c>
      <c r="H826" s="165">
        <v>177</v>
      </c>
      <c r="I826" s="105">
        <v>177</v>
      </c>
      <c r="J826" s="105"/>
    </row>
    <row r="827" spans="1:10" s="34" customFormat="1" ht="38.25">
      <c r="A827" s="26"/>
      <c r="B827" s="37" t="s">
        <v>120</v>
      </c>
      <c r="C827" s="37"/>
      <c r="D827" s="38">
        <v>8</v>
      </c>
      <c r="E827" s="38">
        <v>1</v>
      </c>
      <c r="F827" s="39" t="s">
        <v>627</v>
      </c>
      <c r="G827" s="40"/>
      <c r="H827" s="32">
        <f>H828+H840</f>
        <v>194018.7</v>
      </c>
      <c r="I827" s="32">
        <f>I828+I840</f>
        <v>169682.7</v>
      </c>
      <c r="J827" s="26"/>
    </row>
    <row r="828" spans="1:10" s="34" customFormat="1">
      <c r="A828" s="26"/>
      <c r="B828" s="37" t="s">
        <v>21</v>
      </c>
      <c r="C828" s="37"/>
      <c r="D828" s="38">
        <v>8</v>
      </c>
      <c r="E828" s="38">
        <v>1</v>
      </c>
      <c r="F828" s="39" t="s">
        <v>628</v>
      </c>
      <c r="G828" s="40"/>
      <c r="H828" s="32">
        <f>H829+H832+H837</f>
        <v>193800</v>
      </c>
      <c r="I828" s="32">
        <f>I829+I832+I837</f>
        <v>169464</v>
      </c>
      <c r="J828" s="26"/>
    </row>
    <row r="829" spans="1:10" s="34" customFormat="1" ht="25.5">
      <c r="A829" s="26"/>
      <c r="B829" s="16" t="s">
        <v>257</v>
      </c>
      <c r="C829" s="37"/>
      <c r="D829" s="38">
        <v>8</v>
      </c>
      <c r="E829" s="38">
        <v>1</v>
      </c>
      <c r="F829" s="39" t="s">
        <v>628</v>
      </c>
      <c r="G829" s="40">
        <v>200</v>
      </c>
      <c r="H829" s="32">
        <f>H830</f>
        <v>10317.799999999999</v>
      </c>
      <c r="I829" s="32">
        <f>I830</f>
        <v>906</v>
      </c>
      <c r="J829" s="26"/>
    </row>
    <row r="830" spans="1:10" s="34" customFormat="1" ht="25.5">
      <c r="A830" s="26"/>
      <c r="B830" s="16" t="s">
        <v>339</v>
      </c>
      <c r="C830" s="37"/>
      <c r="D830" s="38">
        <v>8</v>
      </c>
      <c r="E830" s="38">
        <v>1</v>
      </c>
      <c r="F830" s="39" t="s">
        <v>628</v>
      </c>
      <c r="G830" s="40">
        <v>240</v>
      </c>
      <c r="H830" s="32">
        <f>H831</f>
        <v>10317.799999999999</v>
      </c>
      <c r="I830" s="32">
        <f>I831</f>
        <v>906</v>
      </c>
      <c r="J830" s="26"/>
    </row>
    <row r="831" spans="1:10" s="34" customFormat="1" ht="38.25">
      <c r="A831" s="26"/>
      <c r="B831" s="37" t="s">
        <v>695</v>
      </c>
      <c r="C831" s="37"/>
      <c r="D831" s="38">
        <v>8</v>
      </c>
      <c r="E831" s="38">
        <v>1</v>
      </c>
      <c r="F831" s="39" t="s">
        <v>628</v>
      </c>
      <c r="G831" s="40">
        <v>243</v>
      </c>
      <c r="H831" s="32">
        <v>10317.799999999999</v>
      </c>
      <c r="I831" s="32">
        <v>906</v>
      </c>
      <c r="J831" s="26"/>
    </row>
    <row r="832" spans="1:10" s="34" customFormat="1" ht="38.25">
      <c r="A832" s="26"/>
      <c r="B832" s="16" t="s">
        <v>344</v>
      </c>
      <c r="C832" s="37"/>
      <c r="D832" s="38">
        <v>8</v>
      </c>
      <c r="E832" s="38">
        <v>1</v>
      </c>
      <c r="F832" s="39" t="s">
        <v>628</v>
      </c>
      <c r="G832" s="40">
        <v>400</v>
      </c>
      <c r="H832" s="32">
        <f>H833+H835</f>
        <v>182116</v>
      </c>
      <c r="I832" s="32">
        <f>I833+I835</f>
        <v>168292.8</v>
      </c>
      <c r="J832" s="26"/>
    </row>
    <row r="833" spans="1:10" s="34" customFormat="1">
      <c r="A833" s="26"/>
      <c r="B833" s="16" t="s">
        <v>345</v>
      </c>
      <c r="C833" s="37"/>
      <c r="D833" s="38">
        <v>8</v>
      </c>
      <c r="E833" s="38">
        <v>1</v>
      </c>
      <c r="F833" s="39" t="s">
        <v>628</v>
      </c>
      <c r="G833" s="40">
        <v>410</v>
      </c>
      <c r="H833" s="32">
        <f>H834</f>
        <v>13823.2</v>
      </c>
      <c r="I833" s="32">
        <f>I834</f>
        <v>0</v>
      </c>
      <c r="J833" s="26"/>
    </row>
    <row r="834" spans="1:10" s="34" customFormat="1" ht="38.25">
      <c r="A834" s="26"/>
      <c r="B834" s="37" t="s">
        <v>89</v>
      </c>
      <c r="C834" s="37"/>
      <c r="D834" s="38">
        <v>8</v>
      </c>
      <c r="E834" s="38">
        <v>1</v>
      </c>
      <c r="F834" s="39" t="s">
        <v>628</v>
      </c>
      <c r="G834" s="40" t="s">
        <v>88</v>
      </c>
      <c r="H834" s="32">
        <v>13823.2</v>
      </c>
      <c r="I834" s="32">
        <v>0</v>
      </c>
      <c r="J834" s="26"/>
    </row>
    <row r="835" spans="1:10" s="34" customFormat="1" ht="114.75">
      <c r="A835" s="26"/>
      <c r="B835" s="16" t="s">
        <v>347</v>
      </c>
      <c r="C835" s="37"/>
      <c r="D835" s="38">
        <v>8</v>
      </c>
      <c r="E835" s="38">
        <v>1</v>
      </c>
      <c r="F835" s="39" t="s">
        <v>628</v>
      </c>
      <c r="G835" s="40">
        <v>460</v>
      </c>
      <c r="H835" s="32">
        <f>H836</f>
        <v>168292.8</v>
      </c>
      <c r="I835" s="32">
        <f>I836</f>
        <v>168292.8</v>
      </c>
      <c r="J835" s="26"/>
    </row>
    <row r="836" spans="1:10" s="34" customFormat="1" ht="51">
      <c r="A836" s="26"/>
      <c r="B836" s="37" t="s">
        <v>119</v>
      </c>
      <c r="C836" s="37"/>
      <c r="D836" s="38">
        <v>8</v>
      </c>
      <c r="E836" s="38">
        <v>1</v>
      </c>
      <c r="F836" s="39" t="s">
        <v>628</v>
      </c>
      <c r="G836" s="40" t="s">
        <v>118</v>
      </c>
      <c r="H836" s="32">
        <v>168292.8</v>
      </c>
      <c r="I836" s="32">
        <v>168292.8</v>
      </c>
      <c r="J836" s="26"/>
    </row>
    <row r="837" spans="1:10" s="96" customFormat="1" ht="38.25">
      <c r="A837" s="102"/>
      <c r="B837" s="103" t="s">
        <v>352</v>
      </c>
      <c r="C837" s="103"/>
      <c r="D837" s="79" t="s">
        <v>456</v>
      </c>
      <c r="E837" s="79" t="s">
        <v>361</v>
      </c>
      <c r="F837" s="79" t="s">
        <v>628</v>
      </c>
      <c r="G837" s="79" t="s">
        <v>428</v>
      </c>
      <c r="H837" s="105">
        <f>H838</f>
        <v>1366.2</v>
      </c>
      <c r="I837" s="105">
        <f t="shared" ref="I837" si="92">I838</f>
        <v>265.2</v>
      </c>
      <c r="J837" s="105"/>
    </row>
    <row r="838" spans="1:10" s="107" customFormat="1">
      <c r="A838" s="102"/>
      <c r="B838" s="103" t="s">
        <v>342</v>
      </c>
      <c r="C838" s="188"/>
      <c r="D838" s="79" t="s">
        <v>456</v>
      </c>
      <c r="E838" s="79" t="s">
        <v>361</v>
      </c>
      <c r="F838" s="79" t="s">
        <v>628</v>
      </c>
      <c r="G838" s="79" t="s">
        <v>432</v>
      </c>
      <c r="H838" s="105">
        <f>H839</f>
        <v>1366.2</v>
      </c>
      <c r="I838" s="105">
        <f>I839</f>
        <v>265.2</v>
      </c>
      <c r="J838" s="105"/>
    </row>
    <row r="839" spans="1:10" s="107" customFormat="1" ht="25.5">
      <c r="A839" s="102"/>
      <c r="B839" s="103" t="s">
        <v>16</v>
      </c>
      <c r="C839" s="188"/>
      <c r="D839" s="79" t="s">
        <v>456</v>
      </c>
      <c r="E839" s="79" t="s">
        <v>361</v>
      </c>
      <c r="F839" s="79" t="s">
        <v>628</v>
      </c>
      <c r="G839" s="79" t="s">
        <v>15</v>
      </c>
      <c r="H839" s="105">
        <v>1366.2</v>
      </c>
      <c r="I839" s="105">
        <v>265.2</v>
      </c>
      <c r="J839" s="194"/>
    </row>
    <row r="840" spans="1:10" s="107" customFormat="1" ht="38.25">
      <c r="A840" s="102"/>
      <c r="B840" s="103" t="s">
        <v>17</v>
      </c>
      <c r="C840" s="188"/>
      <c r="D840" s="79" t="s">
        <v>456</v>
      </c>
      <c r="E840" s="79" t="s">
        <v>361</v>
      </c>
      <c r="F840" s="79" t="s">
        <v>696</v>
      </c>
      <c r="G840" s="207"/>
      <c r="H840" s="165">
        <f>SUM(I840:J840)</f>
        <v>218.7</v>
      </c>
      <c r="I840" s="105">
        <f t="shared" ref="I840:I841" si="93">I841</f>
        <v>218.7</v>
      </c>
      <c r="J840" s="105"/>
    </row>
    <row r="841" spans="1:10" s="96" customFormat="1" ht="38.25">
      <c r="A841" s="102"/>
      <c r="B841" s="103" t="s">
        <v>352</v>
      </c>
      <c r="C841" s="103"/>
      <c r="D841" s="79" t="s">
        <v>456</v>
      </c>
      <c r="E841" s="79" t="s">
        <v>361</v>
      </c>
      <c r="F841" s="79" t="s">
        <v>696</v>
      </c>
      <c r="G841" s="79" t="s">
        <v>428</v>
      </c>
      <c r="H841" s="165">
        <f>SUM(I841:J841)</f>
        <v>218.7</v>
      </c>
      <c r="I841" s="105">
        <f t="shared" si="93"/>
        <v>218.7</v>
      </c>
      <c r="J841" s="105"/>
    </row>
    <row r="842" spans="1:10" s="107" customFormat="1">
      <c r="A842" s="102"/>
      <c r="B842" s="103" t="s">
        <v>342</v>
      </c>
      <c r="C842" s="188"/>
      <c r="D842" s="79" t="s">
        <v>456</v>
      </c>
      <c r="E842" s="79" t="s">
        <v>361</v>
      </c>
      <c r="F842" s="79" t="s">
        <v>696</v>
      </c>
      <c r="G842" s="79" t="s">
        <v>432</v>
      </c>
      <c r="H842" s="165">
        <f>SUM(I842:J842)</f>
        <v>218.7</v>
      </c>
      <c r="I842" s="105">
        <f>I843</f>
        <v>218.7</v>
      </c>
      <c r="J842" s="105"/>
    </row>
    <row r="843" spans="1:10" s="107" customFormat="1" ht="25.5">
      <c r="A843" s="102"/>
      <c r="B843" s="103" t="s">
        <v>16</v>
      </c>
      <c r="C843" s="188"/>
      <c r="D843" s="79" t="s">
        <v>456</v>
      </c>
      <c r="E843" s="79" t="s">
        <v>361</v>
      </c>
      <c r="F843" s="79" t="s">
        <v>696</v>
      </c>
      <c r="G843" s="79" t="s">
        <v>15</v>
      </c>
      <c r="H843" s="165">
        <v>218.7</v>
      </c>
      <c r="I843" s="105">
        <v>218.7</v>
      </c>
      <c r="J843" s="105"/>
    </row>
    <row r="844" spans="1:10" s="34" customFormat="1" ht="38.25">
      <c r="A844" s="26"/>
      <c r="B844" s="37" t="s">
        <v>87</v>
      </c>
      <c r="C844" s="37"/>
      <c r="D844" s="38">
        <v>8</v>
      </c>
      <c r="E844" s="38">
        <v>1</v>
      </c>
      <c r="F844" s="39" t="s">
        <v>578</v>
      </c>
      <c r="G844" s="40"/>
      <c r="H844" s="32">
        <f t="shared" ref="H844:I847" si="94">H845</f>
        <v>491</v>
      </c>
      <c r="I844" s="32">
        <f t="shared" si="94"/>
        <v>491</v>
      </c>
      <c r="J844" s="26"/>
    </row>
    <row r="845" spans="1:10" s="34" customFormat="1">
      <c r="A845" s="26"/>
      <c r="B845" s="37" t="s">
        <v>21</v>
      </c>
      <c r="C845" s="37"/>
      <c r="D845" s="38">
        <v>8</v>
      </c>
      <c r="E845" s="38">
        <v>1</v>
      </c>
      <c r="F845" s="39" t="s">
        <v>678</v>
      </c>
      <c r="G845" s="40"/>
      <c r="H845" s="32">
        <f t="shared" si="94"/>
        <v>491</v>
      </c>
      <c r="I845" s="32">
        <f t="shared" si="94"/>
        <v>491</v>
      </c>
      <c r="J845" s="26"/>
    </row>
    <row r="846" spans="1:10" s="34" customFormat="1" ht="38.25">
      <c r="A846" s="26"/>
      <c r="B846" s="37" t="s">
        <v>17</v>
      </c>
      <c r="C846" s="37"/>
      <c r="D846" s="38">
        <v>8</v>
      </c>
      <c r="E846" s="38">
        <v>1</v>
      </c>
      <c r="F846" s="39" t="s">
        <v>629</v>
      </c>
      <c r="G846" s="40"/>
      <c r="H846" s="32">
        <f t="shared" si="94"/>
        <v>491</v>
      </c>
      <c r="I846" s="32">
        <f t="shared" si="94"/>
        <v>491</v>
      </c>
      <c r="J846" s="26"/>
    </row>
    <row r="847" spans="1:10" s="34" customFormat="1" ht="38.25">
      <c r="A847" s="26"/>
      <c r="B847" s="16" t="s">
        <v>337</v>
      </c>
      <c r="C847" s="37"/>
      <c r="D847" s="38">
        <v>8</v>
      </c>
      <c r="E847" s="38">
        <v>1</v>
      </c>
      <c r="F847" s="39" t="s">
        <v>629</v>
      </c>
      <c r="G847" s="40">
        <v>600</v>
      </c>
      <c r="H847" s="32">
        <f t="shared" si="94"/>
        <v>491</v>
      </c>
      <c r="I847" s="32">
        <f t="shared" si="94"/>
        <v>491</v>
      </c>
      <c r="J847" s="26"/>
    </row>
    <row r="848" spans="1:10" s="34" customFormat="1" ht="38.25">
      <c r="A848" s="26"/>
      <c r="B848" s="37" t="s">
        <v>86</v>
      </c>
      <c r="C848" s="37"/>
      <c r="D848" s="38">
        <v>8</v>
      </c>
      <c r="E848" s="38">
        <v>1</v>
      </c>
      <c r="F848" s="39" t="s">
        <v>629</v>
      </c>
      <c r="G848" s="40" t="s">
        <v>85</v>
      </c>
      <c r="H848" s="32">
        <v>491</v>
      </c>
      <c r="I848" s="32">
        <v>491</v>
      </c>
      <c r="J848" s="26"/>
    </row>
    <row r="849" spans="1:10" s="36" customFormat="1" ht="25.5">
      <c r="A849" s="35"/>
      <c r="B849" s="27" t="s">
        <v>117</v>
      </c>
      <c r="C849" s="27"/>
      <c r="D849" s="28">
        <v>8</v>
      </c>
      <c r="E849" s="28">
        <v>4</v>
      </c>
      <c r="F849" s="29"/>
      <c r="G849" s="30"/>
      <c r="H849" s="31">
        <f t="shared" ref="H849:I854" si="95">H850</f>
        <v>252.6</v>
      </c>
      <c r="I849" s="31">
        <f t="shared" si="95"/>
        <v>0</v>
      </c>
      <c r="J849" s="35">
        <f>I849/H849*100</f>
        <v>0</v>
      </c>
    </row>
    <row r="850" spans="1:10" s="34" customFormat="1" ht="38.25">
      <c r="A850" s="26"/>
      <c r="B850" s="37" t="s">
        <v>5</v>
      </c>
      <c r="C850" s="37"/>
      <c r="D850" s="38">
        <v>8</v>
      </c>
      <c r="E850" s="38">
        <v>4</v>
      </c>
      <c r="F850" s="39" t="s">
        <v>365</v>
      </c>
      <c r="G850" s="40"/>
      <c r="H850" s="32">
        <f t="shared" si="95"/>
        <v>252.6</v>
      </c>
      <c r="I850" s="32">
        <f t="shared" si="95"/>
        <v>0</v>
      </c>
      <c r="J850" s="26"/>
    </row>
    <row r="851" spans="1:10" s="34" customFormat="1" ht="38.25">
      <c r="A851" s="26"/>
      <c r="B851" s="37" t="s">
        <v>4</v>
      </c>
      <c r="C851" s="37"/>
      <c r="D851" s="38">
        <v>8</v>
      </c>
      <c r="E851" s="38">
        <v>4</v>
      </c>
      <c r="F851" s="39" t="s">
        <v>367</v>
      </c>
      <c r="G851" s="40"/>
      <c r="H851" s="32">
        <f>H852</f>
        <v>252.6</v>
      </c>
      <c r="I851" s="32">
        <f>I852</f>
        <v>0</v>
      </c>
      <c r="J851" s="26"/>
    </row>
    <row r="852" spans="1:10" s="34" customFormat="1" ht="140.25">
      <c r="A852" s="26"/>
      <c r="B852" s="37" t="s">
        <v>116</v>
      </c>
      <c r="C852" s="37"/>
      <c r="D852" s="38">
        <v>8</v>
      </c>
      <c r="E852" s="38">
        <v>4</v>
      </c>
      <c r="F852" s="39" t="s">
        <v>631</v>
      </c>
      <c r="G852" s="40"/>
      <c r="H852" s="32">
        <f t="shared" si="95"/>
        <v>252.6</v>
      </c>
      <c r="I852" s="32">
        <f t="shared" si="95"/>
        <v>0</v>
      </c>
      <c r="J852" s="26"/>
    </row>
    <row r="853" spans="1:10" s="34" customFormat="1" ht="25.5">
      <c r="A853" s="26"/>
      <c r="B853" s="16" t="s">
        <v>257</v>
      </c>
      <c r="C853" s="37"/>
      <c r="D853" s="38">
        <v>8</v>
      </c>
      <c r="E853" s="38">
        <v>4</v>
      </c>
      <c r="F853" s="39" t="s">
        <v>631</v>
      </c>
      <c r="G853" s="40">
        <v>200</v>
      </c>
      <c r="H853" s="32">
        <f t="shared" si="95"/>
        <v>252.6</v>
      </c>
      <c r="I853" s="32">
        <f t="shared" si="95"/>
        <v>0</v>
      </c>
      <c r="J853" s="26"/>
    </row>
    <row r="854" spans="1:10" s="34" customFormat="1" ht="25.5">
      <c r="A854" s="26"/>
      <c r="B854" s="16" t="s">
        <v>339</v>
      </c>
      <c r="C854" s="37"/>
      <c r="D854" s="38">
        <v>8</v>
      </c>
      <c r="E854" s="38">
        <v>4</v>
      </c>
      <c r="F854" s="39" t="s">
        <v>631</v>
      </c>
      <c r="G854" s="40">
        <v>240</v>
      </c>
      <c r="H854" s="32">
        <f t="shared" si="95"/>
        <v>252.6</v>
      </c>
      <c r="I854" s="32">
        <f t="shared" si="95"/>
        <v>0</v>
      </c>
      <c r="J854" s="26"/>
    </row>
    <row r="855" spans="1:10" s="34" customFormat="1" ht="38.25">
      <c r="A855" s="26"/>
      <c r="B855" s="37" t="s">
        <v>19</v>
      </c>
      <c r="C855" s="37"/>
      <c r="D855" s="38">
        <v>8</v>
      </c>
      <c r="E855" s="38">
        <v>4</v>
      </c>
      <c r="F855" s="39" t="s">
        <v>631</v>
      </c>
      <c r="G855" s="40" t="s">
        <v>18</v>
      </c>
      <c r="H855" s="32">
        <v>252.6</v>
      </c>
      <c r="I855" s="32">
        <v>0</v>
      </c>
      <c r="J855" s="26"/>
    </row>
    <row r="856" spans="1:10" s="36" customFormat="1">
      <c r="A856" s="35"/>
      <c r="B856" s="27" t="s">
        <v>115</v>
      </c>
      <c r="C856" s="27"/>
      <c r="D856" s="28">
        <v>9</v>
      </c>
      <c r="E856" s="28">
        <v>0</v>
      </c>
      <c r="F856" s="29"/>
      <c r="G856" s="30"/>
      <c r="H856" s="31">
        <f t="shared" ref="H856:I858" si="96">H857</f>
        <v>11627</v>
      </c>
      <c r="I856" s="31">
        <f t="shared" si="96"/>
        <v>8872.4</v>
      </c>
      <c r="J856" s="33">
        <f>I856/H856*100</f>
        <v>76.308592070181476</v>
      </c>
    </row>
    <row r="857" spans="1:10" s="96" customFormat="1">
      <c r="A857" s="82"/>
      <c r="B857" s="16" t="s">
        <v>114</v>
      </c>
      <c r="C857" s="16"/>
      <c r="D857" s="83" t="s">
        <v>412</v>
      </c>
      <c r="E857" s="83" t="s">
        <v>412</v>
      </c>
      <c r="F857" s="83"/>
      <c r="G857" s="83"/>
      <c r="H857" s="84">
        <f t="shared" si="96"/>
        <v>11627</v>
      </c>
      <c r="I857" s="84">
        <f t="shared" si="96"/>
        <v>8872.4</v>
      </c>
      <c r="J857" s="84"/>
    </row>
    <row r="858" spans="1:10" s="96" customFormat="1" ht="38.25">
      <c r="A858" s="82"/>
      <c r="B858" s="16" t="s">
        <v>113</v>
      </c>
      <c r="C858" s="16"/>
      <c r="D858" s="83" t="s">
        <v>412</v>
      </c>
      <c r="E858" s="83" t="s">
        <v>412</v>
      </c>
      <c r="F858" s="195" t="s">
        <v>633</v>
      </c>
      <c r="G858" s="83"/>
      <c r="H858" s="84">
        <f t="shared" si="96"/>
        <v>11627</v>
      </c>
      <c r="I858" s="84">
        <f t="shared" si="96"/>
        <v>8872.4</v>
      </c>
      <c r="J858" s="84"/>
    </row>
    <row r="859" spans="1:10" s="96" customFormat="1" ht="25.5">
      <c r="A859" s="82"/>
      <c r="B859" s="16" t="s">
        <v>112</v>
      </c>
      <c r="C859" s="16"/>
      <c r="D859" s="83" t="s">
        <v>412</v>
      </c>
      <c r="E859" s="83" t="s">
        <v>412</v>
      </c>
      <c r="F859" s="195" t="s">
        <v>634</v>
      </c>
      <c r="G859" s="83"/>
      <c r="H859" s="84">
        <f>H860+H867+H871</f>
        <v>11627</v>
      </c>
      <c r="I859" s="84">
        <f>I860+I867+I871</f>
        <v>8872.4</v>
      </c>
      <c r="J859" s="84"/>
    </row>
    <row r="860" spans="1:10" s="96" customFormat="1">
      <c r="A860" s="82"/>
      <c r="B860" s="16" t="s">
        <v>635</v>
      </c>
      <c r="C860" s="16"/>
      <c r="D860" s="83" t="s">
        <v>412</v>
      </c>
      <c r="E860" s="83" t="s">
        <v>412</v>
      </c>
      <c r="F860" s="195" t="s">
        <v>636</v>
      </c>
      <c r="G860" s="83"/>
      <c r="H860" s="84">
        <f>H861+H864</f>
        <v>11573.4</v>
      </c>
      <c r="I860" s="84">
        <f>I861+I864</f>
        <v>8818.9</v>
      </c>
      <c r="J860" s="84"/>
    </row>
    <row r="861" spans="1:10" s="34" customFormat="1" ht="25.5">
      <c r="A861" s="26"/>
      <c r="B861" s="16" t="s">
        <v>257</v>
      </c>
      <c r="C861" s="37"/>
      <c r="D861" s="83" t="s">
        <v>412</v>
      </c>
      <c r="E861" s="83" t="s">
        <v>412</v>
      </c>
      <c r="F861" s="195" t="s">
        <v>636</v>
      </c>
      <c r="G861" s="40">
        <v>200</v>
      </c>
      <c r="H861" s="32">
        <f t="shared" ref="H861:I862" si="97">H862</f>
        <v>841.3</v>
      </c>
      <c r="I861" s="32">
        <f t="shared" si="97"/>
        <v>405.3</v>
      </c>
      <c r="J861" s="26"/>
    </row>
    <row r="862" spans="1:10" s="34" customFormat="1" ht="25.5">
      <c r="A862" s="26"/>
      <c r="B862" s="16" t="s">
        <v>339</v>
      </c>
      <c r="C862" s="37"/>
      <c r="D862" s="83" t="s">
        <v>412</v>
      </c>
      <c r="E862" s="83" t="s">
        <v>412</v>
      </c>
      <c r="F862" s="195" t="s">
        <v>636</v>
      </c>
      <c r="G862" s="40">
        <v>240</v>
      </c>
      <c r="H862" s="32">
        <f t="shared" si="97"/>
        <v>841.3</v>
      </c>
      <c r="I862" s="32">
        <f t="shared" si="97"/>
        <v>405.3</v>
      </c>
      <c r="J862" s="26"/>
    </row>
    <row r="863" spans="1:10" s="34" customFormat="1" ht="38.25">
      <c r="A863" s="26"/>
      <c r="B863" s="37" t="s">
        <v>19</v>
      </c>
      <c r="C863" s="37"/>
      <c r="D863" s="83" t="s">
        <v>412</v>
      </c>
      <c r="E863" s="83" t="s">
        <v>412</v>
      </c>
      <c r="F863" s="195" t="s">
        <v>636</v>
      </c>
      <c r="G863" s="40" t="s">
        <v>18</v>
      </c>
      <c r="H863" s="32">
        <v>841.3</v>
      </c>
      <c r="I863" s="32">
        <v>405.3</v>
      </c>
      <c r="J863" s="26"/>
    </row>
    <row r="864" spans="1:10" s="96" customFormat="1" ht="25.5">
      <c r="A864" s="109"/>
      <c r="B864" s="16" t="s">
        <v>351</v>
      </c>
      <c r="C864" s="16"/>
      <c r="D864" s="83" t="s">
        <v>412</v>
      </c>
      <c r="E864" s="83" t="s">
        <v>412</v>
      </c>
      <c r="F864" s="195" t="s">
        <v>636</v>
      </c>
      <c r="G864" s="83" t="s">
        <v>466</v>
      </c>
      <c r="H864" s="84">
        <f t="shared" ref="H864:I865" si="98">H865</f>
        <v>10732.1</v>
      </c>
      <c r="I864" s="84">
        <f t="shared" si="98"/>
        <v>8413.6</v>
      </c>
      <c r="J864" s="84"/>
    </row>
    <row r="865" spans="1:10" s="96" customFormat="1">
      <c r="A865" s="109"/>
      <c r="B865" s="16" t="s">
        <v>345</v>
      </c>
      <c r="C865" s="16"/>
      <c r="D865" s="83" t="s">
        <v>412</v>
      </c>
      <c r="E865" s="83" t="s">
        <v>412</v>
      </c>
      <c r="F865" s="195" t="s">
        <v>636</v>
      </c>
      <c r="G865" s="83" t="s">
        <v>467</v>
      </c>
      <c r="H865" s="84">
        <f t="shared" si="98"/>
        <v>10732.1</v>
      </c>
      <c r="I865" s="84">
        <f t="shared" si="98"/>
        <v>8413.6</v>
      </c>
      <c r="J865" s="84"/>
    </row>
    <row r="866" spans="1:10" s="96" customFormat="1" ht="38.25">
      <c r="A866" s="109"/>
      <c r="B866" s="37" t="s">
        <v>89</v>
      </c>
      <c r="C866" s="16"/>
      <c r="D866" s="83" t="s">
        <v>412</v>
      </c>
      <c r="E866" s="83" t="s">
        <v>412</v>
      </c>
      <c r="F866" s="195" t="s">
        <v>636</v>
      </c>
      <c r="G866" s="83" t="s">
        <v>88</v>
      </c>
      <c r="H866" s="84">
        <v>10732.1</v>
      </c>
      <c r="I866" s="84">
        <v>8413.6</v>
      </c>
      <c r="J866" s="84"/>
    </row>
    <row r="867" spans="1:10" s="206" customFormat="1" ht="76.5">
      <c r="A867" s="201"/>
      <c r="B867" s="202" t="s">
        <v>111</v>
      </c>
      <c r="C867" s="201"/>
      <c r="D867" s="203">
        <v>9</v>
      </c>
      <c r="E867" s="203">
        <v>9</v>
      </c>
      <c r="F867" s="204" t="s">
        <v>673</v>
      </c>
      <c r="G867" s="205"/>
      <c r="H867" s="74">
        <f t="shared" ref="H867:I869" si="99">H868</f>
        <v>50.9</v>
      </c>
      <c r="I867" s="74">
        <f t="shared" si="99"/>
        <v>50.8</v>
      </c>
      <c r="J867" s="201"/>
    </row>
    <row r="868" spans="1:10" s="206" customFormat="1" ht="38.25">
      <c r="A868" s="201"/>
      <c r="B868" s="16" t="s">
        <v>344</v>
      </c>
      <c r="C868" s="201"/>
      <c r="D868" s="203">
        <v>9</v>
      </c>
      <c r="E868" s="203">
        <v>9</v>
      </c>
      <c r="F868" s="204" t="s">
        <v>673</v>
      </c>
      <c r="G868" s="205">
        <v>400</v>
      </c>
      <c r="H868" s="74">
        <f t="shared" si="99"/>
        <v>50.9</v>
      </c>
      <c r="I868" s="74">
        <f t="shared" si="99"/>
        <v>50.8</v>
      </c>
      <c r="J868" s="201"/>
    </row>
    <row r="869" spans="1:10" s="206" customFormat="1">
      <c r="A869" s="201"/>
      <c r="B869" s="16" t="s">
        <v>345</v>
      </c>
      <c r="C869" s="201"/>
      <c r="D869" s="203">
        <v>9</v>
      </c>
      <c r="E869" s="203">
        <v>9</v>
      </c>
      <c r="F869" s="204" t="s">
        <v>673</v>
      </c>
      <c r="G869" s="205">
        <v>410</v>
      </c>
      <c r="H869" s="74">
        <f t="shared" si="99"/>
        <v>50.9</v>
      </c>
      <c r="I869" s="74">
        <f t="shared" si="99"/>
        <v>50.8</v>
      </c>
      <c r="J869" s="201"/>
    </row>
    <row r="870" spans="1:10" s="206" customFormat="1" ht="38.25">
      <c r="A870" s="201"/>
      <c r="B870" s="37" t="s">
        <v>89</v>
      </c>
      <c r="C870" s="201"/>
      <c r="D870" s="203">
        <v>9</v>
      </c>
      <c r="E870" s="203">
        <v>9</v>
      </c>
      <c r="F870" s="204" t="s">
        <v>673</v>
      </c>
      <c r="G870" s="205">
        <v>414</v>
      </c>
      <c r="H870" s="74">
        <v>50.9</v>
      </c>
      <c r="I870" s="74">
        <v>50.8</v>
      </c>
      <c r="J870" s="201"/>
    </row>
    <row r="871" spans="1:10" s="206" customFormat="1" ht="89.25">
      <c r="A871" s="201"/>
      <c r="B871" s="202" t="s">
        <v>110</v>
      </c>
      <c r="C871" s="201"/>
      <c r="D871" s="203">
        <v>9</v>
      </c>
      <c r="E871" s="203">
        <v>9</v>
      </c>
      <c r="F871" s="204" t="s">
        <v>674</v>
      </c>
      <c r="G871" s="205"/>
      <c r="H871" s="74">
        <f t="shared" ref="H871:I873" si="100">H872</f>
        <v>2.7</v>
      </c>
      <c r="I871" s="74">
        <f t="shared" si="100"/>
        <v>2.7</v>
      </c>
      <c r="J871" s="201"/>
    </row>
    <row r="872" spans="1:10" s="206" customFormat="1" ht="38.25">
      <c r="A872" s="201"/>
      <c r="B872" s="16" t="s">
        <v>344</v>
      </c>
      <c r="C872" s="201"/>
      <c r="D872" s="203">
        <v>9</v>
      </c>
      <c r="E872" s="203">
        <v>9</v>
      </c>
      <c r="F872" s="204" t="s">
        <v>674</v>
      </c>
      <c r="G872" s="205">
        <v>400</v>
      </c>
      <c r="H872" s="74">
        <f t="shared" si="100"/>
        <v>2.7</v>
      </c>
      <c r="I872" s="74">
        <f t="shared" si="100"/>
        <v>2.7</v>
      </c>
      <c r="J872" s="201"/>
    </row>
    <row r="873" spans="1:10" s="206" customFormat="1">
      <c r="A873" s="201"/>
      <c r="B873" s="16" t="s">
        <v>345</v>
      </c>
      <c r="C873" s="201"/>
      <c r="D873" s="203">
        <v>9</v>
      </c>
      <c r="E873" s="203">
        <v>9</v>
      </c>
      <c r="F873" s="204" t="s">
        <v>674</v>
      </c>
      <c r="G873" s="205">
        <v>410</v>
      </c>
      <c r="H873" s="74">
        <f t="shared" si="100"/>
        <v>2.7</v>
      </c>
      <c r="I873" s="74">
        <f t="shared" si="100"/>
        <v>2.7</v>
      </c>
      <c r="J873" s="201"/>
    </row>
    <row r="874" spans="1:10" s="206" customFormat="1" ht="38.25">
      <c r="A874" s="201"/>
      <c r="B874" s="37" t="s">
        <v>89</v>
      </c>
      <c r="C874" s="201"/>
      <c r="D874" s="203">
        <v>9</v>
      </c>
      <c r="E874" s="203">
        <v>9</v>
      </c>
      <c r="F874" s="204" t="s">
        <v>674</v>
      </c>
      <c r="G874" s="205">
        <v>414</v>
      </c>
      <c r="H874" s="74">
        <v>2.7</v>
      </c>
      <c r="I874" s="74">
        <v>2.7</v>
      </c>
      <c r="J874" s="201"/>
    </row>
    <row r="875" spans="1:10" s="36" customFormat="1">
      <c r="A875" s="35"/>
      <c r="B875" s="27" t="s">
        <v>14</v>
      </c>
      <c r="C875" s="27"/>
      <c r="D875" s="28">
        <v>10</v>
      </c>
      <c r="E875" s="28">
        <v>0</v>
      </c>
      <c r="F875" s="29"/>
      <c r="G875" s="30"/>
      <c r="H875" s="31">
        <f>H876+H883+H905+H920</f>
        <v>173078.8</v>
      </c>
      <c r="I875" s="31">
        <f>I876+I883+I905+I920</f>
        <v>78252.400000000009</v>
      </c>
      <c r="J875" s="33">
        <f>I875/H875*100</f>
        <v>45.212007478674458</v>
      </c>
    </row>
    <row r="876" spans="1:10" s="34" customFormat="1">
      <c r="A876" s="35"/>
      <c r="B876" s="27" t="s">
        <v>109</v>
      </c>
      <c r="C876" s="27"/>
      <c r="D876" s="28">
        <v>10</v>
      </c>
      <c r="E876" s="28">
        <v>1</v>
      </c>
      <c r="F876" s="29"/>
      <c r="G876" s="30"/>
      <c r="H876" s="31">
        <f t="shared" ref="H876:I881" si="101">H877</f>
        <v>3521.8</v>
      </c>
      <c r="I876" s="31">
        <f t="shared" si="101"/>
        <v>1674.8</v>
      </c>
      <c r="J876" s="33">
        <f>I876/H876*100</f>
        <v>47.55522744051337</v>
      </c>
    </row>
    <row r="877" spans="1:10" s="34" customFormat="1" ht="38.25">
      <c r="A877" s="26"/>
      <c r="B877" s="37" t="s">
        <v>5</v>
      </c>
      <c r="C877" s="37"/>
      <c r="D877" s="38">
        <v>10</v>
      </c>
      <c r="E877" s="38">
        <v>1</v>
      </c>
      <c r="F877" s="39" t="s">
        <v>365</v>
      </c>
      <c r="G877" s="40"/>
      <c r="H877" s="32">
        <f t="shared" si="101"/>
        <v>3521.8</v>
      </c>
      <c r="I877" s="32">
        <f t="shared" si="101"/>
        <v>1674.8</v>
      </c>
      <c r="J877" s="26"/>
    </row>
    <row r="878" spans="1:10" s="34" customFormat="1" ht="38.25">
      <c r="A878" s="26"/>
      <c r="B878" s="37" t="s">
        <v>4</v>
      </c>
      <c r="C878" s="37"/>
      <c r="D878" s="38">
        <v>10</v>
      </c>
      <c r="E878" s="38">
        <v>1</v>
      </c>
      <c r="F878" s="39" t="s">
        <v>367</v>
      </c>
      <c r="G878" s="40"/>
      <c r="H878" s="32">
        <f t="shared" si="101"/>
        <v>3521.8</v>
      </c>
      <c r="I878" s="32">
        <f t="shared" si="101"/>
        <v>1674.8</v>
      </c>
      <c r="J878" s="26"/>
    </row>
    <row r="879" spans="1:10" s="34" customFormat="1" ht="25.5">
      <c r="A879" s="26"/>
      <c r="B879" s="37" t="s">
        <v>72</v>
      </c>
      <c r="C879" s="37"/>
      <c r="D879" s="38">
        <v>10</v>
      </c>
      <c r="E879" s="38">
        <v>1</v>
      </c>
      <c r="F879" s="39" t="s">
        <v>394</v>
      </c>
      <c r="G879" s="40"/>
      <c r="H879" s="32">
        <f t="shared" si="101"/>
        <v>3521.8</v>
      </c>
      <c r="I879" s="32">
        <f t="shared" si="101"/>
        <v>1674.8</v>
      </c>
      <c r="J879" s="26"/>
    </row>
    <row r="880" spans="1:10" s="34" customFormat="1" ht="25.5">
      <c r="A880" s="26"/>
      <c r="B880" s="16" t="s">
        <v>340</v>
      </c>
      <c r="C880" s="37"/>
      <c r="D880" s="38">
        <v>10</v>
      </c>
      <c r="E880" s="38">
        <v>1</v>
      </c>
      <c r="F880" s="39" t="s">
        <v>394</v>
      </c>
      <c r="G880" s="40">
        <v>300</v>
      </c>
      <c r="H880" s="32">
        <f t="shared" si="101"/>
        <v>3521.8</v>
      </c>
      <c r="I880" s="32">
        <f t="shared" si="101"/>
        <v>1674.8</v>
      </c>
      <c r="J880" s="26"/>
    </row>
    <row r="881" spans="1:10" s="34" customFormat="1" ht="25.5">
      <c r="A881" s="26"/>
      <c r="B881" s="16" t="s">
        <v>346</v>
      </c>
      <c r="C881" s="37"/>
      <c r="D881" s="38">
        <v>10</v>
      </c>
      <c r="E881" s="38">
        <v>1</v>
      </c>
      <c r="F881" s="39" t="s">
        <v>394</v>
      </c>
      <c r="G881" s="40">
        <v>320</v>
      </c>
      <c r="H881" s="32">
        <f t="shared" si="101"/>
        <v>3521.8</v>
      </c>
      <c r="I881" s="32">
        <f t="shared" si="101"/>
        <v>1674.8</v>
      </c>
      <c r="J881" s="26"/>
    </row>
    <row r="882" spans="1:10" s="34" customFormat="1" ht="38.25">
      <c r="A882" s="26"/>
      <c r="B882" s="37" t="s">
        <v>107</v>
      </c>
      <c r="C882" s="37"/>
      <c r="D882" s="38">
        <v>10</v>
      </c>
      <c r="E882" s="38">
        <v>1</v>
      </c>
      <c r="F882" s="39" t="s">
        <v>394</v>
      </c>
      <c r="G882" s="40" t="s">
        <v>106</v>
      </c>
      <c r="H882" s="32">
        <v>3521.8</v>
      </c>
      <c r="I882" s="32">
        <v>1674.8</v>
      </c>
      <c r="J882" s="26"/>
    </row>
    <row r="883" spans="1:10" s="34" customFormat="1">
      <c r="A883" s="35"/>
      <c r="B883" s="27" t="s">
        <v>105</v>
      </c>
      <c r="C883" s="27"/>
      <c r="D883" s="28">
        <v>10</v>
      </c>
      <c r="E883" s="28">
        <v>3</v>
      </c>
      <c r="F883" s="29"/>
      <c r="G883" s="30"/>
      <c r="H883" s="31">
        <f>H884</f>
        <v>47209.2</v>
      </c>
      <c r="I883" s="31">
        <f>I884</f>
        <v>32591.4</v>
      </c>
      <c r="J883" s="33">
        <f>I883/H883*100</f>
        <v>69.036120078289827</v>
      </c>
    </row>
    <row r="884" spans="1:10" s="34" customFormat="1" ht="51">
      <c r="A884" s="26"/>
      <c r="B884" s="37" t="s">
        <v>99</v>
      </c>
      <c r="C884" s="37"/>
      <c r="D884" s="38">
        <v>10</v>
      </c>
      <c r="E884" s="38">
        <v>3</v>
      </c>
      <c r="F884" s="39" t="s">
        <v>497</v>
      </c>
      <c r="G884" s="40"/>
      <c r="H884" s="32">
        <f>H885+H889+H893+H897+H901</f>
        <v>47209.2</v>
      </c>
      <c r="I884" s="32">
        <f>I885+I889+I893+I897+I901</f>
        <v>32591.4</v>
      </c>
      <c r="J884" s="26"/>
    </row>
    <row r="885" spans="1:10" s="34" customFormat="1">
      <c r="A885" s="26"/>
      <c r="B885" s="37" t="s">
        <v>21</v>
      </c>
      <c r="C885" s="37"/>
      <c r="D885" s="38">
        <v>10</v>
      </c>
      <c r="E885" s="38">
        <v>3</v>
      </c>
      <c r="F885" s="39" t="s">
        <v>498</v>
      </c>
      <c r="G885" s="40"/>
      <c r="H885" s="32">
        <f t="shared" ref="H885:I887" si="102">H886</f>
        <v>38657.5</v>
      </c>
      <c r="I885" s="32">
        <f t="shared" si="102"/>
        <v>32591.4</v>
      </c>
      <c r="J885" s="26"/>
    </row>
    <row r="886" spans="1:10" s="34" customFormat="1" ht="25.5">
      <c r="A886" s="26"/>
      <c r="B886" s="16" t="s">
        <v>340</v>
      </c>
      <c r="C886" s="37"/>
      <c r="D886" s="38">
        <v>10</v>
      </c>
      <c r="E886" s="38">
        <v>3</v>
      </c>
      <c r="F886" s="39" t="s">
        <v>498</v>
      </c>
      <c r="G886" s="40">
        <v>300</v>
      </c>
      <c r="H886" s="32">
        <f t="shared" si="102"/>
        <v>38657.5</v>
      </c>
      <c r="I886" s="32">
        <f t="shared" si="102"/>
        <v>32591.4</v>
      </c>
      <c r="J886" s="26"/>
    </row>
    <row r="887" spans="1:10" s="34" customFormat="1" ht="25.5">
      <c r="A887" s="26"/>
      <c r="B887" s="16" t="s">
        <v>346</v>
      </c>
      <c r="C887" s="37"/>
      <c r="D887" s="38">
        <v>10</v>
      </c>
      <c r="E887" s="38">
        <v>3</v>
      </c>
      <c r="F887" s="39" t="s">
        <v>498</v>
      </c>
      <c r="G887" s="40">
        <v>320</v>
      </c>
      <c r="H887" s="32">
        <f t="shared" si="102"/>
        <v>38657.5</v>
      </c>
      <c r="I887" s="32">
        <f t="shared" si="102"/>
        <v>32591.4</v>
      </c>
      <c r="J887" s="26"/>
    </row>
    <row r="888" spans="1:10" s="34" customFormat="1">
      <c r="A888" s="26"/>
      <c r="B888" s="37" t="s">
        <v>101</v>
      </c>
      <c r="C888" s="37"/>
      <c r="D888" s="38">
        <v>10</v>
      </c>
      <c r="E888" s="38">
        <v>3</v>
      </c>
      <c r="F888" s="39" t="s">
        <v>498</v>
      </c>
      <c r="G888" s="40" t="s">
        <v>100</v>
      </c>
      <c r="H888" s="32">
        <v>38657.5</v>
      </c>
      <c r="I888" s="32">
        <v>32591.4</v>
      </c>
      <c r="J888" s="26"/>
    </row>
    <row r="889" spans="1:10" s="100" customFormat="1" ht="51">
      <c r="A889" s="109"/>
      <c r="B889" s="16" t="s">
        <v>689</v>
      </c>
      <c r="C889" s="199"/>
      <c r="D889" s="83" t="s">
        <v>474</v>
      </c>
      <c r="E889" s="83" t="s">
        <v>376</v>
      </c>
      <c r="F889" s="83" t="s">
        <v>690</v>
      </c>
      <c r="G889" s="83"/>
      <c r="H889" s="84">
        <f t="shared" ref="H889:J891" si="103">H890</f>
        <v>907.5</v>
      </c>
      <c r="I889" s="84">
        <f t="shared" si="103"/>
        <v>0</v>
      </c>
      <c r="J889" s="84">
        <f t="shared" si="103"/>
        <v>0</v>
      </c>
    </row>
    <row r="890" spans="1:10" s="100" customFormat="1" ht="25.5">
      <c r="A890" s="109"/>
      <c r="B890" s="16" t="s">
        <v>340</v>
      </c>
      <c r="C890" s="199"/>
      <c r="D890" s="83" t="s">
        <v>474</v>
      </c>
      <c r="E890" s="83" t="s">
        <v>376</v>
      </c>
      <c r="F890" s="83" t="s">
        <v>690</v>
      </c>
      <c r="G890" s="83" t="s">
        <v>637</v>
      </c>
      <c r="H890" s="84">
        <f t="shared" si="103"/>
        <v>907.5</v>
      </c>
      <c r="I890" s="84">
        <f t="shared" si="103"/>
        <v>0</v>
      </c>
      <c r="J890" s="84">
        <f t="shared" si="103"/>
        <v>0</v>
      </c>
    </row>
    <row r="891" spans="1:10" s="100" customFormat="1" ht="25.5">
      <c r="A891" s="109"/>
      <c r="B891" s="16" t="s">
        <v>346</v>
      </c>
      <c r="C891" s="199"/>
      <c r="D891" s="83" t="s">
        <v>474</v>
      </c>
      <c r="E891" s="83" t="s">
        <v>376</v>
      </c>
      <c r="F891" s="83" t="s">
        <v>690</v>
      </c>
      <c r="G891" s="83" t="s">
        <v>638</v>
      </c>
      <c r="H891" s="84">
        <f t="shared" si="103"/>
        <v>907.5</v>
      </c>
      <c r="I891" s="84">
        <f t="shared" si="103"/>
        <v>0</v>
      </c>
      <c r="J891" s="84">
        <f t="shared" si="103"/>
        <v>0</v>
      </c>
    </row>
    <row r="892" spans="1:10" s="100" customFormat="1">
      <c r="A892" s="109"/>
      <c r="B892" s="16" t="s">
        <v>101</v>
      </c>
      <c r="C892" s="199"/>
      <c r="D892" s="83" t="s">
        <v>474</v>
      </c>
      <c r="E892" s="83" t="s">
        <v>376</v>
      </c>
      <c r="F892" s="83" t="s">
        <v>690</v>
      </c>
      <c r="G892" s="83" t="s">
        <v>100</v>
      </c>
      <c r="H892" s="84">
        <v>907.5</v>
      </c>
      <c r="I892" s="84">
        <v>0</v>
      </c>
      <c r="J892" s="84">
        <v>0</v>
      </c>
    </row>
    <row r="893" spans="1:10" s="36" customFormat="1" ht="140.25">
      <c r="A893" s="26"/>
      <c r="B893" s="37" t="s">
        <v>104</v>
      </c>
      <c r="C893" s="37"/>
      <c r="D893" s="38">
        <v>10</v>
      </c>
      <c r="E893" s="38">
        <v>3</v>
      </c>
      <c r="F893" s="39" t="s">
        <v>640</v>
      </c>
      <c r="G893" s="40"/>
      <c r="H893" s="32">
        <f t="shared" ref="H893:I895" si="104">H894</f>
        <v>6491</v>
      </c>
      <c r="I893" s="32">
        <f t="shared" si="104"/>
        <v>0</v>
      </c>
      <c r="J893" s="26"/>
    </row>
    <row r="894" spans="1:10" s="36" customFormat="1" ht="25.5">
      <c r="A894" s="26"/>
      <c r="B894" s="16" t="s">
        <v>340</v>
      </c>
      <c r="C894" s="37"/>
      <c r="D894" s="38">
        <v>10</v>
      </c>
      <c r="E894" s="38">
        <v>3</v>
      </c>
      <c r="F894" s="39" t="s">
        <v>640</v>
      </c>
      <c r="G894" s="40">
        <v>300</v>
      </c>
      <c r="H894" s="32">
        <f t="shared" si="104"/>
        <v>6491</v>
      </c>
      <c r="I894" s="32">
        <f t="shared" si="104"/>
        <v>0</v>
      </c>
      <c r="J894" s="26"/>
    </row>
    <row r="895" spans="1:10" s="34" customFormat="1" ht="25.5">
      <c r="A895" s="26"/>
      <c r="B895" s="16" t="s">
        <v>346</v>
      </c>
      <c r="C895" s="37"/>
      <c r="D895" s="38">
        <v>10</v>
      </c>
      <c r="E895" s="38">
        <v>3</v>
      </c>
      <c r="F895" s="39" t="s">
        <v>640</v>
      </c>
      <c r="G895" s="40">
        <v>320</v>
      </c>
      <c r="H895" s="32">
        <f t="shared" si="104"/>
        <v>6491</v>
      </c>
      <c r="I895" s="32">
        <f t="shared" si="104"/>
        <v>0</v>
      </c>
      <c r="J895" s="26"/>
    </row>
    <row r="896" spans="1:10" s="34" customFormat="1">
      <c r="A896" s="26"/>
      <c r="B896" s="37" t="s">
        <v>101</v>
      </c>
      <c r="C896" s="37"/>
      <c r="D896" s="38">
        <v>10</v>
      </c>
      <c r="E896" s="38">
        <v>3</v>
      </c>
      <c r="F896" s="39" t="s">
        <v>640</v>
      </c>
      <c r="G896" s="40" t="s">
        <v>100</v>
      </c>
      <c r="H896" s="32">
        <v>6491</v>
      </c>
      <c r="I896" s="32">
        <v>0</v>
      </c>
      <c r="J896" s="26"/>
    </row>
    <row r="897" spans="1:10" s="34" customFormat="1" ht="153">
      <c r="A897" s="26"/>
      <c r="B897" s="37" t="s">
        <v>103</v>
      </c>
      <c r="C897" s="37"/>
      <c r="D897" s="38">
        <v>10</v>
      </c>
      <c r="E897" s="38">
        <v>3</v>
      </c>
      <c r="F897" s="39" t="s">
        <v>675</v>
      </c>
      <c r="G897" s="40"/>
      <c r="H897" s="32">
        <f t="shared" ref="H897:I899" si="105">H898</f>
        <v>393.5</v>
      </c>
      <c r="I897" s="32">
        <f t="shared" si="105"/>
        <v>0</v>
      </c>
      <c r="J897" s="26"/>
    </row>
    <row r="898" spans="1:10" s="34" customFormat="1" ht="25.5">
      <c r="A898" s="26"/>
      <c r="B898" s="16" t="s">
        <v>340</v>
      </c>
      <c r="C898" s="37"/>
      <c r="D898" s="38">
        <v>10</v>
      </c>
      <c r="E898" s="38">
        <v>3</v>
      </c>
      <c r="F898" s="39" t="s">
        <v>675</v>
      </c>
      <c r="G898" s="40">
        <v>300</v>
      </c>
      <c r="H898" s="32">
        <f t="shared" si="105"/>
        <v>393.5</v>
      </c>
      <c r="I898" s="32">
        <f t="shared" si="105"/>
        <v>0</v>
      </c>
      <c r="J898" s="26"/>
    </row>
    <row r="899" spans="1:10" s="34" customFormat="1" ht="25.5">
      <c r="A899" s="26"/>
      <c r="B899" s="16" t="s">
        <v>346</v>
      </c>
      <c r="C899" s="37"/>
      <c r="D899" s="38">
        <v>10</v>
      </c>
      <c r="E899" s="38">
        <v>3</v>
      </c>
      <c r="F899" s="39" t="s">
        <v>675</v>
      </c>
      <c r="G899" s="40">
        <v>320</v>
      </c>
      <c r="H899" s="32">
        <f t="shared" si="105"/>
        <v>393.5</v>
      </c>
      <c r="I899" s="32">
        <f t="shared" si="105"/>
        <v>0</v>
      </c>
      <c r="J899" s="26"/>
    </row>
    <row r="900" spans="1:10" s="34" customFormat="1">
      <c r="A900" s="26"/>
      <c r="B900" s="37" t="s">
        <v>101</v>
      </c>
      <c r="C900" s="37"/>
      <c r="D900" s="38">
        <v>10</v>
      </c>
      <c r="E900" s="38">
        <v>3</v>
      </c>
      <c r="F900" s="39" t="s">
        <v>675</v>
      </c>
      <c r="G900" s="40" t="s">
        <v>100</v>
      </c>
      <c r="H900" s="32">
        <v>393.5</v>
      </c>
      <c r="I900" s="32">
        <v>0</v>
      </c>
      <c r="J900" s="26"/>
    </row>
    <row r="901" spans="1:10" s="36" customFormat="1" ht="165.75">
      <c r="A901" s="26"/>
      <c r="B901" s="37" t="s">
        <v>102</v>
      </c>
      <c r="C901" s="37"/>
      <c r="D901" s="38">
        <v>10</v>
      </c>
      <c r="E901" s="38">
        <v>3</v>
      </c>
      <c r="F901" s="39" t="s">
        <v>642</v>
      </c>
      <c r="G901" s="40"/>
      <c r="H901" s="32">
        <f t="shared" ref="H901:I903" si="106">H902</f>
        <v>759.7</v>
      </c>
      <c r="I901" s="32">
        <f t="shared" si="106"/>
        <v>0</v>
      </c>
      <c r="J901" s="26"/>
    </row>
    <row r="902" spans="1:10" s="34" customFormat="1" ht="25.5">
      <c r="A902" s="26"/>
      <c r="B902" s="16" t="s">
        <v>340</v>
      </c>
      <c r="C902" s="37"/>
      <c r="D902" s="38">
        <v>10</v>
      </c>
      <c r="E902" s="38">
        <v>3</v>
      </c>
      <c r="F902" s="39" t="s">
        <v>642</v>
      </c>
      <c r="G902" s="40">
        <v>300</v>
      </c>
      <c r="H902" s="32">
        <f t="shared" si="106"/>
        <v>759.7</v>
      </c>
      <c r="I902" s="32">
        <f t="shared" si="106"/>
        <v>0</v>
      </c>
      <c r="J902" s="26"/>
    </row>
    <row r="903" spans="1:10" s="34" customFormat="1" ht="25.5">
      <c r="A903" s="26"/>
      <c r="B903" s="16" t="s">
        <v>346</v>
      </c>
      <c r="C903" s="37"/>
      <c r="D903" s="38">
        <v>10</v>
      </c>
      <c r="E903" s="38">
        <v>3</v>
      </c>
      <c r="F903" s="39" t="s">
        <v>642</v>
      </c>
      <c r="G903" s="40">
        <v>320</v>
      </c>
      <c r="H903" s="32">
        <f t="shared" si="106"/>
        <v>759.7</v>
      </c>
      <c r="I903" s="32">
        <f t="shared" si="106"/>
        <v>0</v>
      </c>
      <c r="J903" s="26"/>
    </row>
    <row r="904" spans="1:10" s="34" customFormat="1">
      <c r="A904" s="26"/>
      <c r="B904" s="37" t="s">
        <v>101</v>
      </c>
      <c r="C904" s="37"/>
      <c r="D904" s="38">
        <v>10</v>
      </c>
      <c r="E904" s="38">
        <v>3</v>
      </c>
      <c r="F904" s="39" t="s">
        <v>642</v>
      </c>
      <c r="G904" s="40" t="s">
        <v>100</v>
      </c>
      <c r="H904" s="32">
        <v>759.7</v>
      </c>
      <c r="I904" s="32">
        <v>0</v>
      </c>
      <c r="J904" s="26"/>
    </row>
    <row r="905" spans="1:10">
      <c r="A905" s="35"/>
      <c r="B905" s="27" t="s">
        <v>13</v>
      </c>
      <c r="C905" s="27"/>
      <c r="D905" s="28">
        <v>10</v>
      </c>
      <c r="E905" s="28">
        <v>4</v>
      </c>
      <c r="F905" s="29"/>
      <c r="G905" s="30"/>
      <c r="H905" s="31">
        <f>H906+H911</f>
        <v>102555.3</v>
      </c>
      <c r="I905" s="31">
        <f>I906+I911</f>
        <v>35189.9</v>
      </c>
      <c r="J905" s="33">
        <f>I905/H905*100</f>
        <v>34.313097421586207</v>
      </c>
    </row>
    <row r="906" spans="1:10" ht="51">
      <c r="A906" s="26"/>
      <c r="B906" s="37" t="s">
        <v>99</v>
      </c>
      <c r="C906" s="37"/>
      <c r="D906" s="38">
        <v>10</v>
      </c>
      <c r="E906" s="38">
        <v>4</v>
      </c>
      <c r="F906" s="39" t="s">
        <v>497</v>
      </c>
      <c r="G906" s="40"/>
      <c r="H906" s="32">
        <f t="shared" ref="H906:I909" si="107">H907</f>
        <v>28675.7</v>
      </c>
      <c r="I906" s="32">
        <f t="shared" si="107"/>
        <v>8984.2000000000007</v>
      </c>
      <c r="J906" s="26"/>
    </row>
    <row r="907" spans="1:10" ht="114.75">
      <c r="A907" s="26"/>
      <c r="B907" s="37" t="s">
        <v>98</v>
      </c>
      <c r="C907" s="37"/>
      <c r="D907" s="38">
        <v>10</v>
      </c>
      <c r="E907" s="38">
        <v>4</v>
      </c>
      <c r="F907" s="39" t="s">
        <v>647</v>
      </c>
      <c r="G907" s="40"/>
      <c r="H907" s="32">
        <f t="shared" si="107"/>
        <v>28675.7</v>
      </c>
      <c r="I907" s="32">
        <f t="shared" si="107"/>
        <v>8984.2000000000007</v>
      </c>
      <c r="J907" s="26"/>
    </row>
    <row r="908" spans="1:10" ht="25.5">
      <c r="A908" s="26"/>
      <c r="B908" s="16" t="s">
        <v>340</v>
      </c>
      <c r="C908" s="37"/>
      <c r="D908" s="38">
        <v>10</v>
      </c>
      <c r="E908" s="38">
        <v>4</v>
      </c>
      <c r="F908" s="39" t="s">
        <v>647</v>
      </c>
      <c r="G908" s="40">
        <v>300</v>
      </c>
      <c r="H908" s="32">
        <f t="shared" si="107"/>
        <v>28675.7</v>
      </c>
      <c r="I908" s="32">
        <f t="shared" si="107"/>
        <v>8984.2000000000007</v>
      </c>
      <c r="J908" s="26"/>
    </row>
    <row r="909" spans="1:10" ht="25.5">
      <c r="A909" s="26"/>
      <c r="B909" s="16" t="s">
        <v>346</v>
      </c>
      <c r="C909" s="37"/>
      <c r="D909" s="38">
        <v>10</v>
      </c>
      <c r="E909" s="38">
        <v>4</v>
      </c>
      <c r="F909" s="39" t="s">
        <v>647</v>
      </c>
      <c r="G909" s="40">
        <v>320</v>
      </c>
      <c r="H909" s="32">
        <f t="shared" si="107"/>
        <v>28675.7</v>
      </c>
      <c r="I909" s="32">
        <f t="shared" si="107"/>
        <v>8984.2000000000007</v>
      </c>
      <c r="J909" s="26"/>
    </row>
    <row r="910" spans="1:10" ht="25.5">
      <c r="A910" s="26"/>
      <c r="B910" s="37" t="s">
        <v>97</v>
      </c>
      <c r="C910" s="37"/>
      <c r="D910" s="38">
        <v>10</v>
      </c>
      <c r="E910" s="38">
        <v>4</v>
      </c>
      <c r="F910" s="39" t="s">
        <v>647</v>
      </c>
      <c r="G910" s="40" t="s">
        <v>96</v>
      </c>
      <c r="H910" s="32">
        <v>28675.7</v>
      </c>
      <c r="I910" s="32">
        <v>8984.2000000000007</v>
      </c>
      <c r="J910" s="26"/>
    </row>
    <row r="911" spans="1:10" ht="38.25">
      <c r="A911" s="26"/>
      <c r="B911" s="37" t="s">
        <v>5</v>
      </c>
      <c r="C911" s="37"/>
      <c r="D911" s="38">
        <v>10</v>
      </c>
      <c r="E911" s="38">
        <v>4</v>
      </c>
      <c r="F911" s="39" t="s">
        <v>365</v>
      </c>
      <c r="G911" s="40"/>
      <c r="H911" s="32">
        <f>H912</f>
        <v>73879.600000000006</v>
      </c>
      <c r="I911" s="32">
        <f>I912</f>
        <v>26205.7</v>
      </c>
      <c r="J911" s="26"/>
    </row>
    <row r="912" spans="1:10" ht="38.25">
      <c r="A912" s="26"/>
      <c r="B912" s="37" t="s">
        <v>4</v>
      </c>
      <c r="C912" s="37"/>
      <c r="D912" s="38">
        <v>10</v>
      </c>
      <c r="E912" s="38">
        <v>4</v>
      </c>
      <c r="F912" s="39" t="s">
        <v>367</v>
      </c>
      <c r="G912" s="40"/>
      <c r="H912" s="32">
        <f>H913</f>
        <v>73879.600000000006</v>
      </c>
      <c r="I912" s="32">
        <f>I913</f>
        <v>26205.7</v>
      </c>
      <c r="J912" s="26"/>
    </row>
    <row r="913" spans="1:10" ht="127.5">
      <c r="A913" s="26"/>
      <c r="B913" s="37" t="s">
        <v>95</v>
      </c>
      <c r="C913" s="37"/>
      <c r="D913" s="38">
        <v>10</v>
      </c>
      <c r="E913" s="38">
        <v>4</v>
      </c>
      <c r="F913" s="39" t="s">
        <v>676</v>
      </c>
      <c r="G913" s="40"/>
      <c r="H913" s="32">
        <f>H914+H917</f>
        <v>73879.600000000006</v>
      </c>
      <c r="I913" s="32">
        <f>I914+I917</f>
        <v>26205.7</v>
      </c>
      <c r="J913" s="26"/>
    </row>
    <row r="914" spans="1:10" ht="25.5">
      <c r="A914" s="26"/>
      <c r="B914" s="16" t="s">
        <v>257</v>
      </c>
      <c r="C914" s="37"/>
      <c r="D914" s="38">
        <v>10</v>
      </c>
      <c r="E914" s="38">
        <v>4</v>
      </c>
      <c r="F914" s="39" t="s">
        <v>676</v>
      </c>
      <c r="G914" s="40">
        <v>200</v>
      </c>
      <c r="H914" s="32">
        <f>H915</f>
        <v>71299.600000000006</v>
      </c>
      <c r="I914" s="32">
        <f>I915</f>
        <v>26205.7</v>
      </c>
      <c r="J914" s="26"/>
    </row>
    <row r="915" spans="1:10" ht="25.5">
      <c r="A915" s="26"/>
      <c r="B915" s="16" t="s">
        <v>339</v>
      </c>
      <c r="C915" s="37"/>
      <c r="D915" s="38">
        <v>10</v>
      </c>
      <c r="E915" s="38">
        <v>4</v>
      </c>
      <c r="F915" s="39" t="s">
        <v>676</v>
      </c>
      <c r="G915" s="40">
        <v>240</v>
      </c>
      <c r="H915" s="32">
        <f>H916</f>
        <v>71299.600000000006</v>
      </c>
      <c r="I915" s="32">
        <f>I916</f>
        <v>26205.7</v>
      </c>
      <c r="J915" s="26"/>
    </row>
    <row r="916" spans="1:10" ht="38.25">
      <c r="A916" s="26"/>
      <c r="B916" s="37" t="s">
        <v>19</v>
      </c>
      <c r="C916" s="37"/>
      <c r="D916" s="38">
        <v>10</v>
      </c>
      <c r="E916" s="38">
        <v>4</v>
      </c>
      <c r="F916" s="39" t="s">
        <v>676</v>
      </c>
      <c r="G916" s="40" t="s">
        <v>18</v>
      </c>
      <c r="H916" s="32">
        <v>71299.600000000006</v>
      </c>
      <c r="I916" s="32">
        <v>26205.7</v>
      </c>
      <c r="J916" s="26"/>
    </row>
    <row r="917" spans="1:10" ht="25.5">
      <c r="A917" s="26"/>
      <c r="B917" s="16" t="s">
        <v>340</v>
      </c>
      <c r="C917" s="37"/>
      <c r="D917" s="38">
        <v>10</v>
      </c>
      <c r="E917" s="38">
        <v>4</v>
      </c>
      <c r="F917" s="39" t="s">
        <v>676</v>
      </c>
      <c r="G917" s="40">
        <v>300</v>
      </c>
      <c r="H917" s="32">
        <f>H918</f>
        <v>2580</v>
      </c>
      <c r="I917" s="32">
        <f>I918</f>
        <v>0</v>
      </c>
      <c r="J917" s="26"/>
    </row>
    <row r="918" spans="1:10" ht="25.5">
      <c r="A918" s="26"/>
      <c r="B918" s="16" t="s">
        <v>341</v>
      </c>
      <c r="C918" s="37"/>
      <c r="D918" s="38">
        <v>10</v>
      </c>
      <c r="E918" s="38">
        <v>4</v>
      </c>
      <c r="F918" s="39" t="s">
        <v>676</v>
      </c>
      <c r="G918" s="40">
        <v>310</v>
      </c>
      <c r="H918" s="32">
        <f>H919</f>
        <v>2580</v>
      </c>
      <c r="I918" s="32">
        <f>I919</f>
        <v>0</v>
      </c>
      <c r="J918" s="26"/>
    </row>
    <row r="919" spans="1:10" s="159" customFormat="1" ht="38.25">
      <c r="A919" s="26"/>
      <c r="B919" s="37" t="s">
        <v>8</v>
      </c>
      <c r="C919" s="37"/>
      <c r="D919" s="38">
        <v>10</v>
      </c>
      <c r="E919" s="38">
        <v>4</v>
      </c>
      <c r="F919" s="39" t="s">
        <v>676</v>
      </c>
      <c r="G919" s="40" t="s">
        <v>7</v>
      </c>
      <c r="H919" s="32">
        <v>2580</v>
      </c>
      <c r="I919" s="32">
        <v>0</v>
      </c>
      <c r="J919" s="26"/>
    </row>
    <row r="920" spans="1:10" s="34" customFormat="1">
      <c r="A920" s="35"/>
      <c r="B920" s="27" t="s">
        <v>6</v>
      </c>
      <c r="C920" s="27"/>
      <c r="D920" s="28">
        <v>10</v>
      </c>
      <c r="E920" s="28">
        <v>6</v>
      </c>
      <c r="F920" s="29"/>
      <c r="G920" s="30"/>
      <c r="H920" s="31">
        <f>H921+H925</f>
        <v>19792.5</v>
      </c>
      <c r="I920" s="31">
        <f>I921+I925</f>
        <v>8796.2999999999993</v>
      </c>
      <c r="J920" s="33">
        <f>I920/H920*100</f>
        <v>44.442591890867753</v>
      </c>
    </row>
    <row r="921" spans="1:10" s="34" customFormat="1" ht="38.25">
      <c r="A921" s="26"/>
      <c r="B921" s="37" t="s">
        <v>87</v>
      </c>
      <c r="C921" s="37"/>
      <c r="D921" s="38">
        <v>10</v>
      </c>
      <c r="E921" s="38">
        <v>6</v>
      </c>
      <c r="F921" s="39" t="s">
        <v>578</v>
      </c>
      <c r="G921" s="40"/>
      <c r="H921" s="32">
        <f t="shared" ref="H921:I923" si="108">H922</f>
        <v>5184</v>
      </c>
      <c r="I921" s="32">
        <f t="shared" si="108"/>
        <v>2885.1</v>
      </c>
      <c r="J921" s="26"/>
    </row>
    <row r="922" spans="1:10" s="34" customFormat="1">
      <c r="A922" s="26"/>
      <c r="B922" s="37" t="s">
        <v>21</v>
      </c>
      <c r="C922" s="37"/>
      <c r="D922" s="38">
        <v>10</v>
      </c>
      <c r="E922" s="38">
        <v>6</v>
      </c>
      <c r="F922" s="39" t="s">
        <v>579</v>
      </c>
      <c r="G922" s="40"/>
      <c r="H922" s="32">
        <f t="shared" si="108"/>
        <v>5184</v>
      </c>
      <c r="I922" s="32">
        <f t="shared" si="108"/>
        <v>2885.1</v>
      </c>
      <c r="J922" s="26"/>
    </row>
    <row r="923" spans="1:10" s="34" customFormat="1" ht="38.25">
      <c r="A923" s="26"/>
      <c r="B923" s="16" t="s">
        <v>337</v>
      </c>
      <c r="C923" s="37"/>
      <c r="D923" s="38">
        <v>10</v>
      </c>
      <c r="E923" s="38">
        <v>6</v>
      </c>
      <c r="F923" s="39" t="s">
        <v>579</v>
      </c>
      <c r="G923" s="40">
        <v>600</v>
      </c>
      <c r="H923" s="32">
        <f t="shared" si="108"/>
        <v>5184</v>
      </c>
      <c r="I923" s="32">
        <f t="shared" si="108"/>
        <v>2885.1</v>
      </c>
      <c r="J923" s="26"/>
    </row>
    <row r="924" spans="1:10" s="34" customFormat="1" ht="38.25">
      <c r="A924" s="26"/>
      <c r="B924" s="37" t="s">
        <v>86</v>
      </c>
      <c r="C924" s="37"/>
      <c r="D924" s="38">
        <v>10</v>
      </c>
      <c r="E924" s="38">
        <v>6</v>
      </c>
      <c r="F924" s="39" t="s">
        <v>579</v>
      </c>
      <c r="G924" s="40" t="s">
        <v>85</v>
      </c>
      <c r="H924" s="32">
        <v>5184</v>
      </c>
      <c r="I924" s="32">
        <v>2885.1</v>
      </c>
      <c r="J924" s="26"/>
    </row>
    <row r="925" spans="1:10" s="34" customFormat="1" ht="38.25">
      <c r="A925" s="26"/>
      <c r="B925" s="37" t="s">
        <v>5</v>
      </c>
      <c r="C925" s="37"/>
      <c r="D925" s="38">
        <v>10</v>
      </c>
      <c r="E925" s="38">
        <v>6</v>
      </c>
      <c r="F925" s="39" t="s">
        <v>365</v>
      </c>
      <c r="G925" s="40"/>
      <c r="H925" s="32">
        <f>H926</f>
        <v>14608.5</v>
      </c>
      <c r="I925" s="32">
        <f>I926</f>
        <v>5911.1999999999989</v>
      </c>
      <c r="J925" s="26"/>
    </row>
    <row r="926" spans="1:10" s="36" customFormat="1" ht="38.25">
      <c r="A926" s="26"/>
      <c r="B926" s="37" t="s">
        <v>4</v>
      </c>
      <c r="C926" s="37"/>
      <c r="D926" s="38">
        <v>10</v>
      </c>
      <c r="E926" s="38">
        <v>6</v>
      </c>
      <c r="F926" s="39" t="s">
        <v>367</v>
      </c>
      <c r="G926" s="40"/>
      <c r="H926" s="32">
        <f>H927+H940</f>
        <v>14608.5</v>
      </c>
      <c r="I926" s="32">
        <f>I927+I940</f>
        <v>5911.1999999999989</v>
      </c>
      <c r="J926" s="26"/>
    </row>
    <row r="927" spans="1:10" s="34" customFormat="1" ht="76.5">
      <c r="A927" s="26"/>
      <c r="B927" s="37" t="s">
        <v>3</v>
      </c>
      <c r="C927" s="37"/>
      <c r="D927" s="38">
        <v>10</v>
      </c>
      <c r="E927" s="38">
        <v>6</v>
      </c>
      <c r="F927" s="39" t="s">
        <v>668</v>
      </c>
      <c r="G927" s="40"/>
      <c r="H927" s="32">
        <f>H928+H933+H937</f>
        <v>14494.1</v>
      </c>
      <c r="I927" s="32">
        <f>I928+I933+I937</f>
        <v>5893.9999999999991</v>
      </c>
      <c r="J927" s="26"/>
    </row>
    <row r="928" spans="1:10" s="34" customFormat="1" ht="63.75">
      <c r="A928" s="26"/>
      <c r="B928" s="16" t="s">
        <v>343</v>
      </c>
      <c r="C928" s="37"/>
      <c r="D928" s="38">
        <v>10</v>
      </c>
      <c r="E928" s="38">
        <v>6</v>
      </c>
      <c r="F928" s="39" t="s">
        <v>668</v>
      </c>
      <c r="G928" s="40">
        <v>100</v>
      </c>
      <c r="H928" s="32">
        <f>H929</f>
        <v>12855.900000000001</v>
      </c>
      <c r="I928" s="32">
        <f>I929</f>
        <v>5632.5999999999995</v>
      </c>
      <c r="J928" s="26"/>
    </row>
    <row r="929" spans="1:10" s="34" customFormat="1" ht="25.5">
      <c r="A929" s="26"/>
      <c r="B929" s="16" t="s">
        <v>256</v>
      </c>
      <c r="C929" s="37"/>
      <c r="D929" s="38">
        <v>10</v>
      </c>
      <c r="E929" s="38">
        <v>6</v>
      </c>
      <c r="F929" s="39" t="s">
        <v>668</v>
      </c>
      <c r="G929" s="40">
        <v>120</v>
      </c>
      <c r="H929" s="32">
        <f>H930+H931+H932</f>
        <v>12855.900000000001</v>
      </c>
      <c r="I929" s="32">
        <f>I930+I931+I932</f>
        <v>5632.5999999999995</v>
      </c>
      <c r="J929" s="26"/>
    </row>
    <row r="930" spans="1:10" s="34" customFormat="1" ht="25.5">
      <c r="A930" s="26"/>
      <c r="B930" s="37" t="s">
        <v>27</v>
      </c>
      <c r="C930" s="37"/>
      <c r="D930" s="38">
        <v>10</v>
      </c>
      <c r="E930" s="38">
        <v>6</v>
      </c>
      <c r="F930" s="39" t="s">
        <v>668</v>
      </c>
      <c r="G930" s="40" t="s">
        <v>26</v>
      </c>
      <c r="H930" s="32">
        <v>9921</v>
      </c>
      <c r="I930" s="32">
        <v>4340.8999999999996</v>
      </c>
      <c r="J930" s="26"/>
    </row>
    <row r="931" spans="1:10" s="34" customFormat="1" ht="38.25">
      <c r="A931" s="26"/>
      <c r="B931" s="37" t="s">
        <v>33</v>
      </c>
      <c r="C931" s="37"/>
      <c r="D931" s="38">
        <v>10</v>
      </c>
      <c r="E931" s="38">
        <v>6</v>
      </c>
      <c r="F931" s="39" t="s">
        <v>668</v>
      </c>
      <c r="G931" s="40" t="s">
        <v>32</v>
      </c>
      <c r="H931" s="32">
        <v>685.7</v>
      </c>
      <c r="I931" s="32">
        <v>144.19999999999999</v>
      </c>
      <c r="J931" s="26"/>
    </row>
    <row r="932" spans="1:10" s="34" customFormat="1" ht="51">
      <c r="A932" s="26"/>
      <c r="B932" s="37" t="s">
        <v>25</v>
      </c>
      <c r="C932" s="37"/>
      <c r="D932" s="38">
        <v>10</v>
      </c>
      <c r="E932" s="38">
        <v>6</v>
      </c>
      <c r="F932" s="39" t="s">
        <v>668</v>
      </c>
      <c r="G932" s="40" t="s">
        <v>24</v>
      </c>
      <c r="H932" s="32">
        <v>2249.1999999999998</v>
      </c>
      <c r="I932" s="32">
        <v>1147.5</v>
      </c>
      <c r="J932" s="26"/>
    </row>
    <row r="933" spans="1:10" s="34" customFormat="1" ht="25.5">
      <c r="A933" s="26"/>
      <c r="B933" s="16" t="s">
        <v>257</v>
      </c>
      <c r="C933" s="37"/>
      <c r="D933" s="38">
        <v>10</v>
      </c>
      <c r="E933" s="38">
        <v>6</v>
      </c>
      <c r="F933" s="39" t="s">
        <v>668</v>
      </c>
      <c r="G933" s="40">
        <v>200</v>
      </c>
      <c r="H933" s="32">
        <f>H934</f>
        <v>1637.8</v>
      </c>
      <c r="I933" s="32">
        <f>I934</f>
        <v>261.39999999999998</v>
      </c>
      <c r="J933" s="26"/>
    </row>
    <row r="934" spans="1:10" s="34" customFormat="1" ht="25.5">
      <c r="A934" s="26"/>
      <c r="B934" s="16" t="s">
        <v>339</v>
      </c>
      <c r="C934" s="37"/>
      <c r="D934" s="38">
        <v>10</v>
      </c>
      <c r="E934" s="38">
        <v>6</v>
      </c>
      <c r="F934" s="39" t="s">
        <v>668</v>
      </c>
      <c r="G934" s="40">
        <v>240</v>
      </c>
      <c r="H934" s="32">
        <f>H935+H936</f>
        <v>1637.8</v>
      </c>
      <c r="I934" s="32">
        <f>I935+I936</f>
        <v>261.39999999999998</v>
      </c>
      <c r="J934" s="26"/>
    </row>
    <row r="935" spans="1:10" s="34" customFormat="1" ht="25.5">
      <c r="A935" s="26"/>
      <c r="B935" s="37" t="s">
        <v>2</v>
      </c>
      <c r="C935" s="37"/>
      <c r="D935" s="38">
        <v>10</v>
      </c>
      <c r="E935" s="38">
        <v>6</v>
      </c>
      <c r="F935" s="39" t="s">
        <v>668</v>
      </c>
      <c r="G935" s="40" t="s">
        <v>1</v>
      </c>
      <c r="H935" s="32">
        <v>249.7</v>
      </c>
      <c r="I935" s="32">
        <v>40</v>
      </c>
      <c r="J935" s="26"/>
    </row>
    <row r="936" spans="1:10" s="34" customFormat="1" ht="38.25">
      <c r="A936" s="26"/>
      <c r="B936" s="37" t="s">
        <v>19</v>
      </c>
      <c r="C936" s="37"/>
      <c r="D936" s="38">
        <v>10</v>
      </c>
      <c r="E936" s="38">
        <v>6</v>
      </c>
      <c r="F936" s="39" t="s">
        <v>668</v>
      </c>
      <c r="G936" s="40" t="s">
        <v>18</v>
      </c>
      <c r="H936" s="32">
        <v>1388.1</v>
      </c>
      <c r="I936" s="32">
        <v>221.4</v>
      </c>
      <c r="J936" s="26"/>
    </row>
    <row r="937" spans="1:10" s="34" customFormat="1">
      <c r="A937" s="26"/>
      <c r="B937" s="17" t="s">
        <v>259</v>
      </c>
      <c r="C937" s="37"/>
      <c r="D937" s="38">
        <v>10</v>
      </c>
      <c r="E937" s="38">
        <v>6</v>
      </c>
      <c r="F937" s="39" t="s">
        <v>668</v>
      </c>
      <c r="G937" s="40">
        <v>800</v>
      </c>
      <c r="H937" s="32">
        <f>H938</f>
        <v>0.4</v>
      </c>
      <c r="I937" s="32">
        <f>I938</f>
        <v>0</v>
      </c>
      <c r="J937" s="26"/>
    </row>
    <row r="938" spans="1:10" s="34" customFormat="1">
      <c r="A938" s="26"/>
      <c r="B938" s="17" t="s">
        <v>260</v>
      </c>
      <c r="C938" s="37"/>
      <c r="D938" s="38">
        <v>10</v>
      </c>
      <c r="E938" s="38">
        <v>6</v>
      </c>
      <c r="F938" s="39" t="s">
        <v>668</v>
      </c>
      <c r="G938" s="40">
        <v>850</v>
      </c>
      <c r="H938" s="32">
        <f>H939</f>
        <v>0.4</v>
      </c>
      <c r="I938" s="32">
        <f>I939</f>
        <v>0</v>
      </c>
      <c r="J938" s="26"/>
    </row>
    <row r="939" spans="1:10" s="34" customFormat="1">
      <c r="A939" s="26"/>
      <c r="B939" s="37" t="s">
        <v>29</v>
      </c>
      <c r="C939" s="37"/>
      <c r="D939" s="38">
        <v>10</v>
      </c>
      <c r="E939" s="38">
        <v>6</v>
      </c>
      <c r="F939" s="39" t="s">
        <v>668</v>
      </c>
      <c r="G939" s="40" t="s">
        <v>28</v>
      </c>
      <c r="H939" s="32">
        <v>0.4</v>
      </c>
      <c r="I939" s="32">
        <v>0</v>
      </c>
      <c r="J939" s="26"/>
    </row>
    <row r="940" spans="1:10" s="34" customFormat="1" ht="114.75">
      <c r="A940" s="26"/>
      <c r="B940" s="37" t="s">
        <v>94</v>
      </c>
      <c r="C940" s="37"/>
      <c r="D940" s="38">
        <v>10</v>
      </c>
      <c r="E940" s="38">
        <v>6</v>
      </c>
      <c r="F940" s="39" t="s">
        <v>677</v>
      </c>
      <c r="G940" s="40"/>
      <c r="H940" s="32">
        <f>H941+H945</f>
        <v>114.4</v>
      </c>
      <c r="I940" s="32">
        <f>I941+I945</f>
        <v>17.2</v>
      </c>
      <c r="J940" s="26"/>
    </row>
    <row r="941" spans="1:10" s="34" customFormat="1" ht="63.75">
      <c r="A941" s="26"/>
      <c r="B941" s="16" t="s">
        <v>343</v>
      </c>
      <c r="C941" s="37"/>
      <c r="D941" s="38">
        <v>10</v>
      </c>
      <c r="E941" s="38">
        <v>6</v>
      </c>
      <c r="F941" s="39" t="s">
        <v>677</v>
      </c>
      <c r="G941" s="40">
        <v>100</v>
      </c>
      <c r="H941" s="32">
        <f>H942</f>
        <v>99.5</v>
      </c>
      <c r="I941" s="32">
        <f>I942</f>
        <v>17.2</v>
      </c>
      <c r="J941" s="26"/>
    </row>
    <row r="942" spans="1:10" s="34" customFormat="1" ht="25.5">
      <c r="A942" s="26"/>
      <c r="B942" s="16" t="s">
        <v>256</v>
      </c>
      <c r="C942" s="37"/>
      <c r="D942" s="38">
        <v>10</v>
      </c>
      <c r="E942" s="38">
        <v>6</v>
      </c>
      <c r="F942" s="39" t="s">
        <v>677</v>
      </c>
      <c r="G942" s="40">
        <v>120</v>
      </c>
      <c r="H942" s="32">
        <f>H943+H944</f>
        <v>99.5</v>
      </c>
      <c r="I942" s="32">
        <f>I943+I944</f>
        <v>17.2</v>
      </c>
      <c r="J942" s="26"/>
    </row>
    <row r="943" spans="1:10" s="34" customFormat="1" ht="25.5">
      <c r="A943" s="26"/>
      <c r="B943" s="37" t="s">
        <v>27</v>
      </c>
      <c r="C943" s="37"/>
      <c r="D943" s="38">
        <v>10</v>
      </c>
      <c r="E943" s="38">
        <v>6</v>
      </c>
      <c r="F943" s="39" t="s">
        <v>677</v>
      </c>
      <c r="G943" s="40" t="s">
        <v>26</v>
      </c>
      <c r="H943" s="32">
        <v>76.5</v>
      </c>
      <c r="I943" s="32">
        <v>13.9</v>
      </c>
      <c r="J943" s="26"/>
    </row>
    <row r="944" spans="1:10" s="34" customFormat="1" ht="51">
      <c r="A944" s="26"/>
      <c r="B944" s="37" t="s">
        <v>25</v>
      </c>
      <c r="C944" s="37"/>
      <c r="D944" s="38">
        <v>10</v>
      </c>
      <c r="E944" s="38">
        <v>6</v>
      </c>
      <c r="F944" s="39" t="s">
        <v>677</v>
      </c>
      <c r="G944" s="40" t="s">
        <v>24</v>
      </c>
      <c r="H944" s="32">
        <v>23</v>
      </c>
      <c r="I944" s="32">
        <v>3.3</v>
      </c>
      <c r="J944" s="26"/>
    </row>
    <row r="945" spans="1:10" s="34" customFormat="1" ht="25.5">
      <c r="A945" s="26"/>
      <c r="B945" s="16" t="s">
        <v>257</v>
      </c>
      <c r="C945" s="37"/>
      <c r="D945" s="38">
        <v>10</v>
      </c>
      <c r="E945" s="38">
        <v>6</v>
      </c>
      <c r="F945" s="39" t="s">
        <v>677</v>
      </c>
      <c r="G945" s="40">
        <v>200</v>
      </c>
      <c r="H945" s="32">
        <f>H946</f>
        <v>14.9</v>
      </c>
      <c r="I945" s="32">
        <f>I946</f>
        <v>0</v>
      </c>
      <c r="J945" s="26"/>
    </row>
    <row r="946" spans="1:10" s="34" customFormat="1" ht="25.5">
      <c r="A946" s="26"/>
      <c r="B946" s="16" t="s">
        <v>339</v>
      </c>
      <c r="C946" s="37"/>
      <c r="D946" s="38">
        <v>10</v>
      </c>
      <c r="E946" s="38">
        <v>6</v>
      </c>
      <c r="F946" s="39" t="s">
        <v>677</v>
      </c>
      <c r="G946" s="40">
        <v>240</v>
      </c>
      <c r="H946" s="32">
        <f>H947</f>
        <v>14.9</v>
      </c>
      <c r="I946" s="32">
        <f>I947</f>
        <v>0</v>
      </c>
      <c r="J946" s="26"/>
    </row>
    <row r="947" spans="1:10" s="34" customFormat="1" ht="38.25">
      <c r="A947" s="26"/>
      <c r="B947" s="37" t="s">
        <v>19</v>
      </c>
      <c r="C947" s="37"/>
      <c r="D947" s="38">
        <v>10</v>
      </c>
      <c r="E947" s="38">
        <v>6</v>
      </c>
      <c r="F947" s="39" t="s">
        <v>677</v>
      </c>
      <c r="G947" s="40" t="s">
        <v>18</v>
      </c>
      <c r="H947" s="32">
        <v>14.9</v>
      </c>
      <c r="I947" s="32">
        <v>0</v>
      </c>
      <c r="J947" s="26"/>
    </row>
    <row r="948" spans="1:10" s="36" customFormat="1">
      <c r="A948" s="35"/>
      <c r="B948" s="27" t="s">
        <v>93</v>
      </c>
      <c r="C948" s="27"/>
      <c r="D948" s="28">
        <v>11</v>
      </c>
      <c r="E948" s="28">
        <v>0</v>
      </c>
      <c r="F948" s="29"/>
      <c r="G948" s="30"/>
      <c r="H948" s="31">
        <f>H949</f>
        <v>6306.9</v>
      </c>
      <c r="I948" s="31">
        <f>I949</f>
        <v>1428.9</v>
      </c>
      <c r="J948" s="33">
        <f>I948/H948*100</f>
        <v>22.65613851495981</v>
      </c>
    </row>
    <row r="949" spans="1:10" s="159" customFormat="1">
      <c r="A949" s="35"/>
      <c r="B949" s="27" t="s">
        <v>92</v>
      </c>
      <c r="C949" s="27"/>
      <c r="D949" s="28">
        <v>11</v>
      </c>
      <c r="E949" s="28">
        <v>2</v>
      </c>
      <c r="F949" s="29"/>
      <c r="G949" s="30"/>
      <c r="H949" s="31">
        <f>H950+H962</f>
        <v>6306.9</v>
      </c>
      <c r="I949" s="31">
        <f>I950+I962</f>
        <v>1428.9</v>
      </c>
      <c r="J949" s="33">
        <f>I949/H949*100</f>
        <v>22.65613851495981</v>
      </c>
    </row>
    <row r="950" spans="1:10" ht="38.25">
      <c r="A950" s="26"/>
      <c r="B950" s="37" t="s">
        <v>91</v>
      </c>
      <c r="C950" s="37"/>
      <c r="D950" s="38">
        <v>11</v>
      </c>
      <c r="E950" s="38">
        <v>2</v>
      </c>
      <c r="F950" s="39" t="s">
        <v>572</v>
      </c>
      <c r="G950" s="40"/>
      <c r="H950" s="32">
        <f>H951</f>
        <v>3616.8</v>
      </c>
      <c r="I950" s="32">
        <f>I951</f>
        <v>711.3</v>
      </c>
      <c r="J950" s="26"/>
    </row>
    <row r="951" spans="1:10" ht="25.5">
      <c r="A951" s="26"/>
      <c r="B951" s="37" t="s">
        <v>90</v>
      </c>
      <c r="C951" s="37"/>
      <c r="D951" s="38">
        <v>11</v>
      </c>
      <c r="E951" s="38">
        <v>2</v>
      </c>
      <c r="F951" s="39" t="s">
        <v>573</v>
      </c>
      <c r="G951" s="40"/>
      <c r="H951" s="32">
        <f>H952</f>
        <v>3616.8</v>
      </c>
      <c r="I951" s="32">
        <f>I952</f>
        <v>711.3</v>
      </c>
      <c r="J951" s="26"/>
    </row>
    <row r="952" spans="1:10">
      <c r="A952" s="26"/>
      <c r="B952" s="37" t="s">
        <v>21</v>
      </c>
      <c r="C952" s="37"/>
      <c r="D952" s="38">
        <v>11</v>
      </c>
      <c r="E952" s="38">
        <v>2</v>
      </c>
      <c r="F952" s="39" t="s">
        <v>587</v>
      </c>
      <c r="G952" s="40"/>
      <c r="H952" s="32">
        <f>H953+H956+H959</f>
        <v>3616.8</v>
      </c>
      <c r="I952" s="32">
        <f>I953+I956+I959</f>
        <v>711.3</v>
      </c>
      <c r="J952" s="26"/>
    </row>
    <row r="953" spans="1:10" ht="25.5">
      <c r="A953" s="26"/>
      <c r="B953" s="16" t="s">
        <v>257</v>
      </c>
      <c r="C953" s="37"/>
      <c r="D953" s="38">
        <v>11</v>
      </c>
      <c r="E953" s="38">
        <v>2</v>
      </c>
      <c r="F953" s="39" t="s">
        <v>587</v>
      </c>
      <c r="G953" s="40">
        <v>200</v>
      </c>
      <c r="H953" s="32">
        <f>H954</f>
        <v>1025.2</v>
      </c>
      <c r="I953" s="32">
        <f>I954</f>
        <v>34.9</v>
      </c>
      <c r="J953" s="26"/>
    </row>
    <row r="954" spans="1:10" ht="25.5">
      <c r="A954" s="26"/>
      <c r="B954" s="16" t="s">
        <v>339</v>
      </c>
      <c r="C954" s="37"/>
      <c r="D954" s="38">
        <v>11</v>
      </c>
      <c r="E954" s="38">
        <v>2</v>
      </c>
      <c r="F954" s="39" t="s">
        <v>587</v>
      </c>
      <c r="G954" s="40">
        <v>240</v>
      </c>
      <c r="H954" s="32">
        <f>H955</f>
        <v>1025.2</v>
      </c>
      <c r="I954" s="32">
        <f>I955</f>
        <v>34.9</v>
      </c>
      <c r="J954" s="26"/>
    </row>
    <row r="955" spans="1:10" ht="38.25">
      <c r="A955" s="26"/>
      <c r="B955" s="37" t="s">
        <v>19</v>
      </c>
      <c r="C955" s="37"/>
      <c r="D955" s="38">
        <v>11</v>
      </c>
      <c r="E955" s="38">
        <v>2</v>
      </c>
      <c r="F955" s="39" t="s">
        <v>587</v>
      </c>
      <c r="G955" s="40" t="s">
        <v>18</v>
      </c>
      <c r="H955" s="32">
        <v>1025.2</v>
      </c>
      <c r="I955" s="32">
        <v>34.9</v>
      </c>
      <c r="J955" s="26"/>
    </row>
    <row r="956" spans="1:10" ht="38.25">
      <c r="A956" s="26"/>
      <c r="B956" s="16" t="s">
        <v>344</v>
      </c>
      <c r="C956" s="37"/>
      <c r="D956" s="38">
        <v>11</v>
      </c>
      <c r="E956" s="38">
        <v>2</v>
      </c>
      <c r="F956" s="39" t="s">
        <v>587</v>
      </c>
      <c r="G956" s="40">
        <v>400</v>
      </c>
      <c r="H956" s="32">
        <f>H957</f>
        <v>2218.6</v>
      </c>
      <c r="I956" s="32">
        <f>I957</f>
        <v>347.9</v>
      </c>
      <c r="J956" s="26"/>
    </row>
    <row r="957" spans="1:10">
      <c r="A957" s="26"/>
      <c r="B957" s="16" t="s">
        <v>345</v>
      </c>
      <c r="C957" s="37"/>
      <c r="D957" s="38">
        <v>11</v>
      </c>
      <c r="E957" s="38">
        <v>2</v>
      </c>
      <c r="F957" s="39" t="s">
        <v>587</v>
      </c>
      <c r="G957" s="40">
        <v>410</v>
      </c>
      <c r="H957" s="32">
        <f>H958</f>
        <v>2218.6</v>
      </c>
      <c r="I957" s="32">
        <f>I958</f>
        <v>347.9</v>
      </c>
      <c r="J957" s="26"/>
    </row>
    <row r="958" spans="1:10" ht="38.25">
      <c r="A958" s="26"/>
      <c r="B958" s="37" t="s">
        <v>89</v>
      </c>
      <c r="C958" s="37"/>
      <c r="D958" s="38">
        <v>11</v>
      </c>
      <c r="E958" s="38">
        <v>2</v>
      </c>
      <c r="F958" s="39" t="s">
        <v>587</v>
      </c>
      <c r="G958" s="40" t="s">
        <v>88</v>
      </c>
      <c r="H958" s="32">
        <v>2218.6</v>
      </c>
      <c r="I958" s="32">
        <v>347.9</v>
      </c>
      <c r="J958" s="26"/>
    </row>
    <row r="959" spans="1:10" ht="38.25">
      <c r="A959" s="26"/>
      <c r="B959" s="16" t="s">
        <v>337</v>
      </c>
      <c r="C959" s="37"/>
      <c r="D959" s="38">
        <v>11</v>
      </c>
      <c r="E959" s="38">
        <v>2</v>
      </c>
      <c r="F959" s="39" t="s">
        <v>587</v>
      </c>
      <c r="G959" s="40">
        <v>600</v>
      </c>
      <c r="H959" s="32">
        <f>H960</f>
        <v>373</v>
      </c>
      <c r="I959" s="32">
        <f>I960</f>
        <v>328.5</v>
      </c>
      <c r="J959" s="26"/>
    </row>
    <row r="960" spans="1:10">
      <c r="A960" s="26"/>
      <c r="B960" s="16" t="s">
        <v>338</v>
      </c>
      <c r="C960" s="37"/>
      <c r="D960" s="38">
        <v>11</v>
      </c>
      <c r="E960" s="38">
        <v>2</v>
      </c>
      <c r="F960" s="39" t="s">
        <v>587</v>
      </c>
      <c r="G960" s="40">
        <v>610</v>
      </c>
      <c r="H960" s="32">
        <f>H961</f>
        <v>373</v>
      </c>
      <c r="I960" s="32">
        <f>I961</f>
        <v>328.5</v>
      </c>
      <c r="J960" s="26"/>
    </row>
    <row r="961" spans="1:10">
      <c r="A961" s="26"/>
      <c r="B961" s="37" t="s">
        <v>41</v>
      </c>
      <c r="C961" s="37"/>
      <c r="D961" s="38">
        <v>11</v>
      </c>
      <c r="E961" s="38">
        <v>2</v>
      </c>
      <c r="F961" s="39" t="s">
        <v>587</v>
      </c>
      <c r="G961" s="40" t="s">
        <v>40</v>
      </c>
      <c r="H961" s="32">
        <v>373</v>
      </c>
      <c r="I961" s="32">
        <v>328.5</v>
      </c>
      <c r="J961" s="26"/>
    </row>
    <row r="962" spans="1:10" ht="38.25">
      <c r="A962" s="26"/>
      <c r="B962" s="37" t="s">
        <v>87</v>
      </c>
      <c r="C962" s="37"/>
      <c r="D962" s="38">
        <v>11</v>
      </c>
      <c r="E962" s="38">
        <v>2</v>
      </c>
      <c r="F962" s="39" t="s">
        <v>578</v>
      </c>
      <c r="G962" s="40"/>
      <c r="H962" s="32">
        <f t="shared" ref="H962:I964" si="109">H963</f>
        <v>2690.1</v>
      </c>
      <c r="I962" s="32">
        <f t="shared" si="109"/>
        <v>717.6</v>
      </c>
      <c r="J962" s="26"/>
    </row>
    <row r="963" spans="1:10">
      <c r="A963" s="26"/>
      <c r="B963" s="37" t="s">
        <v>21</v>
      </c>
      <c r="C963" s="37"/>
      <c r="D963" s="38">
        <v>11</v>
      </c>
      <c r="E963" s="38">
        <v>2</v>
      </c>
      <c r="F963" s="39" t="s">
        <v>579</v>
      </c>
      <c r="G963" s="40"/>
      <c r="H963" s="32">
        <f t="shared" si="109"/>
        <v>2690.1</v>
      </c>
      <c r="I963" s="32">
        <f t="shared" si="109"/>
        <v>717.6</v>
      </c>
      <c r="J963" s="26"/>
    </row>
    <row r="964" spans="1:10" ht="38.25">
      <c r="A964" s="26"/>
      <c r="B964" s="16" t="s">
        <v>337</v>
      </c>
      <c r="C964" s="37"/>
      <c r="D964" s="38">
        <v>11</v>
      </c>
      <c r="E964" s="38">
        <v>2</v>
      </c>
      <c r="F964" s="39" t="s">
        <v>579</v>
      </c>
      <c r="G964" s="40">
        <v>600</v>
      </c>
      <c r="H964" s="32">
        <f t="shared" si="109"/>
        <v>2690.1</v>
      </c>
      <c r="I964" s="32">
        <f t="shared" si="109"/>
        <v>717.6</v>
      </c>
      <c r="J964" s="26"/>
    </row>
    <row r="965" spans="1:10" ht="38.25">
      <c r="A965" s="26"/>
      <c r="B965" s="37" t="s">
        <v>86</v>
      </c>
      <c r="C965" s="37"/>
      <c r="D965" s="38">
        <v>11</v>
      </c>
      <c r="E965" s="38">
        <v>2</v>
      </c>
      <c r="F965" s="39" t="s">
        <v>579</v>
      </c>
      <c r="G965" s="40" t="s">
        <v>85</v>
      </c>
      <c r="H965" s="32">
        <v>2690.1</v>
      </c>
      <c r="I965" s="32">
        <v>717.6</v>
      </c>
      <c r="J965" s="26"/>
    </row>
    <row r="966" spans="1:10" s="36" customFormat="1">
      <c r="A966" s="35"/>
      <c r="B966" s="27" t="s">
        <v>84</v>
      </c>
      <c r="C966" s="27"/>
      <c r="D966" s="28">
        <v>12</v>
      </c>
      <c r="E966" s="28">
        <v>0</v>
      </c>
      <c r="F966" s="29"/>
      <c r="G966" s="30"/>
      <c r="H966" s="31">
        <f t="shared" ref="H966:I971" si="110">H967</f>
        <v>13246.3</v>
      </c>
      <c r="I966" s="31">
        <f t="shared" si="110"/>
        <v>5993.4</v>
      </c>
      <c r="J966" s="33">
        <f>I966/H966*100</f>
        <v>45.245842235190203</v>
      </c>
    </row>
    <row r="967" spans="1:10" s="34" customFormat="1">
      <c r="A967" s="26"/>
      <c r="B967" s="37" t="s">
        <v>83</v>
      </c>
      <c r="C967" s="37"/>
      <c r="D967" s="38">
        <v>12</v>
      </c>
      <c r="E967" s="38">
        <v>2</v>
      </c>
      <c r="F967" s="39"/>
      <c r="G967" s="40"/>
      <c r="H967" s="32">
        <f t="shared" si="110"/>
        <v>13246.3</v>
      </c>
      <c r="I967" s="32">
        <f t="shared" si="110"/>
        <v>5993.4</v>
      </c>
      <c r="J967" s="26"/>
    </row>
    <row r="968" spans="1:10" s="34" customFormat="1" ht="25.5">
      <c r="A968" s="26"/>
      <c r="B968" s="37" t="s">
        <v>60</v>
      </c>
      <c r="C968" s="37"/>
      <c r="D968" s="38">
        <v>12</v>
      </c>
      <c r="E968" s="38">
        <v>2</v>
      </c>
      <c r="F968" s="39" t="s">
        <v>475</v>
      </c>
      <c r="G968" s="40"/>
      <c r="H968" s="32">
        <f t="shared" si="110"/>
        <v>13246.3</v>
      </c>
      <c r="I968" s="32">
        <f t="shared" si="110"/>
        <v>5993.4</v>
      </c>
      <c r="J968" s="26"/>
    </row>
    <row r="969" spans="1:10" s="34" customFormat="1" ht="25.5">
      <c r="A969" s="26"/>
      <c r="B969" s="37" t="s">
        <v>37</v>
      </c>
      <c r="C969" s="37"/>
      <c r="D969" s="38">
        <v>12</v>
      </c>
      <c r="E969" s="38">
        <v>2</v>
      </c>
      <c r="F969" s="39" t="s">
        <v>651</v>
      </c>
      <c r="G969" s="40"/>
      <c r="H969" s="32">
        <f t="shared" si="110"/>
        <v>13246.3</v>
      </c>
      <c r="I969" s="32">
        <f t="shared" si="110"/>
        <v>5993.4</v>
      </c>
      <c r="J969" s="26"/>
    </row>
    <row r="970" spans="1:10" s="34" customFormat="1" ht="38.25">
      <c r="A970" s="26"/>
      <c r="B970" s="16" t="s">
        <v>337</v>
      </c>
      <c r="C970" s="37"/>
      <c r="D970" s="38">
        <v>12</v>
      </c>
      <c r="E970" s="38">
        <v>2</v>
      </c>
      <c r="F970" s="39" t="s">
        <v>651</v>
      </c>
      <c r="G970" s="40">
        <v>600</v>
      </c>
      <c r="H970" s="32">
        <f t="shared" si="110"/>
        <v>13246.3</v>
      </c>
      <c r="I970" s="32">
        <f t="shared" si="110"/>
        <v>5993.4</v>
      </c>
      <c r="J970" s="26"/>
    </row>
    <row r="971" spans="1:10" s="34" customFormat="1">
      <c r="A971" s="26"/>
      <c r="B971" s="16" t="s">
        <v>338</v>
      </c>
      <c r="C971" s="37"/>
      <c r="D971" s="38">
        <v>12</v>
      </c>
      <c r="E971" s="38">
        <v>2</v>
      </c>
      <c r="F971" s="39" t="s">
        <v>651</v>
      </c>
      <c r="G971" s="40">
        <v>610</v>
      </c>
      <c r="H971" s="32">
        <f t="shared" si="110"/>
        <v>13246.3</v>
      </c>
      <c r="I971" s="32">
        <f t="shared" si="110"/>
        <v>5993.4</v>
      </c>
      <c r="J971" s="26"/>
    </row>
    <row r="972" spans="1:10" s="34" customFormat="1" ht="63.75">
      <c r="A972" s="26"/>
      <c r="B972" s="37" t="s">
        <v>44</v>
      </c>
      <c r="C972" s="37"/>
      <c r="D972" s="38">
        <v>12</v>
      </c>
      <c r="E972" s="38">
        <v>2</v>
      </c>
      <c r="F972" s="39" t="s">
        <v>651</v>
      </c>
      <c r="G972" s="40" t="s">
        <v>43</v>
      </c>
      <c r="H972" s="32">
        <v>13246.3</v>
      </c>
      <c r="I972" s="32">
        <v>5993.4</v>
      </c>
      <c r="J972" s="26"/>
    </row>
    <row r="973" spans="1:10" s="36" customFormat="1" ht="25.5">
      <c r="A973" s="35" t="s">
        <v>296</v>
      </c>
      <c r="B973" s="27" t="s">
        <v>335</v>
      </c>
      <c r="C973" s="27">
        <v>50</v>
      </c>
      <c r="D973" s="28"/>
      <c r="E973" s="28"/>
      <c r="F973" s="29"/>
      <c r="G973" s="30"/>
      <c r="H973" s="31">
        <f>H974+H1009</f>
        <v>39477.1</v>
      </c>
      <c r="I973" s="31">
        <f>I974+I1009</f>
        <v>16580.099999999999</v>
      </c>
      <c r="J973" s="33">
        <f>I973/H973*100</f>
        <v>41.999285661814064</v>
      </c>
    </row>
    <row r="974" spans="1:10" s="36" customFormat="1">
      <c r="A974" s="35"/>
      <c r="B974" s="27" t="s">
        <v>82</v>
      </c>
      <c r="C974" s="27"/>
      <c r="D974" s="28">
        <v>1</v>
      </c>
      <c r="E974" s="28"/>
      <c r="F974" s="29"/>
      <c r="G974" s="30"/>
      <c r="H974" s="31">
        <f>H975+H996+H1002</f>
        <v>34599.299999999996</v>
      </c>
      <c r="I974" s="31">
        <f>I975+I996+I1002</f>
        <v>16580.099999999999</v>
      </c>
      <c r="J974" s="33">
        <f>I974/H974*100</f>
        <v>47.920333648368612</v>
      </c>
    </row>
    <row r="975" spans="1:10" s="36" customFormat="1" ht="38.25">
      <c r="A975" s="35"/>
      <c r="B975" s="27" t="s">
        <v>81</v>
      </c>
      <c r="C975" s="27"/>
      <c r="D975" s="28">
        <v>1</v>
      </c>
      <c r="E975" s="28">
        <v>6</v>
      </c>
      <c r="F975" s="29"/>
      <c r="G975" s="30"/>
      <c r="H975" s="31">
        <f>H976+H991</f>
        <v>32528.899999999998</v>
      </c>
      <c r="I975" s="31">
        <f>I976+I991</f>
        <v>16580.099999999999</v>
      </c>
      <c r="J975" s="33">
        <f>I975/H975*100</f>
        <v>50.970367888247068</v>
      </c>
    </row>
    <row r="976" spans="1:10" s="34" customFormat="1" ht="89.25">
      <c r="A976" s="26"/>
      <c r="B976" s="37" t="s">
        <v>74</v>
      </c>
      <c r="C976" s="37"/>
      <c r="D976" s="38">
        <v>1</v>
      </c>
      <c r="E976" s="38">
        <v>6</v>
      </c>
      <c r="F976" s="39" t="s">
        <v>387</v>
      </c>
      <c r="G976" s="40"/>
      <c r="H976" s="32">
        <f>H977</f>
        <v>32478.899999999998</v>
      </c>
      <c r="I976" s="32">
        <f>I977</f>
        <v>16555.199999999997</v>
      </c>
      <c r="J976" s="26"/>
    </row>
    <row r="977" spans="1:10" s="34" customFormat="1" ht="25.5">
      <c r="A977" s="26"/>
      <c r="B977" s="37" t="s">
        <v>80</v>
      </c>
      <c r="C977" s="37"/>
      <c r="D977" s="38">
        <v>1</v>
      </c>
      <c r="E977" s="38">
        <v>6</v>
      </c>
      <c r="F977" s="39" t="s">
        <v>388</v>
      </c>
      <c r="G977" s="40"/>
      <c r="H977" s="32">
        <f>H978</f>
        <v>32478.899999999998</v>
      </c>
      <c r="I977" s="32">
        <f>I978</f>
        <v>16555.199999999997</v>
      </c>
      <c r="J977" s="26"/>
    </row>
    <row r="978" spans="1:10" s="34" customFormat="1" ht="25.5">
      <c r="A978" s="26"/>
      <c r="B978" s="37" t="s">
        <v>34</v>
      </c>
      <c r="C978" s="37"/>
      <c r="D978" s="38">
        <v>1</v>
      </c>
      <c r="E978" s="38">
        <v>6</v>
      </c>
      <c r="F978" s="39" t="s">
        <v>389</v>
      </c>
      <c r="G978" s="40"/>
      <c r="H978" s="32">
        <f>H979+H983+H987</f>
        <v>32478.899999999998</v>
      </c>
      <c r="I978" s="32">
        <f>I979+I983+I987</f>
        <v>16555.199999999997</v>
      </c>
      <c r="J978" s="26"/>
    </row>
    <row r="979" spans="1:10" s="34" customFormat="1" ht="25.5">
      <c r="A979" s="26"/>
      <c r="B979" s="16" t="s">
        <v>256</v>
      </c>
      <c r="C979" s="37"/>
      <c r="D979" s="38">
        <v>1</v>
      </c>
      <c r="E979" s="38">
        <v>6</v>
      </c>
      <c r="F979" s="39" t="s">
        <v>389</v>
      </c>
      <c r="G979" s="40">
        <v>120</v>
      </c>
      <c r="H979" s="32">
        <f>H980+H981+H982</f>
        <v>29200.1</v>
      </c>
      <c r="I979" s="32">
        <f>I980+I981+I982</f>
        <v>15380</v>
      </c>
      <c r="J979" s="26"/>
    </row>
    <row r="980" spans="1:10" s="34" customFormat="1" ht="25.5">
      <c r="A980" s="26"/>
      <c r="B980" s="37" t="s">
        <v>27</v>
      </c>
      <c r="C980" s="37"/>
      <c r="D980" s="38">
        <v>1</v>
      </c>
      <c r="E980" s="38">
        <v>6</v>
      </c>
      <c r="F980" s="39" t="s">
        <v>389</v>
      </c>
      <c r="G980" s="40" t="s">
        <v>26</v>
      </c>
      <c r="H980" s="32">
        <v>21153.599999999999</v>
      </c>
      <c r="I980" s="32">
        <v>11651.9</v>
      </c>
      <c r="J980" s="26"/>
    </row>
    <row r="981" spans="1:10" s="34" customFormat="1" ht="38.25">
      <c r="A981" s="26"/>
      <c r="B981" s="37" t="s">
        <v>33</v>
      </c>
      <c r="C981" s="37"/>
      <c r="D981" s="38">
        <v>1</v>
      </c>
      <c r="E981" s="38">
        <v>6</v>
      </c>
      <c r="F981" s="39" t="s">
        <v>389</v>
      </c>
      <c r="G981" s="40" t="s">
        <v>32</v>
      </c>
      <c r="H981" s="32">
        <v>2505.5</v>
      </c>
      <c r="I981" s="32">
        <v>533.5</v>
      </c>
      <c r="J981" s="26"/>
    </row>
    <row r="982" spans="1:10" s="34" customFormat="1" ht="51">
      <c r="A982" s="26"/>
      <c r="B982" s="37" t="s">
        <v>25</v>
      </c>
      <c r="C982" s="37"/>
      <c r="D982" s="38">
        <v>1</v>
      </c>
      <c r="E982" s="38">
        <v>6</v>
      </c>
      <c r="F982" s="39" t="s">
        <v>389</v>
      </c>
      <c r="G982" s="40" t="s">
        <v>24</v>
      </c>
      <c r="H982" s="32">
        <v>5541</v>
      </c>
      <c r="I982" s="32">
        <v>3194.6</v>
      </c>
      <c r="J982" s="26"/>
    </row>
    <row r="983" spans="1:10" s="34" customFormat="1" ht="25.5">
      <c r="A983" s="26"/>
      <c r="B983" s="16" t="s">
        <v>257</v>
      </c>
      <c r="C983" s="37"/>
      <c r="D983" s="38">
        <v>1</v>
      </c>
      <c r="E983" s="38">
        <v>6</v>
      </c>
      <c r="F983" s="39" t="s">
        <v>389</v>
      </c>
      <c r="G983" s="40">
        <v>200</v>
      </c>
      <c r="H983" s="32">
        <f>H984</f>
        <v>3269.6000000000004</v>
      </c>
      <c r="I983" s="32">
        <f>I984</f>
        <v>1173.0999999999999</v>
      </c>
      <c r="J983" s="26"/>
    </row>
    <row r="984" spans="1:10" s="34" customFormat="1" ht="38.25">
      <c r="A984" s="26"/>
      <c r="B984" s="16" t="s">
        <v>258</v>
      </c>
      <c r="C984" s="37"/>
      <c r="D984" s="38">
        <v>1</v>
      </c>
      <c r="E984" s="38">
        <v>6</v>
      </c>
      <c r="F984" s="39" t="s">
        <v>389</v>
      </c>
      <c r="G984" s="40">
        <v>240</v>
      </c>
      <c r="H984" s="32">
        <f>H985+H986</f>
        <v>3269.6000000000004</v>
      </c>
      <c r="I984" s="32">
        <f>I985+I986</f>
        <v>1173.0999999999999</v>
      </c>
      <c r="J984" s="26"/>
    </row>
    <row r="985" spans="1:10" s="34" customFormat="1" ht="25.5">
      <c r="A985" s="26"/>
      <c r="B985" s="37" t="s">
        <v>2</v>
      </c>
      <c r="C985" s="37"/>
      <c r="D985" s="38">
        <v>1</v>
      </c>
      <c r="E985" s="38">
        <v>6</v>
      </c>
      <c r="F985" s="39" t="s">
        <v>389</v>
      </c>
      <c r="G985" s="40" t="s">
        <v>1</v>
      </c>
      <c r="H985" s="32">
        <v>2387.9</v>
      </c>
      <c r="I985" s="32">
        <v>1076.3</v>
      </c>
      <c r="J985" s="26"/>
    </row>
    <row r="986" spans="1:10" s="34" customFormat="1" ht="38.25">
      <c r="A986" s="26"/>
      <c r="B986" s="37" t="s">
        <v>19</v>
      </c>
      <c r="C986" s="37"/>
      <c r="D986" s="38">
        <v>1</v>
      </c>
      <c r="E986" s="38">
        <v>6</v>
      </c>
      <c r="F986" s="39" t="s">
        <v>389</v>
      </c>
      <c r="G986" s="40" t="s">
        <v>18</v>
      </c>
      <c r="H986" s="32">
        <v>881.7</v>
      </c>
      <c r="I986" s="32">
        <v>96.8</v>
      </c>
      <c r="J986" s="26"/>
    </row>
    <row r="987" spans="1:10" s="34" customFormat="1">
      <c r="A987" s="26"/>
      <c r="B987" s="17" t="s">
        <v>259</v>
      </c>
      <c r="C987" s="37"/>
      <c r="D987" s="38">
        <v>1</v>
      </c>
      <c r="E987" s="38">
        <v>6</v>
      </c>
      <c r="F987" s="39" t="s">
        <v>389</v>
      </c>
      <c r="G987" s="40">
        <v>800</v>
      </c>
      <c r="H987" s="32">
        <f>H988</f>
        <v>9.1999999999999993</v>
      </c>
      <c r="I987" s="32">
        <f>I988</f>
        <v>2.1</v>
      </c>
      <c r="J987" s="26"/>
    </row>
    <row r="988" spans="1:10" s="34" customFormat="1">
      <c r="A988" s="26"/>
      <c r="B988" s="17" t="s">
        <v>260</v>
      </c>
      <c r="C988" s="37"/>
      <c r="D988" s="38">
        <v>1</v>
      </c>
      <c r="E988" s="38">
        <v>6</v>
      </c>
      <c r="F988" s="39" t="s">
        <v>389</v>
      </c>
      <c r="G988" s="40">
        <v>850</v>
      </c>
      <c r="H988" s="32">
        <f>H989+H990</f>
        <v>9.1999999999999993</v>
      </c>
      <c r="I988" s="32">
        <f>I989+I990</f>
        <v>2.1</v>
      </c>
      <c r="J988" s="26"/>
    </row>
    <row r="989" spans="1:10" s="34" customFormat="1" ht="25.5">
      <c r="A989" s="26"/>
      <c r="B989" s="37" t="s">
        <v>31</v>
      </c>
      <c r="C989" s="37"/>
      <c r="D989" s="38">
        <v>1</v>
      </c>
      <c r="E989" s="38">
        <v>6</v>
      </c>
      <c r="F989" s="39" t="s">
        <v>389</v>
      </c>
      <c r="G989" s="40" t="s">
        <v>30</v>
      </c>
      <c r="H989" s="32">
        <v>1.2</v>
      </c>
      <c r="I989" s="32">
        <v>0.2</v>
      </c>
      <c r="J989" s="26"/>
    </row>
    <row r="990" spans="1:10" s="34" customFormat="1">
      <c r="A990" s="26"/>
      <c r="B990" s="37" t="s">
        <v>29</v>
      </c>
      <c r="C990" s="37"/>
      <c r="D990" s="38">
        <v>1</v>
      </c>
      <c r="E990" s="38">
        <v>6</v>
      </c>
      <c r="F990" s="39" t="s">
        <v>389</v>
      </c>
      <c r="G990" s="40" t="s">
        <v>28</v>
      </c>
      <c r="H990" s="32">
        <v>8</v>
      </c>
      <c r="I990" s="32">
        <v>1.9</v>
      </c>
      <c r="J990" s="26"/>
    </row>
    <row r="991" spans="1:10" s="34" customFormat="1" ht="38.25">
      <c r="A991" s="26"/>
      <c r="B991" s="37" t="s">
        <v>73</v>
      </c>
      <c r="C991" s="37"/>
      <c r="D991" s="38">
        <v>1</v>
      </c>
      <c r="E991" s="38">
        <v>6</v>
      </c>
      <c r="F991" s="39" t="s">
        <v>390</v>
      </c>
      <c r="G991" s="40"/>
      <c r="H991" s="32">
        <f t="shared" ref="H991:I994" si="111">H992</f>
        <v>50</v>
      </c>
      <c r="I991" s="32">
        <f t="shared" si="111"/>
        <v>24.9</v>
      </c>
      <c r="J991" s="26"/>
    </row>
    <row r="992" spans="1:10" s="34" customFormat="1" ht="25.5">
      <c r="A992" s="26"/>
      <c r="B992" s="37" t="s">
        <v>72</v>
      </c>
      <c r="C992" s="37"/>
      <c r="D992" s="38">
        <v>1</v>
      </c>
      <c r="E992" s="38">
        <v>6</v>
      </c>
      <c r="F992" s="39" t="s">
        <v>391</v>
      </c>
      <c r="G992" s="40"/>
      <c r="H992" s="32">
        <f t="shared" si="111"/>
        <v>50</v>
      </c>
      <c r="I992" s="32">
        <f t="shared" si="111"/>
        <v>24.9</v>
      </c>
      <c r="J992" s="26"/>
    </row>
    <row r="993" spans="1:10" s="34" customFormat="1" ht="25.5">
      <c r="A993" s="26"/>
      <c r="B993" s="16" t="s">
        <v>257</v>
      </c>
      <c r="C993" s="37"/>
      <c r="D993" s="38">
        <v>1</v>
      </c>
      <c r="E993" s="38">
        <v>6</v>
      </c>
      <c r="F993" s="39" t="s">
        <v>391</v>
      </c>
      <c r="G993" s="40">
        <v>200</v>
      </c>
      <c r="H993" s="32">
        <f t="shared" si="111"/>
        <v>50</v>
      </c>
      <c r="I993" s="32">
        <f t="shared" si="111"/>
        <v>24.9</v>
      </c>
      <c r="J993" s="26"/>
    </row>
    <row r="994" spans="1:10" s="34" customFormat="1" ht="38.25">
      <c r="A994" s="26"/>
      <c r="B994" s="16" t="s">
        <v>258</v>
      </c>
      <c r="C994" s="37"/>
      <c r="D994" s="38">
        <v>1</v>
      </c>
      <c r="E994" s="38">
        <v>6</v>
      </c>
      <c r="F994" s="39" t="s">
        <v>391</v>
      </c>
      <c r="G994" s="40">
        <v>240</v>
      </c>
      <c r="H994" s="32">
        <f t="shared" si="111"/>
        <v>50</v>
      </c>
      <c r="I994" s="32">
        <f t="shared" si="111"/>
        <v>24.9</v>
      </c>
      <c r="J994" s="26"/>
    </row>
    <row r="995" spans="1:10" s="34" customFormat="1" ht="38.25">
      <c r="A995" s="26"/>
      <c r="B995" s="37" t="s">
        <v>19</v>
      </c>
      <c r="C995" s="37"/>
      <c r="D995" s="38">
        <v>1</v>
      </c>
      <c r="E995" s="38">
        <v>6</v>
      </c>
      <c r="F995" s="39" t="s">
        <v>391</v>
      </c>
      <c r="G995" s="40" t="s">
        <v>18</v>
      </c>
      <c r="H995" s="32">
        <v>50</v>
      </c>
      <c r="I995" s="32">
        <v>24.9</v>
      </c>
      <c r="J995" s="26"/>
    </row>
    <row r="996" spans="1:10" s="36" customFormat="1">
      <c r="A996" s="35"/>
      <c r="B996" s="27" t="s">
        <v>79</v>
      </c>
      <c r="C996" s="27"/>
      <c r="D996" s="28">
        <v>1</v>
      </c>
      <c r="E996" s="28">
        <v>11</v>
      </c>
      <c r="F996" s="29"/>
      <c r="G996" s="30"/>
      <c r="H996" s="31">
        <f t="shared" ref="H996:I1000" si="112">H997</f>
        <v>2066</v>
      </c>
      <c r="I996" s="31">
        <f t="shared" si="112"/>
        <v>0</v>
      </c>
      <c r="J996" s="35">
        <f>I996/H996*100</f>
        <v>0</v>
      </c>
    </row>
    <row r="997" spans="1:10" s="34" customFormat="1" ht="89.25">
      <c r="A997" s="26"/>
      <c r="B997" s="37" t="s">
        <v>74</v>
      </c>
      <c r="C997" s="37"/>
      <c r="D997" s="38">
        <v>1</v>
      </c>
      <c r="E997" s="38">
        <v>11</v>
      </c>
      <c r="F997" s="39" t="s">
        <v>387</v>
      </c>
      <c r="G997" s="40"/>
      <c r="H997" s="32">
        <f t="shared" si="112"/>
        <v>2066</v>
      </c>
      <c r="I997" s="32">
        <f t="shared" si="112"/>
        <v>0</v>
      </c>
      <c r="J997" s="26"/>
    </row>
    <row r="998" spans="1:10" s="34" customFormat="1" ht="38.25">
      <c r="A998" s="26"/>
      <c r="B998" s="37" t="s">
        <v>73</v>
      </c>
      <c r="C998" s="37"/>
      <c r="D998" s="38">
        <v>1</v>
      </c>
      <c r="E998" s="38">
        <v>11</v>
      </c>
      <c r="F998" s="39" t="s">
        <v>390</v>
      </c>
      <c r="G998" s="40"/>
      <c r="H998" s="32">
        <f t="shared" si="112"/>
        <v>2066</v>
      </c>
      <c r="I998" s="32">
        <f t="shared" si="112"/>
        <v>0</v>
      </c>
      <c r="J998" s="26"/>
    </row>
    <row r="999" spans="1:10" s="34" customFormat="1" ht="25.5">
      <c r="A999" s="26"/>
      <c r="B999" s="37" t="s">
        <v>72</v>
      </c>
      <c r="C999" s="37"/>
      <c r="D999" s="38">
        <v>1</v>
      </c>
      <c r="E999" s="38">
        <v>11</v>
      </c>
      <c r="F999" s="39" t="s">
        <v>391</v>
      </c>
      <c r="G999" s="40"/>
      <c r="H999" s="32">
        <f t="shared" si="112"/>
        <v>2066</v>
      </c>
      <c r="I999" s="32">
        <f t="shared" si="112"/>
        <v>0</v>
      </c>
      <c r="J999" s="26"/>
    </row>
    <row r="1000" spans="1:10" s="34" customFormat="1">
      <c r="A1000" s="26"/>
      <c r="B1000" s="17" t="s">
        <v>259</v>
      </c>
      <c r="C1000" s="37"/>
      <c r="D1000" s="38">
        <v>1</v>
      </c>
      <c r="E1000" s="38">
        <v>11</v>
      </c>
      <c r="F1000" s="39" t="s">
        <v>391</v>
      </c>
      <c r="G1000" s="40">
        <v>800</v>
      </c>
      <c r="H1000" s="32">
        <f t="shared" si="112"/>
        <v>2066</v>
      </c>
      <c r="I1000" s="32">
        <f t="shared" si="112"/>
        <v>0</v>
      </c>
      <c r="J1000" s="26"/>
    </row>
    <row r="1001" spans="1:10" s="34" customFormat="1">
      <c r="A1001" s="26"/>
      <c r="B1001" s="37" t="s">
        <v>78</v>
      </c>
      <c r="C1001" s="37"/>
      <c r="D1001" s="38">
        <v>1</v>
      </c>
      <c r="E1001" s="38">
        <v>11</v>
      </c>
      <c r="F1001" s="39" t="s">
        <v>391</v>
      </c>
      <c r="G1001" s="40" t="s">
        <v>77</v>
      </c>
      <c r="H1001" s="32">
        <v>2066</v>
      </c>
      <c r="I1001" s="32">
        <v>0</v>
      </c>
      <c r="J1001" s="26"/>
    </row>
    <row r="1002" spans="1:10" s="106" customFormat="1">
      <c r="A1002" s="162"/>
      <c r="B1002" s="163" t="s">
        <v>233</v>
      </c>
      <c r="C1002" s="163"/>
      <c r="D1002" s="164" t="s">
        <v>361</v>
      </c>
      <c r="E1002" s="164" t="s">
        <v>396</v>
      </c>
      <c r="F1002" s="164"/>
      <c r="G1002" s="164"/>
      <c r="H1002" s="165">
        <f t="shared" ref="H1002:H1007" si="113">H1003</f>
        <v>4.4000000000000004</v>
      </c>
      <c r="I1002" s="165">
        <f t="shared" ref="I1002:J1007" si="114">I1003</f>
        <v>0</v>
      </c>
      <c r="J1002" s="165">
        <f t="shared" si="114"/>
        <v>0</v>
      </c>
    </row>
    <row r="1003" spans="1:10" s="107" customFormat="1" ht="36.75" customHeight="1">
      <c r="A1003" s="162"/>
      <c r="B1003" s="103" t="s">
        <v>5</v>
      </c>
      <c r="C1003" s="163"/>
      <c r="D1003" s="104" t="s">
        <v>361</v>
      </c>
      <c r="E1003" s="104" t="s">
        <v>396</v>
      </c>
      <c r="F1003" s="104" t="s">
        <v>365</v>
      </c>
      <c r="G1003" s="164"/>
      <c r="H1003" s="105">
        <f t="shared" si="113"/>
        <v>4.4000000000000004</v>
      </c>
      <c r="I1003" s="105">
        <f t="shared" si="114"/>
        <v>0</v>
      </c>
      <c r="J1003" s="105"/>
    </row>
    <row r="1004" spans="1:10" s="107" customFormat="1" ht="25.5">
      <c r="A1004" s="102"/>
      <c r="B1004" s="103" t="s">
        <v>230</v>
      </c>
      <c r="C1004" s="166"/>
      <c r="D1004" s="79" t="s">
        <v>361</v>
      </c>
      <c r="E1004" s="79" t="s">
        <v>396</v>
      </c>
      <c r="F1004" s="79" t="s">
        <v>404</v>
      </c>
      <c r="G1004" s="79"/>
      <c r="H1004" s="105">
        <f t="shared" si="113"/>
        <v>4.4000000000000004</v>
      </c>
      <c r="I1004" s="105">
        <f t="shared" si="114"/>
        <v>0</v>
      </c>
      <c r="J1004" s="105"/>
    </row>
    <row r="1005" spans="1:10" s="107" customFormat="1">
      <c r="A1005" s="102"/>
      <c r="B1005" s="103" t="s">
        <v>451</v>
      </c>
      <c r="C1005" s="166"/>
      <c r="D1005" s="79" t="s">
        <v>361</v>
      </c>
      <c r="E1005" s="79" t="s">
        <v>396</v>
      </c>
      <c r="F1005" s="79" t="s">
        <v>405</v>
      </c>
      <c r="G1005" s="79"/>
      <c r="H1005" s="105">
        <f t="shared" si="113"/>
        <v>4.4000000000000004</v>
      </c>
      <c r="I1005" s="105">
        <f t="shared" si="114"/>
        <v>0</v>
      </c>
      <c r="J1005" s="105"/>
    </row>
    <row r="1006" spans="1:10" s="107" customFormat="1" ht="42.75" customHeight="1">
      <c r="A1006" s="102"/>
      <c r="B1006" s="103" t="s">
        <v>257</v>
      </c>
      <c r="C1006" s="168"/>
      <c r="D1006" s="79" t="s">
        <v>361</v>
      </c>
      <c r="E1006" s="79" t="s">
        <v>396</v>
      </c>
      <c r="F1006" s="79" t="s">
        <v>405</v>
      </c>
      <c r="G1006" s="79" t="s">
        <v>373</v>
      </c>
      <c r="H1006" s="105">
        <f t="shared" si="113"/>
        <v>4.4000000000000004</v>
      </c>
      <c r="I1006" s="105">
        <f t="shared" si="114"/>
        <v>0</v>
      </c>
      <c r="J1006" s="105"/>
    </row>
    <row r="1007" spans="1:10" s="107" customFormat="1" ht="53.25" customHeight="1">
      <c r="A1007" s="102"/>
      <c r="B1007" s="103" t="s">
        <v>258</v>
      </c>
      <c r="C1007" s="168"/>
      <c r="D1007" s="79" t="s">
        <v>361</v>
      </c>
      <c r="E1007" s="79" t="s">
        <v>396</v>
      </c>
      <c r="F1007" s="79" t="s">
        <v>405</v>
      </c>
      <c r="G1007" s="79" t="s">
        <v>374</v>
      </c>
      <c r="H1007" s="105">
        <f t="shared" si="113"/>
        <v>4.4000000000000004</v>
      </c>
      <c r="I1007" s="105">
        <f t="shared" si="114"/>
        <v>0</v>
      </c>
      <c r="J1007" s="105"/>
    </row>
    <row r="1008" spans="1:10" s="15" customFormat="1" ht="38.25">
      <c r="A1008" s="102"/>
      <c r="B1008" s="103" t="s">
        <v>19</v>
      </c>
      <c r="C1008" s="168"/>
      <c r="D1008" s="79" t="s">
        <v>361</v>
      </c>
      <c r="E1008" s="79" t="s">
        <v>396</v>
      </c>
      <c r="F1008" s="79" t="s">
        <v>405</v>
      </c>
      <c r="G1008" s="79" t="s">
        <v>18</v>
      </c>
      <c r="H1008" s="105">
        <v>4.4000000000000004</v>
      </c>
      <c r="I1008" s="105">
        <v>0</v>
      </c>
      <c r="J1008" s="105"/>
    </row>
    <row r="1009" spans="1:10" s="36" customFormat="1" ht="25.5">
      <c r="A1009" s="35"/>
      <c r="B1009" s="27" t="s">
        <v>76</v>
      </c>
      <c r="C1009" s="27"/>
      <c r="D1009" s="28">
        <v>13</v>
      </c>
      <c r="E1009" s="28">
        <v>0</v>
      </c>
      <c r="F1009" s="29"/>
      <c r="G1009" s="30"/>
      <c r="H1009" s="31">
        <f t="shared" ref="H1009:I1014" si="115">H1010</f>
        <v>4877.8</v>
      </c>
      <c r="I1009" s="31">
        <f t="shared" si="115"/>
        <v>0</v>
      </c>
      <c r="J1009" s="35">
        <f>I1009/H1009*100</f>
        <v>0</v>
      </c>
    </row>
    <row r="1010" spans="1:10" s="36" customFormat="1" ht="25.5">
      <c r="A1010" s="35"/>
      <c r="B1010" s="27" t="s">
        <v>75</v>
      </c>
      <c r="C1010" s="27"/>
      <c r="D1010" s="28">
        <v>13</v>
      </c>
      <c r="E1010" s="28">
        <v>1</v>
      </c>
      <c r="F1010" s="29"/>
      <c r="G1010" s="30"/>
      <c r="H1010" s="31">
        <f t="shared" si="115"/>
        <v>4877.8</v>
      </c>
      <c r="I1010" s="31">
        <f t="shared" si="115"/>
        <v>0</v>
      </c>
      <c r="J1010" s="35">
        <f>I1010/H1010*100</f>
        <v>0</v>
      </c>
    </row>
    <row r="1011" spans="1:10" s="34" customFormat="1" ht="96" customHeight="1">
      <c r="A1011" s="26"/>
      <c r="B1011" s="37" t="s">
        <v>74</v>
      </c>
      <c r="C1011" s="37"/>
      <c r="D1011" s="38">
        <v>13</v>
      </c>
      <c r="E1011" s="38">
        <v>1</v>
      </c>
      <c r="F1011" s="39" t="s">
        <v>387</v>
      </c>
      <c r="G1011" s="40"/>
      <c r="H1011" s="32">
        <f t="shared" si="115"/>
        <v>4877.8</v>
      </c>
      <c r="I1011" s="32">
        <f t="shared" si="115"/>
        <v>0</v>
      </c>
      <c r="J1011" s="26"/>
    </row>
    <row r="1012" spans="1:10" s="34" customFormat="1" ht="38.25">
      <c r="A1012" s="26"/>
      <c r="B1012" s="37" t="s">
        <v>73</v>
      </c>
      <c r="C1012" s="37"/>
      <c r="D1012" s="38">
        <v>13</v>
      </c>
      <c r="E1012" s="38">
        <v>1</v>
      </c>
      <c r="F1012" s="39" t="s">
        <v>390</v>
      </c>
      <c r="G1012" s="40"/>
      <c r="H1012" s="32">
        <f t="shared" si="115"/>
        <v>4877.8</v>
      </c>
      <c r="I1012" s="32">
        <f t="shared" si="115"/>
        <v>0</v>
      </c>
      <c r="J1012" s="26"/>
    </row>
    <row r="1013" spans="1:10" s="34" customFormat="1" ht="25.5">
      <c r="A1013" s="26"/>
      <c r="B1013" s="37" t="s">
        <v>72</v>
      </c>
      <c r="C1013" s="37"/>
      <c r="D1013" s="38">
        <v>13</v>
      </c>
      <c r="E1013" s="38">
        <v>1</v>
      </c>
      <c r="F1013" s="39" t="s">
        <v>391</v>
      </c>
      <c r="G1013" s="40"/>
      <c r="H1013" s="32">
        <f t="shared" si="115"/>
        <v>4877.8</v>
      </c>
      <c r="I1013" s="32">
        <f t="shared" si="115"/>
        <v>0</v>
      </c>
      <c r="J1013" s="26"/>
    </row>
    <row r="1014" spans="1:10" s="34" customFormat="1" ht="25.5">
      <c r="A1014" s="26"/>
      <c r="B1014" s="37" t="s">
        <v>333</v>
      </c>
      <c r="C1014" s="37"/>
      <c r="D1014" s="38">
        <v>13</v>
      </c>
      <c r="E1014" s="38">
        <v>1</v>
      </c>
      <c r="F1014" s="39" t="s">
        <v>391</v>
      </c>
      <c r="G1014" s="40">
        <v>700</v>
      </c>
      <c r="H1014" s="32">
        <f t="shared" si="115"/>
        <v>4877.8</v>
      </c>
      <c r="I1014" s="32">
        <f t="shared" si="115"/>
        <v>0</v>
      </c>
      <c r="J1014" s="26"/>
    </row>
    <row r="1015" spans="1:10" s="34" customFormat="1">
      <c r="A1015" s="26"/>
      <c r="B1015" s="37" t="s">
        <v>71</v>
      </c>
      <c r="C1015" s="37"/>
      <c r="D1015" s="38">
        <v>13</v>
      </c>
      <c r="E1015" s="38">
        <v>1</v>
      </c>
      <c r="F1015" s="39" t="s">
        <v>391</v>
      </c>
      <c r="G1015" s="40" t="s">
        <v>70</v>
      </c>
      <c r="H1015" s="32">
        <v>4877.8</v>
      </c>
      <c r="I1015" s="32">
        <v>0</v>
      </c>
      <c r="J1015" s="26"/>
    </row>
    <row r="1016" spans="1:10" s="36" customFormat="1" ht="25.5">
      <c r="A1016" s="35" t="s">
        <v>305</v>
      </c>
      <c r="B1016" s="27" t="s">
        <v>336</v>
      </c>
      <c r="C1016" s="27">
        <v>231</v>
      </c>
      <c r="D1016" s="28">
        <v>0</v>
      </c>
      <c r="E1016" s="28">
        <v>0</v>
      </c>
      <c r="F1016" s="29"/>
      <c r="G1016" s="30"/>
      <c r="H1016" s="31">
        <f>H1017+H1035+H1049+H1056+H1218</f>
        <v>1292479.3999999999</v>
      </c>
      <c r="I1016" s="31">
        <f>I1017+I1035+I1049+I1056+I1218</f>
        <v>629711.70000000007</v>
      </c>
      <c r="J1016" s="33">
        <f>I1016/H1016*100</f>
        <v>48.721217529656577</v>
      </c>
    </row>
    <row r="1017" spans="1:10" s="36" customFormat="1" ht="25.5">
      <c r="A1017" s="35"/>
      <c r="B1017" s="27" t="s">
        <v>69</v>
      </c>
      <c r="C1017" s="27"/>
      <c r="D1017" s="28">
        <v>3</v>
      </c>
      <c r="E1017" s="28">
        <v>0</v>
      </c>
      <c r="F1017" s="29"/>
      <c r="G1017" s="30"/>
      <c r="H1017" s="31">
        <f>H1018</f>
        <v>67</v>
      </c>
      <c r="I1017" s="31">
        <f>I1018</f>
        <v>0</v>
      </c>
      <c r="J1017" s="33">
        <f>I1017/H1017*100</f>
        <v>0</v>
      </c>
    </row>
    <row r="1018" spans="1:10" s="36" customFormat="1" ht="25.5">
      <c r="A1018" s="35"/>
      <c r="B1018" s="27" t="s">
        <v>68</v>
      </c>
      <c r="C1018" s="27"/>
      <c r="D1018" s="28">
        <v>3</v>
      </c>
      <c r="E1018" s="28">
        <v>14</v>
      </c>
      <c r="F1018" s="29"/>
      <c r="G1018" s="30"/>
      <c r="H1018" s="31">
        <f>H1019</f>
        <v>67</v>
      </c>
      <c r="I1018" s="31">
        <f>I1019</f>
        <v>0</v>
      </c>
      <c r="J1018" s="33">
        <f>I1018/H1018*100</f>
        <v>0</v>
      </c>
    </row>
    <row r="1019" spans="1:10" s="34" customFormat="1" ht="38.25">
      <c r="A1019" s="26"/>
      <c r="B1019" s="37" t="s">
        <v>67</v>
      </c>
      <c r="C1019" s="37"/>
      <c r="D1019" s="38">
        <v>3</v>
      </c>
      <c r="E1019" s="38">
        <v>14</v>
      </c>
      <c r="F1019" s="39" t="s">
        <v>397</v>
      </c>
      <c r="G1019" s="40"/>
      <c r="H1019" s="32">
        <f>H1020+H1025+H1030</f>
        <v>67</v>
      </c>
      <c r="I1019" s="32">
        <f>I1020+I1025+I1030</f>
        <v>0</v>
      </c>
      <c r="J1019" s="26"/>
    </row>
    <row r="1020" spans="1:10" s="34" customFormat="1" ht="25.5">
      <c r="A1020" s="26"/>
      <c r="B1020" s="37" t="s">
        <v>66</v>
      </c>
      <c r="C1020" s="37"/>
      <c r="D1020" s="38">
        <v>3</v>
      </c>
      <c r="E1020" s="38">
        <v>14</v>
      </c>
      <c r="F1020" s="39" t="s">
        <v>398</v>
      </c>
      <c r="G1020" s="40"/>
      <c r="H1020" s="32">
        <f t="shared" ref="H1020:I1023" si="116">H1021</f>
        <v>20</v>
      </c>
      <c r="I1020" s="32">
        <f t="shared" si="116"/>
        <v>0</v>
      </c>
      <c r="J1020" s="26"/>
    </row>
    <row r="1021" spans="1:10" s="34" customFormat="1">
      <c r="A1021" s="26"/>
      <c r="B1021" s="37" t="s">
        <v>65</v>
      </c>
      <c r="C1021" s="37"/>
      <c r="D1021" s="38">
        <v>3</v>
      </c>
      <c r="E1021" s="38">
        <v>14</v>
      </c>
      <c r="F1021" s="39" t="s">
        <v>427</v>
      </c>
      <c r="G1021" s="40"/>
      <c r="H1021" s="32">
        <f t="shared" si="116"/>
        <v>20</v>
      </c>
      <c r="I1021" s="32">
        <f t="shared" si="116"/>
        <v>0</v>
      </c>
      <c r="J1021" s="26"/>
    </row>
    <row r="1022" spans="1:10" s="34" customFormat="1" ht="38.25">
      <c r="A1022" s="26"/>
      <c r="B1022" s="16" t="s">
        <v>337</v>
      </c>
      <c r="C1022" s="37"/>
      <c r="D1022" s="38">
        <v>3</v>
      </c>
      <c r="E1022" s="38">
        <v>14</v>
      </c>
      <c r="F1022" s="39" t="s">
        <v>427</v>
      </c>
      <c r="G1022" s="40">
        <v>600</v>
      </c>
      <c r="H1022" s="32">
        <f t="shared" si="116"/>
        <v>20</v>
      </c>
      <c r="I1022" s="32">
        <f t="shared" si="116"/>
        <v>0</v>
      </c>
      <c r="J1022" s="26"/>
    </row>
    <row r="1023" spans="1:10" s="34" customFormat="1">
      <c r="A1023" s="26"/>
      <c r="B1023" s="16" t="s">
        <v>338</v>
      </c>
      <c r="C1023" s="37"/>
      <c r="D1023" s="38">
        <v>3</v>
      </c>
      <c r="E1023" s="38">
        <v>14</v>
      </c>
      <c r="F1023" s="39" t="s">
        <v>427</v>
      </c>
      <c r="G1023" s="40">
        <v>610</v>
      </c>
      <c r="H1023" s="32">
        <f t="shared" si="116"/>
        <v>20</v>
      </c>
      <c r="I1023" s="32">
        <f t="shared" si="116"/>
        <v>0</v>
      </c>
      <c r="J1023" s="26"/>
    </row>
    <row r="1024" spans="1:10" s="34" customFormat="1">
      <c r="A1024" s="26"/>
      <c r="B1024" s="37" t="s">
        <v>41</v>
      </c>
      <c r="C1024" s="37"/>
      <c r="D1024" s="38">
        <v>3</v>
      </c>
      <c r="E1024" s="38">
        <v>14</v>
      </c>
      <c r="F1024" s="39" t="s">
        <v>427</v>
      </c>
      <c r="G1024" s="40" t="s">
        <v>40</v>
      </c>
      <c r="H1024" s="32">
        <v>20</v>
      </c>
      <c r="I1024" s="32">
        <v>0</v>
      </c>
      <c r="J1024" s="26"/>
    </row>
    <row r="1025" spans="1:10" s="34" customFormat="1" ht="38.25">
      <c r="A1025" s="26"/>
      <c r="B1025" s="37" t="s">
        <v>64</v>
      </c>
      <c r="C1025" s="37"/>
      <c r="D1025" s="38">
        <v>3</v>
      </c>
      <c r="E1025" s="38">
        <v>14</v>
      </c>
      <c r="F1025" s="39" t="s">
        <v>430</v>
      </c>
      <c r="G1025" s="40"/>
      <c r="H1025" s="32">
        <f t="shared" ref="H1025:I1028" si="117">H1026</f>
        <v>27</v>
      </c>
      <c r="I1025" s="32">
        <f t="shared" si="117"/>
        <v>0</v>
      </c>
      <c r="J1025" s="26"/>
    </row>
    <row r="1026" spans="1:10" s="34" customFormat="1">
      <c r="A1026" s="26"/>
      <c r="B1026" s="37" t="s">
        <v>21</v>
      </c>
      <c r="C1026" s="37"/>
      <c r="D1026" s="38">
        <v>3</v>
      </c>
      <c r="E1026" s="38">
        <v>14</v>
      </c>
      <c r="F1026" s="39" t="s">
        <v>431</v>
      </c>
      <c r="G1026" s="40"/>
      <c r="H1026" s="32">
        <f t="shared" si="117"/>
        <v>27</v>
      </c>
      <c r="I1026" s="32">
        <f t="shared" si="117"/>
        <v>0</v>
      </c>
      <c r="J1026" s="26"/>
    </row>
    <row r="1027" spans="1:10" s="34" customFormat="1" ht="38.25">
      <c r="A1027" s="26"/>
      <c r="B1027" s="16" t="s">
        <v>337</v>
      </c>
      <c r="C1027" s="37"/>
      <c r="D1027" s="38">
        <v>3</v>
      </c>
      <c r="E1027" s="38">
        <v>14</v>
      </c>
      <c r="F1027" s="39" t="s">
        <v>431</v>
      </c>
      <c r="G1027" s="40">
        <v>600</v>
      </c>
      <c r="H1027" s="32">
        <f t="shared" si="117"/>
        <v>27</v>
      </c>
      <c r="I1027" s="32">
        <f t="shared" si="117"/>
        <v>0</v>
      </c>
      <c r="J1027" s="26"/>
    </row>
    <row r="1028" spans="1:10" s="34" customFormat="1">
      <c r="A1028" s="26"/>
      <c r="B1028" s="16" t="s">
        <v>338</v>
      </c>
      <c r="C1028" s="37"/>
      <c r="D1028" s="38">
        <v>3</v>
      </c>
      <c r="E1028" s="38">
        <v>14</v>
      </c>
      <c r="F1028" s="39" t="s">
        <v>431</v>
      </c>
      <c r="G1028" s="40">
        <v>610</v>
      </c>
      <c r="H1028" s="32">
        <f t="shared" si="117"/>
        <v>27</v>
      </c>
      <c r="I1028" s="32">
        <f t="shared" si="117"/>
        <v>0</v>
      </c>
      <c r="J1028" s="26"/>
    </row>
    <row r="1029" spans="1:10" s="34" customFormat="1">
      <c r="A1029" s="26"/>
      <c r="B1029" s="37" t="s">
        <v>41</v>
      </c>
      <c r="C1029" s="37"/>
      <c r="D1029" s="38">
        <v>3</v>
      </c>
      <c r="E1029" s="38">
        <v>14</v>
      </c>
      <c r="F1029" s="39" t="s">
        <v>431</v>
      </c>
      <c r="G1029" s="40" t="s">
        <v>40</v>
      </c>
      <c r="H1029" s="32">
        <v>27</v>
      </c>
      <c r="I1029" s="32">
        <v>0</v>
      </c>
      <c r="J1029" s="26"/>
    </row>
    <row r="1030" spans="1:10" s="34" customFormat="1" ht="25.5">
      <c r="A1030" s="26"/>
      <c r="B1030" s="37" t="s">
        <v>63</v>
      </c>
      <c r="C1030" s="37"/>
      <c r="D1030" s="38">
        <v>3</v>
      </c>
      <c r="E1030" s="38">
        <v>14</v>
      </c>
      <c r="F1030" s="39" t="s">
        <v>433</v>
      </c>
      <c r="G1030" s="40"/>
      <c r="H1030" s="32">
        <f t="shared" ref="H1030:I1033" si="118">H1031</f>
        <v>20</v>
      </c>
      <c r="I1030" s="32">
        <f t="shared" si="118"/>
        <v>0</v>
      </c>
      <c r="J1030" s="26"/>
    </row>
    <row r="1031" spans="1:10" s="34" customFormat="1">
      <c r="A1031" s="26"/>
      <c r="B1031" s="37" t="s">
        <v>21</v>
      </c>
      <c r="C1031" s="37"/>
      <c r="D1031" s="38">
        <v>3</v>
      </c>
      <c r="E1031" s="38">
        <v>14</v>
      </c>
      <c r="F1031" s="39" t="s">
        <v>434</v>
      </c>
      <c r="G1031" s="40"/>
      <c r="H1031" s="32">
        <f t="shared" si="118"/>
        <v>20</v>
      </c>
      <c r="I1031" s="32">
        <f t="shared" si="118"/>
        <v>0</v>
      </c>
      <c r="J1031" s="26"/>
    </row>
    <row r="1032" spans="1:10" s="34" customFormat="1" ht="38.25">
      <c r="A1032" s="26"/>
      <c r="B1032" s="16" t="s">
        <v>337</v>
      </c>
      <c r="C1032" s="37"/>
      <c r="D1032" s="38">
        <v>3</v>
      </c>
      <c r="E1032" s="38">
        <v>14</v>
      </c>
      <c r="F1032" s="39" t="s">
        <v>434</v>
      </c>
      <c r="G1032" s="40">
        <v>600</v>
      </c>
      <c r="H1032" s="32">
        <f t="shared" si="118"/>
        <v>20</v>
      </c>
      <c r="I1032" s="32">
        <f t="shared" si="118"/>
        <v>0</v>
      </c>
      <c r="J1032" s="26"/>
    </row>
    <row r="1033" spans="1:10" s="34" customFormat="1">
      <c r="A1033" s="26"/>
      <c r="B1033" s="16" t="s">
        <v>338</v>
      </c>
      <c r="C1033" s="37"/>
      <c r="D1033" s="38">
        <v>3</v>
      </c>
      <c r="E1033" s="38">
        <v>14</v>
      </c>
      <c r="F1033" s="39" t="s">
        <v>434</v>
      </c>
      <c r="G1033" s="40">
        <v>610</v>
      </c>
      <c r="H1033" s="32">
        <f t="shared" si="118"/>
        <v>20</v>
      </c>
      <c r="I1033" s="32">
        <f t="shared" si="118"/>
        <v>0</v>
      </c>
      <c r="J1033" s="26"/>
    </row>
    <row r="1034" spans="1:10" s="34" customFormat="1">
      <c r="A1034" s="26"/>
      <c r="B1034" s="37" t="s">
        <v>41</v>
      </c>
      <c r="C1034" s="37"/>
      <c r="D1034" s="38">
        <v>3</v>
      </c>
      <c r="E1034" s="38">
        <v>14</v>
      </c>
      <c r="F1034" s="39" t="s">
        <v>434</v>
      </c>
      <c r="G1034" s="40" t="s">
        <v>40</v>
      </c>
      <c r="H1034" s="32">
        <v>20</v>
      </c>
      <c r="I1034" s="32">
        <v>0</v>
      </c>
      <c r="J1034" s="26"/>
    </row>
    <row r="1035" spans="1:10" s="36" customFormat="1">
      <c r="A1035" s="35"/>
      <c r="B1035" s="27" t="s">
        <v>62</v>
      </c>
      <c r="C1035" s="27"/>
      <c r="D1035" s="28">
        <v>4</v>
      </c>
      <c r="E1035" s="28">
        <v>0</v>
      </c>
      <c r="F1035" s="29"/>
      <c r="G1035" s="30"/>
      <c r="H1035" s="31">
        <f>H1036+H1043</f>
        <v>372.7</v>
      </c>
      <c r="I1035" s="31">
        <f>I1036+I1043</f>
        <v>125</v>
      </c>
      <c r="J1035" s="33">
        <f>I1035/H1035*100</f>
        <v>33.539039441910383</v>
      </c>
    </row>
    <row r="1036" spans="1:10" s="187" customFormat="1">
      <c r="A1036" s="63"/>
      <c r="B1036" s="185" t="s">
        <v>216</v>
      </c>
      <c r="C1036" s="166"/>
      <c r="D1036" s="164" t="s">
        <v>381</v>
      </c>
      <c r="E1036" s="164" t="s">
        <v>361</v>
      </c>
      <c r="F1036" s="164"/>
      <c r="G1036" s="164"/>
      <c r="H1036" s="75">
        <f t="shared" ref="H1036:H1041" si="119">H1037</f>
        <v>72.7</v>
      </c>
      <c r="I1036" s="189">
        <f t="shared" ref="I1036:J1041" si="120">I1037</f>
        <v>0</v>
      </c>
      <c r="J1036" s="189">
        <f t="shared" si="120"/>
        <v>0</v>
      </c>
    </row>
    <row r="1037" spans="1:10" s="187" customFormat="1" ht="38.25">
      <c r="A1037" s="63"/>
      <c r="B1037" s="103" t="s">
        <v>5</v>
      </c>
      <c r="C1037" s="166"/>
      <c r="D1037" s="79" t="s">
        <v>381</v>
      </c>
      <c r="E1037" s="79" t="s">
        <v>361</v>
      </c>
      <c r="F1037" s="79" t="s">
        <v>365</v>
      </c>
      <c r="G1037" s="164"/>
      <c r="H1037" s="66">
        <f t="shared" si="119"/>
        <v>72.7</v>
      </c>
      <c r="I1037" s="186">
        <f t="shared" si="120"/>
        <v>0</v>
      </c>
      <c r="J1037" s="186"/>
    </row>
    <row r="1038" spans="1:10" s="187" customFormat="1" ht="38.25">
      <c r="A1038" s="63"/>
      <c r="B1038" s="103" t="s">
        <v>4</v>
      </c>
      <c r="C1038" s="166"/>
      <c r="D1038" s="79" t="s">
        <v>381</v>
      </c>
      <c r="E1038" s="79" t="s">
        <v>361</v>
      </c>
      <c r="F1038" s="79" t="s">
        <v>367</v>
      </c>
      <c r="G1038" s="164"/>
      <c r="H1038" s="66">
        <f t="shared" si="119"/>
        <v>72.7</v>
      </c>
      <c r="I1038" s="186">
        <f t="shared" si="120"/>
        <v>0</v>
      </c>
      <c r="J1038" s="186"/>
    </row>
    <row r="1039" spans="1:10" s="187" customFormat="1" ht="76.5">
      <c r="A1039" s="63"/>
      <c r="B1039" s="103" t="s">
        <v>439</v>
      </c>
      <c r="C1039" s="166"/>
      <c r="D1039" s="79" t="s">
        <v>381</v>
      </c>
      <c r="E1039" s="79" t="s">
        <v>361</v>
      </c>
      <c r="F1039" s="79" t="s">
        <v>440</v>
      </c>
      <c r="G1039" s="164"/>
      <c r="H1039" s="66">
        <f t="shared" si="119"/>
        <v>72.7</v>
      </c>
      <c r="I1039" s="186">
        <f t="shared" si="120"/>
        <v>0</v>
      </c>
      <c r="J1039" s="186"/>
    </row>
    <row r="1040" spans="1:10" s="187" customFormat="1" ht="38.25">
      <c r="A1040" s="63"/>
      <c r="B1040" s="103" t="s">
        <v>441</v>
      </c>
      <c r="C1040" s="188"/>
      <c r="D1040" s="79" t="s">
        <v>381</v>
      </c>
      <c r="E1040" s="79" t="s">
        <v>361</v>
      </c>
      <c r="F1040" s="79" t="s">
        <v>440</v>
      </c>
      <c r="G1040" s="79" t="s">
        <v>428</v>
      </c>
      <c r="H1040" s="66">
        <f t="shared" si="119"/>
        <v>72.7</v>
      </c>
      <c r="I1040" s="186">
        <f t="shared" si="120"/>
        <v>0</v>
      </c>
      <c r="J1040" s="186"/>
    </row>
    <row r="1041" spans="1:10" s="187" customFormat="1">
      <c r="A1041" s="63"/>
      <c r="B1041" s="103" t="s">
        <v>338</v>
      </c>
      <c r="C1041" s="188"/>
      <c r="D1041" s="79" t="s">
        <v>381</v>
      </c>
      <c r="E1041" s="79" t="s">
        <v>361</v>
      </c>
      <c r="F1041" s="79" t="s">
        <v>440</v>
      </c>
      <c r="G1041" s="79" t="s">
        <v>429</v>
      </c>
      <c r="H1041" s="66">
        <f t="shared" si="119"/>
        <v>72.7</v>
      </c>
      <c r="I1041" s="186">
        <f t="shared" si="120"/>
        <v>0</v>
      </c>
      <c r="J1041" s="186"/>
    </row>
    <row r="1042" spans="1:10" s="187" customFormat="1">
      <c r="A1042" s="63"/>
      <c r="B1042" s="103" t="s">
        <v>41</v>
      </c>
      <c r="C1042" s="188"/>
      <c r="D1042" s="79" t="s">
        <v>381</v>
      </c>
      <c r="E1042" s="79" t="s">
        <v>361</v>
      </c>
      <c r="F1042" s="79" t="s">
        <v>440</v>
      </c>
      <c r="G1042" s="79" t="s">
        <v>40</v>
      </c>
      <c r="H1042" s="66">
        <v>72.7</v>
      </c>
      <c r="I1042" s="186">
        <f>0+'[3]приложение 8.3.'!I963</f>
        <v>0</v>
      </c>
      <c r="J1042" s="186"/>
    </row>
    <row r="1043" spans="1:10" s="36" customFormat="1">
      <c r="A1043" s="35"/>
      <c r="B1043" s="27" t="s">
        <v>61</v>
      </c>
      <c r="C1043" s="27"/>
      <c r="D1043" s="28">
        <v>4</v>
      </c>
      <c r="E1043" s="28">
        <v>10</v>
      </c>
      <c r="F1043" s="29"/>
      <c r="G1043" s="30"/>
      <c r="H1043" s="31">
        <f t="shared" ref="H1043:I1047" si="121">H1044</f>
        <v>300</v>
      </c>
      <c r="I1043" s="31">
        <f t="shared" si="121"/>
        <v>125</v>
      </c>
      <c r="J1043" s="33">
        <f>I1043/H1043*100</f>
        <v>41.666666666666671</v>
      </c>
    </row>
    <row r="1044" spans="1:10" s="34" customFormat="1" ht="25.5">
      <c r="A1044" s="26"/>
      <c r="B1044" s="37" t="s">
        <v>60</v>
      </c>
      <c r="C1044" s="37"/>
      <c r="D1044" s="38">
        <v>4</v>
      </c>
      <c r="E1044" s="38">
        <v>10</v>
      </c>
      <c r="F1044" s="39" t="s">
        <v>475</v>
      </c>
      <c r="G1044" s="40"/>
      <c r="H1044" s="32">
        <f t="shared" si="121"/>
        <v>300</v>
      </c>
      <c r="I1044" s="32">
        <f t="shared" si="121"/>
        <v>125</v>
      </c>
      <c r="J1044" s="26"/>
    </row>
    <row r="1045" spans="1:10" s="34" customFormat="1">
      <c r="A1045" s="26"/>
      <c r="B1045" s="37" t="s">
        <v>21</v>
      </c>
      <c r="C1045" s="37"/>
      <c r="D1045" s="38">
        <v>4</v>
      </c>
      <c r="E1045" s="38">
        <v>10</v>
      </c>
      <c r="F1045" s="39" t="s">
        <v>476</v>
      </c>
      <c r="G1045" s="40"/>
      <c r="H1045" s="32">
        <f t="shared" si="121"/>
        <v>300</v>
      </c>
      <c r="I1045" s="32">
        <f t="shared" si="121"/>
        <v>125</v>
      </c>
      <c r="J1045" s="26"/>
    </row>
    <row r="1046" spans="1:10" s="34" customFormat="1" ht="38.25">
      <c r="A1046" s="26"/>
      <c r="B1046" s="16" t="s">
        <v>337</v>
      </c>
      <c r="C1046" s="37"/>
      <c r="D1046" s="38">
        <v>4</v>
      </c>
      <c r="E1046" s="38">
        <v>10</v>
      </c>
      <c r="F1046" s="39" t="s">
        <v>476</v>
      </c>
      <c r="G1046" s="40">
        <v>600</v>
      </c>
      <c r="H1046" s="32">
        <f t="shared" si="121"/>
        <v>300</v>
      </c>
      <c r="I1046" s="32">
        <f t="shared" si="121"/>
        <v>125</v>
      </c>
      <c r="J1046" s="26"/>
    </row>
    <row r="1047" spans="1:10" s="34" customFormat="1">
      <c r="A1047" s="26"/>
      <c r="B1047" s="16" t="s">
        <v>342</v>
      </c>
      <c r="C1047" s="37"/>
      <c r="D1047" s="38">
        <v>4</v>
      </c>
      <c r="E1047" s="38">
        <v>10</v>
      </c>
      <c r="F1047" s="39" t="s">
        <v>476</v>
      </c>
      <c r="G1047" s="40">
        <v>620</v>
      </c>
      <c r="H1047" s="32">
        <f t="shared" si="121"/>
        <v>300</v>
      </c>
      <c r="I1047" s="32">
        <f t="shared" si="121"/>
        <v>125</v>
      </c>
      <c r="J1047" s="26"/>
    </row>
    <row r="1048" spans="1:10" s="34" customFormat="1" ht="25.5">
      <c r="A1048" s="26"/>
      <c r="B1048" s="37" t="s">
        <v>16</v>
      </c>
      <c r="C1048" s="37"/>
      <c r="D1048" s="38">
        <v>4</v>
      </c>
      <c r="E1048" s="38">
        <v>10</v>
      </c>
      <c r="F1048" s="39" t="s">
        <v>476</v>
      </c>
      <c r="G1048" s="40" t="s">
        <v>15</v>
      </c>
      <c r="H1048" s="32">
        <v>300</v>
      </c>
      <c r="I1048" s="32">
        <v>125</v>
      </c>
      <c r="J1048" s="26"/>
    </row>
    <row r="1049" spans="1:10" s="187" customFormat="1">
      <c r="A1049" s="162"/>
      <c r="B1049" s="163" t="s">
        <v>148</v>
      </c>
      <c r="C1049" s="163"/>
      <c r="D1049" s="190" t="s">
        <v>385</v>
      </c>
      <c r="E1049" s="190" t="s">
        <v>362</v>
      </c>
      <c r="F1049" s="190"/>
      <c r="G1049" s="190"/>
      <c r="H1049" s="165">
        <f t="shared" ref="H1049:H1054" si="122">H1050</f>
        <v>55.2</v>
      </c>
      <c r="I1049" s="191">
        <f t="shared" ref="I1049:J1051" si="123">I1050</f>
        <v>0</v>
      </c>
      <c r="J1049" s="191">
        <f t="shared" si="123"/>
        <v>0</v>
      </c>
    </row>
    <row r="1050" spans="1:10" s="187" customFormat="1" ht="25.5">
      <c r="A1050" s="162"/>
      <c r="B1050" s="163" t="s">
        <v>147</v>
      </c>
      <c r="C1050" s="163"/>
      <c r="D1050" s="190" t="s">
        <v>385</v>
      </c>
      <c r="E1050" s="190" t="s">
        <v>383</v>
      </c>
      <c r="F1050" s="190"/>
      <c r="G1050" s="190"/>
      <c r="H1050" s="165">
        <f t="shared" si="122"/>
        <v>55.2</v>
      </c>
      <c r="I1050" s="191">
        <f t="shared" si="123"/>
        <v>0</v>
      </c>
      <c r="J1050" s="191">
        <f t="shared" si="123"/>
        <v>0</v>
      </c>
    </row>
    <row r="1051" spans="1:10" s="106" customFormat="1" ht="25.5">
      <c r="A1051" s="102"/>
      <c r="B1051" s="65" t="s">
        <v>146</v>
      </c>
      <c r="C1051" s="192"/>
      <c r="D1051" s="64" t="s">
        <v>385</v>
      </c>
      <c r="E1051" s="64" t="s">
        <v>383</v>
      </c>
      <c r="F1051" s="64" t="s">
        <v>529</v>
      </c>
      <c r="G1051" s="64"/>
      <c r="H1051" s="73">
        <f t="shared" si="122"/>
        <v>55.2</v>
      </c>
      <c r="I1051" s="73">
        <f t="shared" si="123"/>
        <v>0</v>
      </c>
      <c r="J1051" s="73"/>
    </row>
    <row r="1052" spans="1:10" s="67" customFormat="1">
      <c r="A1052" s="102"/>
      <c r="B1052" s="103" t="s">
        <v>451</v>
      </c>
      <c r="C1052" s="192"/>
      <c r="D1052" s="64" t="s">
        <v>385</v>
      </c>
      <c r="E1052" s="64" t="s">
        <v>383</v>
      </c>
      <c r="F1052" s="64" t="s">
        <v>530</v>
      </c>
      <c r="G1052" s="64"/>
      <c r="H1052" s="73">
        <f t="shared" si="122"/>
        <v>55.2</v>
      </c>
      <c r="I1052" s="73">
        <f>I1053</f>
        <v>0</v>
      </c>
      <c r="J1052" s="73"/>
    </row>
    <row r="1053" spans="1:10" s="67" customFormat="1" ht="38.25">
      <c r="A1053" s="102"/>
      <c r="B1053" s="103" t="s">
        <v>337</v>
      </c>
      <c r="C1053" s="188"/>
      <c r="D1053" s="64" t="s">
        <v>385</v>
      </c>
      <c r="E1053" s="64" t="s">
        <v>383</v>
      </c>
      <c r="F1053" s="64" t="s">
        <v>530</v>
      </c>
      <c r="G1053" s="79" t="s">
        <v>428</v>
      </c>
      <c r="H1053" s="105">
        <f t="shared" si="122"/>
        <v>55.2</v>
      </c>
      <c r="I1053" s="105">
        <f>I1054</f>
        <v>0</v>
      </c>
      <c r="J1053" s="105"/>
    </row>
    <row r="1054" spans="1:10" s="193" customFormat="1">
      <c r="A1054" s="102"/>
      <c r="B1054" s="103" t="s">
        <v>338</v>
      </c>
      <c r="C1054" s="188"/>
      <c r="D1054" s="64" t="s">
        <v>385</v>
      </c>
      <c r="E1054" s="64" t="s">
        <v>383</v>
      </c>
      <c r="F1054" s="64" t="s">
        <v>530</v>
      </c>
      <c r="G1054" s="79" t="s">
        <v>429</v>
      </c>
      <c r="H1054" s="105">
        <f t="shared" si="122"/>
        <v>55.2</v>
      </c>
      <c r="I1054" s="105">
        <f>I1055</f>
        <v>0</v>
      </c>
      <c r="J1054" s="105"/>
    </row>
    <row r="1055" spans="1:10" s="15" customFormat="1">
      <c r="A1055" s="102"/>
      <c r="B1055" s="103" t="s">
        <v>41</v>
      </c>
      <c r="C1055" s="188"/>
      <c r="D1055" s="64" t="s">
        <v>385</v>
      </c>
      <c r="E1055" s="64" t="s">
        <v>383</v>
      </c>
      <c r="F1055" s="64" t="s">
        <v>530</v>
      </c>
      <c r="G1055" s="79" t="s">
        <v>40</v>
      </c>
      <c r="H1055" s="105">
        <v>55.2</v>
      </c>
      <c r="I1055" s="105">
        <v>0</v>
      </c>
      <c r="J1055" s="194"/>
    </row>
    <row r="1056" spans="1:10" s="36" customFormat="1">
      <c r="A1056" s="35"/>
      <c r="B1056" s="27" t="s">
        <v>59</v>
      </c>
      <c r="C1056" s="27"/>
      <c r="D1056" s="28">
        <v>7</v>
      </c>
      <c r="E1056" s="28">
        <v>0</v>
      </c>
      <c r="F1056" s="29"/>
      <c r="G1056" s="30"/>
      <c r="H1056" s="31">
        <f>H1057+H1091+H1142+H1170</f>
        <v>1257464.6000000001</v>
      </c>
      <c r="I1056" s="31">
        <f>I1057+I1091+I1142+I1170</f>
        <v>617419.4</v>
      </c>
      <c r="J1056" s="33">
        <f>I1056/H1056*100</f>
        <v>49.100340478769738</v>
      </c>
    </row>
    <row r="1057" spans="1:10" s="36" customFormat="1">
      <c r="A1057" s="35"/>
      <c r="B1057" s="27" t="s">
        <v>58</v>
      </c>
      <c r="C1057" s="27"/>
      <c r="D1057" s="28">
        <v>7</v>
      </c>
      <c r="E1057" s="28">
        <v>1</v>
      </c>
      <c r="F1057" s="29"/>
      <c r="G1057" s="30"/>
      <c r="H1057" s="31">
        <f>H1058</f>
        <v>540418.1</v>
      </c>
      <c r="I1057" s="31">
        <f>I1058</f>
        <v>246459.6</v>
      </c>
      <c r="J1057" s="33">
        <f>I1057/H1057*100</f>
        <v>45.605356297281681</v>
      </c>
    </row>
    <row r="1058" spans="1:10" s="34" customFormat="1" ht="25.5">
      <c r="A1058" s="26"/>
      <c r="B1058" s="37" t="s">
        <v>12</v>
      </c>
      <c r="C1058" s="37"/>
      <c r="D1058" s="38">
        <v>7</v>
      </c>
      <c r="E1058" s="38">
        <v>1</v>
      </c>
      <c r="F1058" s="39" t="s">
        <v>531</v>
      </c>
      <c r="G1058" s="40"/>
      <c r="H1058" s="32">
        <f>H1059+H1077+H1082</f>
        <v>540418.1</v>
      </c>
      <c r="I1058" s="32">
        <f>I1059+I1077+I1082</f>
        <v>246459.6</v>
      </c>
      <c r="J1058" s="26"/>
    </row>
    <row r="1059" spans="1:10" s="34" customFormat="1">
      <c r="A1059" s="26"/>
      <c r="B1059" s="37" t="s">
        <v>11</v>
      </c>
      <c r="C1059" s="37"/>
      <c r="D1059" s="38">
        <v>7</v>
      </c>
      <c r="E1059" s="38">
        <v>1</v>
      </c>
      <c r="F1059" s="39" t="s">
        <v>533</v>
      </c>
      <c r="G1059" s="40"/>
      <c r="H1059" s="32">
        <f>H1060</f>
        <v>524691.1</v>
      </c>
      <c r="I1059" s="32">
        <f>I1060</f>
        <v>246131.4</v>
      </c>
      <c r="J1059" s="26"/>
    </row>
    <row r="1060" spans="1:10" s="34" customFormat="1" ht="25.5">
      <c r="A1060" s="26"/>
      <c r="B1060" s="37" t="s">
        <v>10</v>
      </c>
      <c r="C1060" s="37"/>
      <c r="D1060" s="38">
        <v>7</v>
      </c>
      <c r="E1060" s="38">
        <v>1</v>
      </c>
      <c r="F1060" s="39" t="s">
        <v>534</v>
      </c>
      <c r="G1060" s="40"/>
      <c r="H1060" s="32">
        <f>H1061+H1065+H1069+H1073</f>
        <v>524691.1</v>
      </c>
      <c r="I1060" s="32">
        <f>I1061+I1065+I1069+I1073</f>
        <v>246131.4</v>
      </c>
      <c r="J1060" s="26"/>
    </row>
    <row r="1061" spans="1:10" s="34" customFormat="1" ht="25.5">
      <c r="A1061" s="26"/>
      <c r="B1061" s="37" t="s">
        <v>37</v>
      </c>
      <c r="C1061" s="37"/>
      <c r="D1061" s="38">
        <v>7</v>
      </c>
      <c r="E1061" s="38">
        <v>1</v>
      </c>
      <c r="F1061" s="39" t="s">
        <v>535</v>
      </c>
      <c r="G1061" s="40"/>
      <c r="H1061" s="32">
        <f t="shared" ref="H1061:I1063" si="124">H1062</f>
        <v>92935.8</v>
      </c>
      <c r="I1061" s="32">
        <f t="shared" si="124"/>
        <v>42821.4</v>
      </c>
      <c r="J1061" s="26"/>
    </row>
    <row r="1062" spans="1:10" s="34" customFormat="1" ht="38.25">
      <c r="A1062" s="26"/>
      <c r="B1062" s="16" t="s">
        <v>337</v>
      </c>
      <c r="C1062" s="37"/>
      <c r="D1062" s="38">
        <v>7</v>
      </c>
      <c r="E1062" s="38">
        <v>1</v>
      </c>
      <c r="F1062" s="39" t="s">
        <v>535</v>
      </c>
      <c r="G1062" s="40">
        <v>600</v>
      </c>
      <c r="H1062" s="32">
        <f t="shared" si="124"/>
        <v>92935.8</v>
      </c>
      <c r="I1062" s="32">
        <f t="shared" si="124"/>
        <v>42821.4</v>
      </c>
      <c r="J1062" s="26"/>
    </row>
    <row r="1063" spans="1:10" s="34" customFormat="1">
      <c r="A1063" s="26"/>
      <c r="B1063" s="16" t="s">
        <v>338</v>
      </c>
      <c r="C1063" s="37"/>
      <c r="D1063" s="38">
        <v>7</v>
      </c>
      <c r="E1063" s="38">
        <v>1</v>
      </c>
      <c r="F1063" s="39" t="s">
        <v>535</v>
      </c>
      <c r="G1063" s="40">
        <v>610</v>
      </c>
      <c r="H1063" s="32">
        <f t="shared" si="124"/>
        <v>92935.8</v>
      </c>
      <c r="I1063" s="32">
        <f t="shared" si="124"/>
        <v>42821.4</v>
      </c>
      <c r="J1063" s="26"/>
    </row>
    <row r="1064" spans="1:10" s="34" customFormat="1" ht="63.75">
      <c r="A1064" s="26"/>
      <c r="B1064" s="37" t="s">
        <v>44</v>
      </c>
      <c r="C1064" s="37"/>
      <c r="D1064" s="38">
        <v>7</v>
      </c>
      <c r="E1064" s="38">
        <v>1</v>
      </c>
      <c r="F1064" s="39" t="s">
        <v>535</v>
      </c>
      <c r="G1064" s="40" t="s">
        <v>43</v>
      </c>
      <c r="H1064" s="32">
        <v>92935.8</v>
      </c>
      <c r="I1064" s="32">
        <v>42821.4</v>
      </c>
      <c r="J1064" s="26"/>
    </row>
    <row r="1065" spans="1:10" s="34" customFormat="1">
      <c r="A1065" s="26"/>
      <c r="B1065" s="37" t="s">
        <v>21</v>
      </c>
      <c r="C1065" s="37"/>
      <c r="D1065" s="38">
        <v>7</v>
      </c>
      <c r="E1065" s="38">
        <v>1</v>
      </c>
      <c r="F1065" s="39" t="s">
        <v>537</v>
      </c>
      <c r="G1065" s="40"/>
      <c r="H1065" s="32">
        <f t="shared" ref="H1065:I1067" si="125">H1066</f>
        <v>100</v>
      </c>
      <c r="I1065" s="32">
        <f t="shared" si="125"/>
        <v>100</v>
      </c>
      <c r="J1065" s="26"/>
    </row>
    <row r="1066" spans="1:10" s="34" customFormat="1" ht="38.25">
      <c r="A1066" s="26"/>
      <c r="B1066" s="16" t="s">
        <v>337</v>
      </c>
      <c r="C1066" s="37"/>
      <c r="D1066" s="38">
        <v>7</v>
      </c>
      <c r="E1066" s="38">
        <v>1</v>
      </c>
      <c r="F1066" s="39" t="s">
        <v>537</v>
      </c>
      <c r="G1066" s="40">
        <v>600</v>
      </c>
      <c r="H1066" s="32">
        <f t="shared" si="125"/>
        <v>100</v>
      </c>
      <c r="I1066" s="32">
        <f t="shared" si="125"/>
        <v>100</v>
      </c>
      <c r="J1066" s="26"/>
    </row>
    <row r="1067" spans="1:10" s="34" customFormat="1">
      <c r="A1067" s="26"/>
      <c r="B1067" s="16" t="s">
        <v>338</v>
      </c>
      <c r="C1067" s="37"/>
      <c r="D1067" s="38">
        <v>7</v>
      </c>
      <c r="E1067" s="38">
        <v>1</v>
      </c>
      <c r="F1067" s="39" t="s">
        <v>537</v>
      </c>
      <c r="G1067" s="40">
        <v>610</v>
      </c>
      <c r="H1067" s="32">
        <f t="shared" si="125"/>
        <v>100</v>
      </c>
      <c r="I1067" s="32">
        <f t="shared" si="125"/>
        <v>100</v>
      </c>
      <c r="J1067" s="26"/>
    </row>
    <row r="1068" spans="1:10" s="34" customFormat="1">
      <c r="A1068" s="26"/>
      <c r="B1068" s="37" t="s">
        <v>41</v>
      </c>
      <c r="C1068" s="37"/>
      <c r="D1068" s="38">
        <v>7</v>
      </c>
      <c r="E1068" s="38">
        <v>1</v>
      </c>
      <c r="F1068" s="39" t="s">
        <v>537</v>
      </c>
      <c r="G1068" s="40" t="s">
        <v>40</v>
      </c>
      <c r="H1068" s="32">
        <v>100</v>
      </c>
      <c r="I1068" s="32">
        <v>100</v>
      </c>
      <c r="J1068" s="26"/>
    </row>
    <row r="1069" spans="1:10" s="34" customFormat="1" ht="102">
      <c r="A1069" s="26"/>
      <c r="B1069" s="37" t="s">
        <v>57</v>
      </c>
      <c r="C1069" s="37"/>
      <c r="D1069" s="38">
        <v>7</v>
      </c>
      <c r="E1069" s="38">
        <v>1</v>
      </c>
      <c r="F1069" s="39" t="s">
        <v>536</v>
      </c>
      <c r="G1069" s="40"/>
      <c r="H1069" s="32">
        <f t="shared" ref="H1069:I1071" si="126">H1070</f>
        <v>431355.3</v>
      </c>
      <c r="I1069" s="32">
        <f t="shared" si="126"/>
        <v>203210</v>
      </c>
      <c r="J1069" s="26"/>
    </row>
    <row r="1070" spans="1:10" s="34" customFormat="1" ht="38.25">
      <c r="A1070" s="26"/>
      <c r="B1070" s="16" t="s">
        <v>337</v>
      </c>
      <c r="C1070" s="37"/>
      <c r="D1070" s="38">
        <v>7</v>
      </c>
      <c r="E1070" s="38">
        <v>1</v>
      </c>
      <c r="F1070" s="39" t="s">
        <v>536</v>
      </c>
      <c r="G1070" s="40">
        <v>600</v>
      </c>
      <c r="H1070" s="32">
        <f t="shared" si="126"/>
        <v>431355.3</v>
      </c>
      <c r="I1070" s="32">
        <f t="shared" si="126"/>
        <v>203210</v>
      </c>
      <c r="J1070" s="26"/>
    </row>
    <row r="1071" spans="1:10" s="34" customFormat="1">
      <c r="A1071" s="26"/>
      <c r="B1071" s="16" t="s">
        <v>338</v>
      </c>
      <c r="C1071" s="37"/>
      <c r="D1071" s="38">
        <v>7</v>
      </c>
      <c r="E1071" s="38">
        <v>1</v>
      </c>
      <c r="F1071" s="39" t="s">
        <v>536</v>
      </c>
      <c r="G1071" s="40">
        <v>610</v>
      </c>
      <c r="H1071" s="32">
        <f t="shared" si="126"/>
        <v>431355.3</v>
      </c>
      <c r="I1071" s="32">
        <f t="shared" si="126"/>
        <v>203210</v>
      </c>
      <c r="J1071" s="26"/>
    </row>
    <row r="1072" spans="1:10" s="34" customFormat="1" ht="63.75">
      <c r="A1072" s="26"/>
      <c r="B1072" s="37" t="s">
        <v>44</v>
      </c>
      <c r="C1072" s="37"/>
      <c r="D1072" s="38">
        <v>7</v>
      </c>
      <c r="E1072" s="38">
        <v>1</v>
      </c>
      <c r="F1072" s="39" t="s">
        <v>536</v>
      </c>
      <c r="G1072" s="40" t="s">
        <v>43</v>
      </c>
      <c r="H1072" s="32">
        <v>431355.3</v>
      </c>
      <c r="I1072" s="32">
        <v>203210</v>
      </c>
      <c r="J1072" s="26"/>
    </row>
    <row r="1073" spans="1:10" s="96" customFormat="1" ht="51">
      <c r="A1073" s="112"/>
      <c r="B1073" s="113" t="s">
        <v>685</v>
      </c>
      <c r="C1073" s="195"/>
      <c r="D1073" s="83" t="s">
        <v>393</v>
      </c>
      <c r="E1073" s="83" t="s">
        <v>361</v>
      </c>
      <c r="F1073" s="83" t="s">
        <v>686</v>
      </c>
      <c r="G1073" s="114"/>
      <c r="H1073" s="84">
        <f>H1074</f>
        <v>300</v>
      </c>
      <c r="I1073" s="196">
        <v>0</v>
      </c>
      <c r="J1073" s="196"/>
    </row>
    <row r="1074" spans="1:10" s="96" customFormat="1" ht="38.25">
      <c r="A1074" s="112"/>
      <c r="B1074" s="16" t="s">
        <v>337</v>
      </c>
      <c r="C1074" s="195"/>
      <c r="D1074" s="83" t="s">
        <v>393</v>
      </c>
      <c r="E1074" s="83" t="s">
        <v>361</v>
      </c>
      <c r="F1074" s="83" t="s">
        <v>686</v>
      </c>
      <c r="G1074" s="83" t="s">
        <v>428</v>
      </c>
      <c r="H1074" s="84">
        <f>H1075</f>
        <v>300</v>
      </c>
      <c r="I1074" s="196">
        <v>0</v>
      </c>
      <c r="J1074" s="196"/>
    </row>
    <row r="1075" spans="1:10" s="96" customFormat="1">
      <c r="A1075" s="112"/>
      <c r="B1075" s="16" t="s">
        <v>338</v>
      </c>
      <c r="C1075" s="195"/>
      <c r="D1075" s="83" t="s">
        <v>393</v>
      </c>
      <c r="E1075" s="83" t="s">
        <v>361</v>
      </c>
      <c r="F1075" s="83" t="s">
        <v>686</v>
      </c>
      <c r="G1075" s="83" t="s">
        <v>429</v>
      </c>
      <c r="H1075" s="84">
        <f>H1076</f>
        <v>300</v>
      </c>
      <c r="I1075" s="196">
        <v>0</v>
      </c>
      <c r="J1075" s="196"/>
    </row>
    <row r="1076" spans="1:10" s="96" customFormat="1" ht="63.75">
      <c r="A1076" s="112"/>
      <c r="B1076" s="16" t="s">
        <v>44</v>
      </c>
      <c r="C1076" s="195"/>
      <c r="D1076" s="83" t="s">
        <v>393</v>
      </c>
      <c r="E1076" s="83" t="s">
        <v>361</v>
      </c>
      <c r="F1076" s="83" t="s">
        <v>686</v>
      </c>
      <c r="G1076" s="83" t="s">
        <v>43</v>
      </c>
      <c r="H1076" s="84">
        <v>300</v>
      </c>
      <c r="I1076" s="196">
        <v>0</v>
      </c>
      <c r="J1076" s="196"/>
    </row>
    <row r="1077" spans="1:10" s="34" customFormat="1">
      <c r="A1077" s="26"/>
      <c r="B1077" s="37" t="s">
        <v>23</v>
      </c>
      <c r="C1077" s="37"/>
      <c r="D1077" s="38">
        <v>7</v>
      </c>
      <c r="E1077" s="38">
        <v>1</v>
      </c>
      <c r="F1077" s="39" t="s">
        <v>550</v>
      </c>
      <c r="G1077" s="40"/>
      <c r="H1077" s="32">
        <f t="shared" ref="H1077:I1080" si="127">H1078</f>
        <v>40.799999999999997</v>
      </c>
      <c r="I1077" s="32">
        <f t="shared" si="127"/>
        <v>28.2</v>
      </c>
      <c r="J1077" s="26"/>
    </row>
    <row r="1078" spans="1:10" s="34" customFormat="1">
      <c r="A1078" s="26"/>
      <c r="B1078" s="37" t="s">
        <v>21</v>
      </c>
      <c r="C1078" s="37"/>
      <c r="D1078" s="38">
        <v>7</v>
      </c>
      <c r="E1078" s="38">
        <v>1</v>
      </c>
      <c r="F1078" s="39" t="s">
        <v>551</v>
      </c>
      <c r="G1078" s="40"/>
      <c r="H1078" s="32">
        <f t="shared" si="127"/>
        <v>40.799999999999997</v>
      </c>
      <c r="I1078" s="32">
        <f t="shared" si="127"/>
        <v>28.2</v>
      </c>
      <c r="J1078" s="26"/>
    </row>
    <row r="1079" spans="1:10" s="34" customFormat="1" ht="38.25">
      <c r="A1079" s="26"/>
      <c r="B1079" s="16" t="s">
        <v>337</v>
      </c>
      <c r="C1079" s="37"/>
      <c r="D1079" s="38">
        <v>7</v>
      </c>
      <c r="E1079" s="38">
        <v>1</v>
      </c>
      <c r="F1079" s="39" t="s">
        <v>551</v>
      </c>
      <c r="G1079" s="40">
        <v>600</v>
      </c>
      <c r="H1079" s="32">
        <f t="shared" si="127"/>
        <v>40.799999999999997</v>
      </c>
      <c r="I1079" s="32">
        <f t="shared" si="127"/>
        <v>28.2</v>
      </c>
      <c r="J1079" s="26"/>
    </row>
    <row r="1080" spans="1:10" s="34" customFormat="1">
      <c r="A1080" s="26"/>
      <c r="B1080" s="16" t="s">
        <v>338</v>
      </c>
      <c r="C1080" s="37"/>
      <c r="D1080" s="38">
        <v>7</v>
      </c>
      <c r="E1080" s="38">
        <v>1</v>
      </c>
      <c r="F1080" s="39" t="s">
        <v>551</v>
      </c>
      <c r="G1080" s="40">
        <v>610</v>
      </c>
      <c r="H1080" s="32">
        <f t="shared" si="127"/>
        <v>40.799999999999997</v>
      </c>
      <c r="I1080" s="32">
        <f t="shared" si="127"/>
        <v>28.2</v>
      </c>
      <c r="J1080" s="26"/>
    </row>
    <row r="1081" spans="1:10" s="34" customFormat="1">
      <c r="A1081" s="26"/>
      <c r="B1081" s="37" t="s">
        <v>41</v>
      </c>
      <c r="C1081" s="37"/>
      <c r="D1081" s="38">
        <v>7</v>
      </c>
      <c r="E1081" s="38">
        <v>1</v>
      </c>
      <c r="F1081" s="39" t="s">
        <v>551</v>
      </c>
      <c r="G1081" s="40" t="s">
        <v>40</v>
      </c>
      <c r="H1081" s="32">
        <v>40.799999999999997</v>
      </c>
      <c r="I1081" s="32">
        <v>28.2</v>
      </c>
      <c r="J1081" s="26"/>
    </row>
    <row r="1082" spans="1:10" s="34" customFormat="1" ht="25.5">
      <c r="A1082" s="26"/>
      <c r="B1082" s="37" t="s">
        <v>22</v>
      </c>
      <c r="C1082" s="37"/>
      <c r="D1082" s="38">
        <v>7</v>
      </c>
      <c r="E1082" s="38">
        <v>1</v>
      </c>
      <c r="F1082" s="39" t="s">
        <v>539</v>
      </c>
      <c r="G1082" s="40"/>
      <c r="H1082" s="32">
        <f>H1083+H1087</f>
        <v>15686.2</v>
      </c>
      <c r="I1082" s="32">
        <f>I1083+I1087</f>
        <v>300</v>
      </c>
      <c r="J1082" s="26"/>
    </row>
    <row r="1083" spans="1:10" s="34" customFormat="1">
      <c r="A1083" s="26"/>
      <c r="B1083" s="37" t="s">
        <v>21</v>
      </c>
      <c r="C1083" s="37"/>
      <c r="D1083" s="38">
        <v>7</v>
      </c>
      <c r="E1083" s="38">
        <v>1</v>
      </c>
      <c r="F1083" s="39" t="s">
        <v>540</v>
      </c>
      <c r="G1083" s="40"/>
      <c r="H1083" s="32">
        <f t="shared" ref="H1083:I1085" si="128">H1084</f>
        <v>15386.2</v>
      </c>
      <c r="I1083" s="32">
        <f t="shared" si="128"/>
        <v>0</v>
      </c>
      <c r="J1083" s="26"/>
    </row>
    <row r="1084" spans="1:10" s="34" customFormat="1" ht="38.25">
      <c r="A1084" s="26"/>
      <c r="B1084" s="16" t="s">
        <v>337</v>
      </c>
      <c r="C1084" s="37"/>
      <c r="D1084" s="38">
        <v>7</v>
      </c>
      <c r="E1084" s="38">
        <v>1</v>
      </c>
      <c r="F1084" s="39" t="s">
        <v>540</v>
      </c>
      <c r="G1084" s="40">
        <v>600</v>
      </c>
      <c r="H1084" s="32">
        <f t="shared" si="128"/>
        <v>15386.2</v>
      </c>
      <c r="I1084" s="32">
        <f t="shared" si="128"/>
        <v>0</v>
      </c>
      <c r="J1084" s="26"/>
    </row>
    <row r="1085" spans="1:10" s="34" customFormat="1">
      <c r="A1085" s="26"/>
      <c r="B1085" s="16" t="s">
        <v>338</v>
      </c>
      <c r="C1085" s="37"/>
      <c r="D1085" s="38">
        <v>7</v>
      </c>
      <c r="E1085" s="38">
        <v>1</v>
      </c>
      <c r="F1085" s="39" t="s">
        <v>540</v>
      </c>
      <c r="G1085" s="40">
        <v>610</v>
      </c>
      <c r="H1085" s="32">
        <f t="shared" si="128"/>
        <v>15386.2</v>
      </c>
      <c r="I1085" s="32">
        <f t="shared" si="128"/>
        <v>0</v>
      </c>
      <c r="J1085" s="26"/>
    </row>
    <row r="1086" spans="1:10" s="34" customFormat="1">
      <c r="A1086" s="26"/>
      <c r="B1086" s="37" t="s">
        <v>41</v>
      </c>
      <c r="C1086" s="37"/>
      <c r="D1086" s="38">
        <v>7</v>
      </c>
      <c r="E1086" s="38">
        <v>1</v>
      </c>
      <c r="F1086" s="39" t="s">
        <v>540</v>
      </c>
      <c r="G1086" s="40" t="s">
        <v>40</v>
      </c>
      <c r="H1086" s="32">
        <v>15386.2</v>
      </c>
      <c r="I1086" s="32">
        <v>0</v>
      </c>
      <c r="J1086" s="26"/>
    </row>
    <row r="1087" spans="1:10" s="34" customFormat="1" ht="38.25">
      <c r="A1087" s="26"/>
      <c r="B1087" s="37" t="s">
        <v>17</v>
      </c>
      <c r="C1087" s="37"/>
      <c r="D1087" s="38">
        <v>7</v>
      </c>
      <c r="E1087" s="38">
        <v>1</v>
      </c>
      <c r="F1087" s="39" t="s">
        <v>541</v>
      </c>
      <c r="G1087" s="40"/>
      <c r="H1087" s="32">
        <f t="shared" ref="H1087:I1089" si="129">H1088</f>
        <v>300</v>
      </c>
      <c r="I1087" s="32">
        <f t="shared" si="129"/>
        <v>300</v>
      </c>
      <c r="J1087" s="26"/>
    </row>
    <row r="1088" spans="1:10" s="34" customFormat="1" ht="38.25">
      <c r="A1088" s="26"/>
      <c r="B1088" s="16" t="s">
        <v>337</v>
      </c>
      <c r="C1088" s="37"/>
      <c r="D1088" s="38">
        <v>7</v>
      </c>
      <c r="E1088" s="38">
        <v>1</v>
      </c>
      <c r="F1088" s="39" t="s">
        <v>541</v>
      </c>
      <c r="G1088" s="40">
        <v>600</v>
      </c>
      <c r="H1088" s="32">
        <f t="shared" si="129"/>
        <v>300</v>
      </c>
      <c r="I1088" s="32">
        <f t="shared" si="129"/>
        <v>300</v>
      </c>
      <c r="J1088" s="26"/>
    </row>
    <row r="1089" spans="1:10" s="34" customFormat="1">
      <c r="A1089" s="26"/>
      <c r="B1089" s="16" t="s">
        <v>338</v>
      </c>
      <c r="C1089" s="37"/>
      <c r="D1089" s="38">
        <v>7</v>
      </c>
      <c r="E1089" s="38">
        <v>1</v>
      </c>
      <c r="F1089" s="39" t="s">
        <v>541</v>
      </c>
      <c r="G1089" s="40">
        <v>610</v>
      </c>
      <c r="H1089" s="32">
        <f t="shared" si="129"/>
        <v>300</v>
      </c>
      <c r="I1089" s="32">
        <f t="shared" si="129"/>
        <v>300</v>
      </c>
      <c r="J1089" s="26"/>
    </row>
    <row r="1090" spans="1:10" s="34" customFormat="1">
      <c r="A1090" s="26"/>
      <c r="B1090" s="37" t="s">
        <v>41</v>
      </c>
      <c r="C1090" s="37"/>
      <c r="D1090" s="38">
        <v>7</v>
      </c>
      <c r="E1090" s="38">
        <v>1</v>
      </c>
      <c r="F1090" s="39" t="s">
        <v>541</v>
      </c>
      <c r="G1090" s="40" t="s">
        <v>40</v>
      </c>
      <c r="H1090" s="32">
        <v>300</v>
      </c>
      <c r="I1090" s="32">
        <v>300</v>
      </c>
      <c r="J1090" s="26"/>
    </row>
    <row r="1091" spans="1:10" s="36" customFormat="1">
      <c r="A1091" s="35"/>
      <c r="B1091" s="27" t="s">
        <v>56</v>
      </c>
      <c r="C1091" s="27"/>
      <c r="D1091" s="28">
        <v>7</v>
      </c>
      <c r="E1091" s="28">
        <v>2</v>
      </c>
      <c r="F1091" s="29"/>
      <c r="G1091" s="30"/>
      <c r="H1091" s="31">
        <f>H1092</f>
        <v>656901.4</v>
      </c>
      <c r="I1091" s="31">
        <f>I1092</f>
        <v>338336.10000000003</v>
      </c>
      <c r="J1091" s="33">
        <f>I1091/H1091*100</f>
        <v>51.504852935311149</v>
      </c>
    </row>
    <row r="1092" spans="1:10" s="34" customFormat="1" ht="25.5">
      <c r="A1092" s="26"/>
      <c r="B1092" s="37" t="s">
        <v>12</v>
      </c>
      <c r="C1092" s="37"/>
      <c r="D1092" s="38">
        <v>7</v>
      </c>
      <c r="E1092" s="38">
        <v>2</v>
      </c>
      <c r="F1092" s="39" t="s">
        <v>531</v>
      </c>
      <c r="G1092" s="40"/>
      <c r="H1092" s="32">
        <f>H1093+H1119+H1124</f>
        <v>656901.4</v>
      </c>
      <c r="I1092" s="32">
        <f>I1093+I1119+I1124</f>
        <v>338336.10000000003</v>
      </c>
      <c r="J1092" s="26"/>
    </row>
    <row r="1093" spans="1:10" s="34" customFormat="1">
      <c r="A1093" s="26"/>
      <c r="B1093" s="37" t="s">
        <v>11</v>
      </c>
      <c r="C1093" s="37"/>
      <c r="D1093" s="38">
        <v>7</v>
      </c>
      <c r="E1093" s="38">
        <v>2</v>
      </c>
      <c r="F1093" s="39" t="s">
        <v>533</v>
      </c>
      <c r="G1093" s="40"/>
      <c r="H1093" s="32">
        <f>H1094</f>
        <v>595496.69999999995</v>
      </c>
      <c r="I1093" s="32">
        <f>I1094</f>
        <v>309897.40000000002</v>
      </c>
      <c r="J1093" s="26"/>
    </row>
    <row r="1094" spans="1:10" s="34" customFormat="1" ht="25.5">
      <c r="A1094" s="26"/>
      <c r="B1094" s="37" t="s">
        <v>55</v>
      </c>
      <c r="C1094" s="37"/>
      <c r="D1094" s="38">
        <v>7</v>
      </c>
      <c r="E1094" s="38">
        <v>2</v>
      </c>
      <c r="F1094" s="39" t="s">
        <v>542</v>
      </c>
      <c r="G1094" s="40"/>
      <c r="H1094" s="32">
        <f>H1095+H1099+H1103+H1107+H1111+H1115</f>
        <v>595496.69999999995</v>
      </c>
      <c r="I1094" s="32">
        <f>I1095+I1099+I1103+I1107+I1111+I1115</f>
        <v>309897.40000000002</v>
      </c>
      <c r="J1094" s="26"/>
    </row>
    <row r="1095" spans="1:10" s="34" customFormat="1" ht="25.5">
      <c r="A1095" s="26"/>
      <c r="B1095" s="37" t="s">
        <v>37</v>
      </c>
      <c r="C1095" s="37"/>
      <c r="D1095" s="38">
        <v>7</v>
      </c>
      <c r="E1095" s="38">
        <v>2</v>
      </c>
      <c r="F1095" s="39" t="s">
        <v>544</v>
      </c>
      <c r="G1095" s="40"/>
      <c r="H1095" s="32">
        <f t="shared" ref="H1095:I1097" si="130">H1096</f>
        <v>100833.8</v>
      </c>
      <c r="I1095" s="32">
        <f t="shared" si="130"/>
        <v>49075.5</v>
      </c>
      <c r="J1095" s="26"/>
    </row>
    <row r="1096" spans="1:10" s="34" customFormat="1" ht="38.25">
      <c r="A1096" s="26"/>
      <c r="B1096" s="16" t="s">
        <v>337</v>
      </c>
      <c r="C1096" s="37"/>
      <c r="D1096" s="38">
        <v>7</v>
      </c>
      <c r="E1096" s="38">
        <v>2</v>
      </c>
      <c r="F1096" s="39" t="s">
        <v>544</v>
      </c>
      <c r="G1096" s="40">
        <v>600</v>
      </c>
      <c r="H1096" s="32">
        <f t="shared" si="130"/>
        <v>100833.8</v>
      </c>
      <c r="I1096" s="32">
        <f t="shared" si="130"/>
        <v>49075.5</v>
      </c>
      <c r="J1096" s="26"/>
    </row>
    <row r="1097" spans="1:10" s="34" customFormat="1">
      <c r="A1097" s="26"/>
      <c r="B1097" s="16" t="s">
        <v>338</v>
      </c>
      <c r="C1097" s="37"/>
      <c r="D1097" s="38">
        <v>7</v>
      </c>
      <c r="E1097" s="38">
        <v>2</v>
      </c>
      <c r="F1097" s="39" t="s">
        <v>544</v>
      </c>
      <c r="G1097" s="40">
        <v>610</v>
      </c>
      <c r="H1097" s="32">
        <f t="shared" si="130"/>
        <v>100833.8</v>
      </c>
      <c r="I1097" s="32">
        <f t="shared" si="130"/>
        <v>49075.5</v>
      </c>
      <c r="J1097" s="26"/>
    </row>
    <row r="1098" spans="1:10" s="34" customFormat="1" ht="63.75">
      <c r="A1098" s="26"/>
      <c r="B1098" s="37" t="s">
        <v>44</v>
      </c>
      <c r="C1098" s="37"/>
      <c r="D1098" s="38">
        <v>7</v>
      </c>
      <c r="E1098" s="38">
        <v>2</v>
      </c>
      <c r="F1098" s="39" t="s">
        <v>544</v>
      </c>
      <c r="G1098" s="40" t="s">
        <v>43</v>
      </c>
      <c r="H1098" s="32">
        <v>100833.8</v>
      </c>
      <c r="I1098" s="32">
        <v>49075.5</v>
      </c>
      <c r="J1098" s="26"/>
    </row>
    <row r="1099" spans="1:10" s="34" customFormat="1">
      <c r="A1099" s="26"/>
      <c r="B1099" s="37" t="s">
        <v>21</v>
      </c>
      <c r="C1099" s="37"/>
      <c r="D1099" s="38">
        <v>7</v>
      </c>
      <c r="E1099" s="38">
        <v>2</v>
      </c>
      <c r="F1099" s="39" t="s">
        <v>548</v>
      </c>
      <c r="G1099" s="40"/>
      <c r="H1099" s="32">
        <f t="shared" ref="H1099:I1101" si="131">H1100</f>
        <v>1334.8</v>
      </c>
      <c r="I1099" s="32">
        <f t="shared" si="131"/>
        <v>915</v>
      </c>
      <c r="J1099" s="26"/>
    </row>
    <row r="1100" spans="1:10" s="34" customFormat="1" ht="38.25">
      <c r="A1100" s="26"/>
      <c r="B1100" s="16" t="s">
        <v>337</v>
      </c>
      <c r="C1100" s="37"/>
      <c r="D1100" s="38">
        <v>7</v>
      </c>
      <c r="E1100" s="38">
        <v>2</v>
      </c>
      <c r="F1100" s="39" t="s">
        <v>548</v>
      </c>
      <c r="G1100" s="40">
        <v>600</v>
      </c>
      <c r="H1100" s="32">
        <f t="shared" si="131"/>
        <v>1334.8</v>
      </c>
      <c r="I1100" s="32">
        <f t="shared" si="131"/>
        <v>915</v>
      </c>
      <c r="J1100" s="26"/>
    </row>
    <row r="1101" spans="1:10" s="34" customFormat="1">
      <c r="A1101" s="26"/>
      <c r="B1101" s="16" t="s">
        <v>338</v>
      </c>
      <c r="C1101" s="37"/>
      <c r="D1101" s="38">
        <v>7</v>
      </c>
      <c r="E1101" s="38">
        <v>2</v>
      </c>
      <c r="F1101" s="39" t="s">
        <v>548</v>
      </c>
      <c r="G1101" s="40">
        <v>610</v>
      </c>
      <c r="H1101" s="32">
        <f t="shared" si="131"/>
        <v>1334.8</v>
      </c>
      <c r="I1101" s="32">
        <f t="shared" si="131"/>
        <v>915</v>
      </c>
      <c r="J1101" s="26"/>
    </row>
    <row r="1102" spans="1:10" s="34" customFormat="1">
      <c r="A1102" s="26"/>
      <c r="B1102" s="37" t="s">
        <v>41</v>
      </c>
      <c r="C1102" s="37"/>
      <c r="D1102" s="38">
        <v>7</v>
      </c>
      <c r="E1102" s="38">
        <v>2</v>
      </c>
      <c r="F1102" s="39" t="s">
        <v>548</v>
      </c>
      <c r="G1102" s="40" t="s">
        <v>40</v>
      </c>
      <c r="H1102" s="32">
        <v>1334.8</v>
      </c>
      <c r="I1102" s="32">
        <v>915</v>
      </c>
      <c r="J1102" s="26"/>
    </row>
    <row r="1103" spans="1:10" s="34" customFormat="1" ht="216.75">
      <c r="A1103" s="26"/>
      <c r="B1103" s="37" t="s">
        <v>54</v>
      </c>
      <c r="C1103" s="37"/>
      <c r="D1103" s="38">
        <v>7</v>
      </c>
      <c r="E1103" s="38">
        <v>2</v>
      </c>
      <c r="F1103" s="39" t="s">
        <v>545</v>
      </c>
      <c r="G1103" s="40"/>
      <c r="H1103" s="32">
        <f t="shared" ref="H1103:I1105" si="132">H1104</f>
        <v>1459.8</v>
      </c>
      <c r="I1103" s="32">
        <f t="shared" si="132"/>
        <v>539</v>
      </c>
      <c r="J1103" s="26"/>
    </row>
    <row r="1104" spans="1:10" s="34" customFormat="1" ht="38.25">
      <c r="A1104" s="26"/>
      <c r="B1104" s="16" t="s">
        <v>337</v>
      </c>
      <c r="C1104" s="37"/>
      <c r="D1104" s="38">
        <v>7</v>
      </c>
      <c r="E1104" s="38">
        <v>2</v>
      </c>
      <c r="F1104" s="39" t="s">
        <v>545</v>
      </c>
      <c r="G1104" s="40">
        <v>600</v>
      </c>
      <c r="H1104" s="32">
        <f t="shared" si="132"/>
        <v>1459.8</v>
      </c>
      <c r="I1104" s="32">
        <f t="shared" si="132"/>
        <v>539</v>
      </c>
      <c r="J1104" s="26"/>
    </row>
    <row r="1105" spans="1:10" s="34" customFormat="1">
      <c r="A1105" s="26"/>
      <c r="B1105" s="16" t="s">
        <v>338</v>
      </c>
      <c r="C1105" s="37"/>
      <c r="D1105" s="38">
        <v>7</v>
      </c>
      <c r="E1105" s="38">
        <v>2</v>
      </c>
      <c r="F1105" s="39" t="s">
        <v>545</v>
      </c>
      <c r="G1105" s="40">
        <v>610</v>
      </c>
      <c r="H1105" s="32">
        <f t="shared" si="132"/>
        <v>1459.8</v>
      </c>
      <c r="I1105" s="32">
        <f t="shared" si="132"/>
        <v>539</v>
      </c>
      <c r="J1105" s="26"/>
    </row>
    <row r="1106" spans="1:10" s="34" customFormat="1" ht="63.75">
      <c r="A1106" s="26"/>
      <c r="B1106" s="37" t="s">
        <v>44</v>
      </c>
      <c r="C1106" s="37"/>
      <c r="D1106" s="38">
        <v>7</v>
      </c>
      <c r="E1106" s="38">
        <v>2</v>
      </c>
      <c r="F1106" s="39" t="s">
        <v>545</v>
      </c>
      <c r="G1106" s="40" t="s">
        <v>43</v>
      </c>
      <c r="H1106" s="32">
        <v>1459.8</v>
      </c>
      <c r="I1106" s="32">
        <v>539</v>
      </c>
      <c r="J1106" s="26"/>
    </row>
    <row r="1107" spans="1:10" s="34" customFormat="1" ht="89.25">
      <c r="A1107" s="26"/>
      <c r="B1107" s="37" t="s">
        <v>53</v>
      </c>
      <c r="C1107" s="37"/>
      <c r="D1107" s="38">
        <v>7</v>
      </c>
      <c r="E1107" s="38">
        <v>2</v>
      </c>
      <c r="F1107" s="39" t="s">
        <v>546</v>
      </c>
      <c r="G1107" s="40"/>
      <c r="H1107" s="32">
        <f t="shared" ref="H1107:I1109" si="133">H1108</f>
        <v>489984.6</v>
      </c>
      <c r="I1107" s="32">
        <f t="shared" si="133"/>
        <v>258986</v>
      </c>
      <c r="J1107" s="26"/>
    </row>
    <row r="1108" spans="1:10" s="34" customFormat="1" ht="38.25">
      <c r="A1108" s="26"/>
      <c r="B1108" s="16" t="s">
        <v>337</v>
      </c>
      <c r="C1108" s="37"/>
      <c r="D1108" s="38">
        <v>7</v>
      </c>
      <c r="E1108" s="38">
        <v>2</v>
      </c>
      <c r="F1108" s="39" t="s">
        <v>546</v>
      </c>
      <c r="G1108" s="40">
        <v>600</v>
      </c>
      <c r="H1108" s="32">
        <f t="shared" si="133"/>
        <v>489984.6</v>
      </c>
      <c r="I1108" s="32">
        <f t="shared" si="133"/>
        <v>258986</v>
      </c>
      <c r="J1108" s="26"/>
    </row>
    <row r="1109" spans="1:10" s="34" customFormat="1">
      <c r="A1109" s="26"/>
      <c r="B1109" s="16" t="s">
        <v>338</v>
      </c>
      <c r="C1109" s="37"/>
      <c r="D1109" s="38">
        <v>7</v>
      </c>
      <c r="E1109" s="38">
        <v>2</v>
      </c>
      <c r="F1109" s="39" t="s">
        <v>546</v>
      </c>
      <c r="G1109" s="40">
        <v>610</v>
      </c>
      <c r="H1109" s="32">
        <f t="shared" si="133"/>
        <v>489984.6</v>
      </c>
      <c r="I1109" s="32">
        <f t="shared" si="133"/>
        <v>258986</v>
      </c>
      <c r="J1109" s="26"/>
    </row>
    <row r="1110" spans="1:10" s="34" customFormat="1" ht="63.75">
      <c r="A1110" s="26"/>
      <c r="B1110" s="37" t="s">
        <v>44</v>
      </c>
      <c r="C1110" s="37"/>
      <c r="D1110" s="38">
        <v>7</v>
      </c>
      <c r="E1110" s="38">
        <v>2</v>
      </c>
      <c r="F1110" s="39" t="s">
        <v>546</v>
      </c>
      <c r="G1110" s="40" t="s">
        <v>43</v>
      </c>
      <c r="H1110" s="32">
        <v>489984.6</v>
      </c>
      <c r="I1110" s="32">
        <v>258986</v>
      </c>
      <c r="J1110" s="26"/>
    </row>
    <row r="1111" spans="1:10" s="34" customFormat="1" ht="102">
      <c r="A1111" s="26"/>
      <c r="B1111" s="37" t="s">
        <v>52</v>
      </c>
      <c r="C1111" s="37"/>
      <c r="D1111" s="38">
        <v>7</v>
      </c>
      <c r="E1111" s="38">
        <v>2</v>
      </c>
      <c r="F1111" s="39" t="s">
        <v>547</v>
      </c>
      <c r="G1111" s="40"/>
      <c r="H1111" s="32">
        <f t="shared" ref="H1111:I1113" si="134">H1112</f>
        <v>1283.7</v>
      </c>
      <c r="I1111" s="32">
        <f t="shared" si="134"/>
        <v>381.9</v>
      </c>
      <c r="J1111" s="26"/>
    </row>
    <row r="1112" spans="1:10" s="34" customFormat="1" ht="38.25">
      <c r="A1112" s="26"/>
      <c r="B1112" s="16" t="s">
        <v>337</v>
      </c>
      <c r="C1112" s="37"/>
      <c r="D1112" s="38">
        <v>7</v>
      </c>
      <c r="E1112" s="38">
        <v>2</v>
      </c>
      <c r="F1112" s="39" t="s">
        <v>547</v>
      </c>
      <c r="G1112" s="40">
        <v>600</v>
      </c>
      <c r="H1112" s="32">
        <f t="shared" si="134"/>
        <v>1283.7</v>
      </c>
      <c r="I1112" s="32">
        <f t="shared" si="134"/>
        <v>381.9</v>
      </c>
      <c r="J1112" s="26"/>
    </row>
    <row r="1113" spans="1:10" s="34" customFormat="1">
      <c r="A1113" s="26"/>
      <c r="B1113" s="16" t="s">
        <v>338</v>
      </c>
      <c r="C1113" s="37"/>
      <c r="D1113" s="38">
        <v>7</v>
      </c>
      <c r="E1113" s="38">
        <v>2</v>
      </c>
      <c r="F1113" s="39" t="s">
        <v>547</v>
      </c>
      <c r="G1113" s="40">
        <v>610</v>
      </c>
      <c r="H1113" s="32">
        <f t="shared" si="134"/>
        <v>1283.7</v>
      </c>
      <c r="I1113" s="32">
        <f t="shared" si="134"/>
        <v>381.9</v>
      </c>
      <c r="J1113" s="26"/>
    </row>
    <row r="1114" spans="1:10" s="34" customFormat="1" ht="63.75">
      <c r="A1114" s="26"/>
      <c r="B1114" s="37" t="s">
        <v>44</v>
      </c>
      <c r="C1114" s="37"/>
      <c r="D1114" s="38">
        <v>7</v>
      </c>
      <c r="E1114" s="38">
        <v>2</v>
      </c>
      <c r="F1114" s="39" t="s">
        <v>547</v>
      </c>
      <c r="G1114" s="40" t="s">
        <v>43</v>
      </c>
      <c r="H1114" s="32">
        <v>1283.7</v>
      </c>
      <c r="I1114" s="32">
        <v>381.9</v>
      </c>
      <c r="J1114" s="26"/>
    </row>
    <row r="1115" spans="1:10" s="187" customFormat="1" ht="38.25">
      <c r="A1115" s="102"/>
      <c r="B1115" s="103" t="s">
        <v>687</v>
      </c>
      <c r="C1115" s="103"/>
      <c r="D1115" s="79" t="s">
        <v>393</v>
      </c>
      <c r="E1115" s="79" t="s">
        <v>364</v>
      </c>
      <c r="F1115" s="79" t="s">
        <v>688</v>
      </c>
      <c r="G1115" s="79"/>
      <c r="H1115" s="105">
        <f t="shared" ref="H1115:I1117" si="135">H1116</f>
        <v>600</v>
      </c>
      <c r="I1115" s="105">
        <f t="shared" si="135"/>
        <v>0</v>
      </c>
      <c r="J1115" s="105"/>
    </row>
    <row r="1116" spans="1:10" s="187" customFormat="1" ht="38.25">
      <c r="A1116" s="102"/>
      <c r="B1116" s="103" t="s">
        <v>337</v>
      </c>
      <c r="C1116" s="103"/>
      <c r="D1116" s="79" t="s">
        <v>393</v>
      </c>
      <c r="E1116" s="79" t="s">
        <v>364</v>
      </c>
      <c r="F1116" s="79" t="s">
        <v>688</v>
      </c>
      <c r="G1116" s="79" t="s">
        <v>428</v>
      </c>
      <c r="H1116" s="105">
        <f t="shared" si="135"/>
        <v>600</v>
      </c>
      <c r="I1116" s="105">
        <f t="shared" si="135"/>
        <v>0</v>
      </c>
      <c r="J1116" s="105"/>
    </row>
    <row r="1117" spans="1:10" s="187" customFormat="1">
      <c r="A1117" s="102"/>
      <c r="B1117" s="103" t="s">
        <v>338</v>
      </c>
      <c r="C1117" s="103"/>
      <c r="D1117" s="79" t="s">
        <v>393</v>
      </c>
      <c r="E1117" s="79" t="s">
        <v>364</v>
      </c>
      <c r="F1117" s="79" t="s">
        <v>688</v>
      </c>
      <c r="G1117" s="79" t="s">
        <v>429</v>
      </c>
      <c r="H1117" s="105">
        <f t="shared" si="135"/>
        <v>600</v>
      </c>
      <c r="I1117" s="105">
        <f t="shared" si="135"/>
        <v>0</v>
      </c>
      <c r="J1117" s="105"/>
    </row>
    <row r="1118" spans="1:10" s="187" customFormat="1" ht="63.75">
      <c r="A1118" s="102"/>
      <c r="B1118" s="103" t="s">
        <v>44</v>
      </c>
      <c r="C1118" s="103"/>
      <c r="D1118" s="79" t="s">
        <v>393</v>
      </c>
      <c r="E1118" s="79" t="s">
        <v>364</v>
      </c>
      <c r="F1118" s="79" t="s">
        <v>688</v>
      </c>
      <c r="G1118" s="79" t="s">
        <v>43</v>
      </c>
      <c r="H1118" s="105">
        <v>600</v>
      </c>
      <c r="I1118" s="105">
        <v>0</v>
      </c>
      <c r="J1118" s="105"/>
    </row>
    <row r="1119" spans="1:10" s="34" customFormat="1">
      <c r="A1119" s="26"/>
      <c r="B1119" s="37" t="s">
        <v>23</v>
      </c>
      <c r="C1119" s="37"/>
      <c r="D1119" s="38">
        <v>7</v>
      </c>
      <c r="E1119" s="38">
        <v>2</v>
      </c>
      <c r="F1119" s="39" t="s">
        <v>550</v>
      </c>
      <c r="G1119" s="40"/>
      <c r="H1119" s="32">
        <f t="shared" ref="H1119:I1122" si="136">H1120</f>
        <v>90.8</v>
      </c>
      <c r="I1119" s="32">
        <f t="shared" si="136"/>
        <v>66.900000000000006</v>
      </c>
      <c r="J1119" s="26"/>
    </row>
    <row r="1120" spans="1:10" s="34" customFormat="1">
      <c r="A1120" s="26"/>
      <c r="B1120" s="37" t="s">
        <v>21</v>
      </c>
      <c r="C1120" s="37"/>
      <c r="D1120" s="38">
        <v>7</v>
      </c>
      <c r="E1120" s="38">
        <v>2</v>
      </c>
      <c r="F1120" s="39" t="s">
        <v>551</v>
      </c>
      <c r="G1120" s="40"/>
      <c r="H1120" s="32">
        <f t="shared" si="136"/>
        <v>90.8</v>
      </c>
      <c r="I1120" s="32">
        <f t="shared" si="136"/>
        <v>66.900000000000006</v>
      </c>
      <c r="J1120" s="26"/>
    </row>
    <row r="1121" spans="1:10" s="34" customFormat="1" ht="38.25">
      <c r="A1121" s="26"/>
      <c r="B1121" s="16" t="s">
        <v>337</v>
      </c>
      <c r="C1121" s="37"/>
      <c r="D1121" s="38">
        <v>7</v>
      </c>
      <c r="E1121" s="38">
        <v>2</v>
      </c>
      <c r="F1121" s="39" t="s">
        <v>551</v>
      </c>
      <c r="G1121" s="40">
        <v>600</v>
      </c>
      <c r="H1121" s="32">
        <f t="shared" si="136"/>
        <v>90.8</v>
      </c>
      <c r="I1121" s="32">
        <f t="shared" si="136"/>
        <v>66.900000000000006</v>
      </c>
      <c r="J1121" s="26"/>
    </row>
    <row r="1122" spans="1:10" s="34" customFormat="1">
      <c r="A1122" s="26"/>
      <c r="B1122" s="16" t="s">
        <v>338</v>
      </c>
      <c r="C1122" s="37"/>
      <c r="D1122" s="38">
        <v>7</v>
      </c>
      <c r="E1122" s="38">
        <v>2</v>
      </c>
      <c r="F1122" s="39" t="s">
        <v>551</v>
      </c>
      <c r="G1122" s="40">
        <v>610</v>
      </c>
      <c r="H1122" s="32">
        <f t="shared" si="136"/>
        <v>90.8</v>
      </c>
      <c r="I1122" s="32">
        <f t="shared" si="136"/>
        <v>66.900000000000006</v>
      </c>
      <c r="J1122" s="26"/>
    </row>
    <row r="1123" spans="1:10" s="34" customFormat="1">
      <c r="A1123" s="26"/>
      <c r="B1123" s="37" t="s">
        <v>41</v>
      </c>
      <c r="C1123" s="37"/>
      <c r="D1123" s="38">
        <v>7</v>
      </c>
      <c r="E1123" s="38">
        <v>2</v>
      </c>
      <c r="F1123" s="39" t="s">
        <v>551</v>
      </c>
      <c r="G1123" s="40" t="s">
        <v>40</v>
      </c>
      <c r="H1123" s="32">
        <v>90.8</v>
      </c>
      <c r="I1123" s="32">
        <v>66.900000000000006</v>
      </c>
      <c r="J1123" s="26"/>
    </row>
    <row r="1124" spans="1:10" s="34" customFormat="1" ht="25.5">
      <c r="A1124" s="26"/>
      <c r="B1124" s="37" t="s">
        <v>22</v>
      </c>
      <c r="C1124" s="37"/>
      <c r="D1124" s="38">
        <v>7</v>
      </c>
      <c r="E1124" s="38">
        <v>2</v>
      </c>
      <c r="F1124" s="39" t="s">
        <v>539</v>
      </c>
      <c r="G1124" s="40"/>
      <c r="H1124" s="32">
        <f>H1125+H1129+H1133+H1138</f>
        <v>61313.9</v>
      </c>
      <c r="I1124" s="32">
        <f>I1125+I1129+I1133+I1138</f>
        <v>28371.8</v>
      </c>
      <c r="J1124" s="26"/>
    </row>
    <row r="1125" spans="1:10" s="34" customFormat="1" ht="102">
      <c r="A1125" s="26"/>
      <c r="B1125" s="37" t="s">
        <v>51</v>
      </c>
      <c r="C1125" s="37"/>
      <c r="D1125" s="38">
        <v>7</v>
      </c>
      <c r="E1125" s="38">
        <v>2</v>
      </c>
      <c r="F1125" s="39" t="s">
        <v>552</v>
      </c>
      <c r="G1125" s="40"/>
      <c r="H1125" s="32">
        <f t="shared" ref="H1125:I1127" si="137">H1126</f>
        <v>29110.400000000001</v>
      </c>
      <c r="I1125" s="32">
        <f t="shared" si="137"/>
        <v>12430.2</v>
      </c>
      <c r="J1125" s="26"/>
    </row>
    <row r="1126" spans="1:10" s="34" customFormat="1" ht="38.25">
      <c r="A1126" s="26"/>
      <c r="B1126" s="16" t="s">
        <v>337</v>
      </c>
      <c r="C1126" s="37"/>
      <c r="D1126" s="38">
        <v>7</v>
      </c>
      <c r="E1126" s="38">
        <v>2</v>
      </c>
      <c r="F1126" s="39" t="s">
        <v>552</v>
      </c>
      <c r="G1126" s="40">
        <v>600</v>
      </c>
      <c r="H1126" s="32">
        <f t="shared" si="137"/>
        <v>29110.400000000001</v>
      </c>
      <c r="I1126" s="32">
        <f t="shared" si="137"/>
        <v>12430.2</v>
      </c>
      <c r="J1126" s="26"/>
    </row>
    <row r="1127" spans="1:10" s="34" customFormat="1">
      <c r="A1127" s="26"/>
      <c r="B1127" s="16" t="s">
        <v>338</v>
      </c>
      <c r="C1127" s="37"/>
      <c r="D1127" s="38">
        <v>7</v>
      </c>
      <c r="E1127" s="38">
        <v>2</v>
      </c>
      <c r="F1127" s="39" t="s">
        <v>552</v>
      </c>
      <c r="G1127" s="40">
        <v>610</v>
      </c>
      <c r="H1127" s="32">
        <f t="shared" si="137"/>
        <v>29110.400000000001</v>
      </c>
      <c r="I1127" s="32">
        <f t="shared" si="137"/>
        <v>12430.2</v>
      </c>
      <c r="J1127" s="26"/>
    </row>
    <row r="1128" spans="1:10" s="34" customFormat="1" ht="63.75">
      <c r="A1128" s="26"/>
      <c r="B1128" s="37" t="s">
        <v>44</v>
      </c>
      <c r="C1128" s="37"/>
      <c r="D1128" s="38">
        <v>7</v>
      </c>
      <c r="E1128" s="38">
        <v>2</v>
      </c>
      <c r="F1128" s="39" t="s">
        <v>552</v>
      </c>
      <c r="G1128" s="40" t="s">
        <v>43</v>
      </c>
      <c r="H1128" s="32">
        <v>29110.400000000001</v>
      </c>
      <c r="I1128" s="32">
        <v>12430.2</v>
      </c>
      <c r="J1128" s="26"/>
    </row>
    <row r="1129" spans="1:10" s="34" customFormat="1" ht="180" customHeight="1">
      <c r="A1129" s="26"/>
      <c r="B1129" s="37" t="s">
        <v>50</v>
      </c>
      <c r="C1129" s="37"/>
      <c r="D1129" s="38">
        <v>7</v>
      </c>
      <c r="E1129" s="38">
        <v>2</v>
      </c>
      <c r="F1129" s="39" t="s">
        <v>554</v>
      </c>
      <c r="G1129" s="40"/>
      <c r="H1129" s="32">
        <f t="shared" ref="H1129:I1131" si="138">H1130</f>
        <v>23063</v>
      </c>
      <c r="I1129" s="32">
        <f t="shared" si="138"/>
        <v>14563.9</v>
      </c>
      <c r="J1129" s="26"/>
    </row>
    <row r="1130" spans="1:10" s="34" customFormat="1" ht="38.25">
      <c r="A1130" s="26"/>
      <c r="B1130" s="16" t="s">
        <v>337</v>
      </c>
      <c r="C1130" s="37"/>
      <c r="D1130" s="38">
        <v>7</v>
      </c>
      <c r="E1130" s="38">
        <v>2</v>
      </c>
      <c r="F1130" s="39" t="s">
        <v>554</v>
      </c>
      <c r="G1130" s="40">
        <v>600</v>
      </c>
      <c r="H1130" s="32">
        <f t="shared" si="138"/>
        <v>23063</v>
      </c>
      <c r="I1130" s="32">
        <f t="shared" si="138"/>
        <v>14563.9</v>
      </c>
      <c r="J1130" s="26"/>
    </row>
    <row r="1131" spans="1:10" s="34" customFormat="1">
      <c r="A1131" s="26"/>
      <c r="B1131" s="16" t="s">
        <v>338</v>
      </c>
      <c r="C1131" s="37"/>
      <c r="D1131" s="38">
        <v>7</v>
      </c>
      <c r="E1131" s="38">
        <v>2</v>
      </c>
      <c r="F1131" s="39" t="s">
        <v>554</v>
      </c>
      <c r="G1131" s="40">
        <v>610</v>
      </c>
      <c r="H1131" s="32">
        <f t="shared" si="138"/>
        <v>23063</v>
      </c>
      <c r="I1131" s="32">
        <f t="shared" si="138"/>
        <v>14563.9</v>
      </c>
      <c r="J1131" s="26"/>
    </row>
    <row r="1132" spans="1:10" s="34" customFormat="1" ht="63.75">
      <c r="A1132" s="26"/>
      <c r="B1132" s="37" t="s">
        <v>44</v>
      </c>
      <c r="C1132" s="37"/>
      <c r="D1132" s="38">
        <v>7</v>
      </c>
      <c r="E1132" s="38">
        <v>2</v>
      </c>
      <c r="F1132" s="39" t="s">
        <v>554</v>
      </c>
      <c r="G1132" s="40" t="s">
        <v>43</v>
      </c>
      <c r="H1132" s="32">
        <v>23063</v>
      </c>
      <c r="I1132" s="32">
        <v>14563.9</v>
      </c>
      <c r="J1132" s="26"/>
    </row>
    <row r="1133" spans="1:10" s="34" customFormat="1">
      <c r="A1133" s="26"/>
      <c r="B1133" s="37" t="s">
        <v>21</v>
      </c>
      <c r="C1133" s="37"/>
      <c r="D1133" s="38">
        <v>7</v>
      </c>
      <c r="E1133" s="38">
        <v>2</v>
      </c>
      <c r="F1133" s="39" t="s">
        <v>540</v>
      </c>
      <c r="G1133" s="40"/>
      <c r="H1133" s="32">
        <f>H1134</f>
        <v>9102.5</v>
      </c>
      <c r="I1133" s="32">
        <f>I1134</f>
        <v>1339.7</v>
      </c>
      <c r="J1133" s="26"/>
    </row>
    <row r="1134" spans="1:10" s="34" customFormat="1" ht="38.25">
      <c r="A1134" s="26"/>
      <c r="B1134" s="16" t="s">
        <v>337</v>
      </c>
      <c r="C1134" s="37"/>
      <c r="D1134" s="38">
        <v>7</v>
      </c>
      <c r="E1134" s="38">
        <v>2</v>
      </c>
      <c r="F1134" s="39" t="s">
        <v>540</v>
      </c>
      <c r="G1134" s="40">
        <v>600</v>
      </c>
      <c r="H1134" s="32">
        <f>H1135</f>
        <v>9102.5</v>
      </c>
      <c r="I1134" s="32">
        <f>I1135</f>
        <v>1339.7</v>
      </c>
      <c r="J1134" s="26"/>
    </row>
    <row r="1135" spans="1:10" s="34" customFormat="1">
      <c r="A1135" s="26"/>
      <c r="B1135" s="16" t="s">
        <v>338</v>
      </c>
      <c r="C1135" s="37"/>
      <c r="D1135" s="38">
        <v>7</v>
      </c>
      <c r="E1135" s="38">
        <v>2</v>
      </c>
      <c r="F1135" s="39" t="s">
        <v>540</v>
      </c>
      <c r="G1135" s="40">
        <v>610</v>
      </c>
      <c r="H1135" s="32">
        <f>H1136+H1137</f>
        <v>9102.5</v>
      </c>
      <c r="I1135" s="32">
        <f>I1136+I1137</f>
        <v>1339.7</v>
      </c>
      <c r="J1135" s="26"/>
    </row>
    <row r="1136" spans="1:10" s="34" customFormat="1" ht="63.75">
      <c r="A1136" s="26"/>
      <c r="B1136" s="37" t="s">
        <v>44</v>
      </c>
      <c r="C1136" s="37"/>
      <c r="D1136" s="38">
        <v>7</v>
      </c>
      <c r="E1136" s="38">
        <v>2</v>
      </c>
      <c r="F1136" s="39" t="s">
        <v>540</v>
      </c>
      <c r="G1136" s="40" t="s">
        <v>43</v>
      </c>
      <c r="H1136" s="32">
        <v>2781.1</v>
      </c>
      <c r="I1136" s="32">
        <v>1033.4000000000001</v>
      </c>
      <c r="J1136" s="26"/>
    </row>
    <row r="1137" spans="1:10" s="34" customFormat="1">
      <c r="A1137" s="26"/>
      <c r="B1137" s="37" t="s">
        <v>41</v>
      </c>
      <c r="C1137" s="37"/>
      <c r="D1137" s="38">
        <v>7</v>
      </c>
      <c r="E1137" s="38">
        <v>2</v>
      </c>
      <c r="F1137" s="39" t="s">
        <v>540</v>
      </c>
      <c r="G1137" s="40" t="s">
        <v>40</v>
      </c>
      <c r="H1137" s="32">
        <v>6321.4</v>
      </c>
      <c r="I1137" s="32">
        <v>306.3</v>
      </c>
      <c r="J1137" s="26"/>
    </row>
    <row r="1138" spans="1:10" s="34" customFormat="1" ht="114.75">
      <c r="A1138" s="26"/>
      <c r="B1138" s="37" t="s">
        <v>20</v>
      </c>
      <c r="C1138" s="37"/>
      <c r="D1138" s="38">
        <v>7</v>
      </c>
      <c r="E1138" s="38">
        <v>2</v>
      </c>
      <c r="F1138" s="39" t="s">
        <v>669</v>
      </c>
      <c r="G1138" s="40"/>
      <c r="H1138" s="32">
        <f t="shared" ref="H1138:I1140" si="139">H1139</f>
        <v>38</v>
      </c>
      <c r="I1138" s="32">
        <f t="shared" si="139"/>
        <v>38</v>
      </c>
      <c r="J1138" s="26"/>
    </row>
    <row r="1139" spans="1:10" s="34" customFormat="1" ht="38.25">
      <c r="A1139" s="26"/>
      <c r="B1139" s="16" t="s">
        <v>337</v>
      </c>
      <c r="C1139" s="37"/>
      <c r="D1139" s="38">
        <v>7</v>
      </c>
      <c r="E1139" s="38">
        <v>2</v>
      </c>
      <c r="F1139" s="39" t="s">
        <v>669</v>
      </c>
      <c r="G1139" s="40">
        <v>600</v>
      </c>
      <c r="H1139" s="32">
        <f t="shared" si="139"/>
        <v>38</v>
      </c>
      <c r="I1139" s="32">
        <f t="shared" si="139"/>
        <v>38</v>
      </c>
      <c r="J1139" s="26"/>
    </row>
    <row r="1140" spans="1:10" s="34" customFormat="1">
      <c r="A1140" s="26"/>
      <c r="B1140" s="16" t="s">
        <v>338</v>
      </c>
      <c r="C1140" s="37"/>
      <c r="D1140" s="38">
        <v>7</v>
      </c>
      <c r="E1140" s="38">
        <v>2</v>
      </c>
      <c r="F1140" s="39" t="s">
        <v>669</v>
      </c>
      <c r="G1140" s="40">
        <v>610</v>
      </c>
      <c r="H1140" s="32">
        <f t="shared" si="139"/>
        <v>38</v>
      </c>
      <c r="I1140" s="32">
        <f t="shared" si="139"/>
        <v>38</v>
      </c>
      <c r="J1140" s="26"/>
    </row>
    <row r="1141" spans="1:10" s="34" customFormat="1" ht="63.75">
      <c r="A1141" s="26"/>
      <c r="B1141" s="37" t="s">
        <v>44</v>
      </c>
      <c r="C1141" s="37"/>
      <c r="D1141" s="38">
        <v>7</v>
      </c>
      <c r="E1141" s="38">
        <v>2</v>
      </c>
      <c r="F1141" s="39" t="s">
        <v>669</v>
      </c>
      <c r="G1141" s="40" t="s">
        <v>43</v>
      </c>
      <c r="H1141" s="32">
        <v>38</v>
      </c>
      <c r="I1141" s="32">
        <v>38</v>
      </c>
      <c r="J1141" s="26"/>
    </row>
    <row r="1142" spans="1:10" s="36" customFormat="1">
      <c r="A1142" s="35"/>
      <c r="B1142" s="27" t="s">
        <v>49</v>
      </c>
      <c r="C1142" s="27"/>
      <c r="D1142" s="28">
        <v>7</v>
      </c>
      <c r="E1142" s="28">
        <v>7</v>
      </c>
      <c r="F1142" s="29"/>
      <c r="G1142" s="30"/>
      <c r="H1142" s="31">
        <f>H1143+H1165</f>
        <v>14797.6</v>
      </c>
      <c r="I1142" s="31">
        <f>I1143+I1165</f>
        <v>10693.699999999999</v>
      </c>
      <c r="J1142" s="33">
        <f>I1142/H1142*100</f>
        <v>72.266448613288631</v>
      </c>
    </row>
    <row r="1143" spans="1:10" s="34" customFormat="1" ht="25.5">
      <c r="A1143" s="26"/>
      <c r="B1143" s="37" t="s">
        <v>12</v>
      </c>
      <c r="C1143" s="37"/>
      <c r="D1143" s="38">
        <v>7</v>
      </c>
      <c r="E1143" s="38">
        <v>7</v>
      </c>
      <c r="F1143" s="39" t="s">
        <v>531</v>
      </c>
      <c r="G1143" s="40"/>
      <c r="H1143" s="32">
        <f>H1144</f>
        <v>14603</v>
      </c>
      <c r="I1143" s="32">
        <f>I1144</f>
        <v>10553.9</v>
      </c>
      <c r="J1143" s="26"/>
    </row>
    <row r="1144" spans="1:10" s="34" customFormat="1" ht="25.5">
      <c r="A1144" s="26"/>
      <c r="B1144" s="37" t="s">
        <v>48</v>
      </c>
      <c r="C1144" s="37"/>
      <c r="D1144" s="38">
        <v>7</v>
      </c>
      <c r="E1144" s="38">
        <v>7</v>
      </c>
      <c r="F1144" s="39" t="s">
        <v>581</v>
      </c>
      <c r="G1144" s="40"/>
      <c r="H1144" s="32">
        <f>H1145+H1151+H1155+H1159</f>
        <v>14603</v>
      </c>
      <c r="I1144" s="32">
        <f>I1145+I1151+I1155+I1159</f>
        <v>10553.9</v>
      </c>
      <c r="J1144" s="26"/>
    </row>
    <row r="1145" spans="1:10" s="34" customFormat="1" ht="89.25">
      <c r="A1145" s="26"/>
      <c r="B1145" s="37" t="s">
        <v>47</v>
      </c>
      <c r="C1145" s="37"/>
      <c r="D1145" s="38">
        <v>7</v>
      </c>
      <c r="E1145" s="38">
        <v>7</v>
      </c>
      <c r="F1145" s="39" t="s">
        <v>672</v>
      </c>
      <c r="G1145" s="40"/>
      <c r="H1145" s="32">
        <f>H1146</f>
        <v>4446.2</v>
      </c>
      <c r="I1145" s="32">
        <f>I1146</f>
        <v>1927.1</v>
      </c>
      <c r="J1145" s="26"/>
    </row>
    <row r="1146" spans="1:10" s="34" customFormat="1" ht="38.25">
      <c r="A1146" s="26"/>
      <c r="B1146" s="16" t="s">
        <v>337</v>
      </c>
      <c r="C1146" s="37"/>
      <c r="D1146" s="38">
        <v>7</v>
      </c>
      <c r="E1146" s="38">
        <v>7</v>
      </c>
      <c r="F1146" s="39" t="s">
        <v>672</v>
      </c>
      <c r="G1146" s="40">
        <v>600</v>
      </c>
      <c r="H1146" s="32">
        <f>H1147+H1149</f>
        <v>4446.2</v>
      </c>
      <c r="I1146" s="32">
        <f>I1147+I1149</f>
        <v>1927.1</v>
      </c>
      <c r="J1146" s="26"/>
    </row>
    <row r="1147" spans="1:10" s="34" customFormat="1">
      <c r="A1147" s="26"/>
      <c r="B1147" s="16" t="s">
        <v>338</v>
      </c>
      <c r="C1147" s="37"/>
      <c r="D1147" s="38">
        <v>7</v>
      </c>
      <c r="E1147" s="38">
        <v>7</v>
      </c>
      <c r="F1147" s="39" t="s">
        <v>672</v>
      </c>
      <c r="G1147" s="40">
        <v>610</v>
      </c>
      <c r="H1147" s="32">
        <f>H1148</f>
        <v>4153.7</v>
      </c>
      <c r="I1147" s="32">
        <f>I1148</f>
        <v>1634.6</v>
      </c>
      <c r="J1147" s="26"/>
    </row>
    <row r="1148" spans="1:10" s="34" customFormat="1" ht="63.75">
      <c r="A1148" s="26"/>
      <c r="B1148" s="37" t="s">
        <v>44</v>
      </c>
      <c r="C1148" s="37"/>
      <c r="D1148" s="38">
        <v>7</v>
      </c>
      <c r="E1148" s="38">
        <v>7</v>
      </c>
      <c r="F1148" s="39" t="s">
        <v>672</v>
      </c>
      <c r="G1148" s="40" t="s">
        <v>43</v>
      </c>
      <c r="H1148" s="32">
        <v>4153.7</v>
      </c>
      <c r="I1148" s="32">
        <v>1634.6</v>
      </c>
      <c r="J1148" s="26"/>
    </row>
    <row r="1149" spans="1:10" s="34" customFormat="1">
      <c r="A1149" s="26"/>
      <c r="B1149" s="16" t="s">
        <v>342</v>
      </c>
      <c r="C1149" s="37"/>
      <c r="D1149" s="38">
        <v>7</v>
      </c>
      <c r="E1149" s="38">
        <v>7</v>
      </c>
      <c r="F1149" s="39" t="s">
        <v>672</v>
      </c>
      <c r="G1149" s="40">
        <v>620</v>
      </c>
      <c r="H1149" s="32">
        <f>H1150</f>
        <v>292.5</v>
      </c>
      <c r="I1149" s="32">
        <f>I1150</f>
        <v>292.5</v>
      </c>
      <c r="J1149" s="26"/>
    </row>
    <row r="1150" spans="1:10" s="34" customFormat="1" ht="63.75">
      <c r="A1150" s="26"/>
      <c r="B1150" s="37" t="s">
        <v>36</v>
      </c>
      <c r="C1150" s="37"/>
      <c r="D1150" s="38">
        <v>7</v>
      </c>
      <c r="E1150" s="38">
        <v>7</v>
      </c>
      <c r="F1150" s="39" t="s">
        <v>672</v>
      </c>
      <c r="G1150" s="40" t="s">
        <v>35</v>
      </c>
      <c r="H1150" s="32">
        <v>292.5</v>
      </c>
      <c r="I1150" s="32">
        <v>292.5</v>
      </c>
      <c r="J1150" s="26"/>
    </row>
    <row r="1151" spans="1:10" s="34" customFormat="1" ht="102">
      <c r="A1151" s="26"/>
      <c r="B1151" s="37" t="s">
        <v>46</v>
      </c>
      <c r="C1151" s="37"/>
      <c r="D1151" s="38">
        <v>7</v>
      </c>
      <c r="E1151" s="38">
        <v>7</v>
      </c>
      <c r="F1151" s="39" t="s">
        <v>671</v>
      </c>
      <c r="G1151" s="40"/>
      <c r="H1151" s="32">
        <f t="shared" ref="H1151:I1153" si="140">H1152</f>
        <v>1522.4</v>
      </c>
      <c r="I1151" s="32">
        <f t="shared" si="140"/>
        <v>1312.4</v>
      </c>
      <c r="J1151" s="26"/>
    </row>
    <row r="1152" spans="1:10" s="34" customFormat="1" ht="38.25">
      <c r="A1152" s="26"/>
      <c r="B1152" s="16" t="s">
        <v>337</v>
      </c>
      <c r="C1152" s="37"/>
      <c r="D1152" s="38">
        <v>7</v>
      </c>
      <c r="E1152" s="38">
        <v>7</v>
      </c>
      <c r="F1152" s="39" t="s">
        <v>671</v>
      </c>
      <c r="G1152" s="40">
        <v>600</v>
      </c>
      <c r="H1152" s="32">
        <f t="shared" si="140"/>
        <v>1522.4</v>
      </c>
      <c r="I1152" s="32">
        <f t="shared" si="140"/>
        <v>1312.4</v>
      </c>
      <c r="J1152" s="26"/>
    </row>
    <row r="1153" spans="1:10" s="34" customFormat="1">
      <c r="A1153" s="26"/>
      <c r="B1153" s="16" t="s">
        <v>338</v>
      </c>
      <c r="C1153" s="37"/>
      <c r="D1153" s="38">
        <v>7</v>
      </c>
      <c r="E1153" s="38">
        <v>7</v>
      </c>
      <c r="F1153" s="39" t="s">
        <v>671</v>
      </c>
      <c r="G1153" s="40">
        <v>610</v>
      </c>
      <c r="H1153" s="32">
        <f t="shared" si="140"/>
        <v>1522.4</v>
      </c>
      <c r="I1153" s="32">
        <f t="shared" si="140"/>
        <v>1312.4</v>
      </c>
      <c r="J1153" s="26"/>
    </row>
    <row r="1154" spans="1:10" s="34" customFormat="1" ht="63.75">
      <c r="A1154" s="26"/>
      <c r="B1154" s="37" t="s">
        <v>44</v>
      </c>
      <c r="C1154" s="37"/>
      <c r="D1154" s="38">
        <v>7</v>
      </c>
      <c r="E1154" s="38">
        <v>7</v>
      </c>
      <c r="F1154" s="39" t="s">
        <v>671</v>
      </c>
      <c r="G1154" s="40" t="s">
        <v>43</v>
      </c>
      <c r="H1154" s="32">
        <v>1522.4</v>
      </c>
      <c r="I1154" s="32">
        <v>1312.4</v>
      </c>
      <c r="J1154" s="26"/>
    </row>
    <row r="1155" spans="1:10" s="34" customFormat="1" ht="76.5">
      <c r="A1155" s="26"/>
      <c r="B1155" s="37" t="s">
        <v>45</v>
      </c>
      <c r="C1155" s="37"/>
      <c r="D1155" s="38">
        <v>7</v>
      </c>
      <c r="E1155" s="38">
        <v>7</v>
      </c>
      <c r="F1155" s="39" t="s">
        <v>582</v>
      </c>
      <c r="G1155" s="40"/>
      <c r="H1155" s="32">
        <f t="shared" ref="H1155:I1157" si="141">H1156</f>
        <v>5694</v>
      </c>
      <c r="I1155" s="32">
        <f t="shared" si="141"/>
        <v>5664</v>
      </c>
      <c r="J1155" s="26"/>
    </row>
    <row r="1156" spans="1:10" s="34" customFormat="1" ht="38.25">
      <c r="A1156" s="26"/>
      <c r="B1156" s="16" t="s">
        <v>337</v>
      </c>
      <c r="C1156" s="37"/>
      <c r="D1156" s="38">
        <v>7</v>
      </c>
      <c r="E1156" s="38">
        <v>7</v>
      </c>
      <c r="F1156" s="39" t="s">
        <v>582</v>
      </c>
      <c r="G1156" s="40">
        <v>600</v>
      </c>
      <c r="H1156" s="32">
        <f t="shared" si="141"/>
        <v>5694</v>
      </c>
      <c r="I1156" s="32">
        <f t="shared" si="141"/>
        <v>5664</v>
      </c>
      <c r="J1156" s="26"/>
    </row>
    <row r="1157" spans="1:10" s="34" customFormat="1">
      <c r="A1157" s="26"/>
      <c r="B1157" s="16" t="s">
        <v>338</v>
      </c>
      <c r="C1157" s="37"/>
      <c r="D1157" s="38">
        <v>7</v>
      </c>
      <c r="E1157" s="38">
        <v>7</v>
      </c>
      <c r="F1157" s="39" t="s">
        <v>582</v>
      </c>
      <c r="G1157" s="40">
        <v>620</v>
      </c>
      <c r="H1157" s="32">
        <f t="shared" si="141"/>
        <v>5694</v>
      </c>
      <c r="I1157" s="32">
        <f t="shared" si="141"/>
        <v>5664</v>
      </c>
      <c r="J1157" s="26"/>
    </row>
    <row r="1158" spans="1:10" s="34" customFormat="1" ht="63.75">
      <c r="A1158" s="26"/>
      <c r="B1158" s="37" t="s">
        <v>36</v>
      </c>
      <c r="C1158" s="37"/>
      <c r="D1158" s="38">
        <v>7</v>
      </c>
      <c r="E1158" s="38">
        <v>7</v>
      </c>
      <c r="F1158" s="39" t="s">
        <v>582</v>
      </c>
      <c r="G1158" s="40" t="s">
        <v>35</v>
      </c>
      <c r="H1158" s="32">
        <v>5694</v>
      </c>
      <c r="I1158" s="32">
        <v>5664</v>
      </c>
      <c r="J1158" s="26"/>
    </row>
    <row r="1159" spans="1:10" s="34" customFormat="1">
      <c r="A1159" s="26"/>
      <c r="B1159" s="37" t="s">
        <v>21</v>
      </c>
      <c r="C1159" s="37"/>
      <c r="D1159" s="38">
        <v>7</v>
      </c>
      <c r="E1159" s="38">
        <v>7</v>
      </c>
      <c r="F1159" s="39" t="s">
        <v>670</v>
      </c>
      <c r="G1159" s="40"/>
      <c r="H1159" s="32">
        <f>H1160</f>
        <v>2940.3999999999996</v>
      </c>
      <c r="I1159" s="32">
        <f>I1160</f>
        <v>1650.3999999999999</v>
      </c>
      <c r="J1159" s="26"/>
    </row>
    <row r="1160" spans="1:10" s="34" customFormat="1" ht="38.25">
      <c r="A1160" s="26"/>
      <c r="B1160" s="16" t="s">
        <v>337</v>
      </c>
      <c r="C1160" s="37"/>
      <c r="D1160" s="38">
        <v>7</v>
      </c>
      <c r="E1160" s="38">
        <v>7</v>
      </c>
      <c r="F1160" s="39" t="s">
        <v>670</v>
      </c>
      <c r="G1160" s="40">
        <v>600</v>
      </c>
      <c r="H1160" s="32">
        <f>H1161+H1163</f>
        <v>2940.3999999999996</v>
      </c>
      <c r="I1160" s="32">
        <f>I1161+I1163</f>
        <v>1650.3999999999999</v>
      </c>
      <c r="J1160" s="26"/>
    </row>
    <row r="1161" spans="1:10" s="34" customFormat="1">
      <c r="A1161" s="26"/>
      <c r="B1161" s="16" t="s">
        <v>338</v>
      </c>
      <c r="C1161" s="37"/>
      <c r="D1161" s="38">
        <v>7</v>
      </c>
      <c r="E1161" s="38">
        <v>7</v>
      </c>
      <c r="F1161" s="39" t="s">
        <v>670</v>
      </c>
      <c r="G1161" s="40">
        <v>610</v>
      </c>
      <c r="H1161" s="32">
        <f>H1162</f>
        <v>2515.1999999999998</v>
      </c>
      <c r="I1161" s="32">
        <f>I1162</f>
        <v>1523.3</v>
      </c>
      <c r="J1161" s="26"/>
    </row>
    <row r="1162" spans="1:10" s="34" customFormat="1" ht="63.75">
      <c r="A1162" s="26"/>
      <c r="B1162" s="37" t="s">
        <v>44</v>
      </c>
      <c r="C1162" s="37"/>
      <c r="D1162" s="38">
        <v>7</v>
      </c>
      <c r="E1162" s="38">
        <v>7</v>
      </c>
      <c r="F1162" s="39" t="s">
        <v>670</v>
      </c>
      <c r="G1162" s="40" t="s">
        <v>43</v>
      </c>
      <c r="H1162" s="32">
        <v>2515.1999999999998</v>
      </c>
      <c r="I1162" s="32">
        <v>1523.3</v>
      </c>
      <c r="J1162" s="26"/>
    </row>
    <row r="1163" spans="1:10" s="34" customFormat="1">
      <c r="A1163" s="26"/>
      <c r="B1163" s="16" t="s">
        <v>342</v>
      </c>
      <c r="C1163" s="37"/>
      <c r="D1163" s="38">
        <v>7</v>
      </c>
      <c r="E1163" s="38">
        <v>7</v>
      </c>
      <c r="F1163" s="39" t="s">
        <v>670</v>
      </c>
      <c r="G1163" s="40">
        <v>620</v>
      </c>
      <c r="H1163" s="32">
        <f>H1164</f>
        <v>425.2</v>
      </c>
      <c r="I1163" s="32">
        <f>I1164</f>
        <v>127.1</v>
      </c>
      <c r="J1163" s="26"/>
    </row>
    <row r="1164" spans="1:10" s="34" customFormat="1" ht="63.75">
      <c r="A1164" s="26"/>
      <c r="B1164" s="37" t="s">
        <v>36</v>
      </c>
      <c r="C1164" s="37"/>
      <c r="D1164" s="38">
        <v>7</v>
      </c>
      <c r="E1164" s="38">
        <v>7</v>
      </c>
      <c r="F1164" s="39" t="s">
        <v>670</v>
      </c>
      <c r="G1164" s="40" t="s">
        <v>35</v>
      </c>
      <c r="H1164" s="32">
        <v>425.2</v>
      </c>
      <c r="I1164" s="32">
        <v>127.1</v>
      </c>
      <c r="J1164" s="26"/>
    </row>
    <row r="1165" spans="1:10" s="34" customFormat="1" ht="25.5">
      <c r="A1165" s="26"/>
      <c r="B1165" s="37" t="s">
        <v>42</v>
      </c>
      <c r="C1165" s="37"/>
      <c r="D1165" s="38">
        <v>7</v>
      </c>
      <c r="E1165" s="38">
        <v>7</v>
      </c>
      <c r="F1165" s="39" t="s">
        <v>583</v>
      </c>
      <c r="G1165" s="40"/>
      <c r="H1165" s="32">
        <f t="shared" ref="H1165:I1168" si="142">H1166</f>
        <v>194.6</v>
      </c>
      <c r="I1165" s="32">
        <f t="shared" si="142"/>
        <v>139.80000000000001</v>
      </c>
      <c r="J1165" s="26"/>
    </row>
    <row r="1166" spans="1:10" s="34" customFormat="1">
      <c r="A1166" s="26"/>
      <c r="B1166" s="37" t="s">
        <v>21</v>
      </c>
      <c r="C1166" s="37"/>
      <c r="D1166" s="38">
        <v>7</v>
      </c>
      <c r="E1166" s="38">
        <v>7</v>
      </c>
      <c r="F1166" s="39" t="s">
        <v>584</v>
      </c>
      <c r="G1166" s="40"/>
      <c r="H1166" s="32">
        <f t="shared" si="142"/>
        <v>194.6</v>
      </c>
      <c r="I1166" s="32">
        <f t="shared" si="142"/>
        <v>139.80000000000001</v>
      </c>
      <c r="J1166" s="26"/>
    </row>
    <row r="1167" spans="1:10" s="34" customFormat="1" ht="38.25">
      <c r="A1167" s="26"/>
      <c r="B1167" s="16" t="s">
        <v>337</v>
      </c>
      <c r="C1167" s="37"/>
      <c r="D1167" s="38">
        <v>7</v>
      </c>
      <c r="E1167" s="38">
        <v>7</v>
      </c>
      <c r="F1167" s="39" t="s">
        <v>584</v>
      </c>
      <c r="G1167" s="40">
        <v>600</v>
      </c>
      <c r="H1167" s="32">
        <f t="shared" si="142"/>
        <v>194.6</v>
      </c>
      <c r="I1167" s="32">
        <f t="shared" si="142"/>
        <v>139.80000000000001</v>
      </c>
      <c r="J1167" s="26"/>
    </row>
    <row r="1168" spans="1:10" s="34" customFormat="1">
      <c r="A1168" s="26"/>
      <c r="B1168" s="16" t="s">
        <v>338</v>
      </c>
      <c r="C1168" s="37"/>
      <c r="D1168" s="38">
        <v>7</v>
      </c>
      <c r="E1168" s="38">
        <v>7</v>
      </c>
      <c r="F1168" s="39" t="s">
        <v>584</v>
      </c>
      <c r="G1168" s="40">
        <v>610</v>
      </c>
      <c r="H1168" s="32">
        <f t="shared" si="142"/>
        <v>194.6</v>
      </c>
      <c r="I1168" s="32">
        <f t="shared" si="142"/>
        <v>139.80000000000001</v>
      </c>
      <c r="J1168" s="26"/>
    </row>
    <row r="1169" spans="1:10" s="34" customFormat="1">
      <c r="A1169" s="26"/>
      <c r="B1169" s="37" t="s">
        <v>41</v>
      </c>
      <c r="C1169" s="37"/>
      <c r="D1169" s="38">
        <v>7</v>
      </c>
      <c r="E1169" s="38">
        <v>7</v>
      </c>
      <c r="F1169" s="39" t="s">
        <v>584</v>
      </c>
      <c r="G1169" s="40" t="s">
        <v>40</v>
      </c>
      <c r="H1169" s="32">
        <v>194.6</v>
      </c>
      <c r="I1169" s="32">
        <v>139.80000000000001</v>
      </c>
      <c r="J1169" s="26"/>
    </row>
    <row r="1170" spans="1:10" s="159" customFormat="1">
      <c r="A1170" s="35"/>
      <c r="B1170" s="27" t="s">
        <v>39</v>
      </c>
      <c r="C1170" s="27"/>
      <c r="D1170" s="28">
        <v>7</v>
      </c>
      <c r="E1170" s="28">
        <v>9</v>
      </c>
      <c r="F1170" s="29"/>
      <c r="G1170" s="30"/>
      <c r="H1170" s="31">
        <f>H1171</f>
        <v>45347.5</v>
      </c>
      <c r="I1170" s="31">
        <f>I1171</f>
        <v>21929.999999999996</v>
      </c>
      <c r="J1170" s="33">
        <f>I1170/H1170*100</f>
        <v>48.359887535145255</v>
      </c>
    </row>
    <row r="1171" spans="1:10" ht="25.5">
      <c r="A1171" s="26"/>
      <c r="B1171" s="37" t="s">
        <v>12</v>
      </c>
      <c r="C1171" s="37"/>
      <c r="D1171" s="38">
        <v>7</v>
      </c>
      <c r="E1171" s="38">
        <v>9</v>
      </c>
      <c r="F1171" s="39" t="s">
        <v>531</v>
      </c>
      <c r="G1171" s="40"/>
      <c r="H1171" s="32">
        <f>H1172+H1200+H1205</f>
        <v>45347.5</v>
      </c>
      <c r="I1171" s="32">
        <f>I1172+I1200+I1205</f>
        <v>21929.999999999996</v>
      </c>
      <c r="J1171" s="26"/>
    </row>
    <row r="1172" spans="1:10">
      <c r="A1172" s="26"/>
      <c r="B1172" s="37" t="s">
        <v>11</v>
      </c>
      <c r="C1172" s="37"/>
      <c r="D1172" s="38">
        <v>7</v>
      </c>
      <c r="E1172" s="38">
        <v>9</v>
      </c>
      <c r="F1172" s="39" t="s">
        <v>533</v>
      </c>
      <c r="G1172" s="40"/>
      <c r="H1172" s="32">
        <f>H1173</f>
        <v>44251.3</v>
      </c>
      <c r="I1172" s="32">
        <f>I1173</f>
        <v>21553.8</v>
      </c>
      <c r="J1172" s="26"/>
    </row>
    <row r="1173" spans="1:10" ht="25.5">
      <c r="A1173" s="26"/>
      <c r="B1173" s="37" t="s">
        <v>38</v>
      </c>
      <c r="C1173" s="37"/>
      <c r="D1173" s="38">
        <v>7</v>
      </c>
      <c r="E1173" s="38">
        <v>9</v>
      </c>
      <c r="F1173" s="39" t="s">
        <v>589</v>
      </c>
      <c r="G1173" s="40"/>
      <c r="H1173" s="32">
        <f>H1174+H1178+H1192</f>
        <v>44251.3</v>
      </c>
      <c r="I1173" s="32">
        <f>I1174+I1178+I1192</f>
        <v>21553.8</v>
      </c>
      <c r="J1173" s="26"/>
    </row>
    <row r="1174" spans="1:10" ht="25.5">
      <c r="A1174" s="26"/>
      <c r="B1174" s="37" t="s">
        <v>37</v>
      </c>
      <c r="C1174" s="37"/>
      <c r="D1174" s="38">
        <v>7</v>
      </c>
      <c r="E1174" s="38">
        <v>9</v>
      </c>
      <c r="F1174" s="39" t="s">
        <v>590</v>
      </c>
      <c r="G1174" s="40"/>
      <c r="H1174" s="32">
        <f t="shared" ref="H1174:I1176" si="143">H1175</f>
        <v>16783.8</v>
      </c>
      <c r="I1174" s="32">
        <f t="shared" si="143"/>
        <v>7656.2</v>
      </c>
      <c r="J1174" s="26"/>
    </row>
    <row r="1175" spans="1:10" ht="38.25">
      <c r="A1175" s="26"/>
      <c r="B1175" s="16" t="s">
        <v>337</v>
      </c>
      <c r="C1175" s="37"/>
      <c r="D1175" s="38">
        <v>7</v>
      </c>
      <c r="E1175" s="38">
        <v>9</v>
      </c>
      <c r="F1175" s="39" t="s">
        <v>590</v>
      </c>
      <c r="G1175" s="40">
        <v>600</v>
      </c>
      <c r="H1175" s="32">
        <f t="shared" si="143"/>
        <v>16783.8</v>
      </c>
      <c r="I1175" s="32">
        <f t="shared" si="143"/>
        <v>7656.2</v>
      </c>
      <c r="J1175" s="26"/>
    </row>
    <row r="1176" spans="1:10">
      <c r="A1176" s="26"/>
      <c r="B1176" s="16" t="s">
        <v>338</v>
      </c>
      <c r="C1176" s="37"/>
      <c r="D1176" s="38">
        <v>7</v>
      </c>
      <c r="E1176" s="38">
        <v>9</v>
      </c>
      <c r="F1176" s="39" t="s">
        <v>590</v>
      </c>
      <c r="G1176" s="40">
        <v>620</v>
      </c>
      <c r="H1176" s="32">
        <f t="shared" si="143"/>
        <v>16783.8</v>
      </c>
      <c r="I1176" s="32">
        <f t="shared" si="143"/>
        <v>7656.2</v>
      </c>
      <c r="J1176" s="26"/>
    </row>
    <row r="1177" spans="1:10" ht="63.75">
      <c r="A1177" s="26"/>
      <c r="B1177" s="37" t="s">
        <v>36</v>
      </c>
      <c r="C1177" s="37"/>
      <c r="D1177" s="38">
        <v>7</v>
      </c>
      <c r="E1177" s="38">
        <v>9</v>
      </c>
      <c r="F1177" s="39" t="s">
        <v>590</v>
      </c>
      <c r="G1177" s="40" t="s">
        <v>35</v>
      </c>
      <c r="H1177" s="32">
        <v>16783.8</v>
      </c>
      <c r="I1177" s="32">
        <v>7656.2</v>
      </c>
      <c r="J1177" s="26"/>
    </row>
    <row r="1178" spans="1:10" ht="25.5">
      <c r="A1178" s="26"/>
      <c r="B1178" s="37" t="s">
        <v>34</v>
      </c>
      <c r="C1178" s="37"/>
      <c r="D1178" s="38">
        <v>7</v>
      </c>
      <c r="E1178" s="38">
        <v>9</v>
      </c>
      <c r="F1178" s="39" t="s">
        <v>591</v>
      </c>
      <c r="G1178" s="40"/>
      <c r="H1178" s="32">
        <f>H1179+H1184+H1188</f>
        <v>25942.5</v>
      </c>
      <c r="I1178" s="32">
        <f>I1179+I1184+I1188</f>
        <v>13296.8</v>
      </c>
      <c r="J1178" s="26"/>
    </row>
    <row r="1179" spans="1:10" ht="63.75">
      <c r="A1179" s="26"/>
      <c r="B1179" s="41" t="s">
        <v>343</v>
      </c>
      <c r="C1179" s="37"/>
      <c r="D1179" s="38">
        <v>7</v>
      </c>
      <c r="E1179" s="38">
        <v>9</v>
      </c>
      <c r="F1179" s="39" t="s">
        <v>591</v>
      </c>
      <c r="G1179" s="40">
        <v>100</v>
      </c>
      <c r="H1179" s="32">
        <f>H1180</f>
        <v>24246</v>
      </c>
      <c r="I1179" s="32">
        <f>I1180</f>
        <v>12767.5</v>
      </c>
      <c r="J1179" s="26"/>
    </row>
    <row r="1180" spans="1:10" ht="25.5">
      <c r="A1180" s="26"/>
      <c r="B1180" s="16" t="s">
        <v>256</v>
      </c>
      <c r="C1180" s="37"/>
      <c r="D1180" s="38">
        <v>7</v>
      </c>
      <c r="E1180" s="38">
        <v>9</v>
      </c>
      <c r="F1180" s="39" t="s">
        <v>591</v>
      </c>
      <c r="G1180" s="40">
        <v>120</v>
      </c>
      <c r="H1180" s="32">
        <f>H1181+H1182+H1183</f>
        <v>24246</v>
      </c>
      <c r="I1180" s="32">
        <f>I1181+I1182+I1183</f>
        <v>12767.5</v>
      </c>
      <c r="J1180" s="26"/>
    </row>
    <row r="1181" spans="1:10" ht="25.5">
      <c r="A1181" s="26"/>
      <c r="B1181" s="37" t="s">
        <v>27</v>
      </c>
      <c r="C1181" s="37"/>
      <c r="D1181" s="38">
        <v>7</v>
      </c>
      <c r="E1181" s="38">
        <v>9</v>
      </c>
      <c r="F1181" s="39" t="s">
        <v>591</v>
      </c>
      <c r="G1181" s="40" t="s">
        <v>26</v>
      </c>
      <c r="H1181" s="32">
        <v>18145</v>
      </c>
      <c r="I1181" s="32">
        <v>9636</v>
      </c>
      <c r="J1181" s="26"/>
    </row>
    <row r="1182" spans="1:10" ht="38.25">
      <c r="A1182" s="26"/>
      <c r="B1182" s="37" t="s">
        <v>33</v>
      </c>
      <c r="C1182" s="37"/>
      <c r="D1182" s="38">
        <v>7</v>
      </c>
      <c r="E1182" s="38">
        <v>9</v>
      </c>
      <c r="F1182" s="39" t="s">
        <v>591</v>
      </c>
      <c r="G1182" s="40" t="s">
        <v>32</v>
      </c>
      <c r="H1182" s="32">
        <v>1335</v>
      </c>
      <c r="I1182" s="32">
        <v>514.6</v>
      </c>
      <c r="J1182" s="26"/>
    </row>
    <row r="1183" spans="1:10" ht="51">
      <c r="A1183" s="26"/>
      <c r="B1183" s="37" t="s">
        <v>25</v>
      </c>
      <c r="C1183" s="37"/>
      <c r="D1183" s="38">
        <v>7</v>
      </c>
      <c r="E1183" s="38">
        <v>9</v>
      </c>
      <c r="F1183" s="39" t="s">
        <v>591</v>
      </c>
      <c r="G1183" s="40" t="s">
        <v>24</v>
      </c>
      <c r="H1183" s="32">
        <v>4766</v>
      </c>
      <c r="I1183" s="32">
        <v>2616.9</v>
      </c>
      <c r="J1183" s="26"/>
    </row>
    <row r="1184" spans="1:10" ht="25.5">
      <c r="A1184" s="26"/>
      <c r="B1184" s="16" t="s">
        <v>257</v>
      </c>
      <c r="C1184" s="37"/>
      <c r="D1184" s="38">
        <v>7</v>
      </c>
      <c r="E1184" s="38">
        <v>9</v>
      </c>
      <c r="F1184" s="39" t="s">
        <v>591</v>
      </c>
      <c r="G1184" s="40">
        <v>200</v>
      </c>
      <c r="H1184" s="32">
        <f>H1185</f>
        <v>1641.5</v>
      </c>
      <c r="I1184" s="32">
        <f>I1185</f>
        <v>503.8</v>
      </c>
      <c r="J1184" s="26"/>
    </row>
    <row r="1185" spans="1:10" ht="25.5">
      <c r="A1185" s="26"/>
      <c r="B1185" s="41" t="s">
        <v>339</v>
      </c>
      <c r="C1185" s="37"/>
      <c r="D1185" s="38">
        <v>7</v>
      </c>
      <c r="E1185" s="38">
        <v>9</v>
      </c>
      <c r="F1185" s="39" t="s">
        <v>591</v>
      </c>
      <c r="G1185" s="40">
        <v>240</v>
      </c>
      <c r="H1185" s="32">
        <f>H1186+H1187</f>
        <v>1641.5</v>
      </c>
      <c r="I1185" s="32">
        <f>I1186+I1187</f>
        <v>503.8</v>
      </c>
      <c r="J1185" s="26"/>
    </row>
    <row r="1186" spans="1:10" ht="25.5">
      <c r="A1186" s="26"/>
      <c r="B1186" s="37" t="s">
        <v>2</v>
      </c>
      <c r="C1186" s="37"/>
      <c r="D1186" s="38">
        <v>7</v>
      </c>
      <c r="E1186" s="38">
        <v>9</v>
      </c>
      <c r="F1186" s="39" t="s">
        <v>591</v>
      </c>
      <c r="G1186" s="40" t="s">
        <v>1</v>
      </c>
      <c r="H1186" s="32">
        <v>1275.7</v>
      </c>
      <c r="I1186" s="32">
        <v>370.8</v>
      </c>
      <c r="J1186" s="26"/>
    </row>
    <row r="1187" spans="1:10" ht="38.25">
      <c r="A1187" s="26"/>
      <c r="B1187" s="37" t="s">
        <v>19</v>
      </c>
      <c r="C1187" s="37"/>
      <c r="D1187" s="38">
        <v>7</v>
      </c>
      <c r="E1187" s="38">
        <v>9</v>
      </c>
      <c r="F1187" s="39" t="s">
        <v>591</v>
      </c>
      <c r="G1187" s="40" t="s">
        <v>18</v>
      </c>
      <c r="H1187" s="32">
        <v>365.8</v>
      </c>
      <c r="I1187" s="32">
        <v>133</v>
      </c>
      <c r="J1187" s="26"/>
    </row>
    <row r="1188" spans="1:10">
      <c r="A1188" s="26"/>
      <c r="B1188" s="17" t="s">
        <v>259</v>
      </c>
      <c r="C1188" s="37"/>
      <c r="D1188" s="38">
        <v>7</v>
      </c>
      <c r="E1188" s="38">
        <v>9</v>
      </c>
      <c r="F1188" s="39" t="s">
        <v>591</v>
      </c>
      <c r="G1188" s="40">
        <v>800</v>
      </c>
      <c r="H1188" s="32">
        <f>H1189</f>
        <v>55</v>
      </c>
      <c r="I1188" s="32">
        <f>I1189</f>
        <v>25.5</v>
      </c>
      <c r="J1188" s="26"/>
    </row>
    <row r="1189" spans="1:10">
      <c r="A1189" s="26"/>
      <c r="B1189" s="17" t="s">
        <v>260</v>
      </c>
      <c r="C1189" s="37"/>
      <c r="D1189" s="38">
        <v>7</v>
      </c>
      <c r="E1189" s="38">
        <v>9</v>
      </c>
      <c r="F1189" s="39" t="s">
        <v>591</v>
      </c>
      <c r="G1189" s="40">
        <v>850</v>
      </c>
      <c r="H1189" s="32">
        <f>H1190+H1191</f>
        <v>55</v>
      </c>
      <c r="I1189" s="32">
        <f>I1190+I1191</f>
        <v>25.5</v>
      </c>
      <c r="J1189" s="26"/>
    </row>
    <row r="1190" spans="1:10" ht="25.5">
      <c r="A1190" s="26"/>
      <c r="B1190" s="37" t="s">
        <v>31</v>
      </c>
      <c r="C1190" s="37"/>
      <c r="D1190" s="38">
        <v>7</v>
      </c>
      <c r="E1190" s="38">
        <v>9</v>
      </c>
      <c r="F1190" s="39" t="s">
        <v>591</v>
      </c>
      <c r="G1190" s="40" t="s">
        <v>30</v>
      </c>
      <c r="H1190" s="32">
        <v>49</v>
      </c>
      <c r="I1190" s="32">
        <v>20.9</v>
      </c>
      <c r="J1190" s="26"/>
    </row>
    <row r="1191" spans="1:10">
      <c r="A1191" s="26"/>
      <c r="B1191" s="37" t="s">
        <v>29</v>
      </c>
      <c r="C1191" s="37"/>
      <c r="D1191" s="38">
        <v>7</v>
      </c>
      <c r="E1191" s="38">
        <v>9</v>
      </c>
      <c r="F1191" s="39" t="s">
        <v>591</v>
      </c>
      <c r="G1191" s="40" t="s">
        <v>28</v>
      </c>
      <c r="H1191" s="32">
        <v>6</v>
      </c>
      <c r="I1191" s="32">
        <v>4.5999999999999996</v>
      </c>
      <c r="J1191" s="26"/>
    </row>
    <row r="1192" spans="1:10" ht="157.5" customHeight="1">
      <c r="A1192" s="26"/>
      <c r="B1192" s="37" t="s">
        <v>9</v>
      </c>
      <c r="C1192" s="37"/>
      <c r="D1192" s="38">
        <v>7</v>
      </c>
      <c r="E1192" s="38">
        <v>9</v>
      </c>
      <c r="F1192" s="39" t="s">
        <v>593</v>
      </c>
      <c r="G1192" s="40"/>
      <c r="H1192" s="32">
        <f>H1193+H1197</f>
        <v>1525</v>
      </c>
      <c r="I1192" s="32">
        <f>I1193+I1197</f>
        <v>600.79999999999995</v>
      </c>
      <c r="J1192" s="26"/>
    </row>
    <row r="1193" spans="1:10" ht="63.75">
      <c r="A1193" s="26"/>
      <c r="B1193" s="41" t="s">
        <v>343</v>
      </c>
      <c r="C1193" s="37"/>
      <c r="D1193" s="38">
        <v>7</v>
      </c>
      <c r="E1193" s="38">
        <v>9</v>
      </c>
      <c r="F1193" s="39" t="s">
        <v>593</v>
      </c>
      <c r="G1193" s="40">
        <v>100</v>
      </c>
      <c r="H1193" s="32">
        <f>H1194</f>
        <v>1495</v>
      </c>
      <c r="I1193" s="32">
        <f>I1194</f>
        <v>586</v>
      </c>
      <c r="J1193" s="26"/>
    </row>
    <row r="1194" spans="1:10" ht="25.5">
      <c r="A1194" s="26"/>
      <c r="B1194" s="16" t="s">
        <v>256</v>
      </c>
      <c r="C1194" s="37"/>
      <c r="D1194" s="38">
        <v>7</v>
      </c>
      <c r="E1194" s="38">
        <v>9</v>
      </c>
      <c r="F1194" s="39" t="s">
        <v>593</v>
      </c>
      <c r="G1194" s="40">
        <v>120</v>
      </c>
      <c r="H1194" s="32">
        <f>H1195++H1196</f>
        <v>1495</v>
      </c>
      <c r="I1194" s="32">
        <f>I1195++I1196</f>
        <v>586</v>
      </c>
      <c r="J1194" s="26"/>
    </row>
    <row r="1195" spans="1:10" ht="25.5">
      <c r="A1195" s="26"/>
      <c r="B1195" s="37" t="s">
        <v>27</v>
      </c>
      <c r="C1195" s="37"/>
      <c r="D1195" s="38">
        <v>7</v>
      </c>
      <c r="E1195" s="38">
        <v>9</v>
      </c>
      <c r="F1195" s="39" t="s">
        <v>593</v>
      </c>
      <c r="G1195" s="40" t="s">
        <v>26</v>
      </c>
      <c r="H1195" s="32">
        <v>1144</v>
      </c>
      <c r="I1195" s="32">
        <v>465</v>
      </c>
      <c r="J1195" s="26"/>
    </row>
    <row r="1196" spans="1:10" ht="51">
      <c r="A1196" s="26"/>
      <c r="B1196" s="37" t="s">
        <v>25</v>
      </c>
      <c r="C1196" s="37"/>
      <c r="D1196" s="38">
        <v>7</v>
      </c>
      <c r="E1196" s="38">
        <v>9</v>
      </c>
      <c r="F1196" s="39" t="s">
        <v>593</v>
      </c>
      <c r="G1196" s="40" t="s">
        <v>24</v>
      </c>
      <c r="H1196" s="32">
        <v>351</v>
      </c>
      <c r="I1196" s="32">
        <v>121</v>
      </c>
      <c r="J1196" s="26"/>
    </row>
    <row r="1197" spans="1:10" ht="25.5">
      <c r="A1197" s="26"/>
      <c r="B1197" s="16" t="s">
        <v>257</v>
      </c>
      <c r="C1197" s="37"/>
      <c r="D1197" s="38">
        <v>7</v>
      </c>
      <c r="E1197" s="38">
        <v>9</v>
      </c>
      <c r="F1197" s="39" t="s">
        <v>593</v>
      </c>
      <c r="G1197" s="40">
        <v>200</v>
      </c>
      <c r="H1197" s="32">
        <f>H1198</f>
        <v>30</v>
      </c>
      <c r="I1197" s="32">
        <f>I1198</f>
        <v>14.8</v>
      </c>
      <c r="J1197" s="26"/>
    </row>
    <row r="1198" spans="1:10" ht="25.5">
      <c r="A1198" s="26"/>
      <c r="B1198" s="41" t="s">
        <v>339</v>
      </c>
      <c r="C1198" s="37"/>
      <c r="D1198" s="38">
        <v>7</v>
      </c>
      <c r="E1198" s="38">
        <v>9</v>
      </c>
      <c r="F1198" s="39" t="s">
        <v>593</v>
      </c>
      <c r="G1198" s="40">
        <v>240</v>
      </c>
      <c r="H1198" s="32">
        <f>H1199</f>
        <v>30</v>
      </c>
      <c r="I1198" s="32">
        <f>I1199</f>
        <v>14.8</v>
      </c>
      <c r="J1198" s="26"/>
    </row>
    <row r="1199" spans="1:10" ht="38.25">
      <c r="A1199" s="26"/>
      <c r="B1199" s="37" t="s">
        <v>19</v>
      </c>
      <c r="C1199" s="37"/>
      <c r="D1199" s="38">
        <v>7</v>
      </c>
      <c r="E1199" s="38">
        <v>9</v>
      </c>
      <c r="F1199" s="39" t="s">
        <v>593</v>
      </c>
      <c r="G1199" s="40" t="s">
        <v>18</v>
      </c>
      <c r="H1199" s="32">
        <v>30</v>
      </c>
      <c r="I1199" s="32">
        <v>14.8</v>
      </c>
      <c r="J1199" s="26"/>
    </row>
    <row r="1200" spans="1:10">
      <c r="A1200" s="26"/>
      <c r="B1200" s="37" t="s">
        <v>23</v>
      </c>
      <c r="C1200" s="37"/>
      <c r="D1200" s="38">
        <v>7</v>
      </c>
      <c r="E1200" s="38">
        <v>9</v>
      </c>
      <c r="F1200" s="39" t="s">
        <v>550</v>
      </c>
      <c r="G1200" s="40"/>
      <c r="H1200" s="32">
        <f t="shared" ref="H1200:I1203" si="144">H1201</f>
        <v>751.6</v>
      </c>
      <c r="I1200" s="32">
        <f t="shared" si="144"/>
        <v>106.6</v>
      </c>
      <c r="J1200" s="26"/>
    </row>
    <row r="1201" spans="1:10">
      <c r="A1201" s="26"/>
      <c r="B1201" s="37" t="s">
        <v>21</v>
      </c>
      <c r="C1201" s="37"/>
      <c r="D1201" s="38">
        <v>7</v>
      </c>
      <c r="E1201" s="38">
        <v>9</v>
      </c>
      <c r="F1201" s="39" t="s">
        <v>551</v>
      </c>
      <c r="G1201" s="40"/>
      <c r="H1201" s="32">
        <f t="shared" si="144"/>
        <v>751.6</v>
      </c>
      <c r="I1201" s="32">
        <f t="shared" si="144"/>
        <v>106.6</v>
      </c>
      <c r="J1201" s="26"/>
    </row>
    <row r="1202" spans="1:10" ht="38.25">
      <c r="A1202" s="26"/>
      <c r="B1202" s="16" t="s">
        <v>337</v>
      </c>
      <c r="C1202" s="37"/>
      <c r="D1202" s="38">
        <v>7</v>
      </c>
      <c r="E1202" s="38">
        <v>9</v>
      </c>
      <c r="F1202" s="39" t="s">
        <v>551</v>
      </c>
      <c r="G1202" s="40">
        <v>600</v>
      </c>
      <c r="H1202" s="32">
        <f t="shared" si="144"/>
        <v>751.6</v>
      </c>
      <c r="I1202" s="32">
        <f t="shared" si="144"/>
        <v>106.6</v>
      </c>
      <c r="J1202" s="26"/>
    </row>
    <row r="1203" spans="1:10">
      <c r="A1203" s="26"/>
      <c r="B1203" s="16" t="s">
        <v>342</v>
      </c>
      <c r="C1203" s="37"/>
      <c r="D1203" s="38">
        <v>7</v>
      </c>
      <c r="E1203" s="38">
        <v>9</v>
      </c>
      <c r="F1203" s="39" t="s">
        <v>551</v>
      </c>
      <c r="G1203" s="40">
        <v>620</v>
      </c>
      <c r="H1203" s="32">
        <f t="shared" si="144"/>
        <v>751.6</v>
      </c>
      <c r="I1203" s="32">
        <f t="shared" si="144"/>
        <v>106.6</v>
      </c>
      <c r="J1203" s="26"/>
    </row>
    <row r="1204" spans="1:10" ht="25.5">
      <c r="A1204" s="26"/>
      <c r="B1204" s="37" t="s">
        <v>16</v>
      </c>
      <c r="C1204" s="37"/>
      <c r="D1204" s="38">
        <v>7</v>
      </c>
      <c r="E1204" s="38">
        <v>9</v>
      </c>
      <c r="F1204" s="39" t="s">
        <v>551</v>
      </c>
      <c r="G1204" s="40" t="s">
        <v>15</v>
      </c>
      <c r="H1204" s="32">
        <v>751.6</v>
      </c>
      <c r="I1204" s="32">
        <v>106.6</v>
      </c>
      <c r="J1204" s="26"/>
    </row>
    <row r="1205" spans="1:10" ht="25.5">
      <c r="A1205" s="26"/>
      <c r="B1205" s="37" t="s">
        <v>22</v>
      </c>
      <c r="C1205" s="37"/>
      <c r="D1205" s="38">
        <v>7</v>
      </c>
      <c r="E1205" s="38">
        <v>9</v>
      </c>
      <c r="F1205" s="39" t="s">
        <v>539</v>
      </c>
      <c r="G1205" s="40"/>
      <c r="H1205" s="32">
        <f>H1206+H1210+H1214</f>
        <v>344.6</v>
      </c>
      <c r="I1205" s="32">
        <f>I1206+I1210+I1214</f>
        <v>269.60000000000002</v>
      </c>
      <c r="J1205" s="26"/>
    </row>
    <row r="1206" spans="1:10">
      <c r="A1206" s="26"/>
      <c r="B1206" s="37" t="s">
        <v>21</v>
      </c>
      <c r="C1206" s="37"/>
      <c r="D1206" s="38">
        <v>7</v>
      </c>
      <c r="E1206" s="38">
        <v>9</v>
      </c>
      <c r="F1206" s="39" t="s">
        <v>540</v>
      </c>
      <c r="G1206" s="40"/>
      <c r="H1206" s="32">
        <f t="shared" ref="H1206:I1208" si="145">H1207</f>
        <v>232.6</v>
      </c>
      <c r="I1206" s="32">
        <f t="shared" si="145"/>
        <v>157.6</v>
      </c>
      <c r="J1206" s="26"/>
    </row>
    <row r="1207" spans="1:10" ht="38.25">
      <c r="A1207" s="26"/>
      <c r="B1207" s="16" t="s">
        <v>337</v>
      </c>
      <c r="C1207" s="37"/>
      <c r="D1207" s="38">
        <v>7</v>
      </c>
      <c r="E1207" s="38">
        <v>9</v>
      </c>
      <c r="F1207" s="39" t="s">
        <v>540</v>
      </c>
      <c r="G1207" s="40">
        <v>600</v>
      </c>
      <c r="H1207" s="32">
        <f t="shared" si="145"/>
        <v>232.6</v>
      </c>
      <c r="I1207" s="32">
        <f t="shared" si="145"/>
        <v>157.6</v>
      </c>
      <c r="J1207" s="26"/>
    </row>
    <row r="1208" spans="1:10">
      <c r="A1208" s="26"/>
      <c r="B1208" s="16" t="s">
        <v>342</v>
      </c>
      <c r="C1208" s="37"/>
      <c r="D1208" s="38">
        <v>7</v>
      </c>
      <c r="E1208" s="38">
        <v>9</v>
      </c>
      <c r="F1208" s="39" t="s">
        <v>540</v>
      </c>
      <c r="G1208" s="40">
        <v>620</v>
      </c>
      <c r="H1208" s="32">
        <f t="shared" si="145"/>
        <v>232.6</v>
      </c>
      <c r="I1208" s="32">
        <f t="shared" si="145"/>
        <v>157.6</v>
      </c>
      <c r="J1208" s="26"/>
    </row>
    <row r="1209" spans="1:10" ht="25.5">
      <c r="A1209" s="26"/>
      <c r="B1209" s="37" t="s">
        <v>16</v>
      </c>
      <c r="C1209" s="37"/>
      <c r="D1209" s="38">
        <v>7</v>
      </c>
      <c r="E1209" s="38">
        <v>9</v>
      </c>
      <c r="F1209" s="39" t="s">
        <v>540</v>
      </c>
      <c r="G1209" s="40" t="s">
        <v>15</v>
      </c>
      <c r="H1209" s="32">
        <v>232.6</v>
      </c>
      <c r="I1209" s="32">
        <v>157.6</v>
      </c>
      <c r="J1209" s="26"/>
    </row>
    <row r="1210" spans="1:10" ht="114.75">
      <c r="A1210" s="26"/>
      <c r="B1210" s="37" t="s">
        <v>20</v>
      </c>
      <c r="C1210" s="37"/>
      <c r="D1210" s="38">
        <v>7</v>
      </c>
      <c r="E1210" s="38">
        <v>9</v>
      </c>
      <c r="F1210" s="39" t="s">
        <v>669</v>
      </c>
      <c r="G1210" s="40"/>
      <c r="H1210" s="32">
        <f t="shared" ref="H1210:I1212" si="146">H1211</f>
        <v>12</v>
      </c>
      <c r="I1210" s="32">
        <f t="shared" si="146"/>
        <v>12</v>
      </c>
      <c r="J1210" s="26"/>
    </row>
    <row r="1211" spans="1:10" ht="25.5">
      <c r="A1211" s="26"/>
      <c r="B1211" s="16" t="s">
        <v>257</v>
      </c>
      <c r="C1211" s="37"/>
      <c r="D1211" s="38">
        <v>7</v>
      </c>
      <c r="E1211" s="38">
        <v>9</v>
      </c>
      <c r="F1211" s="39" t="s">
        <v>669</v>
      </c>
      <c r="G1211" s="40">
        <v>200</v>
      </c>
      <c r="H1211" s="32">
        <f t="shared" si="146"/>
        <v>12</v>
      </c>
      <c r="I1211" s="32">
        <f t="shared" si="146"/>
        <v>12</v>
      </c>
      <c r="J1211" s="26"/>
    </row>
    <row r="1212" spans="1:10" ht="25.5">
      <c r="A1212" s="26"/>
      <c r="B1212" s="41" t="s">
        <v>339</v>
      </c>
      <c r="C1212" s="37"/>
      <c r="D1212" s="38">
        <v>7</v>
      </c>
      <c r="E1212" s="38">
        <v>9</v>
      </c>
      <c r="F1212" s="39" t="s">
        <v>669</v>
      </c>
      <c r="G1212" s="40">
        <v>240</v>
      </c>
      <c r="H1212" s="32">
        <f t="shared" si="146"/>
        <v>12</v>
      </c>
      <c r="I1212" s="32">
        <f t="shared" si="146"/>
        <v>12</v>
      </c>
      <c r="J1212" s="26"/>
    </row>
    <row r="1213" spans="1:10" ht="38.25">
      <c r="A1213" s="26"/>
      <c r="B1213" s="37" t="s">
        <v>19</v>
      </c>
      <c r="C1213" s="37"/>
      <c r="D1213" s="38">
        <v>7</v>
      </c>
      <c r="E1213" s="38">
        <v>9</v>
      </c>
      <c r="F1213" s="39" t="s">
        <v>669</v>
      </c>
      <c r="G1213" s="40" t="s">
        <v>18</v>
      </c>
      <c r="H1213" s="32">
        <v>12</v>
      </c>
      <c r="I1213" s="32">
        <v>12</v>
      </c>
      <c r="J1213" s="26"/>
    </row>
    <row r="1214" spans="1:10" ht="38.25">
      <c r="A1214" s="26"/>
      <c r="B1214" s="37" t="s">
        <v>17</v>
      </c>
      <c r="C1214" s="37"/>
      <c r="D1214" s="38">
        <v>7</v>
      </c>
      <c r="E1214" s="38">
        <v>9</v>
      </c>
      <c r="F1214" s="39" t="s">
        <v>541</v>
      </c>
      <c r="G1214" s="40"/>
      <c r="H1214" s="32">
        <f t="shared" ref="H1214:I1216" si="147">H1215</f>
        <v>100</v>
      </c>
      <c r="I1214" s="32">
        <f t="shared" si="147"/>
        <v>100</v>
      </c>
      <c r="J1214" s="26"/>
    </row>
    <row r="1215" spans="1:10" ht="38.25">
      <c r="A1215" s="26"/>
      <c r="B1215" s="16" t="s">
        <v>337</v>
      </c>
      <c r="C1215" s="37"/>
      <c r="D1215" s="38">
        <v>7</v>
      </c>
      <c r="E1215" s="38">
        <v>9</v>
      </c>
      <c r="F1215" s="39" t="s">
        <v>541</v>
      </c>
      <c r="G1215" s="40">
        <v>600</v>
      </c>
      <c r="H1215" s="32">
        <f t="shared" si="147"/>
        <v>100</v>
      </c>
      <c r="I1215" s="32">
        <f t="shared" si="147"/>
        <v>100</v>
      </c>
      <c r="J1215" s="26"/>
    </row>
    <row r="1216" spans="1:10">
      <c r="A1216" s="26"/>
      <c r="B1216" s="16" t="s">
        <v>342</v>
      </c>
      <c r="C1216" s="37"/>
      <c r="D1216" s="38">
        <v>7</v>
      </c>
      <c r="E1216" s="38">
        <v>9</v>
      </c>
      <c r="F1216" s="39" t="s">
        <v>541</v>
      </c>
      <c r="G1216" s="40">
        <v>620</v>
      </c>
      <c r="H1216" s="32">
        <f t="shared" si="147"/>
        <v>100</v>
      </c>
      <c r="I1216" s="32">
        <f t="shared" si="147"/>
        <v>100</v>
      </c>
      <c r="J1216" s="26"/>
    </row>
    <row r="1217" spans="1:10" ht="25.5">
      <c r="A1217" s="26"/>
      <c r="B1217" s="37" t="s">
        <v>16</v>
      </c>
      <c r="C1217" s="37"/>
      <c r="D1217" s="38">
        <v>7</v>
      </c>
      <c r="E1217" s="38">
        <v>9</v>
      </c>
      <c r="F1217" s="39" t="s">
        <v>541</v>
      </c>
      <c r="G1217" s="40" t="s">
        <v>15</v>
      </c>
      <c r="H1217" s="32">
        <v>100</v>
      </c>
      <c r="I1217" s="32">
        <v>100</v>
      </c>
      <c r="J1217" s="26"/>
    </row>
    <row r="1218" spans="1:10" s="36" customFormat="1">
      <c r="A1218" s="35"/>
      <c r="B1218" s="27" t="s">
        <v>14</v>
      </c>
      <c r="C1218" s="27"/>
      <c r="D1218" s="28">
        <v>10</v>
      </c>
      <c r="E1218" s="28">
        <v>0</v>
      </c>
      <c r="F1218" s="29"/>
      <c r="G1218" s="30"/>
      <c r="H1218" s="31">
        <f>H1219++H1227</f>
        <v>34519.9</v>
      </c>
      <c r="I1218" s="31">
        <f>I1219++I1227</f>
        <v>12167.3</v>
      </c>
      <c r="J1218" s="33">
        <f>I1218/H1218*100</f>
        <v>35.247205235241118</v>
      </c>
    </row>
    <row r="1219" spans="1:10" s="36" customFormat="1">
      <c r="A1219" s="35"/>
      <c r="B1219" s="94" t="s">
        <v>13</v>
      </c>
      <c r="C1219" s="27"/>
      <c r="D1219" s="28">
        <v>10</v>
      </c>
      <c r="E1219" s="28">
        <v>4</v>
      </c>
      <c r="F1219" s="29"/>
      <c r="G1219" s="30"/>
      <c r="H1219" s="31">
        <f>H1220</f>
        <v>34514</v>
      </c>
      <c r="I1219" s="31">
        <f>I1220</f>
        <v>12161.4</v>
      </c>
      <c r="J1219" s="33">
        <f>I1219/H1219*100</f>
        <v>35.236136060728981</v>
      </c>
    </row>
    <row r="1220" spans="1:10" s="43" customFormat="1" ht="25.5">
      <c r="A1220" s="61"/>
      <c r="B1220" s="16" t="s">
        <v>12</v>
      </c>
      <c r="C1220" s="197"/>
      <c r="D1220" s="53" t="s">
        <v>474</v>
      </c>
      <c r="E1220" s="53" t="s">
        <v>381</v>
      </c>
      <c r="F1220" s="53" t="s">
        <v>531</v>
      </c>
      <c r="G1220" s="53"/>
      <c r="H1220" s="58">
        <f>H1221</f>
        <v>34514</v>
      </c>
      <c r="I1220" s="58">
        <f>I1221</f>
        <v>12161.4</v>
      </c>
      <c r="J1220" s="58"/>
    </row>
    <row r="1221" spans="1:10" s="43" customFormat="1">
      <c r="A1221" s="61"/>
      <c r="B1221" s="16" t="s">
        <v>532</v>
      </c>
      <c r="C1221" s="197"/>
      <c r="D1221" s="53" t="s">
        <v>474</v>
      </c>
      <c r="E1221" s="53" t="s">
        <v>381</v>
      </c>
      <c r="F1221" s="53" t="s">
        <v>533</v>
      </c>
      <c r="G1221" s="53"/>
      <c r="H1221" s="58">
        <f t="shared" ref="H1221:I1224" si="148">H1222</f>
        <v>34514</v>
      </c>
      <c r="I1221" s="58">
        <f t="shared" si="148"/>
        <v>12161.4</v>
      </c>
      <c r="J1221" s="58"/>
    </row>
    <row r="1222" spans="1:10" s="43" customFormat="1" ht="25.5">
      <c r="A1222" s="61"/>
      <c r="B1222" s="16" t="s">
        <v>10</v>
      </c>
      <c r="C1222" s="197"/>
      <c r="D1222" s="53" t="s">
        <v>474</v>
      </c>
      <c r="E1222" s="53" t="s">
        <v>381</v>
      </c>
      <c r="F1222" s="53" t="s">
        <v>534</v>
      </c>
      <c r="G1222" s="53"/>
      <c r="H1222" s="58">
        <f t="shared" si="148"/>
        <v>34514</v>
      </c>
      <c r="I1222" s="58">
        <f t="shared" si="148"/>
        <v>12161.4</v>
      </c>
      <c r="J1222" s="58"/>
    </row>
    <row r="1223" spans="1:10" s="43" customFormat="1" ht="140.25">
      <c r="A1223" s="61"/>
      <c r="B1223" s="37" t="s">
        <v>9</v>
      </c>
      <c r="C1223" s="197"/>
      <c r="D1223" s="53" t="s">
        <v>474</v>
      </c>
      <c r="E1223" s="53" t="s">
        <v>381</v>
      </c>
      <c r="F1223" s="53" t="s">
        <v>644</v>
      </c>
      <c r="G1223" s="55"/>
      <c r="H1223" s="58">
        <f t="shared" si="148"/>
        <v>34514</v>
      </c>
      <c r="I1223" s="58">
        <f t="shared" si="148"/>
        <v>12161.4</v>
      </c>
      <c r="J1223" s="58"/>
    </row>
    <row r="1224" spans="1:10" s="43" customFormat="1" ht="25.5">
      <c r="A1224" s="61"/>
      <c r="B1224" s="59" t="s">
        <v>340</v>
      </c>
      <c r="C1224" s="197"/>
      <c r="D1224" s="53" t="s">
        <v>474</v>
      </c>
      <c r="E1224" s="53" t="s">
        <v>381</v>
      </c>
      <c r="F1224" s="53" t="s">
        <v>644</v>
      </c>
      <c r="G1224" s="53" t="s">
        <v>637</v>
      </c>
      <c r="H1224" s="58">
        <f t="shared" si="148"/>
        <v>34514</v>
      </c>
      <c r="I1224" s="58">
        <f t="shared" si="148"/>
        <v>12161.4</v>
      </c>
      <c r="J1224" s="58"/>
    </row>
    <row r="1225" spans="1:10" s="43" customFormat="1" ht="25.5">
      <c r="A1225" s="82"/>
      <c r="B1225" s="16" t="s">
        <v>341</v>
      </c>
      <c r="C1225" s="197"/>
      <c r="D1225" s="83" t="s">
        <v>474</v>
      </c>
      <c r="E1225" s="83" t="s">
        <v>381</v>
      </c>
      <c r="F1225" s="83" t="s">
        <v>644</v>
      </c>
      <c r="G1225" s="83" t="s">
        <v>645</v>
      </c>
      <c r="H1225" s="84">
        <f>H1226</f>
        <v>34514</v>
      </c>
      <c r="I1225" s="84">
        <f>I1226</f>
        <v>12161.4</v>
      </c>
      <c r="J1225" s="198"/>
    </row>
    <row r="1226" spans="1:10" s="34" customFormat="1" ht="38.25">
      <c r="A1226" s="26"/>
      <c r="B1226" s="37" t="s">
        <v>8</v>
      </c>
      <c r="C1226" s="37"/>
      <c r="D1226" s="38">
        <v>10</v>
      </c>
      <c r="E1226" s="38">
        <v>4</v>
      </c>
      <c r="F1226" s="83" t="s">
        <v>644</v>
      </c>
      <c r="G1226" s="40">
        <v>313</v>
      </c>
      <c r="H1226" s="32">
        <f>34514</f>
        <v>34514</v>
      </c>
      <c r="I1226" s="32">
        <v>12161.4</v>
      </c>
      <c r="J1226" s="26"/>
    </row>
    <row r="1227" spans="1:10" s="34" customFormat="1">
      <c r="A1227" s="26"/>
      <c r="B1227" s="57" t="s">
        <v>6</v>
      </c>
      <c r="C1227" s="37"/>
      <c r="D1227" s="28">
        <v>10</v>
      </c>
      <c r="E1227" s="28">
        <v>6</v>
      </c>
      <c r="F1227" s="29"/>
      <c r="G1227" s="30"/>
      <c r="H1227" s="31">
        <f t="shared" ref="H1227:I1232" si="149">H1228</f>
        <v>5.9</v>
      </c>
      <c r="I1227" s="31">
        <f t="shared" si="149"/>
        <v>5.9</v>
      </c>
      <c r="J1227" s="33">
        <f>I1227/H1227*100</f>
        <v>100</v>
      </c>
    </row>
    <row r="1228" spans="1:10" s="34" customFormat="1" ht="54" customHeight="1">
      <c r="A1228" s="26"/>
      <c r="B1228" s="37" t="s">
        <v>5</v>
      </c>
      <c r="C1228" s="37"/>
      <c r="D1228" s="38">
        <v>10</v>
      </c>
      <c r="E1228" s="38">
        <v>6</v>
      </c>
      <c r="F1228" s="39" t="s">
        <v>365</v>
      </c>
      <c r="G1228" s="40"/>
      <c r="H1228" s="32">
        <f t="shared" si="149"/>
        <v>5.9</v>
      </c>
      <c r="I1228" s="32">
        <f t="shared" si="149"/>
        <v>5.9</v>
      </c>
      <c r="J1228" s="26"/>
    </row>
    <row r="1229" spans="1:10" s="34" customFormat="1" ht="38.25">
      <c r="A1229" s="26"/>
      <c r="B1229" s="37" t="s">
        <v>4</v>
      </c>
      <c r="C1229" s="37"/>
      <c r="D1229" s="38">
        <v>10</v>
      </c>
      <c r="E1229" s="38">
        <v>6</v>
      </c>
      <c r="F1229" s="39" t="s">
        <v>367</v>
      </c>
      <c r="G1229" s="40"/>
      <c r="H1229" s="32">
        <f t="shared" si="149"/>
        <v>5.9</v>
      </c>
      <c r="I1229" s="32">
        <f t="shared" si="149"/>
        <v>5.9</v>
      </c>
      <c r="J1229" s="26"/>
    </row>
    <row r="1230" spans="1:10" s="34" customFormat="1" ht="63.75">
      <c r="A1230" s="26"/>
      <c r="B1230" s="59" t="s">
        <v>648</v>
      </c>
      <c r="C1230" s="37"/>
      <c r="D1230" s="38">
        <v>10</v>
      </c>
      <c r="E1230" s="38">
        <v>6</v>
      </c>
      <c r="F1230" s="39" t="s">
        <v>668</v>
      </c>
      <c r="G1230" s="40"/>
      <c r="H1230" s="32">
        <f t="shared" si="149"/>
        <v>5.9</v>
      </c>
      <c r="I1230" s="32">
        <f t="shared" si="149"/>
        <v>5.9</v>
      </c>
      <c r="J1230" s="26"/>
    </row>
    <row r="1231" spans="1:10" s="43" customFormat="1" ht="25.5">
      <c r="A1231" s="61"/>
      <c r="B1231" s="59" t="s">
        <v>372</v>
      </c>
      <c r="C1231" s="197"/>
      <c r="D1231" s="38">
        <v>10</v>
      </c>
      <c r="E1231" s="38">
        <v>6</v>
      </c>
      <c r="F1231" s="39" t="s">
        <v>668</v>
      </c>
      <c r="G1231" s="53" t="s">
        <v>373</v>
      </c>
      <c r="H1231" s="58">
        <f t="shared" si="149"/>
        <v>5.9</v>
      </c>
      <c r="I1231" s="58">
        <f t="shared" si="149"/>
        <v>5.9</v>
      </c>
      <c r="J1231" s="58"/>
    </row>
    <row r="1232" spans="1:10" s="43" customFormat="1" ht="38.25">
      <c r="A1232" s="61"/>
      <c r="B1232" s="59" t="s">
        <v>258</v>
      </c>
      <c r="C1232" s="197"/>
      <c r="D1232" s="38">
        <v>10</v>
      </c>
      <c r="E1232" s="38">
        <v>6</v>
      </c>
      <c r="F1232" s="39" t="s">
        <v>668</v>
      </c>
      <c r="G1232" s="53" t="s">
        <v>374</v>
      </c>
      <c r="H1232" s="58">
        <f t="shared" si="149"/>
        <v>5.9</v>
      </c>
      <c r="I1232" s="58">
        <f t="shared" si="149"/>
        <v>5.9</v>
      </c>
      <c r="J1232" s="58"/>
    </row>
    <row r="1233" spans="1:10" s="36" customFormat="1" ht="42.75" customHeight="1">
      <c r="A1233" s="26"/>
      <c r="B1233" s="37" t="s">
        <v>2</v>
      </c>
      <c r="C1233" s="37"/>
      <c r="D1233" s="38">
        <v>10</v>
      </c>
      <c r="E1233" s="38">
        <v>6</v>
      </c>
      <c r="F1233" s="39" t="s">
        <v>668</v>
      </c>
      <c r="G1233" s="40" t="s">
        <v>1</v>
      </c>
      <c r="H1233" s="32">
        <v>5.9</v>
      </c>
      <c r="I1233" s="32">
        <v>5.9</v>
      </c>
      <c r="J1233" s="26"/>
    </row>
    <row r="1234" spans="1:10" s="36" customFormat="1" ht="18.75" customHeight="1">
      <c r="A1234" s="35"/>
      <c r="B1234" s="70" t="s">
        <v>656</v>
      </c>
      <c r="C1234" s="215"/>
      <c r="D1234" s="216"/>
      <c r="E1234" s="216"/>
      <c r="F1234" s="216"/>
      <c r="G1234" s="216"/>
      <c r="H1234" s="31">
        <f>H12+H58+H973+H1016</f>
        <v>3169337.9</v>
      </c>
      <c r="I1234" s="31">
        <f>I12+I58+I973+I1016</f>
        <v>1478120.9000000001</v>
      </c>
      <c r="J1234" s="33">
        <f>I1234/H1234*100</f>
        <v>46.638160607614608</v>
      </c>
    </row>
    <row r="1235" spans="1:10" ht="11.25" customHeight="1">
      <c r="B1235" s="157"/>
      <c r="C1235" s="157"/>
      <c r="D1235" s="160"/>
      <c r="E1235" s="158"/>
      <c r="F1235" s="158"/>
      <c r="G1235" s="158"/>
      <c r="H1235" s="161"/>
      <c r="I1235" s="161"/>
    </row>
    <row r="1236" spans="1:10" ht="2.85" customHeight="1">
      <c r="B1236" s="161"/>
      <c r="C1236" s="161"/>
      <c r="D1236" s="158"/>
      <c r="E1236" s="158"/>
      <c r="F1236" s="158"/>
      <c r="G1236" s="158"/>
      <c r="H1236" s="161"/>
      <c r="I1236" s="161"/>
    </row>
    <row r="1237" spans="1:10">
      <c r="H1237" s="217"/>
      <c r="I1237" s="217"/>
    </row>
  </sheetData>
  <autoFilter ref="A11:J1234">
    <sortState ref="A788:J1126">
      <sortCondition ref="E16:E1127"/>
    </sortState>
  </autoFilter>
  <mergeCells count="2">
    <mergeCell ref="A6:J6"/>
    <mergeCell ref="B8:I8"/>
  </mergeCells>
  <pageMargins left="0.31496062992125984" right="0.19685039370078741" top="0.35433070866141736" bottom="0.35433070866141736" header="0.51181102362204722" footer="0.51181102362204722"/>
  <pageSetup paperSize="9" scale="75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topLeftCell="A13" workbookViewId="0">
      <selection activeCell="D31" sqref="D31"/>
    </sheetView>
  </sheetViews>
  <sheetFormatPr defaultRowHeight="15"/>
  <cols>
    <col min="1" max="1" width="46" style="124" customWidth="1"/>
    <col min="2" max="2" width="28.7109375" style="124" customWidth="1"/>
    <col min="3" max="3" width="12.140625" style="124" customWidth="1"/>
    <col min="4" max="4" width="14.5703125" style="124" customWidth="1"/>
    <col min="5" max="5" width="20.28515625" style="124" customWidth="1"/>
    <col min="6" max="16384" width="9.140625" style="124"/>
  </cols>
  <sheetData>
    <row r="1" spans="1:10" ht="15.75">
      <c r="B1" s="362" t="s">
        <v>284</v>
      </c>
      <c r="C1" s="363"/>
      <c r="D1" s="363"/>
      <c r="E1" s="314"/>
      <c r="F1" s="314"/>
      <c r="G1" s="314"/>
      <c r="H1" s="314"/>
      <c r="I1" s="314"/>
      <c r="J1" s="314"/>
    </row>
    <row r="2" spans="1:10" ht="15.75">
      <c r="A2" s="362" t="s">
        <v>1087</v>
      </c>
      <c r="B2" s="364"/>
      <c r="C2" s="364"/>
      <c r="D2" s="364"/>
      <c r="E2" s="314"/>
      <c r="F2" s="314"/>
      <c r="G2" s="314"/>
      <c r="H2" s="314"/>
      <c r="I2" s="314"/>
      <c r="J2" s="314"/>
    </row>
    <row r="3" spans="1:10" ht="15.75">
      <c r="B3" s="362" t="s">
        <v>1093</v>
      </c>
      <c r="C3" s="363"/>
      <c r="D3" s="363"/>
      <c r="E3" s="314"/>
      <c r="F3" s="314"/>
      <c r="G3" s="314"/>
      <c r="H3" s="314"/>
      <c r="I3" s="314"/>
      <c r="J3" s="314"/>
    </row>
    <row r="4" spans="1:10" ht="15.75">
      <c r="B4" s="315"/>
      <c r="C4" s="316"/>
      <c r="D4" s="316"/>
      <c r="E4" s="314"/>
      <c r="F4" s="314"/>
      <c r="G4" s="314"/>
      <c r="H4" s="314"/>
      <c r="I4" s="314"/>
      <c r="J4" s="314"/>
    </row>
    <row r="5" spans="1:10" ht="42.75" customHeight="1">
      <c r="A5" s="365" t="s">
        <v>713</v>
      </c>
      <c r="B5" s="348"/>
      <c r="C5" s="348"/>
      <c r="D5" s="348"/>
      <c r="E5" s="317"/>
      <c r="F5" s="317"/>
      <c r="G5" s="317"/>
      <c r="H5" s="317"/>
      <c r="I5" s="317"/>
      <c r="J5" s="317"/>
    </row>
    <row r="6" spans="1:10" ht="15.75">
      <c r="A6" s="318"/>
      <c r="B6" s="317"/>
      <c r="C6" s="317"/>
      <c r="D6" s="317"/>
      <c r="E6" s="317"/>
      <c r="F6" s="317"/>
      <c r="G6" s="317"/>
      <c r="H6" s="317"/>
      <c r="I6" s="317"/>
      <c r="J6" s="317"/>
    </row>
    <row r="7" spans="1:10">
      <c r="A7" s="317"/>
      <c r="B7" s="317"/>
      <c r="C7" s="317"/>
      <c r="D7" s="319" t="s">
        <v>262</v>
      </c>
      <c r="E7" s="317"/>
      <c r="F7" s="320"/>
      <c r="G7" s="320"/>
      <c r="H7" s="320"/>
      <c r="I7" s="320"/>
      <c r="J7" s="320"/>
    </row>
    <row r="8" spans="1:10" ht="32.25" customHeight="1">
      <c r="A8" s="321" t="s">
        <v>263</v>
      </c>
      <c r="B8" s="322" t="s">
        <v>264</v>
      </c>
      <c r="C8" s="322" t="s">
        <v>245</v>
      </c>
      <c r="D8" s="322" t="s">
        <v>684</v>
      </c>
      <c r="E8" s="320"/>
      <c r="F8" s="320"/>
      <c r="G8" s="320"/>
      <c r="H8" s="320"/>
      <c r="I8" s="320"/>
      <c r="J8" s="320"/>
    </row>
    <row r="9" spans="1:10" ht="12.75" customHeight="1">
      <c r="A9" s="323">
        <v>1</v>
      </c>
      <c r="B9" s="323">
        <v>2</v>
      </c>
      <c r="C9" s="323">
        <v>3</v>
      </c>
      <c r="D9" s="323">
        <v>4</v>
      </c>
    </row>
    <row r="10" spans="1:10">
      <c r="A10" s="324" t="s">
        <v>265</v>
      </c>
      <c r="B10" s="325" t="s">
        <v>266</v>
      </c>
      <c r="C10" s="326">
        <f>C21+C12</f>
        <v>338675.89999999991</v>
      </c>
      <c r="D10" s="326">
        <f>D21+D12</f>
        <v>115805.6</v>
      </c>
    </row>
    <row r="11" spans="1:10">
      <c r="A11" s="327" t="s">
        <v>267</v>
      </c>
      <c r="B11" s="328"/>
      <c r="C11" s="329"/>
      <c r="D11" s="329"/>
    </row>
    <row r="12" spans="1:10" ht="26.25">
      <c r="A12" s="87" t="s">
        <v>268</v>
      </c>
      <c r="B12" s="328" t="s">
        <v>269</v>
      </c>
      <c r="C12" s="329">
        <v>65388</v>
      </c>
      <c r="D12" s="329">
        <v>11.6</v>
      </c>
    </row>
    <row r="13" spans="1:10" ht="39">
      <c r="A13" s="87" t="s">
        <v>270</v>
      </c>
      <c r="B13" s="328" t="s">
        <v>271</v>
      </c>
      <c r="C13" s="329">
        <v>115388</v>
      </c>
      <c r="D13" s="329">
        <v>0</v>
      </c>
    </row>
    <row r="14" spans="1:10" ht="38.25">
      <c r="A14" s="330" t="s">
        <v>272</v>
      </c>
      <c r="B14" s="328" t="s">
        <v>273</v>
      </c>
      <c r="C14" s="329">
        <v>0</v>
      </c>
      <c r="D14" s="329">
        <v>0</v>
      </c>
    </row>
    <row r="15" spans="1:10" ht="39">
      <c r="A15" s="87" t="s">
        <v>274</v>
      </c>
      <c r="B15" s="328" t="s">
        <v>275</v>
      </c>
      <c r="C15" s="329">
        <v>16500</v>
      </c>
      <c r="D15" s="329">
        <v>0</v>
      </c>
    </row>
    <row r="16" spans="1:10" ht="39">
      <c r="A16" s="331" t="s">
        <v>276</v>
      </c>
      <c r="B16" s="328" t="s">
        <v>277</v>
      </c>
      <c r="C16" s="329">
        <v>-16500</v>
      </c>
      <c r="D16" s="329">
        <v>0</v>
      </c>
    </row>
    <row r="17" spans="1:4" ht="26.25">
      <c r="A17" s="332" t="s">
        <v>1081</v>
      </c>
      <c r="B17" s="328" t="s">
        <v>1082</v>
      </c>
      <c r="C17" s="329">
        <v>-50000</v>
      </c>
      <c r="D17" s="329">
        <v>0</v>
      </c>
    </row>
    <row r="18" spans="1:4" ht="79.5" customHeight="1">
      <c r="A18" s="332" t="s">
        <v>1083</v>
      </c>
      <c r="B18" s="328" t="s">
        <v>1084</v>
      </c>
      <c r="C18" s="329">
        <v>-50000</v>
      </c>
      <c r="D18" s="329">
        <v>0</v>
      </c>
    </row>
    <row r="19" spans="1:4" ht="36" customHeight="1">
      <c r="A19" s="333" t="s">
        <v>1085</v>
      </c>
      <c r="B19" s="328" t="s">
        <v>1084</v>
      </c>
      <c r="C19" s="329"/>
      <c r="D19" s="329">
        <v>11.6</v>
      </c>
    </row>
    <row r="20" spans="1:4" ht="40.5" customHeight="1">
      <c r="A20" s="333" t="s">
        <v>1086</v>
      </c>
      <c r="B20" s="328" t="s">
        <v>1084</v>
      </c>
      <c r="C20" s="329"/>
      <c r="D20" s="329">
        <v>11.6</v>
      </c>
    </row>
    <row r="21" spans="1:4" ht="26.25">
      <c r="A21" s="87" t="s">
        <v>278</v>
      </c>
      <c r="B21" s="328" t="s">
        <v>279</v>
      </c>
      <c r="C21" s="329">
        <f>C22+C23</f>
        <v>273287.89999999991</v>
      </c>
      <c r="D21" s="329">
        <f>D22+D23</f>
        <v>115794</v>
      </c>
    </row>
    <row r="22" spans="1:4" ht="26.25">
      <c r="A22" s="87" t="s">
        <v>280</v>
      </c>
      <c r="B22" s="328" t="s">
        <v>281</v>
      </c>
      <c r="C22" s="329">
        <v>-2962550</v>
      </c>
      <c r="D22" s="329">
        <v>-1362326.9</v>
      </c>
    </row>
    <row r="23" spans="1:4" ht="26.25">
      <c r="A23" s="87" t="s">
        <v>282</v>
      </c>
      <c r="B23" s="328" t="s">
        <v>283</v>
      </c>
      <c r="C23" s="329">
        <v>3235837.9</v>
      </c>
      <c r="D23" s="329">
        <v>1478120.9</v>
      </c>
    </row>
    <row r="24" spans="1:4">
      <c r="A24" s="334"/>
      <c r="B24" s="335"/>
      <c r="C24" s="336"/>
      <c r="D24" s="336"/>
    </row>
    <row r="25" spans="1:4">
      <c r="A25" s="334"/>
      <c r="B25" s="335"/>
      <c r="C25" s="337"/>
      <c r="D25" s="337"/>
    </row>
    <row r="26" spans="1:4">
      <c r="A26" s="334"/>
      <c r="B26" s="335"/>
      <c r="C26" s="335"/>
      <c r="D26" s="335"/>
    </row>
    <row r="27" spans="1:4">
      <c r="A27" s="334"/>
      <c r="B27" s="335"/>
      <c r="C27" s="335"/>
      <c r="D27" s="335"/>
    </row>
    <row r="28" spans="1:4">
      <c r="A28" s="334"/>
      <c r="B28" s="335"/>
      <c r="C28" s="335"/>
      <c r="D28" s="335"/>
    </row>
    <row r="29" spans="1:4">
      <c r="A29" s="334"/>
      <c r="B29" s="335"/>
      <c r="C29" s="335"/>
      <c r="D29" s="335"/>
    </row>
    <row r="30" spans="1:4">
      <c r="A30" s="334"/>
      <c r="B30" s="335"/>
      <c r="C30" s="335"/>
      <c r="D30" s="335"/>
    </row>
    <row r="31" spans="1:4">
      <c r="A31" s="334"/>
      <c r="B31" s="335"/>
      <c r="C31" s="335"/>
      <c r="D31" s="335"/>
    </row>
    <row r="32" spans="1:4">
      <c r="A32" s="334"/>
      <c r="B32" s="335"/>
      <c r="C32" s="335"/>
      <c r="D32" s="335"/>
    </row>
    <row r="33" spans="1:4">
      <c r="A33" s="334"/>
      <c r="B33" s="335"/>
      <c r="C33" s="335"/>
      <c r="D33" s="335"/>
    </row>
    <row r="34" spans="1:4">
      <c r="A34" s="334"/>
      <c r="B34" s="335"/>
      <c r="C34" s="335"/>
      <c r="D34" s="335"/>
    </row>
    <row r="35" spans="1:4">
      <c r="A35" s="334"/>
      <c r="B35" s="338"/>
      <c r="C35" s="338"/>
      <c r="D35" s="338"/>
    </row>
    <row r="36" spans="1:4">
      <c r="A36" s="334"/>
      <c r="B36" s="338"/>
      <c r="C36" s="338"/>
      <c r="D36" s="338"/>
    </row>
    <row r="37" spans="1:4">
      <c r="B37" s="338"/>
      <c r="C37" s="338"/>
      <c r="D37" s="338"/>
    </row>
    <row r="38" spans="1:4">
      <c r="B38" s="338"/>
      <c r="C38" s="338"/>
      <c r="D38" s="338"/>
    </row>
  </sheetData>
  <mergeCells count="4">
    <mergeCell ref="B1:D1"/>
    <mergeCell ref="A2:D2"/>
    <mergeCell ref="B3:D3"/>
    <mergeCell ref="A5:D5"/>
  </mergeCells>
  <pageMargins left="0.51181102362204722" right="0.51181102362204722" top="0.35433070866141736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  <vt:lpstr>'приложение 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Лариса Васильевна Зорина</cp:lastModifiedBy>
  <cp:lastPrinted>2016-09-29T11:11:40Z</cp:lastPrinted>
  <dcterms:created xsi:type="dcterms:W3CDTF">2016-04-22T13:20:07Z</dcterms:created>
  <dcterms:modified xsi:type="dcterms:W3CDTF">2016-09-29T11:11:57Z</dcterms:modified>
</cp:coreProperties>
</file>